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202300"/>
  <xr:revisionPtr revIDLastSave="0" documentId="13_ncr:1_{5565FE00-B1C9-40C6-96CD-9CDD24D6CE7A}" xr6:coauthVersionLast="47" xr6:coauthVersionMax="47" xr10:uidLastSave="{00000000-0000-0000-0000-000000000000}"/>
  <bookViews>
    <workbookView xWindow="-120" yWindow="-120" windowWidth="29040" windowHeight="15720" activeTab="2" xr2:uid="{32826B30-023B-4127-ABE9-C7B486FB36E7}"/>
  </bookViews>
  <sheets>
    <sheet name="glossary" sheetId="3" r:id="rId1"/>
    <sheet name="ADD" sheetId="55" r:id="rId2"/>
    <sheet name="find_replace" sheetId="57" r:id="rId3"/>
    <sheet name="find_replace_single" sheetId="58" r:id="rId4"/>
    <sheet name="option_defs" sheetId="48" r:id="rId5"/>
    <sheet name="ISSUES" sheetId="37" r:id="rId6"/>
    <sheet name="buttons_clarke_et_al_2023" sheetId="53" r:id="rId7"/>
    <sheet name="kemp_et_al_2022" sheetId="38" r:id="rId8"/>
    <sheet name="defs_nbckc_refs" sheetId="44" r:id="rId9"/>
    <sheet name="defs_nbckc" sheetId="43" r:id="rId10"/>
    <sheet name="nametitle_modappl_placeholder" sheetId="49" r:id="rId11"/>
  </sheets>
  <definedNames>
    <definedName name="_xlnm._FilterDatabase" localSheetId="1" hidden="1">ADD!$A$1:$I$12</definedName>
    <definedName name="_xlnm._FilterDatabase" localSheetId="9" hidden="1">defs_nbckc!$A$1:$T$101</definedName>
    <definedName name="_xlnm._FilterDatabase" localSheetId="8" hidden="1">defs_nbckc_refs!$A$1:$C$35</definedName>
    <definedName name="_xlnm._FilterDatabase" localSheetId="2" hidden="1">find_replace!$A$1:$R$707</definedName>
    <definedName name="_xlnm._FilterDatabase" localSheetId="3" hidden="1">find_replace_single!$A$1:$H$47</definedName>
    <definedName name="_xlnm._FilterDatabase" localSheetId="0" hidden="1">glossary!$A$1:$R$219</definedName>
    <definedName name="_xlnm._FilterDatabase" localSheetId="5" hidden="1">ISSUES!$A$1:$E$1</definedName>
    <definedName name="_xlnm._FilterDatabase" localSheetId="7" hidden="1">kemp_et_al_2022!$A$1:$F$43</definedName>
    <definedName name="_xlnm._FilterDatabase" localSheetId="10" hidden="1">nametitle_modappl_placeholder!$A$1:$L$29</definedName>
    <definedName name="_Hlk178620661" localSheetId="6">buttons_clarke_et_al_2023!$B$19</definedName>
    <definedName name="_Hlk178620669" localSheetId="6">buttons_clarke_et_al_2023!$B$21</definedName>
    <definedName name="access_method" localSheetId="0">glossary!#REF!</definedName>
    <definedName name="access_method" localSheetId="10">nametitle_modappl_placeholder!#REF!</definedName>
    <definedName name="age_class_adult" localSheetId="0">glossary!$D$18</definedName>
    <definedName name="age_class_adult" localSheetId="10">nametitle_modappl_placeholder!#REF!</definedName>
    <definedName name="age_class_juvenile" localSheetId="0">glossary!$D$41</definedName>
    <definedName name="age_class_juvenile" localSheetId="10">nametitle_modappl_placeholder!#REF!</definedName>
    <definedName name="age_class_subadult_yearling" localSheetId="0">glossary!$D$64</definedName>
    <definedName name="age_class_subadult_yearling" localSheetId="10">nametitle_modappl_placeholder!#REF!</definedName>
    <definedName name="age_class_subadult_youngofyear" localSheetId="0">glossary!$D$65</definedName>
    <definedName name="age_class_subadult_youngofyear" localSheetId="10">nametitle_modappl_placeholder!#REF!</definedName>
    <definedName name="analyst" localSheetId="0">glossary!$D$20</definedName>
    <definedName name="analyst" localSheetId="10">nametitle_modappl_placeholder!#REF!</definedName>
    <definedName name="animal_id" localSheetId="0">glossary!#REF!</definedName>
    <definedName name="animal_id" localSheetId="10">nametitle_modappl_placeholder!#REF!</definedName>
    <definedName name="baitlure_audible_lure" localSheetId="0">glossary!$D$75</definedName>
    <definedName name="baitlure_audible_lure" localSheetId="10">nametitle_modappl_placeholder!#REF!</definedName>
    <definedName name="baitlure_bait_lure_type" localSheetId="0">glossary!$D$21</definedName>
    <definedName name="baitlure_bait_lure_type" localSheetId="10">nametitle_modappl_placeholder!#REF!</definedName>
    <definedName name="baitlure_lure" localSheetId="0">glossary!#REF!</definedName>
    <definedName name="baitlure_lure" localSheetId="10">nametitle_modappl_placeholder!#REF!</definedName>
    <definedName name="baitlure_scent_lure" localSheetId="0">glossary!$D$116</definedName>
    <definedName name="baitlure_scent_lure" localSheetId="10">nametitle_modappl_placeholder!#REF!</definedName>
    <definedName name="baitlure_visual_lure" localSheetId="0">glossary!$D$148</definedName>
    <definedName name="baitlure_visual_lure" localSheetId="10">nametitle_modappl_placeholder!#REF!</definedName>
    <definedName name="batteries_replaced" localSheetId="0">glossary!#REF!</definedName>
    <definedName name="batteries_replaced" localSheetId="10">nametitle_modappl_placeholder!#REF!</definedName>
    <definedName name="behaviour" localSheetId="0">glossary!#REF!</definedName>
    <definedName name="behaviour" localSheetId="10">nametitle_modappl_placeholder!#REF!</definedName>
    <definedName name="camera_active_on_arrival" localSheetId="0">glossary!#REF!</definedName>
    <definedName name="camera_active_on_arrival" localSheetId="10">nametitle_modappl_placeholder!#REF!</definedName>
    <definedName name="camera_active_on_departure" localSheetId="0">glossary!#REF!</definedName>
    <definedName name="camera_active_on_departure" localSheetId="10">nametitle_modappl_placeholder!#REF!</definedName>
    <definedName name="camera_angle" localSheetId="0">glossary!$D$77</definedName>
    <definedName name="camera_angle" localSheetId="10">nametitle_modappl_placeholder!#REF!</definedName>
    <definedName name="camera_attachment" localSheetId="0">glossary!#REF!</definedName>
    <definedName name="camera_attachment" localSheetId="10">nametitle_modappl_placeholder!#REF!</definedName>
    <definedName name="camera_damaged" localSheetId="0">glossary!#REF!</definedName>
    <definedName name="camera_damaged" localSheetId="10">nametitle_modappl_placeholder!#REF!</definedName>
    <definedName name="camera_days_per_camera_location" localSheetId="0">glossary!$D$78</definedName>
    <definedName name="camera_days_per_camera_location" localSheetId="10">nametitle_modappl_placeholder!#REF!</definedName>
    <definedName name="camera_direction" localSheetId="0">glossary!#REF!</definedName>
    <definedName name="camera_direction" localSheetId="10">nametitle_modappl_placeholder!#REF!</definedName>
    <definedName name="camera_height" localSheetId="0">glossary!$D$22</definedName>
    <definedName name="camera_height" localSheetId="10">nametitle_modappl_placeholder!#REF!</definedName>
    <definedName name="camera_id" localSheetId="0">glossary!$D$23</definedName>
    <definedName name="camera_id" localSheetId="10">nametitle_modappl_placeholder!#REF!</definedName>
    <definedName name="camera_location_characteristics" localSheetId="0">glossary!#REF!</definedName>
    <definedName name="camera_location_characteristics" localSheetId="10">nametitle_modappl_placeholder!#REF!</definedName>
    <definedName name="camera_location_comments" localSheetId="0">glossary!#REF!</definedName>
    <definedName name="camera_location_comments" localSheetId="10">nametitle_modappl_placeholder!#REF!</definedName>
    <definedName name="camera_location_name" localSheetId="0">glossary!$D$24</definedName>
    <definedName name="camera_location_name" localSheetId="10">nametitle_modappl_placeholder!#REF!</definedName>
    <definedName name="camera_make" localSheetId="0">glossary!$D$25</definedName>
    <definedName name="camera_make" localSheetId="10">nametitle_modappl_placeholder!#REF!</definedName>
    <definedName name="camera_model" localSheetId="0">glossary!$D$26</definedName>
    <definedName name="camera_model" localSheetId="10">nametitle_modappl_placeholder!#REF!</definedName>
    <definedName name="camera_serial_number" localSheetId="0">glossary!$D$27</definedName>
    <definedName name="camera_serial_number" localSheetId="10">nametitle_modappl_placeholder!#REF!</definedName>
    <definedName name="camera_spacing" localSheetId="0">glossary!$D$80</definedName>
    <definedName name="camera_spacing" localSheetId="10">nametitle_modappl_placeholder!#REF!</definedName>
    <definedName name="crew" localSheetId="0">glossary!$D$85</definedName>
    <definedName name="crew" localSheetId="10">nametitle_modappl_placeholder!#REF!</definedName>
    <definedName name="cumulative_det_probability" localSheetId="0">glossary!$D$86</definedName>
    <definedName name="cumulative_det_probability" localSheetId="10">nametitle_modappl_placeholder!#REF!</definedName>
    <definedName name="density" localSheetId="0">glossary!$D$87</definedName>
    <definedName name="density" localSheetId="10">nametitle_modappl_placeholder!#REF!</definedName>
    <definedName name="deployment_area_photo_number" localSheetId="0">glossary!#REF!</definedName>
    <definedName name="deployment_area_photo_number" localSheetId="10">nametitle_modappl_placeholder!#REF!</definedName>
    <definedName name="deployment_area_photos_taken" localSheetId="0">glossary!#REF!</definedName>
    <definedName name="deployment_area_photos_taken" localSheetId="10">nametitle_modappl_placeholder!#REF!</definedName>
    <definedName name="deployment_comments" localSheetId="0">glossary!#REF!</definedName>
    <definedName name="deployment_comments" localSheetId="10">nametitle_modappl_placeholder!#REF!</definedName>
    <definedName name="deployment_crew" localSheetId="0">glossary!$D$28</definedName>
    <definedName name="deployment_crew" localSheetId="10">nametitle_modappl_placeholder!#REF!</definedName>
    <definedName name="deployment_end_date_time" localSheetId="0">glossary!$D$29</definedName>
    <definedName name="deployment_end_date_time" localSheetId="10">nametitle_modappl_placeholder!#REF!</definedName>
    <definedName name="deployment_image_count" localSheetId="0">glossary!#REF!</definedName>
    <definedName name="deployment_image_count" localSheetId="10">nametitle_modappl_placeholder!#REF!</definedName>
    <definedName name="deployment_metadata" localSheetId="0">glossary!$D$90</definedName>
    <definedName name="deployment_metadata" localSheetId="10">nametitle_modappl_placeholder!#REF!</definedName>
    <definedName name="deployment_name" localSheetId="0">glossary!$D$30</definedName>
    <definedName name="deployment_name" localSheetId="10">nametitle_modappl_placeholder!#REF!</definedName>
    <definedName name="deployment_start_date_time" localSheetId="0">glossary!$D$31</definedName>
    <definedName name="deployment_start_date_time" localSheetId="10">nametitle_modappl_placeholder!#REF!</definedName>
    <definedName name="deployment_visit" localSheetId="0">glossary!$D$91</definedName>
    <definedName name="deployment_visit" localSheetId="10">nametitle_modappl_placeholder!#REF!</definedName>
    <definedName name="detection_distance" localSheetId="0">glossary!$D$93</definedName>
    <definedName name="detection_distance" localSheetId="10">nametitle_modappl_placeholder!#REF!</definedName>
    <definedName name="detection_event" localSheetId="0">glossary!$D$92</definedName>
    <definedName name="detection_event" localSheetId="10">nametitle_modappl_placeholder!#REF!</definedName>
    <definedName name="detection_probability" localSheetId="0">glossary!$D$94</definedName>
    <definedName name="detection_probability" localSheetId="10">nametitle_modappl_placeholder!#REF!</definedName>
    <definedName name="detection_rate" localSheetId="0">glossary!$D$95</definedName>
    <definedName name="detection_rate" localSheetId="10">nametitle_modappl_placeholder!#REF!</definedName>
    <definedName name="detection_zone" localSheetId="0">glossary!$D$96</definedName>
    <definedName name="detection_zone" localSheetId="10">nametitle_modappl_placeholder!#REF!</definedName>
    <definedName name="easting_camera_location" localSheetId="0">glossary!$D$32</definedName>
    <definedName name="easting_camera_location" localSheetId="10">nametitle_modappl_placeholder!#REF!</definedName>
    <definedName name="effective_detection_distance" localSheetId="0">glossary!#REF!</definedName>
    <definedName name="effective_detection_distance" localSheetId="10">nametitle_modappl_placeholder!#REF!</definedName>
    <definedName name="event_type" localSheetId="0">glossary!$D$33</definedName>
    <definedName name="event_type" localSheetId="10">nametitle_modappl_placeholder!#REF!</definedName>
    <definedName name="event_type_tag" localSheetId="0">glossary!$D$70</definedName>
    <definedName name="event_type_tag" localSheetId="10">nametitle_modappl_placeholder!#REF!</definedName>
    <definedName name="false_trigger" localSheetId="0">glossary!#REF!</definedName>
    <definedName name="false_trigger" localSheetId="10">nametitle_modappl_placeholder!#REF!</definedName>
    <definedName name="field_of_view" localSheetId="0">glossary!#REF!</definedName>
    <definedName name="field_of_view" localSheetId="10">nametitle_modappl_placeholder!#REF!</definedName>
    <definedName name="figure6_ref_id" localSheetId="5">ISSUES!#REF!</definedName>
    <definedName name="figure7_ref_id" localSheetId="5">ISSUES!#REF!</definedName>
    <definedName name="fov_registration_area" localSheetId="0">glossary!$D$112</definedName>
    <definedName name="fov_registration_area" localSheetId="10">nametitle_modappl_placeholder!#REF!</definedName>
    <definedName name="fov_target_distance" localSheetId="0">glossary!#REF!</definedName>
    <definedName name="fov_target_distance" localSheetId="10">nametitle_modappl_placeholder!#REF!</definedName>
    <definedName name="fov_viewshed" localSheetId="0">glossary!$D$144</definedName>
    <definedName name="fov_viewshed" localSheetId="10">nametitle_modappl_placeholder!#REF!</definedName>
    <definedName name="fov_viewshed_density_estimators" localSheetId="0">glossary!$D$145</definedName>
    <definedName name="fov_viewshed_density_estimators" localSheetId="10">nametitle_modappl_placeholder!#REF!</definedName>
    <definedName name="gps_unit_accuracy" localSheetId="0">glossary!$D$35</definedName>
    <definedName name="gps_unit_accuracy" localSheetId="10">nametitle_modappl_placeholder!#REF!</definedName>
    <definedName name="human_transport_mode_activity" localSheetId="0">glossary!#REF!</definedName>
    <definedName name="human_transport_mode_activity" localSheetId="10">nametitle_modappl_placeholder!#REF!</definedName>
    <definedName name="image_classification" localSheetId="0">glossary!#REF!</definedName>
    <definedName name="image_classification" localSheetId="10">nametitle_modappl_placeholder!#REF!</definedName>
    <definedName name="image_classification_confidence" localSheetId="0">glossary!#REF!</definedName>
    <definedName name="image_classification_confidence" localSheetId="10">nametitle_modappl_placeholder!#REF!</definedName>
    <definedName name="image_flash_output" localSheetId="0">glossary!#REF!</definedName>
    <definedName name="image_flash_output" localSheetId="10">nametitle_modappl_placeholder!#REF!</definedName>
    <definedName name="image_infrared_illuminator" localSheetId="0">glossary!#REF!</definedName>
    <definedName name="image_infrared_illuminator" localSheetId="10">nametitle_modappl_placeholder!#REF!</definedName>
    <definedName name="image_name" localSheetId="0">glossary!$D$36</definedName>
    <definedName name="image_name" localSheetId="10">nametitle_modappl_placeholder!#REF!</definedName>
    <definedName name="image_processing" localSheetId="0">glossary!#REF!</definedName>
    <definedName name="image_processing" localSheetId="10">nametitle_modappl_placeholder!#REF!</definedName>
    <definedName name="image_sequence_comments" localSheetId="0">glossary!#REF!</definedName>
    <definedName name="image_sequence_comments" localSheetId="10">nametitle_modappl_placeholder!#REF!</definedName>
    <definedName name="image_sequence_date_time" localSheetId="0">glossary!$D$39</definedName>
    <definedName name="image_sequence_date_time" localSheetId="10">nametitle_modappl_placeholder!#REF!</definedName>
    <definedName name="image_set_end_date_time" localSheetId="0">glossary!$D$37</definedName>
    <definedName name="image_set_end_date_time" localSheetId="10">nametitle_modappl_placeholder!#REF!</definedName>
    <definedName name="image_set_start_date_time" localSheetId="0">glossary!$D$38</definedName>
    <definedName name="image_set_start_date_time" localSheetId="10">nametitle_modappl_placeholder!#REF!</definedName>
    <definedName name="image_tagging" localSheetId="0">glossary!#REF!</definedName>
    <definedName name="image_tagging" localSheetId="10">nametitle_modappl_placeholder!#REF!</definedName>
    <definedName name="image_trigger_mode" localSheetId="0">glossary!#REF!</definedName>
    <definedName name="image_trigger_mode" localSheetId="10">nametitle_modappl_placeholder!#REF!</definedName>
    <definedName name="imperfect_detection" localSheetId="0">glossary!#REF!</definedName>
    <definedName name="imperfect_detection" localSheetId="10">nametitle_modappl_placeholder!#REF!</definedName>
    <definedName name="independent_detection" localSheetId="0">glossary!#REF!</definedName>
    <definedName name="independent_detection" localSheetId="10">nametitle_modappl_placeholder!#REF!</definedName>
    <definedName name="individual_count" localSheetId="0">glossary!$D$40</definedName>
    <definedName name="individual_count" localSheetId="10">nametitle_modappl_placeholder!#REF!</definedName>
    <definedName name="intensity_of_use" localSheetId="0">glossary!#REF!</definedName>
    <definedName name="intensity_of_use" localSheetId="10">nametitle_modappl_placeholder!#REF!</definedName>
    <definedName name="inter_detection_interval" localSheetId="0">glossary!#REF!</definedName>
    <definedName name="inter_detection_interval" localSheetId="10">nametitle_modappl_placeholder!#REF!</definedName>
    <definedName name="kernel_density_estimator" localSheetId="0">glossary!#REF!</definedName>
    <definedName name="kernel_density_estimator" localSheetId="10">nametitle_modappl_placeholder!#REF!</definedName>
    <definedName name="key_id" localSheetId="0">glossary!#REF!</definedName>
    <definedName name="key_id" localSheetId="10">nametitle_modappl_placeholder!#REF!</definedName>
    <definedName name="latitude_camera_location" localSheetId="0">glossary!$D$42</definedName>
    <definedName name="latitude_camera_location" localSheetId="10">nametitle_modappl_placeholder!#REF!</definedName>
    <definedName name="longitude_camera_location" localSheetId="0">glossary!$D$43</definedName>
    <definedName name="longitude_camera_location" localSheetId="10">nametitle_modappl_placeholder!#REF!</definedName>
    <definedName name="metadata" localSheetId="0">glossary!#REF!</definedName>
    <definedName name="metadata" localSheetId="10">nametitle_modappl_placeholder!#REF!</definedName>
    <definedName name="mods_2flankspim" localSheetId="0">glossary!$D$125</definedName>
    <definedName name="mods_2flankspim" localSheetId="10">nametitle_modappl_placeholder!#REF!</definedName>
    <definedName name="mods_catspim" localSheetId="0">glossary!$D$82</definedName>
    <definedName name="mods_catspim" localSheetId="10">nametitle_modappl_placeholder!#REF!</definedName>
    <definedName name="mods_cr_cmr" localSheetId="0">glossary!$D$81</definedName>
    <definedName name="mods_cr_cmr" localSheetId="10">nametitle_modappl_placeholder!#REF!</definedName>
    <definedName name="mods_distance_sampling" localSheetId="0">glossary!#REF!</definedName>
    <definedName name="mods_distance_sampling" localSheetId="10">nametitle_modappl_placeholder!#REF!</definedName>
    <definedName name="mods_hurdle" localSheetId="0">glossary!#REF!</definedName>
    <definedName name="mods_hurdle" localSheetId="10">nametitle_modappl_placeholder!#REF!</definedName>
    <definedName name="mods_instantaneous_sampling" localSheetId="0">glossary!#REF!</definedName>
    <definedName name="mods_instantaneous_sampling" localSheetId="10">nametitle_modappl_placeholder!#REF!</definedName>
    <definedName name="mods_inventory" localSheetId="0">glossary!#REF!</definedName>
    <definedName name="mods_inventory" localSheetId="10">nametitle_modappl_placeholder!#REF!</definedName>
    <definedName name="mods_modelling_approach" localSheetId="0">glossary!#REF!</definedName>
    <definedName name="mods_modelling_approach" localSheetId="10">nametitle_modappl_placeholder!#REF!</definedName>
    <definedName name="mods_modelling_assumption" localSheetId="0">glossary!#REF!</definedName>
    <definedName name="mods_modelling_assumption" localSheetId="10">nametitle_modappl_placeholder!#REF!</definedName>
    <definedName name="mods_mr" localSheetId="0">glossary!#REF!</definedName>
    <definedName name="mods_mr" localSheetId="10">nametitle_modappl_placeholder!#REF!</definedName>
    <definedName name="mods_n_mixture" localSheetId="0">glossary!$D$98</definedName>
    <definedName name="mods_n_mixture" localSheetId="10">nametitle_modappl_placeholder!#REF!</definedName>
    <definedName name="mods_negative_binomial" localSheetId="0">glossary!$D$97</definedName>
    <definedName name="mods_negative_binomial" localSheetId="10">nametitle_modappl_placeholder!#REF!</definedName>
    <definedName name="mods_occupancy" localSheetId="0">glossary!$D$100</definedName>
    <definedName name="mods_occupancy" localSheetId="10">nametitle_modappl_placeholder!#REF!</definedName>
    <definedName name="mods_overdispersion" localSheetId="0">glossary!$D$101</definedName>
    <definedName name="mods_overdispersion" localSheetId="10">nametitle_modappl_placeholder!#REF!</definedName>
    <definedName name="mods_poisson" localSheetId="0">glossary!$D$105</definedName>
    <definedName name="mods_poisson" localSheetId="10">nametitle_modappl_placeholder!#REF!</definedName>
    <definedName name="mods_relative_abundance" localSheetId="0">glossary!$D$113</definedName>
    <definedName name="mods_relative_abundance" localSheetId="10">nametitle_modappl_placeholder!#REF!</definedName>
    <definedName name="mods_rem" localSheetId="0">glossary!$D$110</definedName>
    <definedName name="mods_rem" localSheetId="10">nametitle_modappl_placeholder!#REF!</definedName>
    <definedName name="mods_rest" localSheetId="0">glossary!$D$109</definedName>
    <definedName name="mods_rest" localSheetId="10">nametitle_modappl_placeholder!#REF!</definedName>
    <definedName name="mods_royle_nichols" localSheetId="0">glossary!$D$114</definedName>
    <definedName name="mods_royle_nichols" localSheetId="10">nametitle_modappl_placeholder!#REF!</definedName>
    <definedName name="mods_sc" localSheetId="0">glossary!$D$123</definedName>
    <definedName name="mods_sc" localSheetId="10">nametitle_modappl_placeholder!#REF!</definedName>
    <definedName name="mods_scr_secr" localSheetId="0">glossary!$D$126</definedName>
    <definedName name="mods_scr_secr" localSheetId="10">nametitle_modappl_placeholder!#REF!</definedName>
    <definedName name="mods_smr" localSheetId="0">glossary!$D$124</definedName>
    <definedName name="mods_smr" localSheetId="10">nametitle_modappl_placeholder!#REF!</definedName>
    <definedName name="mods_ste" localSheetId="0">glossary!$D$121</definedName>
    <definedName name="mods_ste" localSheetId="10">nametitle_modappl_placeholder!#REF!</definedName>
    <definedName name="mods_tifc" localSheetId="0">glossary!$D$136</definedName>
    <definedName name="mods_tifc" localSheetId="10">nametitle_modappl_placeholder!#REF!</definedName>
    <definedName name="mods_tte" localSheetId="0">glossary!$D$138</definedName>
    <definedName name="mods_tte" localSheetId="10">nametitle_modappl_placeholder!#REF!</definedName>
    <definedName name="mods_zero_inflation" localSheetId="0">glossary!$D$152</definedName>
    <definedName name="mods_zero_inflation" localSheetId="10">nametitle_modappl_placeholder!#REF!</definedName>
    <definedName name="mods_zinb" localSheetId="0">glossary!$D$150</definedName>
    <definedName name="mods_zinb" localSheetId="10">nametitle_modappl_placeholder!#REF!</definedName>
    <definedName name="mods_zip" localSheetId="0">glossary!$D$151</definedName>
    <definedName name="mods_zip" localSheetId="10">nametitle_modappl_placeholder!#REF!</definedName>
    <definedName name="northing_camera_location" localSheetId="0">glossary!$D$49</definedName>
    <definedName name="northing_camera_location" localSheetId="10">nametitle_modappl_placeholder!#REF!</definedName>
    <definedName name="number_of_images" localSheetId="0">glossary!#REF!</definedName>
    <definedName name="number_of_images" localSheetId="10">nametitle_modappl_placeholder!#REF!</definedName>
    <definedName name="ocupancy" localSheetId="0">glossary!$D$99</definedName>
    <definedName name="ocupancy" localSheetId="10">nametitle_modappl_placeholder!#REF!</definedName>
    <definedName name="project_coordinator_email" localSheetId="0">glossary!$D$51</definedName>
    <definedName name="project_coordinator_email" localSheetId="10">nametitle_modappl_placeholder!#REF!</definedName>
    <definedName name="project_description" localSheetId="0">glossary!$D$53</definedName>
    <definedName name="project_description" localSheetId="10">nametitle_modappl_placeholder!#REF!</definedName>
    <definedName name="project_name" localSheetId="0">glossary!$D$54</definedName>
    <definedName name="project_name" localSheetId="10">nametitle_modappl_placeholder!#REF!</definedName>
    <definedName name="pseudoreplication" localSheetId="0">glossary!$D$107</definedName>
    <definedName name="pseudoreplication" localSheetId="10">nametitle_modappl_placeholder!#REF!</definedName>
    <definedName name="purpose_of_visit" localSheetId="0">glossary!$D$55</definedName>
    <definedName name="purpose_of_visit" localSheetId="10">nametitle_modappl_placeholder!#REF!</definedName>
    <definedName name="recovery_time" localSheetId="0">glossary!$D$111</definedName>
    <definedName name="recovery_time" localSheetId="10">nametitle_modappl_placeholder!#REF!</definedName>
    <definedName name="remaining_battery_percent" localSheetId="0">glossary!#REF!</definedName>
    <definedName name="remaining_battery_percent" localSheetId="10">nametitle_modappl_placeholder!#REF!</definedName>
    <definedName name="resource10_type" localSheetId="5">ISSUES!#REF!</definedName>
    <definedName name="resource2_ref_id" localSheetId="5">ISSUES!#REF!</definedName>
    <definedName name="resource3_ref_id" localSheetId="5">ISSUES!#REF!</definedName>
    <definedName name="resource4_ref_id" localSheetId="5">ISSUES!#REF!</definedName>
    <definedName name="resource8_ref_id" localSheetId="5">ISSUES!#REF!</definedName>
    <definedName name="sample_station_name" localSheetId="0">glossary!$D$57</definedName>
    <definedName name="sample_station_name" localSheetId="10">nametitle_modappl_placeholder!#REF!</definedName>
    <definedName name="sampledesign_clustered" localSheetId="0">glossary!$D$83</definedName>
    <definedName name="sampledesign_clustered" localSheetId="10">nametitle_modappl_placeholder!#REF!</definedName>
    <definedName name="sampledesign_convenience" localSheetId="0">glossary!$D$84</definedName>
    <definedName name="sampledesign_convenience" localSheetId="10">nametitle_modappl_placeholder!#REF!</definedName>
    <definedName name="sampledesign_paired" localSheetId="0">glossary!$D$103</definedName>
    <definedName name="sampledesign_paired" localSheetId="10">nametitle_modappl_placeholder!#REF!</definedName>
    <definedName name="sampledesign_random" localSheetId="0">glossary!$D$108</definedName>
    <definedName name="sampledesign_random" localSheetId="10">nametitle_modappl_placeholder!#REF!</definedName>
    <definedName name="sampledesign_stratified" localSheetId="0">glossary!$D$128</definedName>
    <definedName name="sampledesign_stratified" localSheetId="10">nametitle_modappl_placeholder!#REF!</definedName>
    <definedName name="sampledesign_stratified_random" localSheetId="0">glossary!$D$129</definedName>
    <definedName name="sampledesign_stratified_random" localSheetId="10">nametitle_modappl_placeholder!#REF!</definedName>
    <definedName name="sampledesign_systematic" localSheetId="0">glossary!$D$132</definedName>
    <definedName name="sampledesign_systematic" localSheetId="10">nametitle_modappl_placeholder!#REF!</definedName>
    <definedName name="sampledesign_systematic_random" localSheetId="0">glossary!$D$133</definedName>
    <definedName name="sampledesign_systematic_random" localSheetId="10">nametitle_modappl_placeholder!#REF!</definedName>
    <definedName name="sampledesign_targeted" localSheetId="0">glossary!$D$134</definedName>
    <definedName name="sampledesign_targeted" localSheetId="10">nametitle_modappl_placeholder!#REF!</definedName>
    <definedName name="sd_card_id" localSheetId="0">glossary!#REF!</definedName>
    <definedName name="sd_card_id" localSheetId="10">nametitle_modappl_placeholder!#REF!</definedName>
    <definedName name="sd_card_replaced" localSheetId="0">glossary!#REF!</definedName>
    <definedName name="sd_card_replaced" localSheetId="10">nametitle_modappl_placeholder!#REF!</definedName>
    <definedName name="sd_card_status" localSheetId="0">glossary!$D$2</definedName>
    <definedName name="sd_card_status" localSheetId="10">nametitle_modappl_placeholder!#REF!</definedName>
    <definedName name="security" localSheetId="0">glossary!$D$3</definedName>
    <definedName name="security" localSheetId="10">nametitle_modappl_placeholder!#REF!</definedName>
    <definedName name="sequence_name" localSheetId="0">glossary!$D$58</definedName>
    <definedName name="sequence_name" localSheetId="10">nametitle_modappl_placeholder!#REF!</definedName>
    <definedName name="service_retrieval_comments" localSheetId="0">glossary!$D$4</definedName>
    <definedName name="service_retrieval_comments" localSheetId="10">nametitle_modappl_placeholder!#REF!</definedName>
    <definedName name="service_retrieval_crew" localSheetId="0">glossary!$D$59</definedName>
    <definedName name="service_retrieval_crew" localSheetId="10">nametitle_modappl_placeholder!#REF!</definedName>
    <definedName name="service_retrieval_metadata" localSheetId="0">glossary!$D$119</definedName>
    <definedName name="service_retrieval_metadata" localSheetId="10">nametitle_modappl_placeholder!#REF!</definedName>
    <definedName name="service_retrieval_visit" localSheetId="0">glossary!$D$120</definedName>
    <definedName name="service_retrieval_visit" localSheetId="10">nametitle_modappl_placeholder!#REF!</definedName>
    <definedName name="settings_flash_output" localSheetId="0">glossary!#REF!</definedName>
    <definedName name="settings_flash_output" localSheetId="10">nametitle_modappl_placeholder!#REF!</definedName>
    <definedName name="settings_infrared_illum" localSheetId="0">glossary!#REF!</definedName>
    <definedName name="settings_infrared_illum" localSheetId="10">nametitle_modappl_placeholder!#REF!</definedName>
    <definedName name="settings_motion_image_interval" localSheetId="0">glossary!$D$44</definedName>
    <definedName name="settings_motion_image_interval" localSheetId="10">nametitle_modappl_placeholder!#REF!</definedName>
    <definedName name="settings_photos_per_trigger" localSheetId="0">glossary!$D$50</definedName>
    <definedName name="settings_photos_per_trigger" localSheetId="10">nametitle_modappl_placeholder!#REF!</definedName>
    <definedName name="settings_quiet_period" localSheetId="0">glossary!$D$56</definedName>
    <definedName name="settings_quiet_period" localSheetId="10">nametitle_modappl_placeholder!#REF!</definedName>
    <definedName name="settings_trigger_modes" localSheetId="0">glossary!$D$72</definedName>
    <definedName name="settings_trigger_modes" localSheetId="10">nametitle_modappl_placeholder!#REF!</definedName>
    <definedName name="settings_trigger_sensitivity" localSheetId="0">glossary!$D$73</definedName>
    <definedName name="settings_trigger_sensitivity" localSheetId="10">nametitle_modappl_placeholder!#REF!</definedName>
    <definedName name="settings_userlabel" localSheetId="0">glossary!$D$143</definedName>
    <definedName name="settings_userlabel" localSheetId="10">nametitle_modappl_placeholder!#REF!</definedName>
    <definedName name="settings_video_length" localSheetId="0">glossary!$D$13</definedName>
    <definedName name="settings_video_length" localSheetId="10">nametitle_modappl_placeholder!#REF!</definedName>
    <definedName name="spatial_autocorrelation" localSheetId="0">glossary!$D$122</definedName>
    <definedName name="spatial_autocorrelation" localSheetId="10">nametitle_modappl_placeholder!#REF!</definedName>
    <definedName name="species" localSheetId="0">glossary!$D$61</definedName>
    <definedName name="species" localSheetId="10">nametitle_modappl_placeholder!#REF!</definedName>
    <definedName name="stake_distance" localSheetId="0">glossary!$D$10</definedName>
    <definedName name="stake_distance" localSheetId="10">nametitle_modappl_placeholder!#REF!</definedName>
    <definedName name="state_variable" localSheetId="0">glossary!$D$127</definedName>
    <definedName name="state_variable" localSheetId="10">nametitle_modappl_placeholder!#REF!</definedName>
    <definedName name="study_area_description" localSheetId="0">glossary!$D$62</definedName>
    <definedName name="study_area_description" localSheetId="10">nametitle_modappl_placeholder!#REF!</definedName>
    <definedName name="study_area_name" localSheetId="0">glossary!$D$63</definedName>
    <definedName name="study_area_name" localSheetId="10">nametitle_modappl_placeholder!#REF!</definedName>
    <definedName name="survey_design_description" localSheetId="0">glossary!$D$11</definedName>
    <definedName name="survey_design_description" localSheetId="10">nametitle_modappl_placeholder!#REF!</definedName>
    <definedName name="survey_name" localSheetId="0">glossary!$D$68</definedName>
    <definedName name="survey_name" localSheetId="10">nametitle_modappl_placeholder!#REF!</definedName>
    <definedName name="survey_objectives" localSheetId="0">glossary!$D$69</definedName>
    <definedName name="survey_objectives" localSheetId="10">nametitle_modappl_placeholder!#REF!</definedName>
    <definedName name="tags_age_class" localSheetId="0">glossary!$D$19</definedName>
    <definedName name="tags_age_class" localSheetId="10">nametitle_modappl_placeholder!#REF!</definedName>
    <definedName name="tags_sex_class" localSheetId="0">glossary!$D$60</definedName>
    <definedName name="tags_sex_class" localSheetId="10">nametitle_modappl_placeholder!#REF!</definedName>
    <definedName name="target_species" localSheetId="0">glossary!$D$71</definedName>
    <definedName name="target_species" localSheetId="10">nametitle_modappl_placeholder!#REF!</definedName>
    <definedName name="test_image_taken" localSheetId="0">glossary!$D$12</definedName>
    <definedName name="test_image_taken" localSheetId="10">nametitle_modappl_placeholder!#REF!</definedName>
    <definedName name="timelapse_image" localSheetId="0">glossary!$D$137</definedName>
    <definedName name="timelapse_image" localSheetId="10">nametitle_modappl_placeholder!#REF!</definedName>
    <definedName name="total_number_of_camera_days" localSheetId="0">glossary!$D$139</definedName>
    <definedName name="total_number_of_camera_days" localSheetId="10">nametitle_modappl_placeholder!#REF!</definedName>
    <definedName name="trigger_event" localSheetId="0">glossary!$D$140</definedName>
    <definedName name="trigger_event" localSheetId="10">nametitle_modappl_placeholder!#REF!</definedName>
    <definedName name="trigger_speed" localSheetId="0">glossary!$D$141</definedName>
    <definedName name="trigger_speed" localSheetId="10">nametitle_modappl_placeholder!#REF!</definedName>
    <definedName name="typeid_marked" localSheetId="0">glossary!#REF!</definedName>
    <definedName name="typeid_marked" localSheetId="10">nametitle_modappl_placeholder!#REF!</definedName>
    <definedName name="typeid_partially_marked" localSheetId="0">glossary!$D$104</definedName>
    <definedName name="typeid_partially_marked" localSheetId="10">nametitle_modappl_placeholder!#REF!</definedName>
    <definedName name="typeid_unmarked" localSheetId="0">glossary!$D$142</definedName>
    <definedName name="typeid_unmarked" localSheetId="10">nametitle_modappl_placeholder!#REF!</definedName>
    <definedName name="utm_zone_camera_location" localSheetId="0">glossary!$D$74</definedName>
    <definedName name="utm_zone_camera_location" localSheetId="10">nametitle_modappl_placeholder!#REF!</definedName>
    <definedName name="visit_comments" localSheetId="0">glossary!$D$14</definedName>
    <definedName name="visit_comments" localSheetId="10">nametitle_modappl_placeholder!#REF!</definedName>
    <definedName name="visit_metadata" localSheetId="0">glossary!$D$147</definedName>
    <definedName name="visit_metadata" localSheetId="10">nametitle_modappl_placeholder!#REF!</definedName>
    <definedName name="walktest_complete" localSheetId="0">glossary!$D$15</definedName>
    <definedName name="walktest_complete" localSheetId="10">nametitle_modappl_placeholder!#REF!</definedName>
    <definedName name="walktest_distance" localSheetId="0">glossary!$D$16</definedName>
    <definedName name="walktest_distance" localSheetId="10">nametitle_modappl_placeholder!#REF!</definedName>
    <definedName name="walktest_height" localSheetId="0">glossary!$D$17</definedName>
    <definedName name="walktest_height" localSheetId="10">nametitle_modappl_placeholder!#REF!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19" i="57" l="1"/>
  <c r="L720" i="57"/>
  <c r="L721" i="57"/>
  <c r="L722" i="57"/>
  <c r="L723" i="57"/>
  <c r="L724" i="57"/>
  <c r="L725" i="57"/>
  <c r="L726" i="57"/>
  <c r="L727" i="57"/>
  <c r="L728" i="57"/>
  <c r="L729" i="57"/>
  <c r="L730" i="57"/>
  <c r="L731" i="57"/>
  <c r="L732" i="57"/>
  <c r="L733" i="57"/>
  <c r="L734" i="57"/>
  <c r="L735" i="57"/>
  <c r="L736" i="57"/>
  <c r="L700" i="57"/>
  <c r="L701" i="57"/>
  <c r="L702" i="57"/>
  <c r="L703" i="57"/>
  <c r="L704" i="57"/>
  <c r="L705" i="57"/>
  <c r="L706" i="57"/>
  <c r="L707" i="57"/>
  <c r="L708" i="57"/>
  <c r="L709" i="57"/>
  <c r="L710" i="57"/>
  <c r="L711" i="57"/>
  <c r="L712" i="57"/>
  <c r="L713" i="57"/>
  <c r="L714" i="57"/>
  <c r="L715" i="57"/>
  <c r="L716" i="57"/>
  <c r="L717" i="57"/>
  <c r="L718" i="57"/>
  <c r="Q3" i="57"/>
  <c r="Q4" i="57"/>
  <c r="Q5" i="57"/>
  <c r="Q6" i="57"/>
  <c r="Q7" i="57"/>
  <c r="Q8" i="57"/>
  <c r="Q9" i="57"/>
  <c r="Q10" i="57"/>
  <c r="Q11" i="57"/>
  <c r="Q12" i="57"/>
  <c r="Q13" i="57"/>
  <c r="Q14" i="57"/>
  <c r="Q15" i="57"/>
  <c r="Q16" i="57"/>
  <c r="Q17" i="57"/>
  <c r="Q18" i="57"/>
  <c r="Q19" i="57"/>
  <c r="Q20" i="57"/>
  <c r="Q21" i="57"/>
  <c r="Q22" i="57"/>
  <c r="Q23" i="57"/>
  <c r="Q24" i="57"/>
  <c r="Q25" i="57"/>
  <c r="Q26" i="57"/>
  <c r="Q27" i="57"/>
  <c r="Q28" i="57"/>
  <c r="Q29" i="57"/>
  <c r="Q30" i="57"/>
  <c r="Q31" i="57"/>
  <c r="Q32" i="57"/>
  <c r="Q33" i="57"/>
  <c r="Q34" i="57"/>
  <c r="Q35" i="57"/>
  <c r="Q36" i="57"/>
  <c r="Q37" i="57"/>
  <c r="Q38" i="57"/>
  <c r="Q39" i="57"/>
  <c r="Q40" i="57"/>
  <c r="Q41" i="57"/>
  <c r="Q42" i="57"/>
  <c r="Q43" i="57"/>
  <c r="Q44" i="57"/>
  <c r="Q45" i="57"/>
  <c r="Q46" i="57"/>
  <c r="Q47" i="57"/>
  <c r="Q48" i="57"/>
  <c r="Q49" i="57"/>
  <c r="Q50" i="57"/>
  <c r="Q51" i="57"/>
  <c r="Q52" i="57"/>
  <c r="Q53" i="57"/>
  <c r="Q54" i="57"/>
  <c r="Q55" i="57"/>
  <c r="Q56" i="57"/>
  <c r="Q57" i="57"/>
  <c r="Q58" i="57"/>
  <c r="Q59" i="57"/>
  <c r="Q60" i="57"/>
  <c r="Q61" i="57"/>
  <c r="Q62" i="57"/>
  <c r="Q63" i="57"/>
  <c r="Q64" i="57"/>
  <c r="Q65" i="57"/>
  <c r="Q66" i="57"/>
  <c r="Q67" i="57"/>
  <c r="Q68" i="57"/>
  <c r="Q69" i="57"/>
  <c r="Q70" i="57"/>
  <c r="Q71" i="57"/>
  <c r="Q72" i="57"/>
  <c r="Q73" i="57"/>
  <c r="Q74" i="57"/>
  <c r="Q75" i="57"/>
  <c r="Q76" i="57"/>
  <c r="Q77" i="57"/>
  <c r="Q78" i="57"/>
  <c r="Q79" i="57"/>
  <c r="Q80" i="57"/>
  <c r="Q81" i="57"/>
  <c r="Q82" i="57"/>
  <c r="Q83" i="57"/>
  <c r="Q84" i="57"/>
  <c r="Q85" i="57"/>
  <c r="Q86" i="57"/>
  <c r="Q87" i="57"/>
  <c r="Q88" i="57"/>
  <c r="Q89" i="57"/>
  <c r="Q90" i="57"/>
  <c r="Q91" i="57"/>
  <c r="Q92" i="57"/>
  <c r="Q93" i="57"/>
  <c r="Q94" i="57"/>
  <c r="Q95" i="57"/>
  <c r="Q96" i="57"/>
  <c r="Q97" i="57"/>
  <c r="Q98" i="57"/>
  <c r="Q99" i="57"/>
  <c r="Q100" i="57"/>
  <c r="Q101" i="57"/>
  <c r="Q102" i="57"/>
  <c r="Q103" i="57"/>
  <c r="Q104" i="57"/>
  <c r="Q105" i="57"/>
  <c r="Q106" i="57"/>
  <c r="Q107" i="57"/>
  <c r="Q108" i="57"/>
  <c r="Q109" i="57"/>
  <c r="Q110" i="57"/>
  <c r="Q111" i="57"/>
  <c r="Q112" i="57"/>
  <c r="Q113" i="57"/>
  <c r="Q114" i="57"/>
  <c r="Q115" i="57"/>
  <c r="Q116" i="57"/>
  <c r="Q117" i="57"/>
  <c r="Q118" i="57"/>
  <c r="Q119" i="57"/>
  <c r="Q120" i="57"/>
  <c r="Q121" i="57"/>
  <c r="Q122" i="57"/>
  <c r="Q123" i="57"/>
  <c r="Q124" i="57"/>
  <c r="Q125" i="57"/>
  <c r="Q126" i="57"/>
  <c r="Q127" i="57"/>
  <c r="Q128" i="57"/>
  <c r="Q129" i="57"/>
  <c r="Q130" i="57"/>
  <c r="Q131" i="57"/>
  <c r="Q132" i="57"/>
  <c r="Q133" i="57"/>
  <c r="Q134" i="57"/>
  <c r="Q135" i="57"/>
  <c r="Q136" i="57"/>
  <c r="Q137" i="57"/>
  <c r="Q138" i="57"/>
  <c r="Q139" i="57"/>
  <c r="Q140" i="57"/>
  <c r="Q141" i="57"/>
  <c r="Q142" i="57"/>
  <c r="Q143" i="57"/>
  <c r="Q144" i="57"/>
  <c r="Q145" i="57"/>
  <c r="Q146" i="57"/>
  <c r="Q147" i="57"/>
  <c r="Q148" i="57"/>
  <c r="Q149" i="57"/>
  <c r="Q150" i="57"/>
  <c r="Q151" i="57"/>
  <c r="Q152" i="57"/>
  <c r="Q153" i="57"/>
  <c r="Q154" i="57"/>
  <c r="Q155" i="57"/>
  <c r="Q156" i="57"/>
  <c r="Q157" i="57"/>
  <c r="Q158" i="57"/>
  <c r="Q159" i="57"/>
  <c r="Q160" i="57"/>
  <c r="Q161" i="57"/>
  <c r="Q162" i="57"/>
  <c r="Q163" i="57"/>
  <c r="Q164" i="57"/>
  <c r="Q165" i="57"/>
  <c r="Q166" i="57"/>
  <c r="Q167" i="57"/>
  <c r="Q168" i="57"/>
  <c r="Q169" i="57"/>
  <c r="Q170" i="57"/>
  <c r="Q171" i="57"/>
  <c r="Q172" i="57"/>
  <c r="Q173" i="57"/>
  <c r="Q174" i="57"/>
  <c r="Q175" i="57"/>
  <c r="Q176" i="57"/>
  <c r="Q177" i="57"/>
  <c r="Q178" i="57"/>
  <c r="Q179" i="57"/>
  <c r="Q180" i="57"/>
  <c r="Q181" i="57"/>
  <c r="Q182" i="57"/>
  <c r="Q183" i="57"/>
  <c r="Q184" i="57"/>
  <c r="Q185" i="57"/>
  <c r="Q186" i="57"/>
  <c r="Q187" i="57"/>
  <c r="Q188" i="57"/>
  <c r="Q189" i="57"/>
  <c r="Q190" i="57"/>
  <c r="Q191" i="57"/>
  <c r="Q192" i="57"/>
  <c r="Q193" i="57"/>
  <c r="Q194" i="57"/>
  <c r="Q195" i="57"/>
  <c r="Q196" i="57"/>
  <c r="Q197" i="57"/>
  <c r="Q198" i="57"/>
  <c r="Q199" i="57"/>
  <c r="Q200" i="57"/>
  <c r="Q201" i="57"/>
  <c r="Q202" i="57"/>
  <c r="Q203" i="57"/>
  <c r="Q204" i="57"/>
  <c r="Q205" i="57"/>
  <c r="Q206" i="57"/>
  <c r="Q207" i="57"/>
  <c r="Q208" i="57"/>
  <c r="Q209" i="57"/>
  <c r="Q210" i="57"/>
  <c r="Q211" i="57"/>
  <c r="Q212" i="57"/>
  <c r="Q213" i="57"/>
  <c r="Q214" i="57"/>
  <c r="Q215" i="57"/>
  <c r="Q216" i="57"/>
  <c r="Q217" i="57"/>
  <c r="Q218" i="57"/>
  <c r="Q219" i="57"/>
  <c r="Q220" i="57"/>
  <c r="Q221" i="57"/>
  <c r="Q222" i="57"/>
  <c r="Q223" i="57"/>
  <c r="Q224" i="57"/>
  <c r="Q225" i="57"/>
  <c r="Q226" i="57"/>
  <c r="Q227" i="57"/>
  <c r="Q228" i="57"/>
  <c r="Q229" i="57"/>
  <c r="Q230" i="57"/>
  <c r="Q231" i="57"/>
  <c r="Q232" i="57"/>
  <c r="Q233" i="57"/>
  <c r="Q234" i="57"/>
  <c r="Q235" i="57"/>
  <c r="Q236" i="57"/>
  <c r="Q237" i="57"/>
  <c r="Q238" i="57"/>
  <c r="Q239" i="57"/>
  <c r="Q240" i="57"/>
  <c r="Q241" i="57"/>
  <c r="Q242" i="57"/>
  <c r="Q243" i="57"/>
  <c r="Q244" i="57"/>
  <c r="Q245" i="57"/>
  <c r="Q246" i="57"/>
  <c r="Q247" i="57"/>
  <c r="Q248" i="57"/>
  <c r="Q249" i="57"/>
  <c r="Q250" i="57"/>
  <c r="Q251" i="57"/>
  <c r="Q252" i="57"/>
  <c r="Q253" i="57"/>
  <c r="Q254" i="57"/>
  <c r="Q255" i="57"/>
  <c r="Q256" i="57"/>
  <c r="Q257" i="57"/>
  <c r="Q258" i="57"/>
  <c r="Q259" i="57"/>
  <c r="Q260" i="57"/>
  <c r="Q261" i="57"/>
  <c r="Q262" i="57"/>
  <c r="Q263" i="57"/>
  <c r="Q264" i="57"/>
  <c r="Q265" i="57"/>
  <c r="Q266" i="57"/>
  <c r="Q267" i="57"/>
  <c r="Q268" i="57"/>
  <c r="Q269" i="57"/>
  <c r="Q270" i="57"/>
  <c r="Q271" i="57"/>
  <c r="Q272" i="57"/>
  <c r="Q273" i="57"/>
  <c r="Q274" i="57"/>
  <c r="Q275" i="57"/>
  <c r="Q276" i="57"/>
  <c r="Q277" i="57"/>
  <c r="Q278" i="57"/>
  <c r="Q279" i="57"/>
  <c r="Q280" i="57"/>
  <c r="Q281" i="57"/>
  <c r="Q282" i="57"/>
  <c r="Q283" i="57"/>
  <c r="Q284" i="57"/>
  <c r="Q285" i="57"/>
  <c r="Q286" i="57"/>
  <c r="Q287" i="57"/>
  <c r="Q288" i="57"/>
  <c r="Q289" i="57"/>
  <c r="Q290" i="57"/>
  <c r="Q291" i="57"/>
  <c r="Q292" i="57"/>
  <c r="Q293" i="57"/>
  <c r="Q294" i="57"/>
  <c r="Q295" i="57"/>
  <c r="Q296" i="57"/>
  <c r="Q297" i="57"/>
  <c r="Q298" i="57"/>
  <c r="Q299" i="57"/>
  <c r="Q300" i="57"/>
  <c r="Q301" i="57"/>
  <c r="Q302" i="57"/>
  <c r="Q303" i="57"/>
  <c r="Q304" i="57"/>
  <c r="Q305" i="57"/>
  <c r="Q306" i="57"/>
  <c r="Q307" i="57"/>
  <c r="Q308" i="57"/>
  <c r="Q309" i="57"/>
  <c r="Q310" i="57"/>
  <c r="Q311" i="57"/>
  <c r="Q312" i="57"/>
  <c r="Q313" i="57"/>
  <c r="Q314" i="57"/>
  <c r="Q315" i="57"/>
  <c r="Q316" i="57"/>
  <c r="Q317" i="57"/>
  <c r="Q318" i="57"/>
  <c r="Q319" i="57"/>
  <c r="Q320" i="57"/>
  <c r="Q321" i="57"/>
  <c r="Q322" i="57"/>
  <c r="Q323" i="57"/>
  <c r="Q324" i="57"/>
  <c r="Q325" i="57"/>
  <c r="Q326" i="57"/>
  <c r="Q327" i="57"/>
  <c r="Q328" i="57"/>
  <c r="Q329" i="57"/>
  <c r="Q330" i="57"/>
  <c r="Q331" i="57"/>
  <c r="Q332" i="57"/>
  <c r="Q333" i="57"/>
  <c r="Q334" i="57"/>
  <c r="Q335" i="57"/>
  <c r="Q336" i="57"/>
  <c r="Q337" i="57"/>
  <c r="Q338" i="57"/>
  <c r="Q339" i="57"/>
  <c r="Q340" i="57"/>
  <c r="Q341" i="57"/>
  <c r="Q342" i="57"/>
  <c r="Q343" i="57"/>
  <c r="Q344" i="57"/>
  <c r="Q345" i="57"/>
  <c r="Q346" i="57"/>
  <c r="Q347" i="57"/>
  <c r="Q348" i="57"/>
  <c r="Q349" i="57"/>
  <c r="Q350" i="57"/>
  <c r="Q351" i="57"/>
  <c r="Q352" i="57"/>
  <c r="Q353" i="57"/>
  <c r="Q354" i="57"/>
  <c r="Q355" i="57"/>
  <c r="Q356" i="57"/>
  <c r="Q357" i="57"/>
  <c r="Q358" i="57"/>
  <c r="Q359" i="57"/>
  <c r="Q360" i="57"/>
  <c r="Q361" i="57"/>
  <c r="Q362" i="57"/>
  <c r="Q363" i="57"/>
  <c r="Q364" i="57"/>
  <c r="Q365" i="57"/>
  <c r="Q366" i="57"/>
  <c r="Q367" i="57"/>
  <c r="Q368" i="57"/>
  <c r="Q369" i="57"/>
  <c r="Q370" i="57"/>
  <c r="Q371" i="57"/>
  <c r="Q372" i="57"/>
  <c r="Q373" i="57"/>
  <c r="Q374" i="57"/>
  <c r="Q375" i="57"/>
  <c r="Q376" i="57"/>
  <c r="Q377" i="57"/>
  <c r="Q378" i="57"/>
  <c r="Q379" i="57"/>
  <c r="Q380" i="57"/>
  <c r="Q381" i="57"/>
  <c r="Q382" i="57"/>
  <c r="Q383" i="57"/>
  <c r="Q384" i="57"/>
  <c r="Q385" i="57"/>
  <c r="Q386" i="57"/>
  <c r="Q387" i="57"/>
  <c r="Q388" i="57"/>
  <c r="Q389" i="57"/>
  <c r="Q390" i="57"/>
  <c r="Q391" i="57"/>
  <c r="Q392" i="57"/>
  <c r="Q393" i="57"/>
  <c r="Q394" i="57"/>
  <c r="Q395" i="57"/>
  <c r="Q396" i="57"/>
  <c r="Q397" i="57"/>
  <c r="Q398" i="57"/>
  <c r="Q399" i="57"/>
  <c r="Q400" i="57"/>
  <c r="Q401" i="57"/>
  <c r="Q402" i="57"/>
  <c r="Q403" i="57"/>
  <c r="Q404" i="57"/>
  <c r="Q405" i="57"/>
  <c r="Q406" i="57"/>
  <c r="Q407" i="57"/>
  <c r="Q408" i="57"/>
  <c r="Q409" i="57"/>
  <c r="Q410" i="57"/>
  <c r="Q411" i="57"/>
  <c r="Q412" i="57"/>
  <c r="Q413" i="57"/>
  <c r="Q414" i="57"/>
  <c r="Q415" i="57"/>
  <c r="Q416" i="57"/>
  <c r="Q417" i="57"/>
  <c r="Q418" i="57"/>
  <c r="Q419" i="57"/>
  <c r="Q420" i="57"/>
  <c r="Q421" i="57"/>
  <c r="Q422" i="57"/>
  <c r="Q423" i="57"/>
  <c r="Q424" i="57"/>
  <c r="Q425" i="57"/>
  <c r="Q426" i="57"/>
  <c r="Q427" i="57"/>
  <c r="Q428" i="57"/>
  <c r="Q429" i="57"/>
  <c r="Q430" i="57"/>
  <c r="Q431" i="57"/>
  <c r="Q432" i="57"/>
  <c r="Q433" i="57"/>
  <c r="Q434" i="57"/>
  <c r="Q435" i="57"/>
  <c r="Q436" i="57"/>
  <c r="Q437" i="57"/>
  <c r="Q438" i="57"/>
  <c r="Q439" i="57"/>
  <c r="Q440" i="57"/>
  <c r="Q441" i="57"/>
  <c r="Q442" i="57"/>
  <c r="Q443" i="57"/>
  <c r="Q444" i="57"/>
  <c r="Q445" i="57"/>
  <c r="Q446" i="57"/>
  <c r="Q447" i="57"/>
  <c r="Q448" i="57"/>
  <c r="Q449" i="57"/>
  <c r="Q450" i="57"/>
  <c r="Q451" i="57"/>
  <c r="Q452" i="57"/>
  <c r="Q453" i="57"/>
  <c r="Q454" i="57"/>
  <c r="Q455" i="57"/>
  <c r="Q456" i="57"/>
  <c r="Q457" i="57"/>
  <c r="Q458" i="57"/>
  <c r="Q459" i="57"/>
  <c r="Q460" i="57"/>
  <c r="Q461" i="57"/>
  <c r="Q462" i="57"/>
  <c r="Q463" i="57"/>
  <c r="Q464" i="57"/>
  <c r="Q465" i="57"/>
  <c r="Q466" i="57"/>
  <c r="Q467" i="57"/>
  <c r="Q468" i="57"/>
  <c r="Q469" i="57"/>
  <c r="Q470" i="57"/>
  <c r="Q471" i="57"/>
  <c r="Q472" i="57"/>
  <c r="Q473" i="57"/>
  <c r="Q474" i="57"/>
  <c r="Q475" i="57"/>
  <c r="Q476" i="57"/>
  <c r="Q477" i="57"/>
  <c r="Q478" i="57"/>
  <c r="Q479" i="57"/>
  <c r="Q480" i="57"/>
  <c r="Q481" i="57"/>
  <c r="Q482" i="57"/>
  <c r="Q483" i="57"/>
  <c r="Q484" i="57"/>
  <c r="Q485" i="57"/>
  <c r="Q486" i="57"/>
  <c r="Q487" i="57"/>
  <c r="Q488" i="57"/>
  <c r="Q489" i="57"/>
  <c r="Q490" i="57"/>
  <c r="Q491" i="57"/>
  <c r="Q492" i="57"/>
  <c r="Q493" i="57"/>
  <c r="Q494" i="57"/>
  <c r="Q495" i="57"/>
  <c r="Q496" i="57"/>
  <c r="Q497" i="57"/>
  <c r="Q498" i="57"/>
  <c r="Q499" i="57"/>
  <c r="Q500" i="57"/>
  <c r="Q501" i="57"/>
  <c r="Q502" i="57"/>
  <c r="Q503" i="57"/>
  <c r="Q504" i="57"/>
  <c r="Q505" i="57"/>
  <c r="Q506" i="57"/>
  <c r="Q507" i="57"/>
  <c r="Q508" i="57"/>
  <c r="Q509" i="57"/>
  <c r="Q510" i="57"/>
  <c r="Q511" i="57"/>
  <c r="Q512" i="57"/>
  <c r="Q513" i="57"/>
  <c r="Q514" i="57"/>
  <c r="Q515" i="57"/>
  <c r="Q516" i="57"/>
  <c r="Q517" i="57"/>
  <c r="Q518" i="57"/>
  <c r="Q519" i="57"/>
  <c r="Q520" i="57"/>
  <c r="Q521" i="57"/>
  <c r="Q522" i="57"/>
  <c r="Q523" i="57"/>
  <c r="Q524" i="57"/>
  <c r="Q525" i="57"/>
  <c r="Q526" i="57"/>
  <c r="Q527" i="57"/>
  <c r="Q528" i="57"/>
  <c r="Q529" i="57"/>
  <c r="Q530" i="57"/>
  <c r="Q531" i="57"/>
  <c r="Q532" i="57"/>
  <c r="Q533" i="57"/>
  <c r="Q534" i="57"/>
  <c r="Q535" i="57"/>
  <c r="Q536" i="57"/>
  <c r="Q537" i="57"/>
  <c r="Q538" i="57"/>
  <c r="Q539" i="57"/>
  <c r="Q540" i="57"/>
  <c r="Q541" i="57"/>
  <c r="Q542" i="57"/>
  <c r="Q543" i="57"/>
  <c r="Q544" i="57"/>
  <c r="Q545" i="57"/>
  <c r="Q546" i="57"/>
  <c r="Q547" i="57"/>
  <c r="Q548" i="57"/>
  <c r="Q549" i="57"/>
  <c r="Q550" i="57"/>
  <c r="Q551" i="57"/>
  <c r="Q552" i="57"/>
  <c r="Q553" i="57"/>
  <c r="Q554" i="57"/>
  <c r="Q555" i="57"/>
  <c r="Q556" i="57"/>
  <c r="Q557" i="57"/>
  <c r="Q558" i="57"/>
  <c r="Q559" i="57"/>
  <c r="Q560" i="57"/>
  <c r="Q561" i="57"/>
  <c r="Q562" i="57"/>
  <c r="Q563" i="57"/>
  <c r="Q564" i="57"/>
  <c r="Q565" i="57"/>
  <c r="Q566" i="57"/>
  <c r="Q567" i="57"/>
  <c r="Q568" i="57"/>
  <c r="Q569" i="57"/>
  <c r="Q570" i="57"/>
  <c r="Q571" i="57"/>
  <c r="Q572" i="57"/>
  <c r="Q573" i="57"/>
  <c r="Q574" i="57"/>
  <c r="Q575" i="57"/>
  <c r="Q576" i="57"/>
  <c r="Q577" i="57"/>
  <c r="Q578" i="57"/>
  <c r="Q579" i="57"/>
  <c r="Q580" i="57"/>
  <c r="Q581" i="57"/>
  <c r="Q582" i="57"/>
  <c r="Q583" i="57"/>
  <c r="Q584" i="57"/>
  <c r="Q585" i="57"/>
  <c r="Q586" i="57"/>
  <c r="Q587" i="57"/>
  <c r="Q588" i="57"/>
  <c r="Q589" i="57"/>
  <c r="Q590" i="57"/>
  <c r="Q591" i="57"/>
  <c r="Q592" i="57"/>
  <c r="Q593" i="57"/>
  <c r="Q594" i="57"/>
  <c r="Q595" i="57"/>
  <c r="Q596" i="57"/>
  <c r="Q597" i="57"/>
  <c r="Q598" i="57"/>
  <c r="Q599" i="57"/>
  <c r="Q600" i="57"/>
  <c r="Q601" i="57"/>
  <c r="Q602" i="57"/>
  <c r="Q603" i="57"/>
  <c r="Q604" i="57"/>
  <c r="Q605" i="57"/>
  <c r="Q606" i="57"/>
  <c r="Q607" i="57"/>
  <c r="Q608" i="57"/>
  <c r="Q609" i="57"/>
  <c r="Q610" i="57"/>
  <c r="Q611" i="57"/>
  <c r="Q612" i="57"/>
  <c r="Q613" i="57"/>
  <c r="Q614" i="57"/>
  <c r="Q615" i="57"/>
  <c r="Q616" i="57"/>
  <c r="Q617" i="57"/>
  <c r="Q618" i="57"/>
  <c r="Q619" i="57"/>
  <c r="Q620" i="57"/>
  <c r="Q621" i="57"/>
  <c r="Q622" i="57"/>
  <c r="Q623" i="57"/>
  <c r="Q624" i="57"/>
  <c r="Q625" i="57"/>
  <c r="Q626" i="57"/>
  <c r="Q627" i="57"/>
  <c r="Q628" i="57"/>
  <c r="Q629" i="57"/>
  <c r="Q630" i="57"/>
  <c r="Q631" i="57"/>
  <c r="Q632" i="57"/>
  <c r="Q633" i="57"/>
  <c r="Q634" i="57"/>
  <c r="Q635" i="57"/>
  <c r="Q636" i="57"/>
  <c r="Q637" i="57"/>
  <c r="Q638" i="57"/>
  <c r="Q639" i="57"/>
  <c r="Q640" i="57"/>
  <c r="Q641" i="57"/>
  <c r="Q642" i="57"/>
  <c r="Q643" i="57"/>
  <c r="Q644" i="57"/>
  <c r="Q645" i="57"/>
  <c r="Q646" i="57"/>
  <c r="Q647" i="57"/>
  <c r="Q648" i="57"/>
  <c r="Q649" i="57"/>
  <c r="Q650" i="57"/>
  <c r="Q651" i="57"/>
  <c r="Q652" i="57"/>
  <c r="Q653" i="57"/>
  <c r="Q654" i="57"/>
  <c r="Q655" i="57"/>
  <c r="Q656" i="57"/>
  <c r="Q657" i="57"/>
  <c r="Q658" i="57"/>
  <c r="Q659" i="57"/>
  <c r="Q660" i="57"/>
  <c r="Q661" i="57"/>
  <c r="Q662" i="57"/>
  <c r="Q663" i="57"/>
  <c r="Q664" i="57"/>
  <c r="Q665" i="57"/>
  <c r="Q666" i="57"/>
  <c r="Q667" i="57"/>
  <c r="Q668" i="57"/>
  <c r="Q669" i="57"/>
  <c r="Q670" i="57"/>
  <c r="Q671" i="57"/>
  <c r="Q672" i="57"/>
  <c r="Q673" i="57"/>
  <c r="Q674" i="57"/>
  <c r="Q675" i="57"/>
  <c r="Q676" i="57"/>
  <c r="Q677" i="57"/>
  <c r="Q678" i="57"/>
  <c r="Q679" i="57"/>
  <c r="Q680" i="57"/>
  <c r="Q681" i="57"/>
  <c r="Q682" i="57"/>
  <c r="Q683" i="57"/>
  <c r="Q684" i="57"/>
  <c r="Q685" i="57"/>
  <c r="Q686" i="57"/>
  <c r="Q687" i="57"/>
  <c r="Q688" i="57"/>
  <c r="Q689" i="57"/>
  <c r="Q690" i="57"/>
  <c r="Q691" i="57"/>
  <c r="Q692" i="57"/>
  <c r="Q693" i="57"/>
  <c r="Q694" i="57"/>
  <c r="Q695" i="57"/>
  <c r="Q696" i="57"/>
  <c r="Q697" i="57"/>
  <c r="Q698" i="57"/>
  <c r="Q699" i="57"/>
  <c r="Q700" i="57"/>
  <c r="Q701" i="57"/>
  <c r="Q702" i="57"/>
  <c r="Q703" i="57"/>
  <c r="Q704" i="57"/>
  <c r="Q705" i="57"/>
  <c r="Q706" i="57"/>
  <c r="Q707" i="57"/>
  <c r="Q708" i="57"/>
  <c r="Q709" i="57"/>
  <c r="Q710" i="57"/>
  <c r="Q711" i="57"/>
  <c r="Q712" i="57"/>
  <c r="Q713" i="57"/>
  <c r="Q714" i="57"/>
  <c r="Q715" i="57"/>
  <c r="Q716" i="57"/>
  <c r="Q717" i="57"/>
  <c r="Q718" i="57"/>
  <c r="Q719" i="57"/>
  <c r="Q720" i="57"/>
  <c r="Q721" i="57"/>
  <c r="Q722" i="57"/>
  <c r="Q723" i="57"/>
  <c r="Q724" i="57"/>
  <c r="Q725" i="57"/>
  <c r="Q726" i="57"/>
  <c r="Q727" i="57"/>
  <c r="Q728" i="57"/>
  <c r="Q729" i="57"/>
  <c r="Q730" i="57"/>
  <c r="Q731" i="57"/>
  <c r="Q732" i="57"/>
  <c r="Q733" i="57"/>
  <c r="Q734" i="57"/>
  <c r="Q735" i="57"/>
  <c r="Q736" i="57"/>
  <c r="Q2" i="57"/>
  <c r="J706" i="57"/>
  <c r="H706" i="57"/>
  <c r="J728" i="57"/>
  <c r="H728" i="57"/>
  <c r="J736" i="57"/>
  <c r="H736" i="57"/>
  <c r="J735" i="57"/>
  <c r="H735" i="57"/>
  <c r="J734" i="57"/>
  <c r="H734" i="57"/>
  <c r="J733" i="57"/>
  <c r="H733" i="57"/>
  <c r="J732" i="57"/>
  <c r="H732" i="57"/>
  <c r="J731" i="57"/>
  <c r="H731" i="57"/>
  <c r="J730" i="57"/>
  <c r="H730" i="57"/>
  <c r="J729" i="57"/>
  <c r="H729" i="57"/>
  <c r="J727" i="57"/>
  <c r="H727" i="57"/>
  <c r="J726" i="57"/>
  <c r="H726" i="57"/>
  <c r="J725" i="57"/>
  <c r="H725" i="57"/>
  <c r="J724" i="57"/>
  <c r="H724" i="57"/>
  <c r="J723" i="57"/>
  <c r="H723" i="57"/>
  <c r="J722" i="57"/>
  <c r="H722" i="57"/>
  <c r="H2" i="57"/>
  <c r="H3" i="57"/>
  <c r="H4" i="57"/>
  <c r="H5" i="57"/>
  <c r="H6" i="57"/>
  <c r="H7" i="57"/>
  <c r="H8" i="57"/>
  <c r="H9" i="57"/>
  <c r="H10" i="57"/>
  <c r="H11" i="57"/>
  <c r="H12"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58" i="57"/>
  <c r="H59" i="57"/>
  <c r="H60" i="57"/>
  <c r="H61" i="57"/>
  <c r="H62" i="57"/>
  <c r="H63" i="57"/>
  <c r="H64" i="57"/>
  <c r="H65" i="57"/>
  <c r="H66" i="57"/>
  <c r="H67" i="57"/>
  <c r="H68" i="57"/>
  <c r="H69" i="57"/>
  <c r="H70" i="57"/>
  <c r="H71" i="57"/>
  <c r="H72" i="57"/>
  <c r="H73" i="57"/>
  <c r="H74" i="57"/>
  <c r="H75" i="57"/>
  <c r="H76" i="57"/>
  <c r="H77" i="57"/>
  <c r="H78" i="57"/>
  <c r="H79" i="57"/>
  <c r="H80" i="57"/>
  <c r="H81" i="57"/>
  <c r="H82" i="57"/>
  <c r="H83" i="57"/>
  <c r="H84" i="57"/>
  <c r="H85" i="57"/>
  <c r="H86" i="57"/>
  <c r="H87" i="57"/>
  <c r="H88" i="57"/>
  <c r="H89" i="57"/>
  <c r="H90" i="57"/>
  <c r="H91" i="57"/>
  <c r="H92" i="57"/>
  <c r="H93" i="57"/>
  <c r="H94" i="57"/>
  <c r="H95" i="57"/>
  <c r="H96" i="57"/>
  <c r="H97" i="57"/>
  <c r="H98" i="57"/>
  <c r="H99" i="57"/>
  <c r="H100" i="57"/>
  <c r="H101" i="57"/>
  <c r="H102" i="57"/>
  <c r="H103" i="57"/>
  <c r="H104" i="57"/>
  <c r="H105" i="57"/>
  <c r="H106" i="57"/>
  <c r="H107" i="57"/>
  <c r="H108" i="57"/>
  <c r="H109" i="57"/>
  <c r="H110" i="57"/>
  <c r="H111" i="57"/>
  <c r="H112" i="57"/>
  <c r="H113" i="57"/>
  <c r="H114" i="57"/>
  <c r="H115" i="57"/>
  <c r="H116" i="57"/>
  <c r="H117" i="57"/>
  <c r="H118" i="57"/>
  <c r="H119" i="57"/>
  <c r="H120" i="57"/>
  <c r="H121" i="57"/>
  <c r="H122" i="57"/>
  <c r="H123" i="57"/>
  <c r="H124" i="57"/>
  <c r="H125" i="57"/>
  <c r="H126" i="57"/>
  <c r="H127" i="57"/>
  <c r="H128" i="57"/>
  <c r="H129" i="57"/>
  <c r="H130" i="57"/>
  <c r="H131" i="57"/>
  <c r="H132" i="57"/>
  <c r="H133" i="57"/>
  <c r="H134" i="57"/>
  <c r="H135" i="57"/>
  <c r="H136" i="57"/>
  <c r="H137" i="57"/>
  <c r="H138" i="57"/>
  <c r="H139" i="57"/>
  <c r="H140" i="57"/>
  <c r="H141" i="57"/>
  <c r="H142" i="57"/>
  <c r="H143" i="57"/>
  <c r="H144" i="57"/>
  <c r="H145" i="57"/>
  <c r="H146" i="57"/>
  <c r="H147" i="57"/>
  <c r="H148" i="57"/>
  <c r="H149" i="57"/>
  <c r="H150" i="57"/>
  <c r="H151" i="57"/>
  <c r="H152" i="57"/>
  <c r="H153" i="57"/>
  <c r="H154" i="57"/>
  <c r="H155" i="57"/>
  <c r="H156" i="57"/>
  <c r="H157" i="57"/>
  <c r="H158" i="57"/>
  <c r="H159" i="57"/>
  <c r="H160" i="57"/>
  <c r="H161" i="57"/>
  <c r="H162" i="57"/>
  <c r="H163" i="57"/>
  <c r="H164" i="57"/>
  <c r="H165" i="57"/>
  <c r="H166" i="57"/>
  <c r="H167" i="57"/>
  <c r="H168" i="57"/>
  <c r="H169" i="57"/>
  <c r="H170" i="57"/>
  <c r="H171" i="57"/>
  <c r="H172" i="57"/>
  <c r="H173" i="57"/>
  <c r="H174" i="57"/>
  <c r="H175" i="57"/>
  <c r="H176" i="57"/>
  <c r="H177" i="57"/>
  <c r="H178" i="57"/>
  <c r="H179" i="57"/>
  <c r="H180" i="57"/>
  <c r="H181" i="57"/>
  <c r="H182" i="57"/>
  <c r="H183" i="57"/>
  <c r="H184" i="57"/>
  <c r="H185" i="57"/>
  <c r="H186" i="57"/>
  <c r="H187" i="57"/>
  <c r="H188" i="57"/>
  <c r="H189" i="57"/>
  <c r="H190" i="57"/>
  <c r="H191" i="57"/>
  <c r="H192" i="57"/>
  <c r="H193" i="57"/>
  <c r="H194" i="57"/>
  <c r="H195" i="57"/>
  <c r="H196" i="57"/>
  <c r="H197" i="57"/>
  <c r="H198" i="57"/>
  <c r="H199" i="57"/>
  <c r="H200" i="57"/>
  <c r="H201" i="57"/>
  <c r="H202" i="57"/>
  <c r="H203" i="57"/>
  <c r="H204" i="57"/>
  <c r="H205" i="57"/>
  <c r="H206" i="57"/>
  <c r="H207" i="57"/>
  <c r="H208" i="57"/>
  <c r="H209" i="57"/>
  <c r="H210" i="57"/>
  <c r="H211" i="57"/>
  <c r="H212" i="57"/>
  <c r="H213" i="57"/>
  <c r="H214" i="57"/>
  <c r="H215" i="57"/>
  <c r="H216" i="57"/>
  <c r="H217" i="57"/>
  <c r="H218" i="57"/>
  <c r="H219" i="57"/>
  <c r="H220" i="57"/>
  <c r="H221" i="57"/>
  <c r="H222" i="57"/>
  <c r="H223" i="57"/>
  <c r="H224" i="57"/>
  <c r="H225" i="57"/>
  <c r="H226" i="57"/>
  <c r="H227" i="57"/>
  <c r="H228" i="57"/>
  <c r="H229" i="57"/>
  <c r="H230" i="57"/>
  <c r="H231" i="57"/>
  <c r="H232" i="57"/>
  <c r="H233" i="57"/>
  <c r="H234" i="57"/>
  <c r="H235" i="57"/>
  <c r="H236" i="57"/>
  <c r="H237" i="57"/>
  <c r="H238" i="57"/>
  <c r="H239" i="57"/>
  <c r="H240" i="57"/>
  <c r="H241" i="57"/>
  <c r="H242" i="57"/>
  <c r="H243" i="57"/>
  <c r="H244" i="57"/>
  <c r="H245" i="57"/>
  <c r="H246" i="57"/>
  <c r="H247" i="57"/>
  <c r="H248" i="57"/>
  <c r="H249" i="57"/>
  <c r="H250" i="57"/>
  <c r="H251" i="57"/>
  <c r="H252" i="57"/>
  <c r="H253" i="57"/>
  <c r="H254" i="57"/>
  <c r="H255" i="57"/>
  <c r="H256" i="57"/>
  <c r="H257" i="57"/>
  <c r="H258" i="57"/>
  <c r="H259" i="57"/>
  <c r="H260" i="57"/>
  <c r="H261" i="57"/>
  <c r="H262" i="57"/>
  <c r="H263" i="57"/>
  <c r="H264" i="57"/>
  <c r="H265" i="57"/>
  <c r="H266" i="57"/>
  <c r="H267" i="57"/>
  <c r="H268" i="57"/>
  <c r="H269" i="57"/>
  <c r="H270" i="57"/>
  <c r="H271" i="57"/>
  <c r="H272" i="57"/>
  <c r="H273" i="57"/>
  <c r="H274" i="57"/>
  <c r="H275" i="57"/>
  <c r="H276" i="57"/>
  <c r="H277" i="57"/>
  <c r="H278" i="57"/>
  <c r="H279" i="57"/>
  <c r="H280" i="57"/>
  <c r="H281" i="57"/>
  <c r="H282" i="57"/>
  <c r="H283" i="57"/>
  <c r="H284" i="57"/>
  <c r="H285" i="57"/>
  <c r="H286" i="57"/>
  <c r="H287" i="57"/>
  <c r="H288" i="57"/>
  <c r="H289" i="57"/>
  <c r="H290" i="57"/>
  <c r="H291" i="57"/>
  <c r="H292" i="57"/>
  <c r="H293" i="57"/>
  <c r="H294" i="57"/>
  <c r="H295" i="57"/>
  <c r="H296" i="57"/>
  <c r="H297" i="57"/>
  <c r="H298" i="57"/>
  <c r="H299" i="57"/>
  <c r="H300" i="57"/>
  <c r="H301" i="57"/>
  <c r="H302" i="57"/>
  <c r="H303" i="57"/>
  <c r="H304" i="57"/>
  <c r="H305" i="57"/>
  <c r="H306" i="57"/>
  <c r="H307" i="57"/>
  <c r="H308" i="57"/>
  <c r="H309" i="57"/>
  <c r="H310" i="57"/>
  <c r="H311" i="57"/>
  <c r="H312" i="57"/>
  <c r="H313" i="57"/>
  <c r="H314" i="57"/>
  <c r="H315" i="57"/>
  <c r="H316" i="57"/>
  <c r="H317" i="57"/>
  <c r="H318" i="57"/>
  <c r="H319" i="57"/>
  <c r="H320" i="57"/>
  <c r="H321" i="57"/>
  <c r="H322" i="57"/>
  <c r="H323" i="57"/>
  <c r="H324" i="57"/>
  <c r="H325" i="57"/>
  <c r="H326" i="57"/>
  <c r="H327" i="57"/>
  <c r="H328" i="57"/>
  <c r="H329" i="57"/>
  <c r="H330" i="57"/>
  <c r="H331" i="57"/>
  <c r="H332" i="57"/>
  <c r="H333" i="57"/>
  <c r="H334" i="57"/>
  <c r="H335" i="57"/>
  <c r="H336" i="57"/>
  <c r="H337" i="57"/>
  <c r="H338" i="57"/>
  <c r="H339" i="57"/>
  <c r="H340" i="57"/>
  <c r="H341" i="57"/>
  <c r="H342" i="57"/>
  <c r="H343" i="57"/>
  <c r="H344" i="57"/>
  <c r="H345" i="57"/>
  <c r="H346" i="57"/>
  <c r="H347" i="57"/>
  <c r="H348" i="57"/>
  <c r="H349" i="57"/>
  <c r="H350" i="57"/>
  <c r="H351" i="57"/>
  <c r="H352" i="57"/>
  <c r="H353" i="57"/>
  <c r="H354" i="57"/>
  <c r="H355" i="57"/>
  <c r="H356" i="57"/>
  <c r="H357" i="57"/>
  <c r="H358" i="57"/>
  <c r="H359" i="57"/>
  <c r="H360" i="57"/>
  <c r="H361" i="57"/>
  <c r="H362" i="57"/>
  <c r="H363" i="57"/>
  <c r="H364" i="57"/>
  <c r="H365" i="57"/>
  <c r="H366" i="57"/>
  <c r="H367" i="57"/>
  <c r="H368" i="57"/>
  <c r="H369" i="57"/>
  <c r="H370" i="57"/>
  <c r="H371" i="57"/>
  <c r="H372" i="57"/>
  <c r="H373" i="57"/>
  <c r="H374" i="57"/>
  <c r="H375" i="57"/>
  <c r="H376" i="57"/>
  <c r="H377" i="57"/>
  <c r="H378" i="57"/>
  <c r="H379" i="57"/>
  <c r="H380" i="57"/>
  <c r="H381" i="57"/>
  <c r="H382" i="57"/>
  <c r="H383" i="57"/>
  <c r="H384" i="57"/>
  <c r="H385" i="57"/>
  <c r="H386" i="57"/>
  <c r="H387" i="57"/>
  <c r="H388" i="57"/>
  <c r="H389" i="57"/>
  <c r="H390" i="57"/>
  <c r="H391" i="57"/>
  <c r="H392" i="57"/>
  <c r="H393" i="57"/>
  <c r="H394" i="57"/>
  <c r="H395" i="57"/>
  <c r="H396" i="57"/>
  <c r="H397" i="57"/>
  <c r="H398" i="57"/>
  <c r="H399" i="57"/>
  <c r="H400" i="57"/>
  <c r="H401" i="57"/>
  <c r="H402" i="57"/>
  <c r="H403" i="57"/>
  <c r="H404" i="57"/>
  <c r="H405" i="57"/>
  <c r="H406" i="57"/>
  <c r="H407" i="57"/>
  <c r="H408" i="57"/>
  <c r="H409" i="57"/>
  <c r="H410" i="57"/>
  <c r="H411" i="57"/>
  <c r="H412" i="57"/>
  <c r="H413" i="57"/>
  <c r="H414" i="57"/>
  <c r="H415" i="57"/>
  <c r="H416" i="57"/>
  <c r="H417" i="57"/>
  <c r="H418" i="57"/>
  <c r="H419" i="57"/>
  <c r="H420" i="57"/>
  <c r="H421" i="57"/>
  <c r="H422" i="57"/>
  <c r="H423" i="57"/>
  <c r="H424" i="57"/>
  <c r="H425" i="57"/>
  <c r="H426" i="57"/>
  <c r="H427" i="57"/>
  <c r="H428" i="57"/>
  <c r="H429" i="57"/>
  <c r="H430" i="57"/>
  <c r="H431" i="57"/>
  <c r="H432" i="57"/>
  <c r="H433" i="57"/>
  <c r="H434" i="57"/>
  <c r="H435" i="57"/>
  <c r="H436" i="57"/>
  <c r="H437" i="57"/>
  <c r="H438" i="57"/>
  <c r="H439" i="57"/>
  <c r="H440" i="57"/>
  <c r="H441" i="57"/>
  <c r="H442" i="57"/>
  <c r="H443" i="57"/>
  <c r="H444" i="57"/>
  <c r="H445" i="57"/>
  <c r="H446" i="57"/>
  <c r="H447" i="57"/>
  <c r="H448" i="57"/>
  <c r="H449" i="57"/>
  <c r="H450" i="57"/>
  <c r="H451" i="57"/>
  <c r="H452" i="57"/>
  <c r="H453" i="57"/>
  <c r="H454" i="57"/>
  <c r="H455" i="57"/>
  <c r="H456" i="57"/>
  <c r="H457" i="57"/>
  <c r="H458" i="57"/>
  <c r="H459" i="57"/>
  <c r="H460" i="57"/>
  <c r="L460" i="57" s="1"/>
  <c r="H461" i="57"/>
  <c r="L461" i="57" s="1"/>
  <c r="H462" i="57"/>
  <c r="H463" i="57"/>
  <c r="H464" i="57"/>
  <c r="H465" i="57"/>
  <c r="H466" i="57"/>
  <c r="H467" i="57"/>
  <c r="H468" i="57"/>
  <c r="H469" i="57"/>
  <c r="H470" i="57"/>
  <c r="H471" i="57"/>
  <c r="H472" i="57"/>
  <c r="H473" i="57"/>
  <c r="H474" i="57"/>
  <c r="H475" i="57"/>
  <c r="H476" i="57"/>
  <c r="H477" i="57"/>
  <c r="H478" i="57"/>
  <c r="H479" i="57"/>
  <c r="H480" i="57"/>
  <c r="H481" i="57"/>
  <c r="H482" i="57"/>
  <c r="H483" i="57"/>
  <c r="H484" i="57"/>
  <c r="H485" i="57"/>
  <c r="H486" i="57"/>
  <c r="H487" i="57"/>
  <c r="H488" i="57"/>
  <c r="H489" i="57"/>
  <c r="H490" i="57"/>
  <c r="H491" i="57"/>
  <c r="H492" i="57"/>
  <c r="H493" i="57"/>
  <c r="H494" i="57"/>
  <c r="H495" i="57"/>
  <c r="H496" i="57"/>
  <c r="H497" i="57"/>
  <c r="H498" i="57"/>
  <c r="H499" i="57"/>
  <c r="H500" i="57"/>
  <c r="H501" i="57"/>
  <c r="H502" i="57"/>
  <c r="H503" i="57"/>
  <c r="H504" i="57"/>
  <c r="H505" i="57"/>
  <c r="H506" i="57"/>
  <c r="H507" i="57"/>
  <c r="H508" i="57"/>
  <c r="H509" i="57"/>
  <c r="H510" i="57"/>
  <c r="H511" i="57"/>
  <c r="H512" i="57"/>
  <c r="H513" i="57"/>
  <c r="H514" i="57"/>
  <c r="H515" i="57"/>
  <c r="H516" i="57"/>
  <c r="H517" i="57"/>
  <c r="H518" i="57"/>
  <c r="H519" i="57"/>
  <c r="H520" i="57"/>
  <c r="H521" i="57"/>
  <c r="H522" i="57"/>
  <c r="H523" i="57"/>
  <c r="H524" i="57"/>
  <c r="H525" i="57"/>
  <c r="H526" i="57"/>
  <c r="H527" i="57"/>
  <c r="H528" i="57"/>
  <c r="H529" i="57"/>
  <c r="H530" i="57"/>
  <c r="H531" i="57"/>
  <c r="H532" i="57"/>
  <c r="H533" i="57"/>
  <c r="H534" i="57"/>
  <c r="H535" i="57"/>
  <c r="H536" i="57"/>
  <c r="H537" i="57"/>
  <c r="H538" i="57"/>
  <c r="H539" i="57"/>
  <c r="H540" i="57"/>
  <c r="H541" i="57"/>
  <c r="H542" i="57"/>
  <c r="H543" i="57"/>
  <c r="H544" i="57"/>
  <c r="H545" i="57"/>
  <c r="H546" i="57"/>
  <c r="H547" i="57"/>
  <c r="H548" i="57"/>
  <c r="H549" i="57"/>
  <c r="H550" i="57"/>
  <c r="H551" i="57"/>
  <c r="H552" i="57"/>
  <c r="H553" i="57"/>
  <c r="H554" i="57"/>
  <c r="H555" i="57"/>
  <c r="H556" i="57"/>
  <c r="H557" i="57"/>
  <c r="H558" i="57"/>
  <c r="H559" i="57"/>
  <c r="H560" i="57"/>
  <c r="H561" i="57"/>
  <c r="H562" i="57"/>
  <c r="H563" i="57"/>
  <c r="H564" i="57"/>
  <c r="H565" i="57"/>
  <c r="H566" i="57"/>
  <c r="H567" i="57"/>
  <c r="H568" i="57"/>
  <c r="H569" i="57"/>
  <c r="H570" i="57"/>
  <c r="H571" i="57"/>
  <c r="H572" i="57"/>
  <c r="H573" i="57"/>
  <c r="H574" i="57"/>
  <c r="H575" i="57"/>
  <c r="H576" i="57"/>
  <c r="H577" i="57"/>
  <c r="H578" i="57"/>
  <c r="H579" i="57"/>
  <c r="H580" i="57"/>
  <c r="H581" i="57"/>
  <c r="H582" i="57"/>
  <c r="H583" i="57"/>
  <c r="H584" i="57"/>
  <c r="H585" i="57"/>
  <c r="H586" i="57"/>
  <c r="H587" i="57"/>
  <c r="H588" i="57"/>
  <c r="H589" i="57"/>
  <c r="H590" i="57"/>
  <c r="H591" i="57"/>
  <c r="H592" i="57"/>
  <c r="H593" i="57"/>
  <c r="H594" i="57"/>
  <c r="H595" i="57"/>
  <c r="H596" i="57"/>
  <c r="H597" i="57"/>
  <c r="H598" i="57"/>
  <c r="H599" i="57"/>
  <c r="H600" i="57"/>
  <c r="H601" i="57"/>
  <c r="H602" i="57"/>
  <c r="H603" i="57"/>
  <c r="H604" i="57"/>
  <c r="H605" i="57"/>
  <c r="H606" i="57"/>
  <c r="H607" i="57"/>
  <c r="H608" i="57"/>
  <c r="H609" i="57"/>
  <c r="H610" i="57"/>
  <c r="H611" i="57"/>
  <c r="H612" i="57"/>
  <c r="H613" i="57"/>
  <c r="H614" i="57"/>
  <c r="H615" i="57"/>
  <c r="H616" i="57"/>
  <c r="H617" i="57"/>
  <c r="H618" i="57"/>
  <c r="H619" i="57"/>
  <c r="H620" i="57"/>
  <c r="H621" i="57"/>
  <c r="H622" i="57"/>
  <c r="H623" i="57"/>
  <c r="H624" i="57"/>
  <c r="H625" i="57"/>
  <c r="H626" i="57"/>
  <c r="H627" i="57"/>
  <c r="H628" i="57"/>
  <c r="H629" i="57"/>
  <c r="H630" i="57"/>
  <c r="H631" i="57"/>
  <c r="H632" i="57"/>
  <c r="H633" i="57"/>
  <c r="H634" i="57"/>
  <c r="H635" i="57"/>
  <c r="H636" i="57"/>
  <c r="H637" i="57"/>
  <c r="H638" i="57"/>
  <c r="H639" i="57"/>
  <c r="H640" i="57"/>
  <c r="H641" i="57"/>
  <c r="H642" i="57"/>
  <c r="H643" i="57"/>
  <c r="H644" i="57"/>
  <c r="H645" i="57"/>
  <c r="H646" i="57"/>
  <c r="H647" i="57"/>
  <c r="H648" i="57"/>
  <c r="H649" i="57"/>
  <c r="H650" i="57"/>
  <c r="H651" i="57"/>
  <c r="H652" i="57"/>
  <c r="H653" i="57"/>
  <c r="H654" i="57"/>
  <c r="H655" i="57"/>
  <c r="H656" i="57"/>
  <c r="H657" i="57"/>
  <c r="H658" i="57"/>
  <c r="H659" i="57"/>
  <c r="H660" i="57"/>
  <c r="H661" i="57"/>
  <c r="H662" i="57"/>
  <c r="H663" i="57"/>
  <c r="H664" i="57"/>
  <c r="H665" i="57"/>
  <c r="H666" i="57"/>
  <c r="H667" i="57"/>
  <c r="H668" i="57"/>
  <c r="H669" i="57"/>
  <c r="H670" i="57"/>
  <c r="H671" i="57"/>
  <c r="H672" i="57"/>
  <c r="H673" i="57"/>
  <c r="H674" i="57"/>
  <c r="H675" i="57"/>
  <c r="H676" i="57"/>
  <c r="H677" i="57"/>
  <c r="H678" i="57"/>
  <c r="H679" i="57"/>
  <c r="H680" i="57"/>
  <c r="H681" i="57"/>
  <c r="H682" i="57"/>
  <c r="H683" i="57"/>
  <c r="H684" i="57"/>
  <c r="H685" i="57"/>
  <c r="H686" i="57"/>
  <c r="H687" i="57"/>
  <c r="H688" i="57"/>
  <c r="H689" i="57"/>
  <c r="H690" i="57"/>
  <c r="H691" i="57"/>
  <c r="H692" i="57"/>
  <c r="H693" i="57"/>
  <c r="H694" i="57"/>
  <c r="H695" i="57"/>
  <c r="H696" i="57"/>
  <c r="H697" i="57"/>
  <c r="H698" i="57"/>
  <c r="H699" i="57"/>
  <c r="H700" i="57"/>
  <c r="H701" i="57"/>
  <c r="H702" i="57"/>
  <c r="H703" i="57"/>
  <c r="H704" i="57"/>
  <c r="H705" i="57"/>
  <c r="H707" i="57"/>
  <c r="H708" i="57"/>
  <c r="H709" i="57"/>
  <c r="H710" i="57"/>
  <c r="H711" i="57"/>
  <c r="H712" i="57"/>
  <c r="H713" i="57"/>
  <c r="H714" i="57"/>
  <c r="H715" i="57"/>
  <c r="H716" i="57"/>
  <c r="H717" i="57"/>
  <c r="H718" i="57"/>
  <c r="H719" i="57"/>
  <c r="H720" i="57"/>
  <c r="H721" i="57"/>
  <c r="J700" i="57"/>
  <c r="J701" i="57"/>
  <c r="J702" i="57"/>
  <c r="J703" i="57"/>
  <c r="J704" i="57"/>
  <c r="J705" i="57"/>
  <c r="J707" i="57"/>
  <c r="J708" i="57"/>
  <c r="J709" i="57"/>
  <c r="J710" i="57"/>
  <c r="J711" i="57"/>
  <c r="J712" i="57"/>
  <c r="J713" i="57"/>
  <c r="J714" i="57"/>
  <c r="J3" i="57"/>
  <c r="J4" i="57"/>
  <c r="J5" i="57"/>
  <c r="J6" i="57"/>
  <c r="J7" i="57"/>
  <c r="J8" i="57"/>
  <c r="J9" i="57"/>
  <c r="J10" i="57"/>
  <c r="J11" i="57"/>
  <c r="J12" i="57"/>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J58" i="57"/>
  <c r="J59" i="57"/>
  <c r="J60" i="57"/>
  <c r="J61" i="57"/>
  <c r="J62" i="57"/>
  <c r="J63" i="57"/>
  <c r="J64" i="57"/>
  <c r="J65" i="57"/>
  <c r="J66" i="57"/>
  <c r="J67" i="57"/>
  <c r="J68" i="57"/>
  <c r="J69" i="57"/>
  <c r="J70" i="57"/>
  <c r="J71" i="57"/>
  <c r="J72" i="57"/>
  <c r="J73" i="57"/>
  <c r="J74" i="57"/>
  <c r="J75" i="57"/>
  <c r="J76" i="57"/>
  <c r="J77" i="57"/>
  <c r="J78" i="57"/>
  <c r="J79" i="57"/>
  <c r="J80" i="57"/>
  <c r="J81" i="57"/>
  <c r="J82" i="57"/>
  <c r="J83" i="57"/>
  <c r="J84" i="57"/>
  <c r="J85" i="57"/>
  <c r="J86" i="57"/>
  <c r="J87" i="57"/>
  <c r="J88" i="57"/>
  <c r="J89" i="57"/>
  <c r="J90" i="57"/>
  <c r="J91" i="57"/>
  <c r="J92" i="57"/>
  <c r="J715" i="57"/>
  <c r="J716" i="57"/>
  <c r="J93" i="57"/>
  <c r="J94" i="57"/>
  <c r="J95" i="57"/>
  <c r="J96" i="57"/>
  <c r="J97" i="57"/>
  <c r="J98" i="57"/>
  <c r="J99" i="57"/>
  <c r="J100" i="57"/>
  <c r="J101" i="57"/>
  <c r="J717" i="57"/>
  <c r="J102" i="57"/>
  <c r="J103" i="57"/>
  <c r="J104" i="57"/>
  <c r="J105" i="57"/>
  <c r="J718" i="57"/>
  <c r="J106" i="57"/>
  <c r="J107" i="57"/>
  <c r="J108" i="57"/>
  <c r="J109" i="57"/>
  <c r="J110" i="57"/>
  <c r="J111" i="57"/>
  <c r="J112" i="57"/>
  <c r="J113" i="57"/>
  <c r="J114" i="57"/>
  <c r="J115" i="57"/>
  <c r="J116" i="57"/>
  <c r="J117" i="57"/>
  <c r="J118" i="57"/>
  <c r="J119" i="57"/>
  <c r="J120" i="57"/>
  <c r="J121" i="57"/>
  <c r="J122" i="57"/>
  <c r="J123" i="57"/>
  <c r="J124" i="57"/>
  <c r="J125" i="57"/>
  <c r="J126" i="57"/>
  <c r="J127" i="57"/>
  <c r="J128" i="57"/>
  <c r="J129" i="57"/>
  <c r="J130" i="57"/>
  <c r="J131" i="57"/>
  <c r="J132" i="57"/>
  <c r="J133" i="57"/>
  <c r="J134" i="57"/>
  <c r="J135" i="57"/>
  <c r="J136" i="57"/>
  <c r="J137" i="57"/>
  <c r="J138" i="57"/>
  <c r="J139" i="57"/>
  <c r="J140" i="57"/>
  <c r="J141" i="57"/>
  <c r="J142" i="57"/>
  <c r="J143" i="57"/>
  <c r="J144" i="57"/>
  <c r="J145" i="57"/>
  <c r="J146" i="57"/>
  <c r="J147" i="57"/>
  <c r="J148" i="57"/>
  <c r="J149" i="57"/>
  <c r="J150" i="57"/>
  <c r="J151" i="57"/>
  <c r="J152" i="57"/>
  <c r="J153" i="57"/>
  <c r="J154" i="57"/>
  <c r="J155" i="57"/>
  <c r="J156" i="57"/>
  <c r="J157" i="57"/>
  <c r="J158" i="57"/>
  <c r="J159" i="57"/>
  <c r="J160" i="57"/>
  <c r="J161" i="57"/>
  <c r="J162" i="57"/>
  <c r="J163" i="57"/>
  <c r="J164" i="57"/>
  <c r="J165" i="57"/>
  <c r="J166" i="57"/>
  <c r="J167" i="57"/>
  <c r="J168" i="57"/>
  <c r="J169" i="57"/>
  <c r="J170" i="57"/>
  <c r="J171" i="57"/>
  <c r="J172" i="57"/>
  <c r="J173" i="57"/>
  <c r="J174" i="57"/>
  <c r="J175" i="57"/>
  <c r="J176" i="57"/>
  <c r="J177" i="57"/>
  <c r="J178" i="57"/>
  <c r="J179" i="57"/>
  <c r="J180" i="57"/>
  <c r="J181" i="57"/>
  <c r="J182" i="57"/>
  <c r="J183" i="57"/>
  <c r="J184" i="57"/>
  <c r="J185" i="57"/>
  <c r="J186" i="57"/>
  <c r="J187" i="57"/>
  <c r="J188" i="57"/>
  <c r="J189" i="57"/>
  <c r="J190" i="57"/>
  <c r="J191" i="57"/>
  <c r="J192" i="57"/>
  <c r="J193" i="57"/>
  <c r="J194" i="57"/>
  <c r="J195" i="57"/>
  <c r="J196" i="57"/>
  <c r="J197" i="57"/>
  <c r="J198" i="57"/>
  <c r="J199" i="57"/>
  <c r="J200" i="57"/>
  <c r="J201" i="57"/>
  <c r="J202" i="57"/>
  <c r="J203" i="57"/>
  <c r="J204" i="57"/>
  <c r="J205" i="57"/>
  <c r="J206" i="57"/>
  <c r="J207" i="57"/>
  <c r="J208" i="57"/>
  <c r="J209" i="57"/>
  <c r="J210" i="57"/>
  <c r="J211" i="57"/>
  <c r="J212" i="57"/>
  <c r="J213" i="57"/>
  <c r="J214" i="57"/>
  <c r="J215" i="57"/>
  <c r="J216" i="57"/>
  <c r="J217" i="57"/>
  <c r="J218" i="57"/>
  <c r="J219" i="57"/>
  <c r="J220" i="57"/>
  <c r="J221" i="57"/>
  <c r="J222" i="57"/>
  <c r="J223" i="57"/>
  <c r="J224" i="57"/>
  <c r="J225" i="57"/>
  <c r="J226" i="57"/>
  <c r="J227" i="57"/>
  <c r="J228" i="57"/>
  <c r="J229" i="57"/>
  <c r="J230" i="57"/>
  <c r="J231" i="57"/>
  <c r="J232" i="57"/>
  <c r="J233" i="57"/>
  <c r="J234" i="57"/>
  <c r="J235" i="57"/>
  <c r="J236" i="57"/>
  <c r="J237" i="57"/>
  <c r="J238" i="57"/>
  <c r="J239" i="57"/>
  <c r="J240" i="57"/>
  <c r="J241" i="57"/>
  <c r="J242" i="57"/>
  <c r="J243" i="57"/>
  <c r="J244" i="57"/>
  <c r="J245" i="57"/>
  <c r="J246" i="57"/>
  <c r="J247" i="57"/>
  <c r="J248" i="57"/>
  <c r="J249" i="57"/>
  <c r="J250" i="57"/>
  <c r="J251" i="57"/>
  <c r="J252" i="57"/>
  <c r="J253" i="57"/>
  <c r="J254" i="57"/>
  <c r="J255" i="57"/>
  <c r="J256" i="57"/>
  <c r="J257" i="57"/>
  <c r="J258" i="57"/>
  <c r="J259" i="57"/>
  <c r="J260" i="57"/>
  <c r="J261" i="57"/>
  <c r="J262" i="57"/>
  <c r="J263" i="57"/>
  <c r="J264" i="57"/>
  <c r="J265" i="57"/>
  <c r="J266" i="57"/>
  <c r="J267" i="57"/>
  <c r="J268" i="57"/>
  <c r="J269" i="57"/>
  <c r="J270" i="57"/>
  <c r="J271" i="57"/>
  <c r="J272" i="57"/>
  <c r="J273" i="57"/>
  <c r="J274" i="57"/>
  <c r="J275" i="57"/>
  <c r="J276" i="57"/>
  <c r="J277" i="57"/>
  <c r="J278" i="57"/>
  <c r="J279" i="57"/>
  <c r="J280" i="57"/>
  <c r="J281" i="57"/>
  <c r="J282" i="57"/>
  <c r="J283" i="57"/>
  <c r="J284" i="57"/>
  <c r="J285" i="57"/>
  <c r="J286" i="57"/>
  <c r="J287" i="57"/>
  <c r="J288" i="57"/>
  <c r="J289" i="57"/>
  <c r="J290" i="57"/>
  <c r="J291" i="57"/>
  <c r="J292" i="57"/>
  <c r="J293" i="57"/>
  <c r="J294" i="57"/>
  <c r="J295" i="57"/>
  <c r="J296" i="57"/>
  <c r="J297" i="57"/>
  <c r="J298" i="57"/>
  <c r="J299" i="57"/>
  <c r="J300" i="57"/>
  <c r="J301" i="57"/>
  <c r="J302" i="57"/>
  <c r="J303" i="57"/>
  <c r="J304" i="57"/>
  <c r="J305" i="57"/>
  <c r="J306" i="57"/>
  <c r="J307" i="57"/>
  <c r="J308" i="57"/>
  <c r="J309" i="57"/>
  <c r="J310" i="57"/>
  <c r="J311" i="57"/>
  <c r="J312" i="57"/>
  <c r="J313" i="57"/>
  <c r="J314" i="57"/>
  <c r="J315" i="57"/>
  <c r="J316" i="57"/>
  <c r="J317" i="57"/>
  <c r="J318" i="57"/>
  <c r="J319" i="57"/>
  <c r="J320" i="57"/>
  <c r="J321" i="57"/>
  <c r="J322" i="57"/>
  <c r="J323" i="57"/>
  <c r="J324" i="57"/>
  <c r="J325" i="57"/>
  <c r="J326" i="57"/>
  <c r="J327" i="57"/>
  <c r="J328" i="57"/>
  <c r="J329" i="57"/>
  <c r="J330" i="57"/>
  <c r="J331" i="57"/>
  <c r="J332" i="57"/>
  <c r="J333" i="57"/>
  <c r="J334" i="57"/>
  <c r="J335" i="57"/>
  <c r="J336" i="57"/>
  <c r="J337" i="57"/>
  <c r="J338" i="57"/>
  <c r="J339" i="57"/>
  <c r="J340" i="57"/>
  <c r="J341" i="57"/>
  <c r="J342" i="57"/>
  <c r="J343" i="57"/>
  <c r="J344" i="57"/>
  <c r="J345" i="57"/>
  <c r="J346" i="57"/>
  <c r="J347" i="57"/>
  <c r="J348" i="57"/>
  <c r="J349" i="57"/>
  <c r="J350" i="57"/>
  <c r="J351" i="57"/>
  <c r="J352" i="57"/>
  <c r="J353" i="57"/>
  <c r="J354" i="57"/>
  <c r="J355" i="57"/>
  <c r="J356" i="57"/>
  <c r="J357" i="57"/>
  <c r="J358" i="57"/>
  <c r="J359" i="57"/>
  <c r="J360" i="57"/>
  <c r="J361" i="57"/>
  <c r="J362" i="57"/>
  <c r="J363" i="57"/>
  <c r="J364" i="57"/>
  <c r="J365" i="57"/>
  <c r="J366" i="57"/>
  <c r="J367" i="57"/>
  <c r="J368" i="57"/>
  <c r="J369" i="57"/>
  <c r="J370" i="57"/>
  <c r="J371" i="57"/>
  <c r="J372" i="57"/>
  <c r="J373" i="57"/>
  <c r="J374" i="57"/>
  <c r="J375" i="57"/>
  <c r="J376" i="57"/>
  <c r="J377" i="57"/>
  <c r="J378" i="57"/>
  <c r="J379" i="57"/>
  <c r="J380" i="57"/>
  <c r="J381" i="57"/>
  <c r="J382" i="57"/>
  <c r="J383" i="57"/>
  <c r="J384" i="57"/>
  <c r="J385" i="57"/>
  <c r="J386" i="57"/>
  <c r="J387" i="57"/>
  <c r="J388" i="57"/>
  <c r="J389" i="57"/>
  <c r="J390" i="57"/>
  <c r="J391" i="57"/>
  <c r="J392" i="57"/>
  <c r="J393" i="57"/>
  <c r="J394" i="57"/>
  <c r="J395" i="57"/>
  <c r="J396" i="57"/>
  <c r="J397" i="57"/>
  <c r="J398" i="57"/>
  <c r="J399" i="57"/>
  <c r="J400" i="57"/>
  <c r="J401" i="57"/>
  <c r="J402" i="57"/>
  <c r="J403" i="57"/>
  <c r="J404" i="57"/>
  <c r="J405" i="57"/>
  <c r="J406" i="57"/>
  <c r="J407" i="57"/>
  <c r="J408" i="57"/>
  <c r="J409" i="57"/>
  <c r="J410" i="57"/>
  <c r="J411" i="57"/>
  <c r="J412" i="57"/>
  <c r="J413" i="57"/>
  <c r="J414" i="57"/>
  <c r="J415" i="57"/>
  <c r="J416" i="57"/>
  <c r="J417" i="57"/>
  <c r="J418" i="57"/>
  <c r="J419" i="57"/>
  <c r="J420" i="57"/>
  <c r="J421" i="57"/>
  <c r="J422" i="57"/>
  <c r="J423" i="57"/>
  <c r="J424" i="57"/>
  <c r="J425" i="57"/>
  <c r="J426" i="57"/>
  <c r="J427" i="57"/>
  <c r="J428" i="57"/>
  <c r="J429" i="57"/>
  <c r="J430" i="57"/>
  <c r="J431" i="57"/>
  <c r="J432" i="57"/>
  <c r="J433" i="57"/>
  <c r="J434" i="57"/>
  <c r="J435" i="57"/>
  <c r="J436" i="57"/>
  <c r="J437" i="57"/>
  <c r="J438" i="57"/>
  <c r="J439" i="57"/>
  <c r="J440" i="57"/>
  <c r="J441" i="57"/>
  <c r="J442" i="57"/>
  <c r="J443" i="57"/>
  <c r="J444" i="57"/>
  <c r="J445" i="57"/>
  <c r="J446" i="57"/>
  <c r="J447" i="57"/>
  <c r="J448" i="57"/>
  <c r="J449" i="57"/>
  <c r="J450" i="57"/>
  <c r="J451" i="57"/>
  <c r="J452" i="57"/>
  <c r="J453" i="57"/>
  <c r="J454" i="57"/>
  <c r="J455" i="57"/>
  <c r="J456" i="57"/>
  <c r="J457" i="57"/>
  <c r="J458" i="57"/>
  <c r="J459" i="57"/>
  <c r="J460" i="57"/>
  <c r="J461" i="57"/>
  <c r="J719" i="57"/>
  <c r="J462" i="57"/>
  <c r="J463" i="57"/>
  <c r="J464" i="57"/>
  <c r="J465" i="57"/>
  <c r="J466" i="57"/>
  <c r="J467" i="57"/>
  <c r="J468" i="57"/>
  <c r="J720" i="57"/>
  <c r="J469" i="57"/>
  <c r="J470" i="57"/>
  <c r="J471" i="57"/>
  <c r="J472" i="57"/>
  <c r="J473" i="57"/>
  <c r="J474" i="57"/>
  <c r="J475" i="57"/>
  <c r="J476" i="57"/>
  <c r="J477" i="57"/>
  <c r="J478" i="57"/>
  <c r="J479" i="57"/>
  <c r="J480" i="57"/>
  <c r="J481" i="57"/>
  <c r="J482" i="57"/>
  <c r="J483" i="57"/>
  <c r="J484" i="57"/>
  <c r="J485" i="57"/>
  <c r="J486" i="57"/>
  <c r="J487" i="57"/>
  <c r="J488" i="57"/>
  <c r="J489" i="57"/>
  <c r="J490" i="57"/>
  <c r="J491" i="57"/>
  <c r="J492" i="57"/>
  <c r="J493" i="57"/>
  <c r="J494" i="57"/>
  <c r="J495" i="57"/>
  <c r="J496" i="57"/>
  <c r="J497" i="57"/>
  <c r="J498" i="57"/>
  <c r="J499" i="57"/>
  <c r="J500" i="57"/>
  <c r="J501" i="57"/>
  <c r="J502" i="57"/>
  <c r="J503" i="57"/>
  <c r="J504" i="57"/>
  <c r="J505" i="57"/>
  <c r="J506" i="57"/>
  <c r="J507" i="57"/>
  <c r="J508" i="57"/>
  <c r="J509" i="57"/>
  <c r="J510" i="57"/>
  <c r="J721" i="57"/>
  <c r="J511" i="57"/>
  <c r="J512" i="57"/>
  <c r="J513" i="57"/>
  <c r="J514" i="57"/>
  <c r="J515" i="57"/>
  <c r="J516" i="57"/>
  <c r="J517" i="57"/>
  <c r="J518" i="57"/>
  <c r="J519" i="57"/>
  <c r="J520" i="57"/>
  <c r="J521" i="57"/>
  <c r="J522" i="57"/>
  <c r="J523" i="57"/>
  <c r="J524" i="57"/>
  <c r="J525" i="57"/>
  <c r="J526" i="57"/>
  <c r="J527" i="57"/>
  <c r="J528" i="57"/>
  <c r="J529" i="57"/>
  <c r="J530" i="57"/>
  <c r="J531" i="57"/>
  <c r="J532" i="57"/>
  <c r="J533" i="57"/>
  <c r="J534" i="57"/>
  <c r="J535" i="57"/>
  <c r="J536" i="57"/>
  <c r="J537" i="57"/>
  <c r="J538" i="57"/>
  <c r="J539" i="57"/>
  <c r="J540" i="57"/>
  <c r="J541" i="57"/>
  <c r="J542" i="57"/>
  <c r="J543" i="57"/>
  <c r="J544" i="57"/>
  <c r="J545" i="57"/>
  <c r="J546" i="57"/>
  <c r="J547" i="57"/>
  <c r="J548" i="57"/>
  <c r="J549" i="57"/>
  <c r="J550" i="57"/>
  <c r="J551" i="57"/>
  <c r="J552" i="57"/>
  <c r="J553" i="57"/>
  <c r="J554" i="57"/>
  <c r="J555" i="57"/>
  <c r="J556" i="57"/>
  <c r="J557" i="57"/>
  <c r="J558" i="57"/>
  <c r="J559" i="57"/>
  <c r="J560" i="57"/>
  <c r="J561" i="57"/>
  <c r="J562" i="57"/>
  <c r="J563" i="57"/>
  <c r="J564" i="57"/>
  <c r="J565" i="57"/>
  <c r="J566" i="57"/>
  <c r="J567" i="57"/>
  <c r="J568" i="57"/>
  <c r="J569" i="57"/>
  <c r="J570" i="57"/>
  <c r="J571" i="57"/>
  <c r="J572" i="57"/>
  <c r="J573" i="57"/>
  <c r="J574" i="57"/>
  <c r="J575" i="57"/>
  <c r="J576" i="57"/>
  <c r="J577" i="57"/>
  <c r="J578" i="57"/>
  <c r="J579" i="57"/>
  <c r="J580" i="57"/>
  <c r="J581" i="57"/>
  <c r="J582" i="57"/>
  <c r="J583" i="57"/>
  <c r="J584" i="57"/>
  <c r="J585" i="57"/>
  <c r="J586" i="57"/>
  <c r="J587" i="57"/>
  <c r="J588" i="57"/>
  <c r="J589" i="57"/>
  <c r="J590" i="57"/>
  <c r="J591" i="57"/>
  <c r="J592" i="57"/>
  <c r="J593" i="57"/>
  <c r="J594" i="57"/>
  <c r="J595" i="57"/>
  <c r="J596" i="57"/>
  <c r="J597" i="57"/>
  <c r="J598" i="57"/>
  <c r="J599" i="57"/>
  <c r="J600" i="57"/>
  <c r="J601" i="57"/>
  <c r="J602" i="57"/>
  <c r="J603" i="57"/>
  <c r="J604" i="57"/>
  <c r="J605" i="57"/>
  <c r="J606" i="57"/>
  <c r="J607" i="57"/>
  <c r="J608" i="57"/>
  <c r="J609" i="57"/>
  <c r="J610" i="57"/>
  <c r="J611" i="57"/>
  <c r="J612" i="57"/>
  <c r="J613" i="57"/>
  <c r="J614" i="57"/>
  <c r="J615" i="57"/>
  <c r="J616" i="57"/>
  <c r="J617" i="57"/>
  <c r="J618" i="57"/>
  <c r="J619" i="57"/>
  <c r="J620" i="57"/>
  <c r="J621" i="57"/>
  <c r="J622" i="57"/>
  <c r="J623" i="57"/>
  <c r="J624" i="57"/>
  <c r="J625" i="57"/>
  <c r="J626" i="57"/>
  <c r="J627" i="57"/>
  <c r="J628" i="57"/>
  <c r="J629" i="57"/>
  <c r="J630" i="57"/>
  <c r="J631" i="57"/>
  <c r="J632" i="57"/>
  <c r="J633" i="57"/>
  <c r="J634" i="57"/>
  <c r="J635" i="57"/>
  <c r="J636" i="57"/>
  <c r="J637" i="57"/>
  <c r="J638" i="57"/>
  <c r="J639" i="57"/>
  <c r="J640" i="57"/>
  <c r="J641" i="57"/>
  <c r="J642" i="57"/>
  <c r="J643" i="57"/>
  <c r="J644" i="57"/>
  <c r="J645" i="57"/>
  <c r="J646" i="57"/>
  <c r="J647" i="57"/>
  <c r="J648" i="57"/>
  <c r="J649" i="57"/>
  <c r="J650" i="57"/>
  <c r="J651" i="57"/>
  <c r="J652" i="57"/>
  <c r="J653" i="57"/>
  <c r="J654" i="57"/>
  <c r="J655" i="57"/>
  <c r="J656" i="57"/>
  <c r="J657" i="57"/>
  <c r="J658" i="57"/>
  <c r="J659" i="57"/>
  <c r="J660" i="57"/>
  <c r="J661" i="57"/>
  <c r="J662" i="57"/>
  <c r="J663" i="57"/>
  <c r="J664" i="57"/>
  <c r="J665" i="57"/>
  <c r="J666" i="57"/>
  <c r="J667" i="57"/>
  <c r="J668" i="57"/>
  <c r="J669" i="57"/>
  <c r="J670" i="57"/>
  <c r="J671" i="57"/>
  <c r="J672" i="57"/>
  <c r="J673" i="57"/>
  <c r="J674" i="57"/>
  <c r="J675" i="57"/>
  <c r="J676" i="57"/>
  <c r="J677" i="57"/>
  <c r="J678" i="57"/>
  <c r="J679" i="57"/>
  <c r="J680" i="57"/>
  <c r="J681" i="57"/>
  <c r="J682" i="57"/>
  <c r="J683" i="57"/>
  <c r="J684" i="57"/>
  <c r="J685" i="57"/>
  <c r="J686" i="57"/>
  <c r="J687" i="57"/>
  <c r="J688" i="57"/>
  <c r="J689" i="57"/>
  <c r="J690" i="57"/>
  <c r="J691" i="57"/>
  <c r="J692" i="57"/>
  <c r="J693" i="57"/>
  <c r="J694" i="57"/>
  <c r="J695" i="57"/>
  <c r="J696" i="57"/>
  <c r="J2" i="57"/>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21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8" i="3"/>
  <c r="J219" i="3"/>
  <c r="J220" i="3"/>
  <c r="J221" i="3"/>
  <c r="J222" i="3"/>
  <c r="J223" i="3"/>
  <c r="J224" i="3"/>
  <c r="J225" i="3"/>
  <c r="J226" i="3"/>
  <c r="J227" i="3"/>
  <c r="J228" i="3"/>
  <c r="J229" i="3"/>
  <c r="J230" i="3"/>
  <c r="J231" i="3"/>
  <c r="J232" i="3"/>
  <c r="J233" i="3"/>
  <c r="J2" i="3"/>
  <c r="E12" i="55"/>
  <c r="G2" i="55"/>
  <c r="G3" i="55"/>
  <c r="G4" i="55"/>
  <c r="G5" i="55"/>
  <c r="G6" i="55"/>
  <c r="G7" i="55"/>
  <c r="G8" i="55"/>
  <c r="G9" i="55"/>
  <c r="G10" i="55"/>
  <c r="G11" i="55"/>
  <c r="G12" i="55"/>
  <c r="F3" i="55"/>
  <c r="F4" i="55"/>
  <c r="F5" i="55"/>
  <c r="F6" i="55"/>
  <c r="F7" i="55"/>
  <c r="F8" i="55"/>
  <c r="F9" i="55"/>
  <c r="F10" i="55"/>
  <c r="F11" i="55"/>
  <c r="F12" i="55"/>
  <c r="F2" i="55"/>
  <c r="E3" i="55"/>
  <c r="E4" i="55"/>
  <c r="E5" i="55"/>
  <c r="E6" i="55"/>
  <c r="E7" i="55"/>
  <c r="E8" i="55"/>
  <c r="E9" i="55"/>
  <c r="E10" i="55"/>
  <c r="E11" i="55"/>
  <c r="E2" i="55"/>
  <c r="L36" i="57"/>
  <c r="L35" i="57"/>
  <c r="Q193" i="3"/>
  <c r="Q186" i="3"/>
  <c r="Q190" i="3"/>
  <c r="L15" i="57" l="1"/>
  <c r="L44" i="57"/>
  <c r="L442" i="57"/>
  <c r="L5" i="57"/>
  <c r="L27" i="57"/>
  <c r="L31" i="57"/>
  <c r="L40" i="57"/>
  <c r="L52" i="57"/>
  <c r="L71" i="57"/>
  <c r="L89" i="57"/>
  <c r="L98" i="57"/>
  <c r="L102" i="57"/>
  <c r="L106" i="57"/>
  <c r="L108" i="57"/>
  <c r="L112" i="57"/>
  <c r="L114" i="57"/>
  <c r="L120" i="57"/>
  <c r="L136" i="57"/>
  <c r="L146" i="57"/>
  <c r="L116" i="57"/>
  <c r="L151" i="57"/>
  <c r="L155" i="57"/>
  <c r="L168" i="57"/>
  <c r="L174" i="57"/>
  <c r="L183" i="57"/>
  <c r="L189" i="57"/>
  <c r="L197" i="57"/>
  <c r="L207" i="57"/>
  <c r="L224" i="57"/>
  <c r="L220" i="57"/>
  <c r="L234" i="57"/>
  <c r="L246" i="57"/>
  <c r="L218" i="57"/>
  <c r="L258" i="57"/>
  <c r="L262" i="57"/>
  <c r="L268" i="57"/>
  <c r="L274" i="57"/>
  <c r="L282" i="57"/>
  <c r="L286" i="57"/>
  <c r="L289" i="57"/>
  <c r="L299" i="57"/>
  <c r="L305" i="57"/>
  <c r="L311" i="57"/>
  <c r="L315" i="57"/>
  <c r="L320" i="57"/>
  <c r="L346" i="57"/>
  <c r="L356" i="57"/>
  <c r="L358" i="57"/>
  <c r="L359" i="57"/>
  <c r="L365" i="57"/>
  <c r="L366" i="57"/>
  <c r="L367" i="57"/>
  <c r="L369" i="57"/>
  <c r="L373" i="57"/>
  <c r="L377" i="57"/>
  <c r="L380" i="57"/>
  <c r="L382" i="57"/>
  <c r="L384" i="57"/>
  <c r="L386" i="57"/>
  <c r="L392" i="57"/>
  <c r="L390" i="57"/>
  <c r="L394" i="57"/>
  <c r="L396" i="57"/>
  <c r="L388" i="57"/>
  <c r="L389" i="57"/>
  <c r="L400" i="57"/>
  <c r="L401" i="57"/>
  <c r="L402" i="57"/>
  <c r="L405" i="57"/>
  <c r="L409" i="57"/>
  <c r="L411" i="57"/>
  <c r="L422" i="57"/>
  <c r="L424" i="57"/>
  <c r="L426" i="57"/>
  <c r="L428" i="57"/>
  <c r="L437" i="57"/>
  <c r="L439" i="57"/>
  <c r="L430" i="57"/>
  <c r="L431" i="57"/>
  <c r="L433" i="57"/>
  <c r="L451" i="57"/>
  <c r="L447" i="57"/>
  <c r="L449" i="57"/>
  <c r="L456" i="57"/>
  <c r="L458" i="57"/>
  <c r="L462" i="57"/>
  <c r="L464" i="57"/>
  <c r="L467" i="57"/>
  <c r="L469" i="57"/>
  <c r="L472" i="57"/>
  <c r="L470" i="57"/>
  <c r="L471" i="57"/>
  <c r="L481" i="57"/>
  <c r="L483" i="57"/>
  <c r="L485" i="57"/>
  <c r="L487" i="57"/>
  <c r="L489" i="57"/>
  <c r="L491" i="57"/>
  <c r="L477" i="57"/>
  <c r="L479" i="57"/>
  <c r="L493" i="57"/>
  <c r="L499" i="57"/>
  <c r="L501" i="57"/>
  <c r="L507" i="57"/>
  <c r="L516" i="57"/>
  <c r="L518" i="57"/>
  <c r="L512" i="57"/>
  <c r="L514" i="57"/>
  <c r="L520" i="57"/>
  <c r="L522" i="57"/>
  <c r="L524" i="57"/>
  <c r="L526" i="57"/>
  <c r="L528" i="57"/>
  <c r="L529" i="57"/>
  <c r="L511" i="57"/>
  <c r="L531" i="57"/>
  <c r="L533" i="57"/>
  <c r="L535" i="57"/>
  <c r="L539" i="57"/>
  <c r="L540" i="57"/>
  <c r="L541" i="57"/>
  <c r="L543" i="57"/>
  <c r="L545" i="57"/>
  <c r="L547" i="57"/>
  <c r="L555" i="57"/>
  <c r="L557" i="57"/>
  <c r="L551" i="57"/>
  <c r="L553" i="57"/>
  <c r="L564" i="57"/>
  <c r="L566" i="57"/>
  <c r="L563" i="57"/>
  <c r="L572" i="57"/>
  <c r="L570" i="57"/>
  <c r="L575" i="57"/>
  <c r="L568" i="57"/>
  <c r="L569" i="57"/>
  <c r="L583" i="57"/>
  <c r="L585" i="57"/>
  <c r="L587" i="57"/>
  <c r="L589" i="57"/>
  <c r="L591" i="57"/>
  <c r="L592" i="57"/>
  <c r="L595" i="57"/>
  <c r="L597" i="57"/>
  <c r="L599" i="57"/>
  <c r="L605" i="57"/>
  <c r="L601" i="57"/>
  <c r="L603" i="57"/>
  <c r="L611" i="57"/>
  <c r="L613" i="57"/>
  <c r="L619" i="57"/>
  <c r="L621" i="57"/>
  <c r="L623" i="57"/>
  <c r="L625" i="57"/>
  <c r="L629" i="57"/>
  <c r="L631" i="57"/>
  <c r="L633" i="57"/>
  <c r="L638" i="57"/>
  <c r="L642" i="57"/>
  <c r="L644" i="57"/>
  <c r="L646" i="57"/>
  <c r="L649" i="57"/>
  <c r="L653" i="57"/>
  <c r="L655" i="57"/>
  <c r="L651" i="57"/>
  <c r="L652" i="57"/>
  <c r="L659" i="57"/>
  <c r="L661" i="57"/>
  <c r="L663" i="57"/>
  <c r="L657" i="57"/>
  <c r="L658" i="57"/>
  <c r="L667" i="57"/>
  <c r="L669" i="57"/>
  <c r="L671" i="57"/>
  <c r="L673" i="57"/>
  <c r="L677" i="57"/>
  <c r="L680" i="57"/>
  <c r="L682" i="57"/>
  <c r="L681" i="57"/>
  <c r="L685" i="57"/>
  <c r="L675" i="57"/>
  <c r="L676" i="57"/>
  <c r="L691" i="57"/>
  <c r="L693" i="57"/>
  <c r="L6" i="57"/>
  <c r="L16" i="57"/>
  <c r="L28" i="57"/>
  <c r="L45" i="57"/>
  <c r="L53" i="57"/>
  <c r="L60" i="57"/>
  <c r="L90" i="57"/>
  <c r="L99" i="57"/>
  <c r="L103" i="57"/>
  <c r="L109" i="57"/>
  <c r="L121" i="57"/>
  <c r="L137" i="57"/>
  <c r="L147" i="57"/>
  <c r="L152" i="57"/>
  <c r="L156" i="57"/>
  <c r="L165" i="57"/>
  <c r="L169" i="57"/>
  <c r="L175" i="57"/>
  <c r="L184" i="57"/>
  <c r="L190" i="57"/>
  <c r="L198" i="57"/>
  <c r="L208" i="57"/>
  <c r="L221" i="57"/>
  <c r="L225" i="57"/>
  <c r="L235" i="57"/>
  <c r="L247" i="57"/>
  <c r="L259" i="57"/>
  <c r="L263" i="57"/>
  <c r="L269" i="57"/>
  <c r="L275" i="57"/>
  <c r="L279" i="57"/>
  <c r="L283" i="57"/>
  <c r="L290" i="57"/>
  <c r="L306" i="57"/>
  <c r="L316" i="57"/>
  <c r="L321" i="57"/>
  <c r="L347" i="57"/>
  <c r="L368" i="57"/>
  <c r="L370" i="57"/>
  <c r="L374" i="57"/>
  <c r="L378" i="57"/>
  <c r="L381" i="57"/>
  <c r="L383" i="57"/>
  <c r="L385" i="57"/>
  <c r="L387" i="57"/>
  <c r="L391" i="57"/>
  <c r="L393" i="57"/>
  <c r="L395" i="57"/>
  <c r="L397" i="57"/>
  <c r="L403" i="57"/>
  <c r="L406" i="57"/>
  <c r="L410" i="57"/>
  <c r="L412" i="57"/>
  <c r="L423" i="57"/>
  <c r="L425" i="57"/>
  <c r="L427" i="57"/>
  <c r="L429" i="57"/>
  <c r="L432" i="57"/>
  <c r="L434" i="57"/>
  <c r="L438" i="57"/>
  <c r="L440" i="57"/>
  <c r="L443" i="57"/>
  <c r="L448" i="57"/>
  <c r="L450" i="57"/>
  <c r="L452" i="57"/>
  <c r="L457" i="57"/>
  <c r="L459" i="57"/>
  <c r="L463" i="57"/>
  <c r="L465" i="57"/>
  <c r="L468" i="57"/>
  <c r="L473" i="57"/>
  <c r="L478" i="57"/>
  <c r="L480" i="57"/>
  <c r="L482" i="57"/>
  <c r="L484" i="57"/>
  <c r="L486" i="57"/>
  <c r="L488" i="57"/>
  <c r="L490" i="57"/>
  <c r="L492" i="57"/>
  <c r="L494" i="57"/>
  <c r="L500" i="57"/>
  <c r="L502" i="57"/>
  <c r="L508" i="57"/>
  <c r="L513" i="57"/>
  <c r="L515" i="57"/>
  <c r="L517" i="57"/>
  <c r="L519" i="57"/>
  <c r="L521" i="57"/>
  <c r="L523" i="57"/>
  <c r="L525" i="57"/>
  <c r="L527" i="57"/>
  <c r="L532" i="57"/>
  <c r="L534" i="57"/>
  <c r="L536" i="57"/>
  <c r="L542" i="57"/>
  <c r="L544" i="57"/>
  <c r="L546" i="57"/>
  <c r="L548" i="57"/>
  <c r="L552" i="57"/>
  <c r="L554" i="57"/>
  <c r="L556" i="57"/>
  <c r="L558" i="57"/>
  <c r="L565" i="57"/>
  <c r="L567" i="57"/>
  <c r="L571" i="57"/>
  <c r="L573" i="57"/>
  <c r="L576" i="57"/>
  <c r="L584" i="57"/>
  <c r="L586" i="57"/>
  <c r="L588" i="57"/>
  <c r="L590" i="57"/>
  <c r="L596" i="57"/>
  <c r="L598" i="57"/>
  <c r="L600" i="57"/>
  <c r="L602" i="57"/>
  <c r="L604" i="57"/>
  <c r="L606" i="57"/>
  <c r="L612" i="57"/>
  <c r="L614" i="57"/>
  <c r="L620" i="57"/>
  <c r="L622" i="57"/>
  <c r="L624" i="57"/>
  <c r="L626" i="57"/>
  <c r="L630" i="57"/>
  <c r="L632" i="57"/>
  <c r="L634" i="57"/>
  <c r="L639" i="57"/>
  <c r="L643" i="57"/>
  <c r="L645" i="57"/>
  <c r="L647" i="57"/>
  <c r="L650" i="57"/>
  <c r="L654" i="57"/>
  <c r="L656" i="57"/>
  <c r="L660" i="57"/>
  <c r="L662" i="57"/>
  <c r="L664" i="57"/>
  <c r="L668" i="57"/>
  <c r="L670" i="57"/>
  <c r="L672" i="57"/>
  <c r="L674" i="57"/>
  <c r="L678" i="57"/>
  <c r="L683" i="57"/>
  <c r="L686" i="57"/>
  <c r="L692" i="57"/>
  <c r="L694" i="57"/>
  <c r="L164" i="57"/>
  <c r="L435" i="57"/>
  <c r="L579" i="57"/>
  <c r="L580" i="57"/>
  <c r="L278" i="57"/>
  <c r="L360" i="57"/>
  <c r="L361" i="57"/>
  <c r="L687" i="57"/>
  <c r="L688" i="57"/>
  <c r="L689" i="57"/>
  <c r="L690" i="57"/>
  <c r="L419" i="57"/>
  <c r="L420" i="57"/>
  <c r="L417" i="57"/>
  <c r="L418" i="57"/>
  <c r="L445" i="57"/>
  <c r="L446" i="57"/>
  <c r="L503" i="57"/>
  <c r="L504" i="57"/>
  <c r="L509" i="57"/>
  <c r="L510" i="57"/>
  <c r="L505" i="57"/>
  <c r="L506" i="57"/>
  <c r="L497" i="57"/>
  <c r="L498" i="57"/>
  <c r="L609" i="57"/>
  <c r="L610" i="57"/>
  <c r="L617" i="57"/>
  <c r="L618" i="57"/>
  <c r="L436" i="57"/>
  <c r="F2" i="58"/>
  <c r="G2" i="58"/>
  <c r="I2" i="58" s="1"/>
  <c r="H2" i="58"/>
  <c r="J2" i="58"/>
  <c r="F3" i="58"/>
  <c r="G3" i="58"/>
  <c r="I3" i="58" s="1"/>
  <c r="H3" i="58"/>
  <c r="J3" i="58"/>
  <c r="F4" i="58"/>
  <c r="G4" i="58"/>
  <c r="I4" i="58" s="1"/>
  <c r="H4" i="58"/>
  <c r="J4" i="58"/>
  <c r="F5" i="58"/>
  <c r="G5" i="58"/>
  <c r="I5" i="58" s="1"/>
  <c r="H5" i="58"/>
  <c r="J5" i="58"/>
  <c r="F6" i="58"/>
  <c r="G6" i="58"/>
  <c r="H6" i="58"/>
  <c r="I6" i="58"/>
  <c r="J6" i="58"/>
  <c r="F7" i="58"/>
  <c r="G7" i="58"/>
  <c r="I7" i="58" s="1"/>
  <c r="H7" i="58"/>
  <c r="J7" i="58"/>
  <c r="F8" i="58"/>
  <c r="G8" i="58"/>
  <c r="I8" i="58" s="1"/>
  <c r="H8" i="58"/>
  <c r="J8" i="58"/>
  <c r="F9" i="58"/>
  <c r="G9" i="58"/>
  <c r="I9" i="58" s="1"/>
  <c r="H9" i="58"/>
  <c r="J9" i="58"/>
  <c r="F10" i="58"/>
  <c r="G10" i="58"/>
  <c r="H10" i="58"/>
  <c r="I10" i="58"/>
  <c r="J10" i="58"/>
  <c r="F11" i="58"/>
  <c r="G11" i="58"/>
  <c r="I11" i="58" s="1"/>
  <c r="H11" i="58"/>
  <c r="J11" i="58"/>
  <c r="F12" i="58"/>
  <c r="G12" i="58"/>
  <c r="I12" i="58" s="1"/>
  <c r="H12" i="58"/>
  <c r="J12" i="58"/>
  <c r="F13" i="58"/>
  <c r="G13" i="58"/>
  <c r="I13" i="58" s="1"/>
  <c r="H13" i="58"/>
  <c r="J13" i="58"/>
  <c r="F14" i="58"/>
  <c r="G14" i="58"/>
  <c r="H14" i="58"/>
  <c r="I14" i="58"/>
  <c r="J14" i="58"/>
  <c r="F15" i="58"/>
  <c r="G15" i="58"/>
  <c r="H15" i="58"/>
  <c r="I15" i="58"/>
  <c r="J15" i="58"/>
  <c r="F16" i="58"/>
  <c r="G16" i="58"/>
  <c r="H16" i="58"/>
  <c r="I16" i="58"/>
  <c r="J16" i="58"/>
  <c r="F17" i="58"/>
  <c r="G17" i="58"/>
  <c r="I17" i="58" s="1"/>
  <c r="H17" i="58"/>
  <c r="J17" i="58"/>
  <c r="F18" i="58"/>
  <c r="G18" i="58"/>
  <c r="I18" i="58" s="1"/>
  <c r="H18" i="58"/>
  <c r="J18" i="58"/>
  <c r="F19" i="58"/>
  <c r="G19" i="58"/>
  <c r="I19" i="58" s="1"/>
  <c r="H19" i="58"/>
  <c r="J19" i="58"/>
  <c r="F20" i="58"/>
  <c r="G20" i="58"/>
  <c r="H20" i="58"/>
  <c r="I20" i="58"/>
  <c r="J20" i="58"/>
  <c r="F21" i="58"/>
  <c r="G21" i="58"/>
  <c r="H21" i="58"/>
  <c r="I21" i="58"/>
  <c r="J21" i="58"/>
  <c r="F22" i="58"/>
  <c r="G22" i="58"/>
  <c r="H22" i="58"/>
  <c r="F23" i="58"/>
  <c r="G23" i="58"/>
  <c r="H23" i="58"/>
  <c r="F24" i="58"/>
  <c r="G24" i="58"/>
  <c r="H24" i="58"/>
  <c r="F25" i="58"/>
  <c r="G25" i="58"/>
  <c r="H25" i="58"/>
  <c r="F26" i="58"/>
  <c r="G26" i="58"/>
  <c r="H26" i="58"/>
  <c r="F27" i="58"/>
  <c r="G27" i="58"/>
  <c r="H27" i="58"/>
  <c r="F28" i="58"/>
  <c r="G28" i="58"/>
  <c r="H28" i="58"/>
  <c r="F29" i="58"/>
  <c r="G29" i="58"/>
  <c r="H29" i="58"/>
  <c r="F30" i="58"/>
  <c r="G30" i="58"/>
  <c r="H30" i="58"/>
  <c r="F31" i="58"/>
  <c r="G31" i="58"/>
  <c r="H31" i="58"/>
  <c r="F32" i="58"/>
  <c r="G32" i="58"/>
  <c r="H32" i="58"/>
  <c r="F33" i="58"/>
  <c r="G33" i="58"/>
  <c r="H33" i="58"/>
  <c r="F34" i="58"/>
  <c r="G34" i="58"/>
  <c r="H34" i="58"/>
  <c r="F35" i="58"/>
  <c r="G35" i="58"/>
  <c r="H35" i="58"/>
  <c r="F36" i="58"/>
  <c r="G36" i="58"/>
  <c r="H36" i="58"/>
  <c r="F37" i="58"/>
  <c r="G37" i="58"/>
  <c r="H37" i="58"/>
  <c r="F38" i="58"/>
  <c r="G38" i="58"/>
  <c r="H38" i="58"/>
  <c r="F39" i="58"/>
  <c r="G39" i="58"/>
  <c r="H39" i="58"/>
  <c r="F40" i="58"/>
  <c r="G40" i="58"/>
  <c r="H40" i="58"/>
  <c r="F41" i="58"/>
  <c r="G41" i="58"/>
  <c r="H41" i="58"/>
  <c r="F42" i="58"/>
  <c r="G42" i="58"/>
  <c r="H42" i="58"/>
  <c r="F43" i="58"/>
  <c r="G43" i="58"/>
  <c r="H43" i="58"/>
  <c r="F44" i="58"/>
  <c r="G44" i="58"/>
  <c r="H44" i="58"/>
  <c r="F45" i="58"/>
  <c r="G45" i="58"/>
  <c r="H45" i="58"/>
  <c r="F46" i="58"/>
  <c r="G46" i="58"/>
  <c r="H46" i="58"/>
  <c r="F47" i="58"/>
  <c r="G47" i="58"/>
  <c r="H47" i="58"/>
  <c r="L538" i="57" l="1"/>
  <c r="L344" i="57"/>
  <c r="L454" i="57"/>
  <c r="L173" i="57"/>
  <c r="L404" i="57"/>
  <c r="L142" i="57"/>
  <c r="L371" i="57"/>
  <c r="L455" i="57"/>
  <c r="L24" i="57"/>
  <c r="L20" i="57"/>
  <c r="L628" i="57"/>
  <c r="L376" i="57"/>
  <c r="L577" i="57"/>
  <c r="L307" i="57"/>
  <c r="L329" i="57"/>
  <c r="L574" i="57"/>
  <c r="L150" i="57"/>
  <c r="L163" i="57"/>
  <c r="L627" i="57"/>
  <c r="L407" i="57"/>
  <c r="L399" i="57"/>
  <c r="L303" i="57"/>
  <c r="L363" i="57"/>
  <c r="L582" i="57"/>
  <c r="L398" i="57"/>
  <c r="L82" i="57"/>
  <c r="L415" i="57"/>
  <c r="L66" i="57"/>
  <c r="L635" i="57"/>
  <c r="L696" i="57"/>
  <c r="L161" i="57"/>
  <c r="L201" i="57"/>
  <c r="L130" i="57"/>
  <c r="L666" i="57"/>
  <c r="L581" i="57"/>
  <c r="L81" i="57"/>
  <c r="L416" i="57"/>
  <c r="L63" i="57"/>
  <c r="L353" i="57"/>
  <c r="L695" i="57"/>
  <c r="L162" i="57"/>
  <c r="L326" i="57"/>
  <c r="L453" i="57"/>
  <c r="L159" i="57"/>
  <c r="L665" i="57"/>
  <c r="L560" i="57"/>
  <c r="L364" i="57"/>
  <c r="L43" i="57"/>
  <c r="L414" i="57"/>
  <c r="L355" i="57"/>
  <c r="L352" i="57"/>
  <c r="L379" i="57"/>
  <c r="L160" i="57"/>
  <c r="L308" i="57"/>
  <c r="L304" i="57"/>
  <c r="L466" i="57"/>
  <c r="L441" i="57"/>
  <c r="L616" i="57"/>
  <c r="L559" i="57"/>
  <c r="L319" i="57"/>
  <c r="L42" i="57"/>
  <c r="L243" i="57"/>
  <c r="L178" i="57"/>
  <c r="L354" i="57"/>
  <c r="L408" i="57"/>
  <c r="L345" i="57"/>
  <c r="L476" i="57"/>
  <c r="L240" i="57"/>
  <c r="L324" i="57"/>
  <c r="L444" i="57"/>
  <c r="L362" i="57"/>
  <c r="L328" i="57"/>
  <c r="L4" i="57"/>
  <c r="L325" i="57"/>
  <c r="L413" i="57"/>
  <c r="L641" i="57"/>
  <c r="L684" i="57"/>
  <c r="L561" i="57"/>
  <c r="L607" i="57"/>
  <c r="L495" i="57"/>
  <c r="L252" i="57"/>
  <c r="L679" i="57"/>
  <c r="L211" i="57"/>
  <c r="L421" i="57"/>
  <c r="L637" i="57"/>
  <c r="L496" i="57"/>
  <c r="L302" i="57"/>
  <c r="L640" i="57"/>
  <c r="L375" i="57"/>
  <c r="L131" i="57"/>
  <c r="L327" i="57"/>
  <c r="L314" i="57"/>
  <c r="L608" i="57"/>
  <c r="L255" i="57"/>
  <c r="L594" i="57"/>
  <c r="L475" i="57"/>
  <c r="L194" i="57"/>
  <c r="L530" i="57"/>
  <c r="L204" i="57"/>
  <c r="L76" i="57"/>
  <c r="L636" i="57"/>
  <c r="L97" i="57"/>
  <c r="L301" i="57"/>
  <c r="L549" i="57"/>
  <c r="L172" i="57"/>
  <c r="L615" i="57"/>
  <c r="L562" i="57"/>
  <c r="L537" i="57"/>
  <c r="L26" i="57"/>
  <c r="L313" i="57"/>
  <c r="L593" i="57"/>
  <c r="L474" i="57"/>
  <c r="L193" i="57"/>
  <c r="L648" i="57"/>
  <c r="L143" i="57"/>
  <c r="L372" i="57"/>
  <c r="L25" i="57"/>
  <c r="L21" i="57"/>
  <c r="L578" i="57"/>
  <c r="L550" i="57"/>
  <c r="L145" i="57"/>
  <c r="L332" i="57"/>
  <c r="L88" i="57"/>
  <c r="L338" i="57"/>
  <c r="L219" i="57"/>
  <c r="L222" i="57"/>
  <c r="L74" i="57"/>
  <c r="L9" i="57"/>
  <c r="L245" i="57"/>
  <c r="L217" i="57"/>
  <c r="L95" i="57"/>
  <c r="L323" i="57"/>
  <c r="L254" i="57"/>
  <c r="L223" i="57"/>
  <c r="L186" i="57"/>
  <c r="L119" i="57"/>
  <c r="L86" i="57"/>
  <c r="L57" i="57"/>
  <c r="L18" i="57"/>
  <c r="L336" i="57"/>
  <c r="L284" i="57"/>
  <c r="L187" i="57"/>
  <c r="L117" i="57"/>
  <c r="L124" i="57"/>
  <c r="L100" i="57"/>
  <c r="L69" i="57"/>
  <c r="L39" i="57"/>
  <c r="L7" i="57"/>
  <c r="L261" i="57"/>
  <c r="L144" i="57"/>
  <c r="L285" i="57"/>
  <c r="L188" i="57"/>
  <c r="L244" i="57"/>
  <c r="L216" i="57"/>
  <c r="L93" i="57"/>
  <c r="L251" i="57"/>
  <c r="L149" i="57"/>
  <c r="L111" i="57"/>
  <c r="L84" i="57"/>
  <c r="L55" i="57"/>
  <c r="L334" i="57"/>
  <c r="L253" i="57"/>
  <c r="L226" i="57"/>
  <c r="L185" i="57"/>
  <c r="L118" i="57"/>
  <c r="L67" i="57"/>
  <c r="L37" i="57"/>
  <c r="L333" i="57"/>
  <c r="L154" i="57"/>
  <c r="L242" i="57"/>
  <c r="L182" i="57"/>
  <c r="L13" i="57"/>
  <c r="L330" i="57"/>
  <c r="L276" i="57"/>
  <c r="L148" i="57"/>
  <c r="L115" i="57"/>
  <c r="L91" i="57"/>
  <c r="L3" i="57"/>
  <c r="L241" i="57"/>
  <c r="L351" i="57"/>
  <c r="L210" i="57"/>
  <c r="L177" i="57"/>
  <c r="L141" i="57"/>
  <c r="L105" i="57"/>
  <c r="L78" i="57"/>
  <c r="L51" i="57"/>
  <c r="L10" i="57"/>
  <c r="L248" i="57"/>
  <c r="L214" i="57"/>
  <c r="L181" i="57"/>
  <c r="L61" i="57"/>
  <c r="L2" i="57"/>
  <c r="L318" i="57"/>
  <c r="L300" i="57"/>
  <c r="L64" i="57"/>
  <c r="L257" i="57"/>
  <c r="L310" i="57"/>
  <c r="L349" i="57"/>
  <c r="L273" i="57"/>
  <c r="L239" i="57"/>
  <c r="L139" i="57"/>
  <c r="L75" i="57"/>
  <c r="L49" i="57"/>
  <c r="L8" i="57"/>
  <c r="L357" i="57"/>
  <c r="L322" i="57"/>
  <c r="L297" i="57"/>
  <c r="L270" i="57"/>
  <c r="L209" i="57"/>
  <c r="L176" i="57"/>
  <c r="L140" i="57"/>
  <c r="L113" i="57"/>
  <c r="L87" i="57"/>
  <c r="L58" i="57"/>
  <c r="L33" i="57"/>
  <c r="L331" i="57"/>
  <c r="L59" i="57"/>
  <c r="L80" i="57"/>
  <c r="L250" i="57"/>
  <c r="L32" i="57"/>
  <c r="L256" i="57"/>
  <c r="L309" i="57"/>
  <c r="L271" i="57"/>
  <c r="L237" i="57"/>
  <c r="L203" i="57"/>
  <c r="L171" i="57"/>
  <c r="L101" i="57"/>
  <c r="L73" i="57"/>
  <c r="L47" i="57"/>
  <c r="L295" i="57"/>
  <c r="L238" i="57"/>
  <c r="L138" i="57"/>
  <c r="L85" i="57"/>
  <c r="L56" i="57"/>
  <c r="L29" i="57"/>
  <c r="L46" i="57"/>
  <c r="L272" i="57"/>
  <c r="L249" i="57"/>
  <c r="L180" i="57"/>
  <c r="L14" i="57"/>
  <c r="L343" i="57"/>
  <c r="L298" i="57"/>
  <c r="L200" i="57"/>
  <c r="L135" i="57"/>
  <c r="L70" i="57"/>
  <c r="L350" i="57"/>
  <c r="L293" i="57"/>
  <c r="L266" i="57"/>
  <c r="L236" i="57"/>
  <c r="L202" i="57"/>
  <c r="L170" i="57"/>
  <c r="L110" i="57"/>
  <c r="L83" i="57"/>
  <c r="L54" i="57"/>
  <c r="L23" i="57"/>
  <c r="L277" i="57"/>
  <c r="L179" i="57"/>
  <c r="L341" i="57"/>
  <c r="L296" i="57"/>
  <c r="L267" i="57"/>
  <c r="L233" i="57"/>
  <c r="L167" i="57"/>
  <c r="L129" i="57"/>
  <c r="L96" i="57"/>
  <c r="L68" i="57"/>
  <c r="L38" i="57"/>
  <c r="L348" i="57"/>
  <c r="L291" i="57"/>
  <c r="L264" i="57"/>
  <c r="L199" i="57"/>
  <c r="L134" i="57"/>
  <c r="L72" i="57"/>
  <c r="L22" i="57"/>
  <c r="L17" i="57"/>
  <c r="L166" i="57"/>
  <c r="L227" i="57"/>
  <c r="L213" i="57"/>
  <c r="L206" i="57"/>
  <c r="L281" i="57"/>
  <c r="L339" i="57"/>
  <c r="L294" i="57"/>
  <c r="L265" i="57"/>
  <c r="L231" i="57"/>
  <c r="L196" i="57"/>
  <c r="L127" i="57"/>
  <c r="L94" i="57"/>
  <c r="L65" i="57"/>
  <c r="L34" i="57"/>
  <c r="L317" i="57"/>
  <c r="L232" i="57"/>
  <c r="L157" i="57"/>
  <c r="L128" i="57"/>
  <c r="L107" i="57"/>
  <c r="L50" i="57"/>
  <c r="L19" i="57"/>
  <c r="L133" i="57"/>
  <c r="L335" i="57"/>
  <c r="L132" i="57"/>
  <c r="L215" i="57"/>
  <c r="L212" i="57"/>
  <c r="L205" i="57"/>
  <c r="L280" i="57"/>
  <c r="L337" i="57"/>
  <c r="L292" i="57"/>
  <c r="L229" i="57"/>
  <c r="L192" i="57"/>
  <c r="L158" i="57"/>
  <c r="L125" i="57"/>
  <c r="L92" i="57"/>
  <c r="L62" i="57"/>
  <c r="L30" i="57"/>
  <c r="L342" i="57"/>
  <c r="L288" i="57"/>
  <c r="L260" i="57"/>
  <c r="L230" i="57"/>
  <c r="L195" i="57"/>
  <c r="L126" i="57"/>
  <c r="L79" i="57"/>
  <c r="L48" i="57"/>
  <c r="L12" i="57"/>
  <c r="L123" i="57"/>
  <c r="L340" i="57"/>
  <c r="L312" i="57"/>
  <c r="L287" i="57"/>
  <c r="L228" i="57"/>
  <c r="L191" i="57"/>
  <c r="L153" i="57"/>
  <c r="L122" i="57"/>
  <c r="L104" i="57"/>
  <c r="L77" i="57"/>
  <c r="L41" i="57"/>
  <c r="L11" i="57"/>
  <c r="Q3" i="3"/>
  <c r="Q110" i="3"/>
  <c r="Q4" i="3"/>
  <c r="Q111" i="3"/>
  <c r="Q5" i="3"/>
  <c r="Q6" i="3"/>
  <c r="Q7" i="3"/>
  <c r="Q121" i="3"/>
  <c r="Q8" i="3"/>
  <c r="Q9" i="3"/>
  <c r="Q10" i="3"/>
  <c r="Q11" i="3"/>
  <c r="Q12" i="3"/>
  <c r="Q13" i="3"/>
  <c r="Q14" i="3"/>
  <c r="Q125"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112"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113" i="3"/>
  <c r="Q79" i="3"/>
  <c r="Q80" i="3"/>
  <c r="Q81" i="3"/>
  <c r="Q82" i="3"/>
  <c r="Q83" i="3"/>
  <c r="Q84" i="3"/>
  <c r="Q85" i="3"/>
  <c r="Q86" i="3"/>
  <c r="Q87" i="3"/>
  <c r="Q114" i="3"/>
  <c r="Q88" i="3"/>
  <c r="Q89" i="3"/>
  <c r="Q90" i="3"/>
  <c r="Q115" i="3"/>
  <c r="Q91" i="3"/>
  <c r="Q92" i="3"/>
  <c r="Q93" i="3"/>
  <c r="Q94" i="3"/>
  <c r="Q95" i="3"/>
  <c r="Q96" i="3"/>
  <c r="Q97" i="3"/>
  <c r="Q217" i="3"/>
  <c r="Q98" i="3"/>
  <c r="Q99" i="3"/>
  <c r="Q100" i="3"/>
  <c r="Q101" i="3"/>
  <c r="Q102" i="3"/>
  <c r="Q103" i="3"/>
  <c r="Q104" i="3"/>
  <c r="Q105" i="3"/>
  <c r="Q106" i="3"/>
  <c r="Q107" i="3"/>
  <c r="Q108" i="3"/>
  <c r="Q109" i="3"/>
  <c r="Q118" i="3"/>
  <c r="Q119" i="3"/>
  <c r="Q159" i="3"/>
  <c r="Q180" i="3"/>
  <c r="Q213" i="3"/>
  <c r="Q123" i="3"/>
  <c r="Q124" i="3"/>
  <c r="Q126" i="3"/>
  <c r="Q129" i="3"/>
  <c r="Q130" i="3"/>
  <c r="Q132" i="3"/>
  <c r="Q133" i="3"/>
  <c r="Q134" i="3"/>
  <c r="Q135" i="3"/>
  <c r="Q136" i="3"/>
  <c r="Q137" i="3"/>
  <c r="Q138" i="3"/>
  <c r="Q139" i="3"/>
  <c r="Q140" i="3"/>
  <c r="Q141" i="3"/>
  <c r="Q142" i="3"/>
  <c r="Q143" i="3"/>
  <c r="Q176" i="3"/>
  <c r="Q209" i="3"/>
  <c r="Q210" i="3"/>
  <c r="Q146" i="3"/>
  <c r="Q147" i="3"/>
  <c r="Q148" i="3"/>
  <c r="Q149" i="3"/>
  <c r="Q150" i="3"/>
  <c r="Q151" i="3"/>
  <c r="Q152" i="3"/>
  <c r="Q155" i="3"/>
  <c r="Q156" i="3"/>
  <c r="Q158" i="3"/>
  <c r="Q161" i="3"/>
  <c r="Q117" i="3"/>
  <c r="Q122" i="3"/>
  <c r="Q218" i="3"/>
  <c r="Q145" i="3"/>
  <c r="Q189" i="3"/>
  <c r="Q219" i="3"/>
  <c r="Q157" i="3"/>
  <c r="Q163" i="3"/>
  <c r="Q162" i="3"/>
  <c r="Q164" i="3"/>
  <c r="Q167" i="3"/>
  <c r="Q178" i="3"/>
  <c r="Q170" i="3"/>
  <c r="Q216" i="3"/>
  <c r="Q116" i="3"/>
  <c r="Q120" i="3"/>
  <c r="Q131" i="3"/>
  <c r="Q187" i="3"/>
  <c r="Q188" i="3"/>
  <c r="Q165" i="3"/>
  <c r="Q177" i="3"/>
  <c r="Q214" i="3"/>
  <c r="Q166" i="3"/>
  <c r="Q172" i="3"/>
  <c r="Q173" i="3"/>
  <c r="Q175" i="3"/>
  <c r="Q179" i="3"/>
  <c r="Q127" i="3"/>
  <c r="Q128" i="3"/>
  <c r="Q168" i="3"/>
  <c r="Q174" i="3"/>
  <c r="Q194" i="3"/>
  <c r="Q195" i="3"/>
  <c r="Q198" i="3"/>
  <c r="Q199" i="3"/>
  <c r="Q201" i="3"/>
  <c r="Q181" i="3"/>
  <c r="Q182" i="3"/>
  <c r="Q183" i="3"/>
  <c r="Q184" i="3"/>
  <c r="Q144" i="3"/>
  <c r="Q153" i="3"/>
  <c r="Q208" i="3"/>
  <c r="Q185" i="3"/>
  <c r="Q191" i="3"/>
  <c r="Q192" i="3"/>
  <c r="Q196" i="3"/>
  <c r="Q197" i="3"/>
  <c r="Q200" i="3"/>
  <c r="Q202" i="3"/>
  <c r="Q203" i="3"/>
  <c r="Q204" i="3"/>
  <c r="Q205" i="3"/>
  <c r="Q206" i="3"/>
  <c r="Q160" i="3"/>
  <c r="Q169" i="3"/>
  <c r="Q207" i="3"/>
  <c r="Q154" i="3"/>
  <c r="Q171" i="3"/>
  <c r="Q211" i="3"/>
  <c r="Q212" i="3"/>
  <c r="Q215" i="3"/>
  <c r="Q2" i="3"/>
  <c r="J4" i="49" l="1"/>
  <c r="L5" i="49"/>
  <c r="L6" i="49"/>
  <c r="L7" i="49"/>
  <c r="L8" i="49"/>
  <c r="L9" i="49"/>
  <c r="L10" i="49"/>
  <c r="L11" i="49"/>
  <c r="L12" i="49"/>
  <c r="L13" i="49"/>
  <c r="L14" i="49"/>
  <c r="L15" i="49"/>
  <c r="L16" i="49"/>
  <c r="L17" i="49"/>
  <c r="L18" i="49"/>
  <c r="L19" i="49"/>
  <c r="L20" i="49"/>
  <c r="L21" i="49"/>
  <c r="L22" i="49"/>
  <c r="L23" i="49"/>
  <c r="L24" i="49"/>
  <c r="L25" i="49"/>
  <c r="L26" i="49"/>
  <c r="L27" i="49"/>
  <c r="L28" i="49"/>
  <c r="L29" i="49"/>
  <c r="L4" i="49"/>
  <c r="J147" i="49"/>
  <c r="J146" i="49"/>
  <c r="J145" i="49"/>
  <c r="J144" i="49"/>
  <c r="J143" i="49"/>
  <c r="J142" i="49"/>
  <c r="J141" i="49"/>
  <c r="J140" i="49"/>
  <c r="J139" i="49"/>
  <c r="J138" i="49"/>
  <c r="J137" i="49"/>
  <c r="J136" i="49"/>
  <c r="J135" i="49"/>
  <c r="J134" i="49"/>
  <c r="J133" i="49"/>
  <c r="J132" i="49"/>
  <c r="J131" i="49"/>
  <c r="J130" i="49"/>
  <c r="J129" i="49"/>
  <c r="J128" i="49"/>
  <c r="J127" i="49"/>
  <c r="J126" i="49"/>
  <c r="J125" i="49"/>
  <c r="J124" i="49"/>
  <c r="J123" i="49"/>
  <c r="J122" i="49"/>
  <c r="J121" i="49"/>
  <c r="J120" i="49"/>
  <c r="J119" i="49"/>
  <c r="J118" i="49"/>
  <c r="J117" i="49"/>
  <c r="J116" i="49"/>
  <c r="J115" i="49"/>
  <c r="J114" i="49"/>
  <c r="J113" i="49"/>
  <c r="J112" i="49"/>
  <c r="J111" i="49"/>
  <c r="J110" i="49"/>
  <c r="J109" i="49"/>
  <c r="J108" i="49"/>
  <c r="J107" i="49"/>
  <c r="J106" i="49"/>
  <c r="J105" i="49"/>
  <c r="J104" i="49"/>
  <c r="J103" i="49"/>
  <c r="J102" i="49"/>
  <c r="J101" i="49"/>
  <c r="J100" i="49"/>
  <c r="J99" i="49"/>
  <c r="J98" i="49"/>
  <c r="J97" i="49"/>
  <c r="J96" i="49"/>
  <c r="J95" i="49"/>
  <c r="J94" i="49"/>
  <c r="J93" i="49"/>
  <c r="J92" i="49"/>
  <c r="J91" i="49"/>
  <c r="J90" i="49"/>
  <c r="J89" i="49"/>
  <c r="J88" i="49"/>
  <c r="J87" i="49"/>
  <c r="J86" i="49"/>
  <c r="J85" i="49"/>
  <c r="J84" i="49"/>
  <c r="J83" i="49"/>
  <c r="J82" i="49"/>
  <c r="J81" i="49"/>
  <c r="J80" i="49"/>
  <c r="J79" i="49"/>
  <c r="J78" i="49"/>
  <c r="J77" i="49"/>
  <c r="J76" i="49"/>
  <c r="J75" i="49"/>
  <c r="J74" i="49"/>
  <c r="J73" i="49"/>
  <c r="J72" i="49"/>
  <c r="J71" i="49"/>
  <c r="J70" i="49"/>
  <c r="J69" i="49"/>
  <c r="J68" i="49"/>
  <c r="J67" i="49"/>
  <c r="J66" i="49"/>
  <c r="J65" i="49"/>
  <c r="J64" i="49"/>
  <c r="J63" i="49"/>
  <c r="J62" i="49"/>
  <c r="J61" i="49"/>
  <c r="J60" i="49"/>
  <c r="J59" i="49"/>
  <c r="J58" i="49"/>
  <c r="J57" i="49"/>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H2" i="43"/>
  <c r="I20" i="49"/>
  <c r="I19" i="49"/>
  <c r="I18" i="49"/>
  <c r="I17" i="49"/>
  <c r="I16" i="49"/>
  <c r="J29" i="49" l="1"/>
  <c r="J28" i="49"/>
  <c r="J27" i="49"/>
  <c r="J26" i="49"/>
  <c r="J25" i="49"/>
  <c r="J24" i="49"/>
  <c r="J23" i="49"/>
  <c r="J22" i="49"/>
  <c r="J21" i="49"/>
  <c r="J20" i="49"/>
  <c r="J19" i="49"/>
  <c r="K18" i="49"/>
  <c r="J18" i="49"/>
  <c r="J17" i="49"/>
  <c r="J16" i="49"/>
  <c r="K15" i="49"/>
  <c r="J15" i="49"/>
  <c r="K14" i="49"/>
  <c r="J14" i="49"/>
  <c r="K13" i="49"/>
  <c r="J13" i="49"/>
  <c r="J12" i="49"/>
  <c r="J11" i="49"/>
  <c r="K10" i="49"/>
  <c r="J10" i="49"/>
  <c r="J9" i="49"/>
  <c r="K8" i="49"/>
  <c r="J8" i="49"/>
  <c r="J7" i="49"/>
  <c r="J6" i="49"/>
  <c r="K5" i="49"/>
  <c r="J5" i="49"/>
  <c r="F2" i="43" l="1"/>
  <c r="F3" i="43"/>
  <c r="F4" i="43"/>
  <c r="F5" i="43"/>
  <c r="F6" i="43"/>
  <c r="F7" i="43"/>
  <c r="F8" i="43"/>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58" i="43"/>
  <c r="F59" i="43"/>
  <c r="F60" i="43"/>
  <c r="F61" i="43"/>
  <c r="F62" i="43"/>
  <c r="F63" i="43"/>
  <c r="F64" i="43"/>
  <c r="F65" i="43"/>
  <c r="F66" i="43"/>
  <c r="F67" i="43"/>
  <c r="F68" i="43"/>
  <c r="F69" i="43"/>
  <c r="F70" i="43"/>
  <c r="F71" i="43"/>
  <c r="F72" i="43"/>
  <c r="F73" i="43"/>
  <c r="F74" i="43"/>
  <c r="F75" i="43"/>
  <c r="F76" i="43"/>
  <c r="F77" i="43"/>
  <c r="F78" i="43"/>
  <c r="F79" i="43"/>
  <c r="F80" i="43"/>
  <c r="F81" i="43"/>
  <c r="F82" i="43"/>
  <c r="F83" i="43"/>
  <c r="F84" i="43"/>
  <c r="F85" i="43"/>
  <c r="F86" i="43"/>
  <c r="F87" i="43"/>
  <c r="F88" i="43"/>
  <c r="F89" i="43"/>
  <c r="F90" i="43"/>
  <c r="F91" i="43"/>
  <c r="F92" i="43"/>
  <c r="F93" i="43"/>
  <c r="F94" i="43"/>
  <c r="F95" i="43"/>
  <c r="F96" i="43"/>
  <c r="F97" i="43"/>
  <c r="F98" i="43"/>
  <c r="F99" i="43"/>
  <c r="F100" i="43"/>
  <c r="F10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tc={E464A48E-3EC4-432A-B162-F508CDECE189}</author>
  </authors>
  <commentList>
    <comment ref="K1" authorId="0" shapeId="0" xr:uid="{E464A48E-3EC4-432A-B162-F508CDECE189}">
      <text>
        <t>[Threaded comment]
Your version of Excel allows you to read this threaded comment; however, any edits to it will get removed if the file is opened in a newer version of Excel. Learn more: https://go.microsoft.com/fwlink/?linkid=870924
Comment:
    =XLOOKUP(TRUE, EXACT(F2, Sheet1!$E:$E), Sheet1!$F:$F, "not found")</t>
      </text>
    </comment>
  </commentList>
</comments>
</file>

<file path=xl/sharedStrings.xml><?xml version="1.0" encoding="utf-8"?>
<sst xmlns="http://schemas.openxmlformats.org/spreadsheetml/2006/main" count="12930" uniqueCount="2405">
  <si>
    <t>term</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</si>
  <si>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</si>
  <si>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</si>
  <si>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</si>
  <si>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</si>
  <si>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</si>
  <si>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</si>
  <si>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</si>
  <si>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</si>
  <si>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</si>
  <si>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</si>
  <si>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</si>
  <si>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</si>
  <si>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</si>
  <si>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</si>
  <si>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</si>
  <si>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</si>
  <si>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</si>
  <si>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</si>
  <si>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</si>
  <si>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</si>
  <si>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</si>
  <si>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</si>
  <si>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</si>
  <si>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</si>
  <si>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</si>
  <si>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</si>
  <si>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</si>
  <si>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</si>
  <si>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</si>
  <si>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</si>
  <si>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</si>
  <si>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</si>
  <si>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</si>
  <si>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</si>
  <si>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</si>
  <si>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</si>
  <si>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</si>
  <si>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</si>
  <si>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</si>
  <si>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</si>
  <si>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</si>
  <si>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</si>
  <si>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</si>
  <si>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</si>
  <si>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</si>
  <si>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</si>
  <si>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</si>
  <si>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</si>
  <si>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</si>
  <si>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id</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</si>
  <si>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</si>
  <si>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</si>
  <si>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</si>
  <si>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</si>
  <si>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</si>
  <si>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</si>
  <si>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</si>
  <si>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</si>
  <si>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</si>
  <si>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</si>
  <si>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</si>
  <si>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</si>
  <si>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</si>
  <si>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</si>
  <si>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</si>
  <si>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</si>
  <si>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</si>
  <si>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</si>
  <si>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</si>
  <si>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</si>
  <si>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</si>
  <si>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</si>
  <si>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</si>
  <si>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</si>
  <si>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</si>
  <si>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</si>
  <si>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</si>
  <si>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</si>
  <si>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</si>
  <si>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</si>
  <si>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</si>
  <si>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</si>
  <si>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</si>
  <si>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</si>
  <si>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</si>
  <si>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</si>
  <si>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</si>
  <si>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</si>
  <si>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</si>
  <si>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</si>
  <si>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</si>
  <si>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</si>
  <si>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</si>
  <si>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</si>
  <si>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</si>
  <si>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</si>
  <si>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</si>
  <si>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</si>
  <si>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</si>
  <si>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</si>
  <si>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</si>
  <si>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</si>
  <si>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</si>
  <si>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</si>
  <si>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</si>
  <si>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</si>
  <si>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</si>
  <si>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</si>
  <si>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</si>
  <si>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</si>
  <si>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</si>
  <si>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</si>
  <si>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</si>
  <si>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</si>
  <si>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</si>
  <si>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</si>
  <si>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</si>
  <si>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</si>
  <si>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</si>
  <si>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</si>
  <si>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</si>
  <si>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</si>
  <si>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</si>
  <si>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</si>
  <si>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</si>
  <si>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</si>
  <si>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</si>
  <si>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</si>
  <si>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</si>
  <si>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</si>
  <si>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</si>
  <si>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</si>
  <si>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</si>
  <si>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</si>
  <si>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</si>
  <si>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</si>
  <si>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</si>
  <si>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</si>
  <si>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</si>
  <si>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</si>
  <si>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</si>
  <si>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</si>
  <si>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</si>
  <si>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sampledesign_paired</t>
  </si>
  <si>
    <t>Paired design</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</si>
  <si>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</si>
  <si>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</si>
  <si>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</si>
  <si>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</si>
  <si>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</si>
  <si>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</si>
  <si>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</si>
  <si>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</si>
  <si>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</si>
  <si>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</si>
  <si>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</si>
  <si>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</si>
  <si>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</si>
  <si>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</si>
  <si>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</si>
  <si>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baitlure_lure</t>
  </si>
  <si>
    <t>Lure</t>
  </si>
  <si>
    <t>Inventory</t>
  </si>
  <si>
    <t>inter_detection_interval</t>
  </si>
  <si>
    <t>Inter-detection interval</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</si>
  <si>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</si>
  <si>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</si>
  <si>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</si>
  <si>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</si>
  <si>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</si>
  <si>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</si>
  <si>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</si>
  <si>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</si>
  <si>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</si>
  <si>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</si>
  <si>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</si>
  <si>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 Sequence</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</si>
  <si>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</si>
  <si>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</si>
  <si>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The likelihood of an image containing an object of a certain class (Fennell et al., 2022).</t>
  </si>
  <si>
    <t xml:space="preserve">Image classification confidence </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</si>
  <si>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</si>
  <si>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</si>
  <si>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</si>
  <si>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</si>
  <si>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</si>
  <si>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</si>
  <si>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</si>
  <si>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</si>
  <si>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</si>
  <si>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</si>
  <si>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</si>
  <si>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</si>
  <si>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</si>
  <si>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</si>
  <si>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</si>
  <si>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</si>
  <si>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</si>
  <si>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</si>
  <si>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</si>
  <si>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</si>
  <si>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</si>
  <si>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</si>
  <si>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</si>
  <si>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</si>
  <si>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</si>
  <si>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</si>
  <si>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</si>
  <si>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</si>
  <si>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</si>
  <si>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</si>
  <si>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</si>
  <si>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</si>
  <si>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</si>
  <si>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</si>
  <si>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</si>
  <si>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</si>
  <si>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</si>
  <si>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</si>
  <si>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</si>
  <si>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</si>
  <si>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</si>
  <si>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</si>
  <si>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</si>
  <si>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</si>
  <si>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</si>
  <si>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</si>
  <si>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 spacing</t>
  </si>
  <si>
    <t>Camera 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</si>
  <si>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</si>
  <si>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</si>
  <si>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The degree at which the camera is pointed toward the FOV Target Feature relative to the horizontal ground surface (with respect to slope, if applicable).</t>
  </si>
  <si>
    <t>Camera angle</t>
  </si>
  <si>
    <t>baitlure_bait</t>
  </si>
  <si>
    <t>Bait</t>
  </si>
  <si>
    <t>baitlure_audible_lure</t>
  </si>
  <si>
    <t>Audible lure</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</si>
  <si>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</si>
  <si>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</si>
  <si>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</si>
  <si>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</si>
  <si>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</si>
  <si>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</si>
  <si>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</si>
  <si>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</si>
  <si>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</si>
  <si>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</si>
  <si>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</si>
  <si>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</si>
  <si>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</si>
  <si>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</si>
  <si>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</si>
  <si>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</si>
  <si>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</si>
  <si>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</si>
  <si>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</si>
  <si>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</si>
  <si>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</si>
  <si>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</si>
  <si>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</si>
  <si>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</si>
  <si>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</si>
  <si>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</si>
  <si>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</si>
  <si>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</si>
  <si>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</si>
  <si>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</si>
  <si>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</si>
  <si>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</si>
  <si>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</si>
  <si>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</si>
  <si>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</si>
  <si>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</si>
  <si>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</si>
  <si>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</si>
  <si>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**New Camera Serial Number**</t>
  </si>
  <si>
    <t>**New Camera Model**</t>
  </si>
  <si>
    <t>**New Camera Make**</t>
  </si>
  <si>
    <t>**New Camera ID**</t>
  </si>
  <si>
    <t>age_class_juvenile</t>
  </si>
  <si>
    <t>Animals in their first summer, with clearly juvenile features (e.g., spots); mammals older than neonates but that still require parental care.</t>
  </si>
  <si>
    <t>**Juvenile**</t>
  </si>
  <si>
    <t>individual_count</t>
  </si>
  <si>
    <t>**Image*/Sequence Date Time (DD-MMM-YYYY HH:MM:SS)**</t>
  </si>
  <si>
    <t>gps_unit_accuracy</t>
  </si>
  <si>
    <t>fov_target</t>
  </si>
  <si>
    <t>**FOV Target Feature**</t>
  </si>
  <si>
    <t>event_type</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</si>
  <si>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</si>
  <si>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</si>
  <si>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</si>
  <si>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</si>
  <si>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</si>
  <si>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</si>
  <si>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</si>
  <si>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</si>
  <si>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A unique alphanumeric ID for the camera that distinguishes it from other cameras of the same make or model.</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</si>
  <si>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</si>
  <si>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</si>
  <si>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</si>
  <si>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</si>
  <si>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</si>
  <si>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</si>
  <si>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</si>
  <si>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</si>
  <si>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</si>
  <si>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</si>
  <si>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</si>
  <si>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</si>
  <si>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</si>
  <si>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</si>
  <si>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</si>
  <si>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</si>
  <si>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</si>
  <si>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</si>
  <si>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</si>
  <si>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</si>
  <si>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</si>
  <si>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</si>
  <si>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</si>
  <si>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</si>
  <si>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</si>
  <si>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</si>
  <si>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</si>
  <si>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</si>
  <si>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</si>
  <si>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human_transport_mode_activity</t>
  </si>
  <si>
    <t>fov_target_distance</t>
  </si>
  <si>
    <t>The distance from the camera to the FOV Target Feature (in metres; to the nearest 0.5 m). Leave blank if not applicable.</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</si>
  <si>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</si>
  <si>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</si>
  <si>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</si>
  <si>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</si>
  <si>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</si>
  <si>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Comments describing additional details about a camera location.</t>
  </si>
  <si>
    <t>Whether the camera was damaged or malfunctioning; if there is any damage to the device (physical or mechanical), the crew should describe the damage in the Service*/Retrieval Comments.</t>
  </si>
  <si>
    <t>Whether a camera was functional upon departure.</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</si>
  <si>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</si>
  <si>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</si>
  <si>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</si>
  <si>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</si>
  <si>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</si>
  <si>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</si>
  <si>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</si>
  <si>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</si>
  <si>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</si>
  <si>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</si>
  <si>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</si>
  <si>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</si>
  <si>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</si>
  <si>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</si>
  <si>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</si>
  <si>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</si>
  <si>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</si>
  <si>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</si>
  <si>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</si>
  <si>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</si>
  <si>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</si>
  <si>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</si>
  <si>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</si>
  <si>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</si>
  <si>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</si>
  <si>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</si>
  <si>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</si>
  <si>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</si>
  <si>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</si>
  <si>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</si>
  <si>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</si>
  <si>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</si>
  <si>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</si>
  <si>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</si>
  <si>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</si>
  <si>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</si>
  <si>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</si>
  <si>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</si>
  <si>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</si>
  <si>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</si>
  <si>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</si>
  <si>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</si>
  <si>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</si>
  <si>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</si>
  <si>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</si>
  <si>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</si>
  <si>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</si>
  <si>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</si>
  <si>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</si>
  <si>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</si>
  <si>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</si>
  <si>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</si>
  <si>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</si>
  <si>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</si>
  <si>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</si>
  <si>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</si>
  <si>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</si>
  <si>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</si>
  <si>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</si>
  <si>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</si>
  <si>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</si>
  <si>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</si>
  <si>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</si>
  <si>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</si>
  <si>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</si>
  <si>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</si>
  <si>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</si>
  <si>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</si>
  <si>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</si>
  <si>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</si>
  <si>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</si>
  <si>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</si>
  <si>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</si>
  <si>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</si>
  <si>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</si>
  <si>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</si>
  <si>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</si>
  <si>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</si>
  <si>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</si>
  <si>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</si>
  <si>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</si>
  <si>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</si>
  <si>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</si>
  <si>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</si>
  <si>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</si>
  <si>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</si>
  <si>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</si>
  <si>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</si>
  <si>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</si>
  <si>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</si>
  <si>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</si>
  <si>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</si>
  <si>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</si>
  <si>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</si>
  <si>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mod_rai_poisson</t>
  </si>
  <si>
    <t>mod_divers_rich_beta</t>
  </si>
  <si>
    <t>mod_divers_rich_alpha</t>
  </si>
  <si>
    <t>mod_divers_rich_gamma</t>
  </si>
  <si>
    <t>from</t>
  </si>
  <si>
    <t>substitution2</t>
  </si>
  <si>
    <t>Capture-recapture (CR) / Capture-mark-recapture (CMR)</t>
  </si>
  <si>
    <t>Spatial capture-recapture (SCR) / Spatially explicit capture recapture (SECR)</t>
  </si>
  <si>
    <t>Spatial count (SC) model / Unmarked spatial capture-recapture</t>
  </si>
  <si>
    <t>Spatial count (SC) model / Unmarked spatial capture-recapture (Chandler &amp; Royle, 2013)</t>
  </si>
  <si>
    <t>Species richness</t>
  </si>
  <si>
    <t>Species diversity</t>
  </si>
  <si>
    <t>Poisson</t>
  </si>
  <si>
    <t>Hurdle</t>
  </si>
  <si>
    <t>mod_rai_hurdle</t>
  </si>
  <si>
    <t>mod_rai_zinb</t>
  </si>
  <si>
    <t>Negative binomial (NB)</t>
  </si>
  <si>
    <t>mod_rai_nb</t>
  </si>
  <si>
    <t>mod_rai_zip</t>
  </si>
  <si>
    <t>mod_divers_rich_rich</t>
  </si>
  <si>
    <t>Species inventory, presence</t>
  </si>
  <si>
    <t>key_order</t>
  </si>
  <si>
    <t>format_glossary</t>
  </si>
  <si>
    <t>Detection 'event'</t>
  </si>
  <si>
    <t>Random (or 'simple random') design</t>
  </si>
  <si>
    <t>Trigger 'event'</t>
  </si>
  <si>
    <t>sp_type</t>
  </si>
  <si>
    <t>sp_size</t>
  </si>
  <si>
    <t>sp_rarity</t>
  </si>
  <si>
    <t>sp_info</t>
  </si>
  <si>
    <t>sp_detprob_cat</t>
  </si>
  <si>
    <t>obj_targ_sp</t>
  </si>
  <si>
    <t>mod_n_mixture</t>
  </si>
  <si>
    <t>mod_overdispersion</t>
  </si>
  <si>
    <t>mod_royle_nichols</t>
  </si>
  <si>
    <t>mod_zero_inflation</t>
  </si>
  <si>
    <t>clarke_et_al_2023</t>
  </si>
  <si>
    <t>overdispersion</t>
  </si>
  <si>
    <t>ref_bib_resource5_ref_id</t>
  </si>
  <si>
    <t>ref_bib_resource1_ref_id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</si>
  <si>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</si>
  <si>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</si>
  <si>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</si>
  <si>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</si>
  <si>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</si>
  <si>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</si>
  <si>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</si>
  <si>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</si>
  <si>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</si>
  <si>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</si>
  <si>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</si>
  <si>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</si>
  <si>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</si>
  <si>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</si>
  <si>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</si>
  <si>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</si>
  <si>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</si>
  <si>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</si>
  <si>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</si>
  <si>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</si>
  <si>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</si>
  <si>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</si>
  <si>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</si>
  <si>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</si>
  <si>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</si>
  <si>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</si>
  <si>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</si>
  <si>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</si>
  <si>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</si>
  <si>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</si>
  <si>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</si>
  <si>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</si>
  <si>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</si>
  <si>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</si>
  <si>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</si>
  <si>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</si>
  <si>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</si>
  <si>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</si>
  <si>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Height (m)**</t>
  </si>
  <si>
    <t>ref_bib_resource9_ref_id</t>
  </si>
  <si>
    <t>ref_bib_resource10_ref_id</t>
  </si>
  <si>
    <t>ref_bib_resource11_ref_id</t>
  </si>
  <si>
    <t>ref_bib_resource12_ref_id</t>
  </si>
  <si>
    <t>ref_bib_resource13_ref_id</t>
  </si>
  <si>
    <t>embed_url</t>
  </si>
  <si>
    <t>[survey](/09_glossary.md#survey)</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</si>
  <si>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</si>
  <si>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</si>
  <si>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</si>
  <si>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</si>
  <si>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</si>
  <si>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</si>
  <si>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</si>
  <si>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</si>
  <si>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</si>
  <si>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</si>
  <si>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</si>
  <si>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</si>
  <si>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</si>
  <si>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</si>
  <si>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</si>
  <si>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</si>
  <si>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</si>
  <si>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</si>
  <si>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The probability (likelihood) that an individual of the population of interest is included in the count at time or location *i</t>
    </r>
    <r>
      <rPr>
        <i/>
        <sz val="11"/>
        <color rgb="FF000000"/>
        <rFont val="Aptos Narrow"/>
        <family val="2"/>
        <scheme val="minor"/>
      </rPr>
      <t>*</t>
    </r>
    <r>
      <rPr>
        <sz val="11"/>
        <color rgb="FF000000"/>
        <rFont val="Aptos Narrow"/>
        <family val="2"/>
        <scheme val="minor"/>
      </rPr>
      <t>.</t>
    </r>
  </si>
  <si>
    <r>
      <t xml:space="preserve">Hurdle model </t>
    </r>
    <r>
      <rPr>
        <sz val="11"/>
        <color rgb="FF000000"/>
        <rFont val="Aptos Narrow"/>
        <family val="2"/>
        <scheme val="minor"/>
      </rPr>
      <t>(Mullahy, 1986; Heilbron 1994)</t>
    </r>
  </si>
  <si>
    <t>Detection probability</t>
  </si>
  <si>
    <t>Density; Unmarked</t>
  </si>
  <si>
    <t>Population size / Absolute abundance / Vital rates / Density; Marked</t>
  </si>
  <si>
    <t>Density / population size; Marked</t>
  </si>
  <si>
    <t>Density; Marked</t>
  </si>
  <si>
    <t>Density / population size; Partially Marked</t>
  </si>
  <si>
    <t>obj_density</t>
  </si>
  <si>
    <t>mod_divers_rich_divers</t>
  </si>
  <si>
    <t>baitlure</t>
  </si>
  <si>
    <t>sampledesign</t>
  </si>
  <si>
    <t>cam_visit</t>
  </si>
  <si>
    <t>detection_fov</t>
  </si>
  <si>
    <t>cam_visit_placement</t>
  </si>
  <si>
    <t>cam_visit_equip</t>
  </si>
  <si>
    <t>cam_visit_deploy</t>
  </si>
  <si>
    <t>cam_visit_settings</t>
  </si>
  <si>
    <t>cam_loc_station</t>
  </si>
  <si>
    <t>cam_visit_equip_check</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</si>
  <si>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</si>
  <si>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</si>
  <si>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</si>
  <si>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</si>
  <si>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</si>
  <si>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</si>
  <si>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</si>
  <si>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</si>
  <si>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</si>
  <si>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</si>
  <si>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</si>
  <si>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t>Probability of use</t>
  </si>
  <si>
    <t>Intensity of use</t>
  </si>
  <si>
    <t>use_intensity</t>
  </si>
  <si>
    <t>use_probability</t>
  </si>
  <si>
    <t>Absolute abundance / Population size</t>
  </si>
  <si>
    <t>{{ term_def_mod_2flankspim }}</t>
  </si>
  <si>
    <t>{{ term_def_mod_behaviour }}</t>
  </si>
  <si>
    <t>{{ term_def_mod_catspim }}</t>
  </si>
  <si>
    <t>{{ term_def_mod_cr_cmr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</si>
  <si>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</si>
  <si>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</si>
  <si>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</si>
  <si>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</si>
  <si>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</si>
  <si>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</si>
  <si>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</si>
  <si>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</si>
  <si>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</si>
  <si>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</si>
  <si>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</si>
  <si>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</si>
  <si>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</si>
  <si>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</si>
  <si>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</si>
  <si>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</si>
  <si>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</si>
  <si>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</si>
  <si>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</si>
  <si>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</si>
  <si>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</si>
  <si>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</si>
  <si>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mod_divers_rich_rich2</t>
  </si>
  <si>
    <t>ref_bib_resource14_ref_id</t>
  </si>
  <si>
    <t>ref_bib_resource15_ref_id</t>
  </si>
  <si>
    <t>ref_bib_resource16_ref_id</t>
  </si>
  <si>
    <t>ref_bib_resource17_ref_id</t>
  </si>
  <si>
    <t>ref_bib_resource18_ref_id</t>
  </si>
  <si>
    <t>ref_bib_resource19_ref_id</t>
  </si>
  <si>
    <t>ref_bib_resource20_ref_id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</si>
  <si>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</si>
  <si>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</si>
  <si>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</si>
  <si>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</si>
  <si>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</si>
  <si>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</si>
  <si>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</si>
  <si>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</si>
  <si>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</si>
  <si>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</si>
  <si>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</si>
  <si>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</si>
  <si>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</si>
  <si>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</si>
  <si>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</si>
  <si>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</si>
  <si>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</si>
  <si>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</si>
  <si>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</si>
  <si>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</si>
  <si>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Gamma richness (γ)</t>
  </si>
  <si>
    <t>Beta-diversity (β)</t>
  </si>
  <si>
    <t>Alpha richness (α)</t>
  </si>
  <si>
    <t>intext</t>
  </si>
  <si>
    <t>intext2</t>
  </si>
  <si>
    <t>textbib</t>
  </si>
  <si>
    <t>definition_myst</t>
  </si>
  <si>
    <t>The maximum distance that a sensor can detect a target' (Wearn and Glover-Kapfer, 2017).</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</si>
  <si>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</si>
  <si>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</si>
  <si>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</si>
  <si>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</si>
  <si>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</si>
  <si>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</si>
  <si>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</si>
  <si>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</si>
  <si>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</si>
  <si>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</si>
  <si>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</si>
  <si>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</si>
  <si>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</si>
  <si>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</si>
  <si>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</si>
  <si>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</si>
  <si>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</si>
  <si>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</si>
  <si>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</si>
  <si>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</si>
  <si>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</si>
  <si>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</si>
  <si>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</si>
  <si>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</si>
  <si>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term_def_mod_behaviour</t>
  </si>
  <si>
    <t>palencia_2022</t>
  </si>
  <si>
    <t>rcsc_et_al_2024b</t>
  </si>
  <si>
    <t>kemp_et_al_2022</t>
  </si>
  <si>
    <t>kolowski_forrester_et_al_2017</t>
  </si>
  <si>
    <t>In our third edition of the SEEC Stats Toolbox Seminars David Maphisa and Florian Weller explained how to conduct distance sampling. This method relies on either point counts or transect counts in which the distance from the observer to each animal or plant is recorded. These data are then used to estimate density or abundance while reducing observation bias.</t>
  </si>
  <si>
    <t>https://science.uct.ac.za/seec/stats-toolbox-seminars-spatial-and-species-distribution-toolboxes/distance-sampling</t>
  </si>
  <si>
    <t>Distance sampling</t>
  </si>
  <si>
    <t>Estimating survival from CMR data</t>
  </si>
  <si>
    <t>Altwegg, R. (2020). *SEEC Toolbox on estimating survival from CMR data.* &lt;https://science.uct.ac.za/seec/stats-toolbox-seminars-spatial-and-species-distribution-toolboxes/estimating-survival-cmr-data&gt;</t>
  </si>
  <si>
    <t>https://science.uct.ac.za/seec/stats-toolbox-seminars/spatial-and-species-distribution-toolboxes</t>
  </si>
  <si>
    <t>Accuracy</t>
  </si>
  <si>
    <t>Camera trap day</t>
  </si>
  <si>
    <t>Coefficient of variation (CV)</t>
  </si>
  <si>
    <t>Power</t>
  </si>
  <si>
    <t>Precision</t>
  </si>
  <si>
    <t>Sightability</t>
  </si>
  <si>
    <t>Variance</t>
  </si>
  <si>
    <t>Whitlock, Michael, and Dolph Schluter. The Analysis of Biological Data. Third. Book, Whole. New York;Austin;Plymouth;Boston; Macmillan Learning, 2020.</t>
  </si>
  <si>
    <t>Species rarity</t>
  </si>
  <si>
    <t>source</t>
  </si>
  <si>
    <t>rc_tool</t>
  </si>
  <si>
    <t>Home range</t>
  </si>
  <si>
    <t>Access Method</t>
  </si>
  <si>
    <t>Age Class</t>
  </si>
  <si>
    <t>Adult</t>
  </si>
  <si>
    <t>Juvenile</t>
  </si>
  <si>
    <t>Subadult</t>
  </si>
  <si>
    <t>Subadult - Yearling</t>
  </si>
  <si>
    <t>Subadult - Young of Year</t>
  </si>
  <si>
    <t>Analyst</t>
  </si>
  <si>
    <t>Animal ID</t>
  </si>
  <si>
    <t>Bait/Lure Type</t>
  </si>
  <si>
    <t>Batteries Replaced</t>
  </si>
  <si>
    <t>New Camera ID</t>
  </si>
  <si>
    <t>Camera ID</t>
  </si>
  <si>
    <t>Camera Location Name</t>
  </si>
  <si>
    <t>Camera Make</t>
  </si>
  <si>
    <t>New Camera Make</t>
  </si>
  <si>
    <t>Camera Model</t>
  </si>
  <si>
    <t>New Camera Model</t>
  </si>
  <si>
    <t>Camera Serial Number</t>
  </si>
  <si>
    <t>New Camera Serial Number</t>
  </si>
  <si>
    <t>Deployment Crew</t>
  </si>
  <si>
    <t>Deployment End Date Time (DD-MMM-YYYY HH:MM:SS)</t>
  </si>
  <si>
    <t>Deployment Name</t>
  </si>
  <si>
    <t>Deployment Start Date Time (DD-MMM-YYYY HH:MM:SS)</t>
  </si>
  <si>
    <t>Easting Camera Location</t>
  </si>
  <si>
    <t>Event Type</t>
  </si>
  <si>
    <t>FOV Target Feature</t>
  </si>
  <si>
    <t xml:space="preserve">GPS Unit Accuracy (m) </t>
  </si>
  <si>
    <t>Image Name</t>
  </si>
  <si>
    <t>Image/Sequence Date Time (DD-MMM-YYYY HH:MM:SS)</t>
  </si>
  <si>
    <t>Image Set End Date Time (DD-MMM-YYYY HH:MM:SS)</t>
  </si>
  <si>
    <t>Image Set Start Date Time (DD-MMM-YYYY HH:MM:SS)</t>
  </si>
  <si>
    <t>Individual Count</t>
  </si>
  <si>
    <t>Latitude Camera Location</t>
  </si>
  <si>
    <t>Longitude Camera Location</t>
  </si>
  <si>
    <t>Northing Camera Location</t>
  </si>
  <si>
    <t>Project Coordinator</t>
  </si>
  <si>
    <t>Project Coordinator Email</t>
  </si>
  <si>
    <t>Project Description</t>
  </si>
  <si>
    <t>Project Name</t>
  </si>
  <si>
    <t>Purpose of Visit</t>
  </si>
  <si>
    <t>Sample Station Name</t>
  </si>
  <si>
    <t>New SD Card ID</t>
  </si>
  <si>
    <t>Sequence Name</t>
  </si>
  <si>
    <t>Service/Retrieval</t>
  </si>
  <si>
    <t>Service/Retrieval Crew</t>
  </si>
  <si>
    <t>Service/Retrieval metadata</t>
  </si>
  <si>
    <t>Service/Retrieval visit</t>
  </si>
  <si>
    <t>Motion Image Interval (seconds)</t>
  </si>
  <si>
    <t>Photos Per Trigger</t>
  </si>
  <si>
    <t>Quiet Period (seconds)</t>
  </si>
  <si>
    <t>Trigger Mode(s)  (camera settings)</t>
  </si>
  <si>
    <t>Trigger Sensitivity</t>
  </si>
  <si>
    <t>Sex Class</t>
  </si>
  <si>
    <t>Study Area Description</t>
  </si>
  <si>
    <t>Study Area Name</t>
  </si>
  <si>
    <t>Survey Design</t>
  </si>
  <si>
    <t>Survey Name</t>
  </si>
  <si>
    <t>Survey Objectives</t>
  </si>
  <si>
    <t>Tag</t>
  </si>
  <si>
    <t>Target Species</t>
  </si>
  <si>
    <t xml:space="preserve">Marked individuals / populations / species </t>
  </si>
  <si>
    <t xml:space="preserve">Partially marked individuals / populations / species </t>
  </si>
  <si>
    <t>UTM Zone Camera Location</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</si>
  <si>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</si>
  <si>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</si>
  <si>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</si>
  <si>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</si>
  <si>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</si>
  <si>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</si>
  <si>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</si>
  <si>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</si>
  <si>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</si>
  <si>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</si>
  <si>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</si>
  <si>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</si>
  <si>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</si>
  <si>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</si>
  <si>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</si>
  <si>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Image/Sequence Comments</t>
  </si>
  <si>
    <t>Image Trigger Mode</t>
  </si>
  <si>
    <t>Key ID</t>
  </si>
  <si>
    <t># Of Images</t>
  </si>
  <si>
    <t>Remaining Battery (%)</t>
  </si>
  <si>
    <t>SD Card ID</t>
  </si>
  <si>
    <t>SD Card Replaced</t>
  </si>
  <si>
    <t>SD Card Status (% Full)</t>
  </si>
  <si>
    <t>Security</t>
  </si>
  <si>
    <t>Service/Retrieval Comments</t>
  </si>
  <si>
    <t>Video Length (seconds)</t>
  </si>
  <si>
    <t>Stake Distance (m)</t>
  </si>
  <si>
    <t>Survey Design Description</t>
  </si>
  <si>
    <t>Test Image Taken</t>
  </si>
  <si>
    <t>Visit Comments</t>
  </si>
  <si>
    <t>Walktest Complete</t>
  </si>
  <si>
    <t>Walktest Height (m)</t>
  </si>
  <si>
    <t>strata</t>
  </si>
  <si>
    <t>Strata</t>
  </si>
  <si>
    <t>surv_guide_meta</t>
  </si>
  <si>
    <t>other</t>
  </si>
  <si>
    <t>A method used to estimate the [density](#density)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</si>
  <si>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[density](#density) estimates (Blanc et al., 2013, Obbard et al., 2010, Sollmann et al., 2011).</t>
  </si>
  <si>
    <t>A method used to estimate the [density](#density) of unmarked populations; uses the rate of independent captures, an estimate of movement rate, average group size, and the area sampled by the remote camera.</t>
  </si>
  <si>
    <t>A method used to estimate population abundance or [density](#density),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</si>
  <si>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</si>
  <si>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</si>
  <si>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[density](#density) that treats camera image data as quadrat samples (Becker et al., 2022).</t>
  </si>
  <si>
    <t xml:space="preserve">the number of individuals of a particular species present, relative to the total number of individuals of all species (or how “represented" is the species when considering the total number of individuals of all species). </t>
  </si>
  <si>
    <t>The probability of at least one, use event of that resource unit during a unit of time' (i.e.,  would a particular resource unit be used at least once) (Keim et al., 2019).</t>
  </si>
  <si>
    <t>abundance</t>
  </si>
  <si>
    <t>biodiversity</t>
  </si>
  <si>
    <t>bias</t>
  </si>
  <si>
    <t>data</t>
  </si>
  <si>
    <t>delay period</t>
  </si>
  <si>
    <t>detection</t>
  </si>
  <si>
    <t>habitat</t>
  </si>
  <si>
    <t>population</t>
  </si>
  <si>
    <t>sensitivity</t>
  </si>
  <si>
    <t>accuracy</t>
  </si>
  <si>
    <t>power</t>
  </si>
  <si>
    <t>precision</t>
  </si>
  <si>
    <t>sightability</t>
  </si>
  <si>
    <t>variance</t>
  </si>
  <si>
    <t>viewshed</t>
  </si>
  <si>
    <t>home_range</t>
  </si>
  <si>
    <t>species_rarity</t>
  </si>
  <si>
    <t>occupancy2</t>
  </si>
  <si>
    <t>rai</t>
  </si>
  <si>
    <t>ss</t>
  </si>
  <si>
    <t>abundance2</t>
  </si>
  <si>
    <t>feature_based_design</t>
  </si>
  <si>
    <t>sp_specific</t>
  </si>
  <si>
    <t>delay_period</t>
  </si>
  <si>
    <t>species_richness</t>
  </si>
  <si>
    <t>relative_abundance_index_(rai)</t>
  </si>
  <si>
    <t>clustered_design</t>
  </si>
  <si>
    <t>stratified_design</t>
  </si>
  <si>
    <t>environmental_monitoring</t>
  </si>
  <si>
    <t>environmental_variable</t>
  </si>
  <si>
    <t>human_development</t>
  </si>
  <si>
    <t>land-based_features</t>
  </si>
  <si>
    <t>partial_coverage_design</t>
  </si>
  <si>
    <t>species_occurrence</t>
  </si>
  <si>
    <t>transect_design</t>
  </si>
  <si>
    <t>wildlife_camera</t>
  </si>
  <si>
    <t>coefficient_of_variation_(cv)</t>
  </si>
  <si>
    <t>nbckc_2024a</t>
  </si>
  <si>
    <t>field_name_text_format</t>
  </si>
  <si>
    <t>objective_approach</t>
  </si>
  <si>
    <t>The number of animals detected from one camera/area compared to another camera/area.</t>
  </si>
  <si>
    <t>objective_marked</t>
  </si>
  <si>
    <t>objective_statevar_obj</t>
  </si>
  <si>
    <t>The method used to analyze the camera data, which should depend on the state variable, e.g., occupancy models [MacKenzie et al., 2002], spatially explicit capture recapture (SECR) for [density](#density) estimation [Chandler &amp; Royle, 2013], etc. and the Target Species.</t>
  </si>
  <si>
    <t xml:space="preserve">Members of the National Boreal Caribou Knowledge Consortium (NBCKC), including members of the NBCKC working groups or Indigenous Knowledge Circle. </t>
  </si>
  <si>
    <t>The proportion of females in a population that are pregnant.</t>
  </si>
  <si>
    <t>The proportion of females in a population that are pregnant. Can be determined by palpation or Pregnancy Specific Protein B (PSPB) analysis.</t>
  </si>
  <si>
    <t>The proportion of females in a population that are pregnant. &lt;br&gt;Can be determined by palpation or Pregnancy Specific Protein B (PSPB) analysis.</t>
  </si>
  <si>
    <t>Pregnancy rate</t>
  </si>
  <si>
    <t>Specific and measurable action defining how a goal will be achieved; commonly include what, where and when information will be collected.</t>
  </si>
  <si>
    <t>Specific and measurable action defining how a goal will be achieved. In the context of a boreal caribou monitoring program, these commonly include what, where and when information will be collected.</t>
  </si>
  <si>
    <t>Specific and measurable action defining how a goal will be achieved. &lt;br&gt;In the context of a boreal caribou monitoring program, these commonly include what, where and when information will be collected.</t>
  </si>
  <si>
    <t>Objective</t>
  </si>
  <si>
    <t>1,11,35</t>
  </si>
  <si>
    <t>Categorization of animal by sex, life stage, and/or age. A classification survey may be used to determine the composition of a population or herd. 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survey.An Elder is a respected individual with life experience who plays key roles in Indigenous communities. They are explicitly named as an Elder by members of their community, i.e. not all people of a certain age become Elders. Elders are important Knowledge Keepers, and they also help to ensure cultural continuity. As living connections to the past, Elders serve as teachers, healers, advisors, and counselors. Not all communities have the same criteria; the culture or community defines what makes an Elder. However, one common trait among Indigenous Elders is a deep spirituality that influences every aspect of their lives and teachings. Elders strive to show by example, by living their lives according to deeply ingrained principles, values, and teachings.Specialized transects are flown by either fixed-wing aircraft or helicopter, where all visible animals are counted and classified. Transects may follow predetermined straight lines, contours, or drainages.Herbivore that feed by grazing. A trick to remember this term is “grazers graze grass”. Examples of grazers include sheep, rabbits, and cows.Herbaceous, broad-leaved, flowing plant, with leaves that have net-like veins. Examples of forbs that are consumed by caribou include lilies, asters, and peas.The product of a symbiotic relationship between a fungus and algae. A very slow-growing organism. Can be found on the ground or on trees. Caribou consume a wide variety of lichens, and these make up a large portion of their diet.A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Knowledge.Indigenous Knowledge pertaining specifically to the natural environment and human-environment relationships, which are passed down across generations.Indigenous Knowledge pertaining specifically to the natural environment and human-environment relationships, collected over the span of one person's lifetime.The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“Indigenous-involved”Refers to the phases of life that all individuals pass through in a normal lifetime. In caribou, these are generally referred to as calf, yearling, or adult, but can be further broken down by both age and sex. Note: May also be referred to as 'maturity class' or 'age class'.Population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size.Specific and measurable action defining how a goal will be achieved. In the context of a boreal caribou monitoring program, these commonly include what, where and when information will be collected.Surveying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species.Used to estimate the probability of occurrence at a given site during a specific time period. Note: Not to be confused with a presence-only model (see 'presence').An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'range'.The study of how and why populations change in size and structure over time. The four factors that serve to measure population change are: birth, death, immigration, and emigration Not to be confused with population demography.The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time.Biological changes in population abundance as defined by the following equation: (natural increase of births deaths) + (migratory increase of immigration - emigration). May also be called population trend. Can be used as evidence towards population state (see probability of persistence).The number of individuals present in a given area. Statistical methods can be used to convert the number of caribou counted to an estimate of the total population size. Can be used as evidence towards population state (see probability of persistence).Status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'Accuracy'.The proportion of females in a population that are pregnant. Can be determined by palpation or Pregnancy Specific Protein B (PSPB) analysis.A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 Presence-absence survey (English)Estimate the probability a site is selected given that it is encountered. Not to be confused with Occupancy models: presence-only models are less powerful than occupancy models for monitoring changes in species distribution.&lt;i&gt;Ecological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year).Results are a simple presentation of the data or output of statistical analyses. These can be thought of as the end of a survey or experiment. Compare against 'Interpretation' and 'Conclusions'.For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 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t>
  </si>
  <si>
    <t>Categorization of animal by sex, life stage, and/or age. A classification survey may be used to determine the composition of a population or herd. 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t>
  </si>
  <si>
    <t>Categorization of animal by sex, life stage, and/or age. &lt;br&gt;A classification survey may be used to determine the composition of a population or herd. &lt;br&gt;Note: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t>
  </si>
  <si>
    <t>Classification survey</t>
  </si>
  <si>
    <t>A broad statement of what one hopes to achieve. A Goals is usually broad in scope, provide a general intention or direction over a long period of time, and is supported by an (or multiple) objective(s). Note: Compare against 'objective'.</t>
  </si>
  <si>
    <t>A broad statement of what one hopes to achieve. &lt;br&gt;A Goals is usually broad in scope, provide a general intention or direction over a long period of time, and is supported by an (or multiple) objective(s). &lt;br&gt;Note: Compare against 'objective'.</t>
  </si>
  <si>
    <t>Goal</t>
  </si>
  <si>
    <t>maybe</t>
  </si>
  <si>
    <t>13,30,35</t>
  </si>
  <si>
    <t>The species-specific factors of a population that, together, play a large role in the population's trend. These include the birth rate, recruitment rate, and probability of survival and mortality.</t>
  </si>
  <si>
    <t>noref</t>
  </si>
  <si>
    <t>no ref</t>
  </si>
  <si>
    <t>Allow statistically rigorous estimates of ungulate population numbers and density within areas being sampled. In most cases, this means using the ‘Gasaway Method’ (1986) to design and implement counts in a random selection of survey blocks within areas being sampled.</t>
  </si>
  <si>
    <t>Stratified Random Block Survey</t>
  </si>
  <si>
    <t>The separation of a sample population into non-overlapping groups based on a habitat or population characteristic that can be divided into multiple levels. Groups are homogeneous within, but distinct from, other strata.</t>
  </si>
  <si>
    <t>Stratification</t>
  </si>
  <si>
    <t>An extension of the capture-mark-recapture monitoring sampling design/ technique, which takes into account the location of the capture; is used to model detection probability based on trap location and individuals' home range centre.</t>
  </si>
  <si>
    <t>Spatially explicit capture-mark-recapture</t>
  </si>
  <si>
    <t>11,35</t>
  </si>
  <si>
    <t>A numerical value, that when multiplied by a population estimate, aims to account for caribou that were present in the areas surveyed, but not seen for one reason or another. Sightability correction factors must often be estimated for specific surveys, ranges, or habitats. For example, in aerial studies, these help account for animals which were overlooked, and improve the precision of population estimates.</t>
  </si>
  <si>
    <t xml:space="preserve">Sightability correction factor </t>
  </si>
  <si>
    <t>9,35</t>
  </si>
  <si>
    <t>A local population (of boreal caribou) that on average demonstrates stable or positive population growth (λ= 1.0) over the short term, and is large enough to withstand stochastic events and persist over the longterm, without the need for ongoing intensive management intervention (e.g. predator management or transplants from other populations).</t>
  </si>
  <si>
    <t>Self-sustaining population</t>
  </si>
  <si>
    <t>Results are a simple presentation of the data or output of statistical analyses. These can be thought of as the end of a survey or experiment. Compare against 'Interpretation' and 'Conclusions'.</t>
  </si>
  <si>
    <t>Results are a simple presentation of the data or output of statistical analyses. These can be thought of as the end of a survey or experiment. &lt;br&gt;Compare against 'Interpretation' and 'Conclusions'.</t>
  </si>
  <si>
    <t>Result</t>
  </si>
  <si>
    <t>11,13,35</t>
  </si>
  <si>
    <t>An index of the abundance of animal individuals in the population, for comparison across space or time. Populations are ranked according to population size. No correction is made for sightability or detection bias.</t>
  </si>
  <si>
    <t>An index of the abundance of animal individuals in the population, for comparison across space or time. &lt;br&gt;Populations are ranked according to population size. &lt;br&gt;No correction is made for sightability or detection bias.</t>
  </si>
  <si>
    <t>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t>
  </si>
  <si>
    <t>A study aiming to determine how many calves are added to a population and reach maturity. &lt;br&gt;In these studies, observers count the number of caribou seen that belong to different categories. Depending on how many categories are used, different amounts of information can be collected (see ‘classification survey). &lt;br&gt;In Canada, these studies are usually carried out in the winter (in February and March of the same year).</t>
  </si>
  <si>
    <t>Recruitment study</t>
  </si>
  <si>
    <t>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t>
  </si>
  <si>
    <t>In population dynamics, recruitment is the process by which new individuals are added to an existing population, whether by birth and maturation or by immigration. &lt;br&gt;For caribou, individuals are only considered to have been recruited once they've reached a certain age, typically one year of age. This stage of caribou age is known as “yearling”. &lt;br&gt;Measuring and reporting recruitment: the number of animals within a population at a specified stage of life, usually juveniles less than one year of age. Recruitment is usually expressed as the cow/calf ratio, which is the ratio of the number of calves per 100 adult females. &lt;br&gt;Note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t>
  </si>
  <si>
    <t>Recruitment</t>
  </si>
  <si>
    <t>9,13,35</t>
  </si>
  <si>
    <t>&lt;i&gt;Ecological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t>
  </si>
  <si>
    <t>&lt;i&gt;Ecological scale&lt;/i&gt; refers to the spatial domain of the study, and varies from fine (e.g. local, small area) to coarse (e.g. regional, range), depending on the objective of the study. &lt;br&gt;In the context of boreal caribou, a local population occupies a defined range, and thus monitoring of a local population of caribou usually occurs at or within subsets of the associated 'range'.</t>
  </si>
  <si>
    <t>Range scale</t>
  </si>
  <si>
    <t>The geographic area occupied by a group of individuals that are subject to similar factors affecting their demography and used to satisfy their life history processes (e.g. calving, rutting, wintering) over a defined time frame. Range is a function of both spatial extent and habitat conditions.</t>
  </si>
  <si>
    <t>The geographic area occupied by a group of individuals that are subject to similar factors affecting their demography and used to satisfy their life history processes (e.g. calving, rutting, wintering) over a defined time frame. Range is a function of both spatial extent and habitat conditions. Environment and Climate Change Canada identified three types of boreal caribou ranges categorized based on the degree of certainty in the delineated range boundaries (i.e. conservation unit, improved conservation unit, local population unit).</t>
  </si>
  <si>
    <t>The geographic area occupied by a group of individuals that are subject to similar factors affecting their demography and used to satisfy their life history processes (e.g. calving, rutting, wintering) over a defined time frame. Range is a function of both spatial extent and habitat conditions. &lt;br&gt;Environment and Climate Change Canada identified three types of boreal caribou ranges categorized based on the degree of certainty in the delineated range boundaries (i.e. conservation unit, improved conservation unit, local population unit).</t>
  </si>
  <si>
    <t>Range</t>
  </si>
  <si>
    <t>The likelihood that a population will continue to be self-sustaining into the future.</t>
  </si>
  <si>
    <t>The likelihood that a population will continue to be self-sustaining into the future. See 'population state'.</t>
  </si>
  <si>
    <t>Probability of persistence</t>
  </si>
  <si>
    <t>8,35</t>
  </si>
  <si>
    <t>Estimate the probability a site is selected given that it is encountered. Not to be confused with Occupancy models: presence-only models are less powerful than occupancy models for monitoring changes in species distribution.</t>
  </si>
  <si>
    <t>Estimate the probability a site is selected given that it is encountered. &lt;br&gt;Not to be confused with Occupancy models: presence-only models are less powerful than occupancy models for monitoring changes in species distribution.</t>
  </si>
  <si>
    <t>Presence-only model</t>
  </si>
  <si>
    <t>Note that in some jurisdictions, 'presence non-detection surveys' may be referred to as 'presence /absence' surveys, however, it has been said that non-detection does not indicate true absence, as true absence may be impossible to measure.</t>
  </si>
  <si>
    <t>Presence-absence survey</t>
  </si>
  <si>
    <t>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t>
  </si>
  <si>
    <t>A low-intensity survey which verifies that a species is present in an area or states that it was not detected (thus not likely to be in the area, but still a possibility). These surveys are usually area-based. &lt;br&gt;Such surveys are particularly useful in making inferences about the distribution and occupancy of landscapes by uncommon species, however, these surveys usually produce limited data on population size, and composition ratios may be biased.</t>
  </si>
  <si>
    <t>Presence- non-detection survey</t>
  </si>
  <si>
    <t>11,14,35</t>
  </si>
  <si>
    <t>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t>
  </si>
  <si>
    <t>The closeness of repeated measurements to the mean population estimate. &lt;br&gt;Is quantified by the sampling variance, and can be improved by replicating surveys, increasing the number of sample units, stratifying samples into groups where variation is expected to be lower, and by optimal allocation of sampling effort. &lt;br&gt;Note: compare against 'Accuracy'.</t>
  </si>
  <si>
    <t>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t>
  </si>
  <si>
    <t>Status of a population relative to specific parameters. &lt;br&gt;Examples of population state: Assess or monitor population performance relative to a baseline, a threshold, population trend/trajectory model, or population management threshold. &lt;br&gt;Measures of population state: population size, growth trend, abundance/density, distribution, lambda, structure, and age ratio.</t>
  </si>
  <si>
    <t>Population state</t>
  </si>
  <si>
    <t>32,35</t>
  </si>
  <si>
    <t xml:space="preserve">The number of individuals present in a given area. Statistical methods can be used to convert the number of caribou counted to an estimate of the total population size. </t>
  </si>
  <si>
    <t>The number of individuals present in a given area. &lt;br&gt;Statistical methods can be used to convert the number of caribou counted to an estimate of the total population size. &lt;br&gt;</t>
  </si>
  <si>
    <t>Population size</t>
  </si>
  <si>
    <t>Biological changes in population abundance as defined by the following equation: (natural increase of births deaths) + (migratory increase of immigration - emigration). May also be called population trend. Can be used as evidence towards population state (see probability of persistence).</t>
  </si>
  <si>
    <t>Biological changes in population abundance as defined by the following equation: (natural increase of births deaths) + (migratory increase of immigration - emigration). &lt;br&gt;May also be called population trend. &lt;br&gt;Can be used as evidence towards population state (see probability of persistence).</t>
  </si>
  <si>
    <t>Population growth trend</t>
  </si>
  <si>
    <t>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t>
  </si>
  <si>
    <t>The rate of population growth over time. &lt;br&gt;Used as a short-term estimator of growth trend. &lt;br&gt;May also be refferred to as 'The rate of population change'. &lt;br&gt;The rate of population change (increase or decrease) can be estimated, for example, from two or more population estimates (or relative abundance indices) over time.</t>
  </si>
  <si>
    <t>Population growth rate (λ)</t>
  </si>
  <si>
    <t>The study of how and why populations change in size and structure over time. The four factors that serve to measure population change are: birth, death, immigration, and emigration Not to be confused with population demography.</t>
  </si>
  <si>
    <t>The study of how and why populations change in size and structure over time. &lt;br&gt;The four factors that serve to measure population change are: birth, death, immigration, and emigration Not to be confused with population demography.</t>
  </si>
  <si>
    <t>Population dynamic</t>
  </si>
  <si>
    <t>13,32,35</t>
  </si>
  <si>
    <t>The number of individuals, or the size of a population, per unit area.</t>
  </si>
  <si>
    <t>Population density</t>
  </si>
  <si>
    <t>The study of a population, especially regarding size, density, distribution, and vital rates. Population demography is used to study population dynamics.</t>
  </si>
  <si>
    <t>Population Demography</t>
  </si>
  <si>
    <t>The relative representation of a species in a particular ecosystem.</t>
  </si>
  <si>
    <t>Population abundance</t>
  </si>
  <si>
    <t>24,35</t>
  </si>
  <si>
    <t>A group of potentially interbreeding individuals of a single species inhabiting a specific area.</t>
  </si>
  <si>
    <t>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t>
  </si>
  <si>
    <t>Surveying a habitat (a particular area) at a particular point in time to observe if the target species is occupying the habitat. &lt;br&gt;Collection of presence/ not detected data OR presence/absence data. &lt;br&gt;Presence-absence data is particularly useful in making inference(s) about the distribution and occupancy of the landscape by uncommon species.</t>
  </si>
  <si>
    <t>Occupancy Survey</t>
  </si>
  <si>
    <t>34,35</t>
  </si>
  <si>
    <t>Used to estimate the probability of occurrence at a given site during a specific time period. Note: Not to be confused with a presence-only model (see 'presence').</t>
  </si>
  <si>
    <t>Occupancy model</t>
  </si>
  <si>
    <t>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t>
  </si>
  <si>
    <t>Population estimate of size, and sometimes survival and recruitment. &lt;br&gt;The total number of caribou seen serves as the simplest finding and is considered to be the lowest possible estimate of population size. &lt;br&gt;An absolute minimum number of animals occupying the range (for boreal caribou, usually measured in February and March) and may also be considered to be the lowest possible estimate of population size.</t>
  </si>
  <si>
    <t>Minimum count</t>
  </si>
  <si>
    <t>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t>
  </si>
  <si>
    <t>A group of animals occupying a defined area, distinguished spatially from areas occupied by other groups of the same speci. &lt;br&gt;Local populations experience limited exchange of individuals with other groups. &lt;br&gt;Local population dynamics are driven primarily by local factors affecting birth and death rates, rather than immigration or emigration among groups. &lt;br&gt;See also 'range'.</t>
  </si>
  <si>
    <t>Local population</t>
  </si>
  <si>
    <t>5,35</t>
  </si>
  <si>
    <t>Refers to the phases of life that all individuals pass through in a normal lifetime. In caribou, these are generally referred to as calf, yearling, or adult, but can be further broken down by both age and sex. Note: May also be referred to as 'maturity class' or 'age class'.</t>
  </si>
  <si>
    <t>Refers to the phases of life that all individuals pass through in a normal lifetime. &lt;br&gt;In caribou, these are generally referred to as calf, yearling, or adult, but can be further broken down by both age and sex. &lt;br&gt;Note: May also be referred to as 'maturity class' or 'age class'.</t>
  </si>
  <si>
    <t>Life stage</t>
  </si>
  <si>
    <t>Interpretation (or discussion) explores the meaning or implications of results. In primary literature, this is often where the results of a study or experiment are given context, based on the information already known. Compare against 'Results' and 'Conclusions'.</t>
  </si>
  <si>
    <t>Interpretation (or discussion) explores the meaning or implications of results. In primary literature, this is often where the results of a study or experiment are given context, based on the information already known. &lt;br&gt;Compare against 'Results' and 'Conclusions'.</t>
  </si>
  <si>
    <t>Interpretation</t>
  </si>
  <si>
    <t>The suite of resources (food, shelter) and environmental conditions (abiotic variables such as temperature, and biotic variables such as competitors and predators) that determine the presence, survival, and reproduction of a population. Habitat conditions will influence range (see 'range').</t>
  </si>
  <si>
    <t>The suite of resources (food, shelter) and environmental conditions (abiotic variables such as temperature, and biotic variables such as competitors and predators) that determine the presence, survival, and reproduction of a population. &lt;br&gt;Habitat conditions will influence range (see 'range').</t>
  </si>
  <si>
    <t>13,35</t>
  </si>
  <si>
    <t>A way to carefully plan an experiment in advance so that results are both objective and valid.</t>
  </si>
  <si>
    <t>Experimental design</t>
  </si>
  <si>
    <t>Specialized transects are flown by either fixed-wing aircraft or helicopter, where all visible animals are counted and classified. Transects may follow predetermined straight lines, contours, or drainages.</t>
  </si>
  <si>
    <t>Specialized transects are flown by either fixed-wing aircraft or helicopter, where all visible animals are counted and classified. &lt;br&gt;Transects may follow predetermined straight lines, contours, or drainages.</t>
  </si>
  <si>
    <t>Encounter transect</t>
  </si>
  <si>
    <t>29,35</t>
  </si>
  <si>
    <t>The number of breeding individuals that effectively contribute to producing a subsequent generation in a viable population. The effective population size (Ne) is the size of an ideal viable population (i.e., one that meets all the Hardy-Weinberg assumptions) that would lose heterozygosity at a rate equal to that of the observed viable population.</t>
  </si>
  <si>
    <t>The number of breeding individuals that effectively contribute to producing a subsequent generation in a viable population. &lt;br&gt;The effective population size (Ne) is the size of an ideal viable population (i.e., one that meets all the Hardy-Weinberg assumptions) that would lose heterozygosity at a rate equal to that of the observed viable population.</t>
  </si>
  <si>
    <t>Effective population size</t>
  </si>
  <si>
    <t>The geographic extent of a population. Where caribou can be found at a given time, season, or throughout the year.</t>
  </si>
  <si>
    <t xml:space="preserve">Distribution </t>
  </si>
  <si>
    <t>An experimental design where distances from a transect line, point station, or trapping web to detected animals are recorded, from which the abundance and/or density of animals is estimated.</t>
  </si>
  <si>
    <t>The movement of individual(s) away from the natal population to a new geographic location or population. Facilitates gene flow and has fitness consequences at the individual and population level.</t>
  </si>
  <si>
    <t>The movement of individual(s) away from the natal population to a new geographic location or population. &lt;br&gt;Facilitates gene flow and has fitness consequences at the individual and population level.</t>
  </si>
  <si>
    <t>Dispersal</t>
  </si>
  <si>
    <t>4,5,6,15,21,31,35</t>
  </si>
  <si>
    <t>An impairment of the normal state of an animal that interrupts or modifies its vital functions. Diseases and parasites usually have more pronounced impacts in animals facing poor body condition. The impacts of diseases and parasites on the body condition of individuals and ultimately on the population dynamics generally depend on the prevalence of infection in the population (number of infected individuals), the intensity of infection, and the total parasite load of individuals.</t>
  </si>
  <si>
    <t>An impairment of the normal state of an animal that interrupts or modifies its vital functions. &lt;br&gt;Diseases and parasites usually have more pronounced impacts in animals facing poor body condition. The impacts of diseases and parasites on the body condition of individuals and ultimately on the population dynamics generally depend on the prevalence of infection in the population (number of infected individuals), the intensity of infection, and the total parasite load of individuals.</t>
  </si>
  <si>
    <t>Disease [of an animal]</t>
  </si>
  <si>
    <t>The term for 'sightability correction factor' if the experimental design is based on distance sampling.</t>
  </si>
  <si>
    <t>Detection factor</t>
  </si>
  <si>
    <t>When preparing a report or publication, the conclusion is the summary of the work, and can be thoguht of as the “take-home messages” section. Compare against 'Results' and 'Interpretation'.</t>
  </si>
  <si>
    <t>When preparing a report or publication, the conclusion is the summary of the work, and can be thoguht of as the “take-home messages” section. &lt;br&gt;Compare against 'Results' and 'Interpretation'.</t>
  </si>
  <si>
    <t>Conclusion</t>
  </si>
  <si>
    <t>11,25,35</t>
  </si>
  <si>
    <t>A method in which an individual of a population is captured, marked with an individual identifier, and then released back into the population. The proportion of marked individuals captured or re-sighted in subsequent samples can be used to estimate population size and other parameters.&lt;br&gt;The technique can be based on capturing animals, or in the case of fecal sampling, can be based on 'capturing' animal fecal samples.</t>
  </si>
  <si>
    <t>Capture-mark-recapture</t>
  </si>
  <si>
    <t>The state of body components (primarily fat and lean (protein) tissues) which influences an animal’s future fitness.</t>
  </si>
  <si>
    <t>Body condition</t>
  </si>
  <si>
    <t>The average number of offspring produced per individual per unit time.</t>
  </si>
  <si>
    <t>Birth rate</t>
  </si>
  <si>
    <t>27,30,35</t>
  </si>
  <si>
    <t>The composition of a population as determined by the number or proportion of males and females in each age category. The age-sex structure is a product of birth (recruitment rate), death (survival rate), immigration and emigration rates (dispersal rates).</t>
  </si>
  <si>
    <t>The composition of a population as determined by the number or proportion of males and females in each age category. &lt;br&gt;The age-sex structure is a product of birth (recruitment rate), death (survival rate), immigration and emigration rates (dispersal rates).</t>
  </si>
  <si>
    <t>Age-sex structure</t>
  </si>
  <si>
    <t>In the case of a population estimate, accuracy is how close the parameter estimate is to the true population parameter. Compare against 'Precision'.</t>
  </si>
  <si>
    <t>In the case of a population estimate, accuracy is how close the parameter estimate is to the true population parameter. &lt;br&gt;Compare against 'Precision'.</t>
  </si>
  <si>
    <t>Refers to the number of individual animals.&lt;br&gt;Often expressed as density: the number of animals per unit area.&lt;br&gt;Information on abundance is commonly used to show trends over time or to collect detailed information on numbers or density at one point in time.&lt;br&gt;Abundance can be expressed as &lt;i&gt;absolute abundance&lt;/i&gt;, or as &lt;i&gt;relative abundance&lt;/i&gt;. Can be used as evidence towards population state (see probability of persistence).</t>
  </si>
  <si>
    <t>Refers to the number of individual animals.&lt;br&gt;Often expressed as density: the number of animals per unit area.&lt;br&gt;Information on abundance is commonly used to show trends over time or to collect detailed information on numbers or density at one point in time.&lt;br&gt;Abundance can be expressed as &lt;i&gt;absolute abundance&lt;/i&gt;, or as &lt;i&gt;relative abundance&lt;/i&gt;. &lt;br&gt;Can be used as evidence towards population state (see probability of persistence).</t>
  </si>
  <si>
    <t>A population estimate with corrections made for sightability bias. The number of individual animals in the population is known or estimated.</t>
  </si>
  <si>
    <t>A population estimate with corrections made for sightability bias. &lt;br&gt;The number of individual animals in the population is known or estimated.</t>
  </si>
  <si>
    <t>Absolute abundance</t>
  </si>
  <si>
    <t>2,10,35</t>
  </si>
  <si>
    <t>Type of feeding where animals eat high-growing plants.</t>
  </si>
  <si>
    <t>Browsing</t>
  </si>
  <si>
    <t>7,35</t>
  </si>
  <si>
    <t>An approach to relationship-building that recognizes the First Nations, the Métis Nation, and Inuit as the Indigenous Peoples of Canada, who have distinct, rights-bearing communities and their own histories.</t>
  </si>
  <si>
    <t>Distinctions-based approach</t>
  </si>
  <si>
    <t>Herbivore that feed by browsing. A trick to remember this term is “browsers browse browse”. Examples of browsers include deer and goats.</t>
  </si>
  <si>
    <t>Herbivore that feed by browsing. &lt;br&gt;A trick to remember this term is “browsers browse browse”. Examples of browsers include deer and goats.</t>
  </si>
  <si>
    <t>Browser</t>
  </si>
  <si>
    <t>Consumable material of high-growing plants such as leaves, the bark of trees, and shrubs. This material peeks above the snow during the winter. Examples of browse that are consumed by caribou include: willow, alder, birch, common juniper, and rose.</t>
  </si>
  <si>
    <t>Browse</t>
  </si>
  <si>
    <t>19,35</t>
  </si>
  <si>
    <t>Any initiative where Indigenous governments, organizations, or communities share decision-making with partners.Indigenous government/Peoples OR external partners OR both initiate the work together. See Proposed Spectrum for Distinguishing Indigenous-led Stewardship for more information. Compare against “Indigenous involved” and “Indigenous-led”.</t>
  </si>
  <si>
    <t>Any initiative where Indigenous governments, organizations, or communities share decision-making with partners.Indigenous government/Peoples OR external partners OR both initiate the work together. &lt;br&gt;See Proposed Spectrum for Distinguishing Indigenous-led Stewardship for more information. &lt;br&gt;Compare against “Indigenous involved” and “Indigenous-led”.</t>
  </si>
  <si>
    <t>Co-led by Indigenous communities</t>
  </si>
  <si>
    <t>17,26,35</t>
  </si>
  <si>
    <t>This term refers to the fact that Indigenous Peoples are “rights and title holders.”. Indigenous Peoples’ constitutionally protected rights allow them to bind up a project in a legal process.  Indigenous communities are not mere stakeholders, they are rights-holders.</t>
  </si>
  <si>
    <t>This term refers to the fact that Indigenous Peoples are “rights and title holders.”. &lt;br&gt;Indigenous Peoples’ constitutionally protected rights allow them to bind up a project in a legal process. &lt;br&gt; Indigenous communities are not mere stakeholders, they are rights-holders.</t>
  </si>
  <si>
    <t>Rights holder</t>
  </si>
  <si>
    <t>17,18,19,35</t>
  </si>
  <si>
    <t>Challenging and changing the supremacy and privilege of Western thought, ideologies, systems, and ways of doing things. Centering and respecting Indigenous Knowledge Systems, legal and governance systems, and ways of knowing and doing. Concerted efforts to address systemic and institutional colonialism in all areas of Canadian society, including conservation and environmental governance.</t>
  </si>
  <si>
    <t>Challenging and changing the supremacy and privilege of Western thought, ideologies, systems, and ways of doing things. &lt;br&gt;Centering and respecting Indigenous Knowledge Systems, legal and governance systems, and ways of knowing and doing. &lt;br&gt;Concerted efforts to address systemic and institutional colonialism in all areas of Canadian society, including conservation and environmental governance.</t>
  </si>
  <si>
    <t>Decolonization</t>
  </si>
  <si>
    <t>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t>
  </si>
  <si>
    <t>An approach that takes the specific circumstances of a place into account and that enables local people and organizations to decide, define, design, and implement a project. &lt;br&gt;In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t>
  </si>
  <si>
    <t>Place-based approach</t>
  </si>
  <si>
    <t>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t>
  </si>
  <si>
    <t>Note 1: In the caribou context, many groups are moving away from using the term 'herd', and using the terms 'population' or 'local population' instead. See 'range' for more. &lt;br&gt;Note 2: The following 'definitions' have been found in the literature or shared by members of the NBCKC. &lt;br&gt;The reader is encouraged to verify the definition on a case-by-case basis. &lt;br&gt;At the range scale; a geographically and demographically defined local population that is governed by births, deaths, and to a minor extent, immigration and emigration. &lt;br&gt;A social group of caribou moving together. &lt;br&gt;The caribou occupying a particular defined area.</t>
  </si>
  <si>
    <t>Herd</t>
  </si>
  <si>
    <t>Harvesters can collect samples (e.g. blood, feces, hair, tissue) directly from the animals they hunt to inform monitoring of individual and population health. Sampling typically follows specific guidelines/protocols and can be tailored to specific pathogens.</t>
  </si>
  <si>
    <t>Harvesters can collect samples (e.g. blood, feces, hair, tissue) directly from the animals they hunt to inform monitoring of individual and population health. &lt;br&gt;Sampling typically follows specific guidelines/protocols and can be tailored to specific pathogens.</t>
  </si>
  <si>
    <t>Harvester-based sampling</t>
  </si>
  <si>
    <t>3,9,16,19,20,22,25,28,33,35</t>
  </si>
  <si>
    <t>Indigenous Knowledge pertaining specifically to the natural environment and human-environment relationships, which are passed down across generations.</t>
  </si>
  <si>
    <t>Traditional Ecological Knolwledge (TEK)</t>
  </si>
  <si>
    <t>Indigenous Knowledge pertaining specifically to the natural environment and human-environment relationships, collected over the span of one person's lifetime.</t>
  </si>
  <si>
    <t>Local Ecological Knolwledge (LEK)</t>
  </si>
  <si>
    <t>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t>
  </si>
  <si>
    <t>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&lt;br&gt;The knowledge held by First Nations, Inuit, and Métis Peoples, the Indigenous Peoples of Canada.</t>
  </si>
  <si>
    <t>Indigenous Knowledge (IK)</t>
  </si>
  <si>
    <t>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t>
  </si>
  <si>
    <t>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&lt;br&gt;May be expressed through symbols, the arts, ceremonial and everyday practices, narratives, and, especially, in relationships, &lt;br&gt;is held collectively by all members of a community, although some members have specialized knowledge and others may have particular responsibility for its transmission, and &lt;br&gt;includes preserved ancestral knowledge created by and received from past generations and innovations as well as new knowledge transmitted to subsequent generations. &lt;br&gt;Note: Indigenous Knowledge has been interchangeably referred to as Traditional Knowledge, Aboriginal &lt;br&gt;Traditional Knowledge, Traditional Environmental Knowledge, Traditional Ecological Knowledge, and Ancestral Knowledge, among other terms. Products of the National Boreal Caribou Knowledge Consortium use the term Indigenous Knowledge.</t>
  </si>
  <si>
    <t>Indigenous Knowledge</t>
  </si>
  <si>
    <t>3,7,16,19,20,2225,28,33,35</t>
  </si>
  <si>
    <t>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t>
  </si>
  <si>
    <t>A term that recognizes the complexity and diversity of Indigenous ways of learning and teaching. &lt;br&gt;Many people continue to generalize Indigenous experiences and lived realities. The phrase “Indigenous Ways of Knowing” is intended to raise awareness of the many types of knowledge that exists across a diversity of Indigenous communities. &lt;br&gt;It signals that Indigenous Peoples don’t just learn from human interaction and relationships: all elements of Creation can be teachers, from the plant and animal nations, to the “objects” many consider inanimate.</t>
  </si>
  <si>
    <t>Indigenous Ways of Knowing</t>
  </si>
  <si>
    <t>Use of aircraft to systematically fly over a study area, where onboard observer(s) record occupancy of an area (see 'occupancy').</t>
  </si>
  <si>
    <t>Aerial occupancy</t>
  </si>
  <si>
    <t>20,22,35</t>
  </si>
  <si>
    <t>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t>
  </si>
  <si>
    <t>The political, legal, economic, and cultural systems that enable the continued generation and renewal of knowledge for Indigenous Peoples to ensure their well-being. &lt;br&gt;Indigenous Knowledge Systems represent a way of life, something that has to be lived in order to be known, understood, and practiced. &lt;br&gt;Indigenous Knowledge Systems consider relationships not only among people but in all our relations, including with all living things, the spirit world, our ancestors, and those yet to come.</t>
  </si>
  <si>
    <t>Indigenous Knowledge Systems (IKS)*</t>
  </si>
  <si>
    <t>20,19,35</t>
  </si>
  <si>
    <t>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t>
  </si>
  <si>
    <t>Initiatives where Indigenous governments, organizations, or communities lead and have the primary decisionmaking role in determining the objectives, boundaries, management plans, and governance structures. &lt;br&gt;The work is initiated by Indigenous governments or organizations, as mandated by Indigenous people in the exercise of self-determination. &lt;br&gt;See Proposed Spectrum for Distinguishing Indigenous-led Stewardship for more details, &lt;br&gt;Note: compare against “Co-led by Indigenous communities” and “Indigenous-involved”</t>
  </si>
  <si>
    <t>Indigenous-led [project]</t>
  </si>
  <si>
    <t>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t>
  </si>
  <si>
    <t>Initiatives where Indigenous governments, organizations, or communities inform decisions made by external partners (i.e. through an advisory committee) but are not decision-makers. &lt;br&gt;External partners usually initiate these initiatives. &lt;br&gt;See Proposed Spectrum for Distinguishing Indigenous-led Stewardship for more details &lt;br&gt;Note: compare against “Co-led by Indigenous communities” and “Indigenous-led”</t>
  </si>
  <si>
    <t>Indigenous-involved [project]</t>
  </si>
  <si>
    <t>The product of a symbiotic relationship between a fungus and algae. A very slow-growing organism. Can be found on the ground or on trees. Caribou consume a wide variety of lichens, and these make up a large portion of their diet.</t>
  </si>
  <si>
    <t>The product of a symbiotic relationship between a fungus and algae. A very slow-growing organism. Can be found on the ground or on trees. &lt;br&gt;Caribou consume a wide variety of lichens, and these make up a large portion of their diet.</t>
  </si>
  <si>
    <t>Lichen</t>
  </si>
  <si>
    <t>Type of feeding where animals eat vegetation that grows near the ground.</t>
  </si>
  <si>
    <t>Grazing</t>
  </si>
  <si>
    <t>Herbivore that feed by grazing. A trick to remember this term is “grazers graze grass”. Examples of grazers include sheep, rabbits, and cows.</t>
  </si>
  <si>
    <t>Herbivore that feed by grazing. &lt;br&gt;A trick to remember this term is “grazers graze grass”. Examples of grazers include sheep, rabbits, and cows.</t>
  </si>
  <si>
    <t>Grazer</t>
  </si>
  <si>
    <t>The collective term for grass-like plants with narrow leaves and barely noticeable flowers. Includes grasses, sedges, and rushes.</t>
  </si>
  <si>
    <t>Graminoid</t>
  </si>
  <si>
    <t xml:space="preserve">Herbaceous, broad-leaved, flowing plant, with leaves that have net-like veins. Examples of forbs that are consumed by caribou include lilies, asters, and peas.The product of a symbiotic relationship between a fungus and algae. A very slow-growing organism. Can be found on the ground or on trees. Caribou consume a wide variety of lichens, and these make up a large portion of their diet.A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Knowledge.Indigenous Knowledge pertaining specifically to the natural environment and human-environment relationships, which are passed down across generations.Indigenous Knowledge pertaining specifically to the natural environment and human-environment relationships, collected over the span of one person's lifetime.The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“Indigenous-involved”Refers to the phases of life that all individuals pass through in a normal lifetime. In caribou, these are generally referred to as calf, yearling, or adult, but can be further broken down by both age and sex. Note: May also be referred to as 'maturity class' or 'age class'.Population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size.Specific and measurable action defining how a goal will be achieved. In the context of a boreal caribou monitoring program, these commonly include what, where and when information will be collected.Surveying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species.Used to estimate the probability of occurrence at a given site during a specific time period. Note: Not to be confused with a presence-only model (see 'presence').An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'range'.The study of how and why populations change in size and structure over time. The four factors that serve to measure population change are: birth, death, immigration, and emigration Not to be confused with population demography.The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time.Biological changes in population abundance as defined by the following equation: (natural increase of births deaths) + (migratory increase of immigration - emigration). May also be called population trend. Can be used as evidence towards population state (see probability of persistence).The number of individuals present in a given area. Statistical methods can be used to convert the number of caribou counted to an estimate of the total population size. Can be used as evidence towards population state (see probability of persistence).Status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'Accuracy'.The proportion of females in a population that are pregnant. Can be determined by palpation or Pregnancy Specific Protein B (PSPB) analysis.A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 Presence-absence survey (English)Estimate the probability a site is selected given that it is encountered. Not to be confused with Occupancy models: presence-only models are less powerful than occupancy models for monitoring changes in species distribution.&lt;i&gt;Ecological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year).Results are a simple presentation of the data or output of statistical analyses. These can be thought of as the end of a survey or experiment. Compare against 'Interpretation' and 'Conclusions'.For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 </t>
  </si>
  <si>
    <t>Herbaceous, broad-leaved, flowing plant, with leaves that have net-like veins. Examples of forbs that are consumed by caribou include lilies, asters, and peas.</t>
  </si>
  <si>
    <t>Herbaceous, broad-leaved, flowing plant, with leaves that have net-like veins. &lt;br&gt;Examples of forbs that are consumed by caribou include lilies, asters, and peas.</t>
  </si>
  <si>
    <t xml:space="preserve">Forb </t>
  </si>
  <si>
    <t>2,20,35</t>
  </si>
  <si>
    <t>Any vegetation consumable by herbivores.</t>
  </si>
  <si>
    <t>Forage</t>
  </si>
  <si>
    <t>The life strategy to maximize the long-term rate of energy intake; searching for and consuming food. The collective term for browsing and grazing.</t>
  </si>
  <si>
    <t>Foraging</t>
  </si>
  <si>
    <t>Animal that feeds by foraging. The collective term for browsers and grazers.</t>
  </si>
  <si>
    <t>Forager</t>
  </si>
  <si>
    <t>17,35</t>
  </si>
  <si>
    <t>An individual or group that derives benefits from the use of resources, is concerned about a particular issue, and/or holds legal or de facto rights in management or decision-making. &lt;br&gt;Key stakeholders in conservation and stewardship-related projects often include a mix of user groups (e.g. harvesters, industry, tourism operators), national, provincial, and local government (e.g. Department of Fisheries and Oceans), and civil society organizations (e.g. non-governmental organizations).</t>
  </si>
  <si>
    <t>An individual or group that derives benefits from the use of resources, is concerned about a particular issue, and/or holds legal or de facto rights in management or decision-making. &lt;br&gt;&lt;br&gt;Key stakeholders in conservation and stewardship-related projects often include a mix of user groups (e.g. harvesters, industry, tourism operators), national, provincial, and local government (e.g. Department of Fisheries and Oceans), and civil society organizations (e.g. non-governmental organizations).</t>
  </si>
  <si>
    <t>Stakeholder</t>
  </si>
  <si>
    <t>12,18,35</t>
  </si>
  <si>
    <t>An Elder is a respected individual with life experience who plays key roles in Indigenous communities. They are explicitly named as an Elder by members of their community, i.e. not all people of a certain age become Elders. Elders are important Knowledge Keepers, and they also help to ensure cultural continuity. As living connections to the past, Elders serve as teachers, healers, advisors, and counselors. Not all communities have the same criteria; the culture or community defines what makes an Elder. However, one common trait among Indigenous Elders is a deep spirituality that influences every aspect of their lives and teachings. Elders strive to show by example, by living their lives according to deeply ingrained principles, values, and teachings.</t>
  </si>
  <si>
    <t>An Elder is a respected individual with life experience who plays key roles in Indigenous communities. They are explicitly named as an Elder by members of their community, i.e. not all people of a certain age become Elders. &lt;br&gt;Elders are important Knowledge Keepers, and they also help to ensure cultural continuity. &lt;br&gt;As living connections to the past, Elders serve as teachers, healers, advisors, and counselors. &lt;br&gt;Not all communities have the same criteria; the culture or community defines what makes an Elder. However, one common trait among Indigenous Elders is a deep spirituality that influences every aspect of their lives and teachings. &lt;br&gt;Elders strive to show by example, by living their lives according to deeply ingrained principles, values, and teachings.</t>
  </si>
  <si>
    <t>Elder [Indigenous Elder]</t>
  </si>
  <si>
    <t>Use of aircraft (unmanned/manned), fitted with camera(s) (RGB or thermal) to capture recordings (still image or video footage) of animal(s) in the area.</t>
  </si>
  <si>
    <t>Aerial imagery</t>
  </si>
  <si>
    <t>Use of aircraft to systematically fly over a study area, where onboard observers count the number of caribou seen.</t>
  </si>
  <si>
    <t>Aerial count</t>
  </si>
  <si>
    <t>A population monitoring method wherein a predetermined number of transects are flown in an aircraft, animals are counted, and population metrics such as occupancy, abundance, and density can be determined. Aerial surveying is considered a direct sampling method.</t>
  </si>
  <si>
    <t>A population monitoring method wherein a predetermined number of transects are flown in an aircraft, animals are counted, and population metrics such as occupancy, abundance, and density can be determined. &lt;br&gt;Aerial surveying is considered a direct sampling method.</t>
  </si>
  <si>
    <t>Aerial survey</t>
  </si>
  <si>
    <t>The technique of determining information about an animal through the use of radio signals from or to a device carried by the animal.</t>
  </si>
  <si>
    <t>Radio tracking</t>
  </si>
  <si>
    <t>In the case of caribou, these are hoofprints left on the ground after caribou have crossed. Caribou tracks are an example of signs.&lt;br&gt;Caribou tracks are an example of signs.</t>
  </si>
  <si>
    <t>Tracks</t>
  </si>
  <si>
    <t>The clues left by an animal indicating the animal was in the area. Can include fur, scat, tracks. Not to be confused with'tracks'.</t>
  </si>
  <si>
    <t>Sign (caribou sign)</t>
  </si>
  <si>
    <t>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t>
  </si>
  <si>
    <t>An ongoing process of repairing, (re)establishing, and maintaining respectful relationships. &lt;br&gt;Involves repairing damaged trust by making apologies, providing individual and collective reparations, and following through with concrete actions that demonstrate real societal change. &lt;br&gt;Is informed by the revitalization of Indigenous law and legal traditions, which include First Nations, Inuit, and Metis approaches to resolving conflict, repairing harm, and restoring respectful relationships. &lt;br&gt;Guided by Indigenous Peoples’ connection to the land, and Indigenous Elders’ and Knowledge Keepers’ perspectives and understanding of ethics, concepts, and practices.</t>
  </si>
  <si>
    <t>Reconciliation</t>
  </si>
  <si>
    <t>Sampling based on observation of signs that an animal was present (e.g. collection of scat or hair, and searching for tracks in the snow, foraging sites (cratering activity), and bedding sites). Compare against 'direct sampling'.</t>
  </si>
  <si>
    <t>Indirect sampling</t>
  </si>
  <si>
    <t>Collecting samples of animal fecal matter directly from animals or from the land, to be analyzed in a lab with the goal of learning more about the animal's genetics, health, demographics, or ecology. Genetic tags (unique DNA sequences) can be extracted from the fecal pellets to identify individuals and/ or sex.</t>
  </si>
  <si>
    <t>Collecting samples of animal fecal matter directly from animals or from the land, to be analyzed in a lab with the goal of learning more about the animal's genetics, health, demographics, or ecology. &lt;br&gt;Genetic tags (unique DNA sequences) can be extracted from the fecal pellets to identify individuals and/ or sex.</t>
  </si>
  <si>
    <t>Fecal sampling</t>
  </si>
  <si>
    <t>Sampling based on observation of an animal (an individual or herd of the target species). Note: compare against 'Indirect sampling'.</t>
  </si>
  <si>
    <t>Direct sampling</t>
  </si>
  <si>
    <t>Collars fitted with either a Very High Frequency (VHF) radio transmitter and/or a Global Position System (GPS) unit as well as an outward-facing camera. Tracks (caribou tracks) (English)</t>
  </si>
  <si>
    <t>Camera collars</t>
  </si>
  <si>
    <t>The automatic recording and transmission of data from remote or inaccessible sources to an information technology system in a different location for monitoring and analysis.</t>
  </si>
  <si>
    <t>Telemetry</t>
  </si>
  <si>
    <t>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t>
  </si>
  <si>
    <t>For the purpose of the boreal caribou monitoring methods toolkit, this term refers to any qualified personnel who is carrying out an action related to a monitoring method. &lt;br&gt;For the purpose of the boreal caribou monitoring toolkit, 'staff' is used as a collective term for biologist, technician, wildlife technician, researcher, trained land user, and/ or practitioner.</t>
  </si>
  <si>
    <t xml:space="preserve">Staff </t>
  </si>
  <si>
    <t>Local community members, Elders and harvesters hold vast knowledge of caribou health and population status.</t>
  </si>
  <si>
    <t>Harvester observations</t>
  </si>
  <si>
    <t>Collars fitted with either a Very High Frequency (VHF) radio transmitter and/or a Global Position System (GPS) unit. May also be referred to as 'tracking collars' or 'radio collars'.</t>
  </si>
  <si>
    <t>Telemetry collars</t>
  </si>
  <si>
    <t>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t>
  </si>
  <si>
    <t>A means of engaging knowledge holders and people on the land in sharing their understanding. These interviews can be verbal or written, and often take a systematic approach to answer specific questions. &lt;br&gt;Interviews can be conducted in large groups (e.g. 'community interviews'), or one-on-one. &lt;br&gt;A means of engaging knowledge holders and people on the land in sharing their understanding. These interviews can be verbal or written, and often take a systematic approach to answer specific questions. &lt;br&gt;Interviews can be conducted in large groups (e.g. 'community interviews'), or one-on-one.</t>
  </si>
  <si>
    <t>Harvester interviews</t>
  </si>
  <si>
    <t>A motion- or heat-activated camera which is usually fixed to a stationary structure (such as a tree). This specialized camera has an infrared sensor, or another motion detector that records data (photo or video) if a moving object of different temperature passes by.</t>
  </si>
  <si>
    <t>A motion- or heat-activated camera which is usually fixed to a stationary structure (such as a tree). &lt;br&gt;This specialized camera has an infrared sensor, or another motion detector that records data (photo or video) if a moving object of different temperature passes by.</t>
  </si>
  <si>
    <t>Camera trap</t>
  </si>
  <si>
    <t>Occurs when an animal undergoes physiological and/or behavioral responses to environmental or internal perturbation. A stress &lt;i&gt;hormone&lt;/i&gt; is a chemical compounds synthesized in the body to chemically communicate a stress reaction to various systems within that organism.</t>
  </si>
  <si>
    <t>Occurs when an animal undergoes physiological and/or behavioral responses to environmental or internal perturbation. &lt;br&gt;A stress &lt;i&gt;hormone&lt;/i&gt; is a chemical compounds synthesized in the body to chemically communicate a stress reaction to various systems within that organism.</t>
  </si>
  <si>
    <t>Animal stress</t>
  </si>
  <si>
    <t>cite</t>
  </si>
  <si>
    <t>cite_text</t>
  </si>
  <si>
    <t>ref</t>
  </si>
  <si>
    <t>modified_text</t>
  </si>
  <si>
    <t>modified</t>
  </si>
  <si>
    <t>original_text_rem_br</t>
  </si>
  <si>
    <t>original_text</t>
  </si>
  <si>
    <t>vital_rate</t>
  </si>
  <si>
    <t>rctool</t>
  </si>
  <si>
    <t>Truth and Reconciliation Commission of Canada. (2015). Honouring the truth, reconciling for the future: Summary of the final report of the Truth and Reconciliation Commission of Canada. Truth and Reconciliation Commission of Canada. https://ehprnh2mwo3.exactdn.com/wpcontent/uploads/2021/01/Executive_Summary_English_Web.pdf</t>
  </si>
  <si>
    <t>33.Truth and Reconciliation Commission of Canada. (2015). Honouring the truth, reconciling for the future: Summary of the final report of the Truth and Reconciliation Commission of Canada. Truth and Reconciliation Commission of Canada. https://ehprnh2mwo3.exactdn.com/wpcontent/uploads/2021/01/Executive_Summary_English_Web.pdf</t>
  </si>
  <si>
    <t>Plummer, R., Smits, A., Witkowski, S., McGlynn, B., Armitage, D., Muhl, E.-K., &amp; Johnston, J. (2022). Stakeholders vs. Rights Holders in Canada. In Building Sustainable Communities: The Impact of Engagement. https://ecampusontario.pressbooks.pub/bscmodule1/chapter/stakeholders-vs-rights-holders-in-canada/</t>
  </si>
  <si>
    <t>26.Plummer, R., Smits, A., Witkowski, S., McGlynn, B., Armitage, D., Muhl, E.-K., &amp; Johnston, J. (2022). Stakeholders vs. Rights Holders in Canada. In Building Sustainable Communities: The Impact of Engagement. https://ecampusontario.pressbooks.pub/bscmodule1/chapter/stakeholders-vs-rights-holders-in-canada/</t>
  </si>
  <si>
    <t>Indigenous Knowledge Circle (IKC). (2023).  Beyond Conservation: A Toolkit for Respectful Collaboration with Indigenous Peoples. Last accessed June 1 2023 from https://ipcaknowledgebasket.ca/resources/beyond-conservation-a-toolkit-for-respectful-collaboration-with-indigenous-people</t>
  </si>
  <si>
    <t xml:space="preserve">19.Indigenous Knowledge Circle (IKC). (2023).  Beyond Conservation: A Toolkit for Respectful Collaboration with Indigenous Peoples. Last accessed June 1 2023 from https://ipcaknowledgebasket.ca/resources/beyond-conservation-a-toolkit-for-respectful-collaboration-with-indigenous-people </t>
  </si>
  <si>
    <t>Indigenous Circle of Experts. (2018). We rise together: Achieving pathway to Canada target 1 through the creation of Indigenous protected and conserved areas in the spirit and practice of reconciliation: the Indigenous Circle of Experts’ report and recommendations. Parks Canada. https://www.deslibris.ca/ID/10096675</t>
  </si>
  <si>
    <t>16.Indigenous Circle of Experts. (2018). We rise together: Achieving pathway to Canada target 1 through the creation of Indigenous protected and conserved areas in the spirit and practice of reconciliation: the Indigenous Circle of Experts’ report and recommendations. Parks Canada. https://www.deslibris.ca/ID/10096675</t>
  </si>
  <si>
    <t>Holthausen, R., Czaplewski, R.L., DeLorenzo, D.,  Hayward, G.,  Kessler, W.B., Manley,P., McKelvey, K.S., Powell, D.S., Ruggiero,L.F., Schwartz, M.K., Horne,B.V., Vojta, C.D. (2005). Strategies for Monitoring Terrestrial Animals and Habitats. United States Department of Agriculture, Forest Service, Rocky Mountain Research Station, General Technical Report RMRS-GTR-161.</t>
  </si>
  <si>
    <t>13.Holthausen, R., Czaplewski, R.L., DeLorenzo, D.,  Hayward, G.,  Kessler, W.B., Manley,P., McKelvey, K.S., Powell, D.S., Ruggiero,L.F., Schwartz, M.K., Horne,B.V., Vojta, C.D. (2005). Strategies for Monitoring Terrestrial Animals and Habitats. United States Department of Agriculture, Forest Service, Rocky Mountain Research Station, General Technical Report RMRS-GTR-161.</t>
  </si>
  <si>
    <t>Environment Canada. (2008). Scientific Review for the Identification of Critical Habitat for Woodland Caribou (Rangifer tarandus caribou), Boreal Population, in Canada. August 2008. Ottawa: Environment Canada. 72 pp. plus 180 pp Appendices.</t>
  </si>
  <si>
    <t>9.Environment Canada. (2008). Scientific Review for the Identification of Critical Habitat for Woodland Caribou (Rangifer tarandus caribou), Boreal Population, in Canada. August 2008. Ottawa: Environment Canada. 72 pp. plus 180 pp Appendices.</t>
  </si>
  <si>
    <t>Department of Justice Canada. (2018). Principles Respecting the Government of Canada’s Relationship with Indigenous Peoples. Her Majesty the Queen in Right of Canada. https://www.justice.gc.ca/eng/csj-sjc/principles.pdf</t>
  </si>
  <si>
    <t>7.Department of Justice Canada. (2018). Principles Respecting the Government of Canada’s Relationship with Indigenous Peoples. Her Majesty the Queen in Right of Canada. https://www.justice.gc.ca/eng/csj-sjc/principles.pdf</t>
  </si>
  <si>
    <t>DeMars, C., Boulanger, J., &amp; Serrouya, R. (2017). A literature review for monitoring rare and elusive species, and recommendations on survey design for monitoring boreal caribou. Technical report. Caribou Monitoring Unit Alberta Biodiversity Monitoring Institute</t>
  </si>
  <si>
    <t>8.DeMars, C., Boulanger, J., &amp; Serrouya, R. (2017). A literature review for monitoring rare and elusive species, and recommendations on survey design for monitoring boreal caribou. Technical report. Caribou Monitoring Unit Alberta Biodiversity Monitoring Institute</t>
  </si>
  <si>
    <t>Cook, R.C, Crouse, J. R., Cook, J.G., Stephenson, T. R. (2021). Evaluating indices of nutritional condition for caribou (Rangifer tarandus): which are the most valuable and why? Canadian Journal of Zoology 99:596–613 DOI: 10.1139/cjz-2020-0149</t>
  </si>
  <si>
    <t>6.Cook, R.C, Crouse, J. R., Cook, J.G., Stephenson, T. R. (2021). Evaluating indices of nutritional condition for caribou (Rangifer tarandus): which are the most valuable and why? Canadian Journal of Zoology 99:596–613 DOI: 10.1139/cjz-2020-0149</t>
  </si>
  <si>
    <t>Circum Arctic Rangifer Monitoring and Assessment Network. (2008). Rangifer Health &amp; Body Condition Monitoring Manual. Accessed online from https://www.caff.is/images/_Organized/CARMA/Resources/Field_Protocols/RangiferHealthBodyConditionManualforwebe42d.pdf</t>
  </si>
  <si>
    <t xml:space="preserve">5.Circum Arctic Rangifer Monitoring and Assessment Network. (2008). Rangifer Health &amp; Body Condition Monitoring Manual. Accessed online from https://www.caff.is/images/_Organized/CARMA/Resources/Field_Protocols/RangiferHealthBodyConditionManualforwebe42d.pdf </t>
  </si>
  <si>
    <t>Chan-McLeod, A.C.A., White, R G., and Russell, D.E. (1995). Body mass and composition indices for female barren-ground caribou. Journal of Wildlife Management 59:278– 291</t>
  </si>
  <si>
    <t>4.Chan-McLeod, A.C.A., White, R G., and Russell, D.E. (1995). Body mass and composition indices for female barren-ground caribou. Journal of Wildlife Management 59:278– 291</t>
  </si>
  <si>
    <t>Canadian Institutes of Health Research, Natural Sciences and Engineering Research Council of Canada, and Social Sciences and Humanities Research Council (2018) TriCouncil Policy Statement: Ethical Conduct for Research Involving Humans,</t>
  </si>
  <si>
    <t>3.Canadian Institutes of Health Research, Natural Sciences and Engineering Research Council of Canada, and Social Sciences and Humanities Research Council (2018) TriCouncil Policy Statement: Ethical Conduct for Research Involving Humans,</t>
  </si>
  <si>
    <t>Bergman, C.M., Fryxell, J.M., Gates, C.C., Fortin, D. (2008). Ungulate foraging strategies: energy maximizing or time minimizing?Journal of animal ecology 70(2), 289-300. DOI: 10.1111/j.1355-2656.2001.00496.x</t>
  </si>
  <si>
    <t xml:space="preserve">2.Bergman, C.M., Fryxell, J.M., Gates, C.C., Fortin, D. (2008). Ungulate foraging strategies: energy maximizing or time minimizing?Journal of animal ecology 70(2), 289-300. DOI: 10.1111/j.1355-2656.2001.00496.x </t>
  </si>
  <si>
    <t>Alberta Sustainable Resource Development (ASRD). (2010). Aerial Ungulate Survey Protocol Manual.</t>
  </si>
  <si>
    <t>1.Alberta Sustainable Resource Development (ASRD). (2010). Aerial Ungulate Survey Protocol Manual.</t>
  </si>
  <si>
    <t>Victoria State Government. (2020). A framework for place-based approaches. https://content.vic.gov.au/sites/default/files/2020-03/Working-%20together-in%20placePolicy%20Framework.pdf</t>
  </si>
  <si>
    <t>34.Victoria State Government. (2020). A framework for place-based approaches. https://content.vic.gov.au/sites/default/files/2020-03/Working-%20together-in%20placePolicy%20Framework.pdf</t>
  </si>
  <si>
    <t>Tarsi, K., Tuff, T. (2012). Introduction to Population Demographics. Nature Education Knowledge 3(11):3</t>
  </si>
  <si>
    <t>32.Tarsi, K., Tuff, T. (2012). Introduction to Population Demographics. Nature Education Knowledge 3(11):3</t>
  </si>
  <si>
    <t>Shipley, L.A., R.C. Cook, Hewitt, D.G. (2020). Techniques for wildlife nutritional ecology. Pages 439–482 in N.J. Silvy (Ed.), The Wildlife Techniques Manual. Volume 1, Research Methods, eighth edition., John Hopkins University Press, Baltimore, MD, USA</t>
  </si>
  <si>
    <t>31.Shipley, L.A., R.C. Cook, Hewitt, D.G. (2020). Techniques for wildlife nutritional ecology. Pages 439–482 in N.J. Silvy (Ed.), The Wildlife Techniques Manual. Volume 1, Research Methods, eighth edition., John Hopkins University Press, Baltimore, MD, USA</t>
  </si>
  <si>
    <t>Saltz, D. (2001). Progeny Sex Ratio Variation in Ungulates: Maternal Age Meets Environmental Perturbation of Demography. Oikos, 94(2), 377-384</t>
  </si>
  <si>
    <t>30.Saltz, D. (2001). Progeny Sex Ratio Variation in Ungulates: Maternal Age Meets Environmental Perturbation of Demography. Oikos, 94(2), 377-384</t>
  </si>
  <si>
    <t>Queen's University. (2022). Indigenous Ways of Knowing | Queen’s University. Office of Indigenous Initiatives. https://www.queensu.ca/indigenous/ways-knowing/about 29.Ridley, M. (1993). Evolution (3rd ed.) ISBN: 1-4051-0345-0</t>
  </si>
  <si>
    <t>28.Queen's University. (2022). Indigenous Ways of Knowing | Queen’s University. Office of Indigenous Initiatives. https://www.queensu.ca/indigenous/ways-knowing/about 29.Ridley, M. (1993). Evolution (3rd ed.) ISBN: 1-4051-0345-0</t>
  </si>
  <si>
    <t>Population Reference Bureau. (2021). Glossary of Demographic Terms. Accessed online by https://www.prb.org/resources/glossary/</t>
  </si>
  <si>
    <t xml:space="preserve">27.Population Reference Bureau. (2021). Glossary of Demographic Terms. Accessed online by https://www.prb.org/resources/glossary/ </t>
  </si>
  <si>
    <t>NBCKC. (2019). Boreal Caribou Monitoring in Canada - Part I: Perspectives from the NBCKC Monitoring Working Group. National Boreal Caribou Knowledge Consortium, Ottawa, Canada. 43 pages.</t>
  </si>
  <si>
    <t>25.NBCKC. (2019). Boreal Caribou Monitoring in Canada - Part I: Perspectives from the NBCKC Monitoring Working Group. National Boreal Caribou Knowledge Consortium, Ottawa, Canada. 43 pages.</t>
  </si>
  <si>
    <t>Molles, M.C., and Cahill (2017) Ecology: Concepts and Applications (3rd ed) ISBN: 9781259352194 1259352191</t>
  </si>
  <si>
    <t>24.Molles, M.C., and Cahill (2017) Ecology: Concepts and Applications (3rd ed) ISBN: 9781259352194 1259352191</t>
  </si>
  <si>
    <t>Members of the National Boreal Caribou Knowledge Consortium (NBCKC), including members of the NBCKC working groups or Indigenous Knowledge Circle.</t>
  </si>
  <si>
    <t xml:space="preserve">35.Members of the National Boreal Caribou Knowledge Consortium (NBCKC), including members of the NBCKC working groups or Indigenous Knowledge Circle. </t>
  </si>
  <si>
    <t>Mech, L. &amp; Barber, M. (2002). A Critique Of Wildlife Radio-tracking And Its Use In National Parks. U.S. National Park Service Report. 1-78</t>
  </si>
  <si>
    <t>23.Mech, L. &amp; Barber, M. (2002). A Critique Of Wildlife Radio-tracking And Its Use In National Parks. U.S. National Park Service Report. 1-78</t>
  </si>
  <si>
    <t>McGregor, D. (2021). Indigenous Knowledge Systems in Environmental Governance in Canada.</t>
  </si>
  <si>
    <t xml:space="preserve">22.McGregor, D. (2021). Indigenous Knowledge Systems in Environmental Governance in Canada. </t>
  </si>
  <si>
    <t>Kutz, S., Ducrocq, J., Cuyler, C., Elkin, B., Gunn, A., Kolpashikov, L., Russell, D., &amp; White, R. G. (2013). Standardized monitoring of Rangifer health during International Polar Year. Rangifer 33, 91-114</t>
  </si>
  <si>
    <t>21.Kutz, S., Ducrocq, J., Cuyler, C., Elkin, B., Gunn, A., Kolpashikov, L., Russell, D., &amp; White, R. G. (2013). Standardized monitoring of Rangifer health during International Polar Year. Rangifer 33, 91-114</t>
  </si>
  <si>
    <t>KULA: Knowledge Creation, Dissemination, and Preservation Studies, 5(1). https://doi.org/10.18357/kula.148</t>
  </si>
  <si>
    <t>20.KULA: Knowledge Creation, Dissemination, and Preservation Studies, 5(1). https://doi.org/10.18357/kula.148</t>
  </si>
  <si>
    <t>Indigenous Corporate Training Inc. (2019). Indigenous Elder Definition. Last accessed Dec 13, 2022 from https://www.ictinc.ca/blog/indigenous-elder-definition</t>
  </si>
  <si>
    <t xml:space="preserve">18.Indigenous Corporate Training Inc. (2019). Indigenous Elder Definition. Last accessed Dec 13, 2022 from https://www.ictinc.ca/blog/indigenous-elder-definition </t>
  </si>
  <si>
    <t xml:space="preserve">Indigenous Corporate Training Inc. (2017). 9 Terms to Avoid in Communications with Indigenous Peoples. Last accessed May 31, 2023. https://www.ictinc.ca/blog/9-termsto-avoid-in-communications-with-indigenous-peoples  </t>
  </si>
  <si>
    <t xml:space="preserve">17.Indigenous Corporate Training Inc. (2017). 9 Terms to Avoid in Communications with Indigenous Peoples. Last accessed May 31, 2023. https://www.ictinc.ca/blog/9-termsto-avoid-in-communications-with-indigenous-peoples  </t>
  </si>
  <si>
    <t>Huang, F., Cockrell, D. C., Stephenson, T. R., Noyes, J. H., &amp; Sasser, R. G. (2000). A Serum Pregnancy Test with a Specific Radioimmunoassay for Moose and Elk PregnancySpecific Protein B. The Journal of Wildlife Management, 64(2), 492–499. DOI: 10.2307/3803246</t>
  </si>
  <si>
    <t>15.Huang, F., Cockrell, D. C., Stephenson, T. R., Noyes, J. H., &amp; Sasser, R. G. (2000). A Serum Pregnancy Test with a Specific Radioimmunoassay for Moose and Elk PregnancySpecific Protein B. The Journal of Wildlife Management, 64(2), 492–499. DOI: 10.2307/3803246</t>
  </si>
  <si>
    <t>Hele, K. S. (2021). Indigenous Elders in Canada | The Canadian Encyclopedia. The Canadian Encyclopedia. https://www.thecanadianencyclopedia.ca/en/article/indigenouselders-in-canada</t>
  </si>
  <si>
    <t>12.Hele, K. S. (2021). Indigenous Elders in Canada | The Canadian Encyclopedia. The Canadian Encyclopedia. https://www.thecanadianencyclopedia.ca/en/article/indigenouselders-in-canada</t>
  </si>
  <si>
    <t>Hazra, Avijit &amp; Gogtay, Nithya. (2017). Biostatistics Series Module 7: The Statistics of Diagnostic Tests. Indian Journal of Dermatology. 62. 18. 10.4103/0019-5154.198047.</t>
  </si>
  <si>
    <t xml:space="preserve">14.Hazra, Avijit &amp; Gogtay, Nithya. (2017). Biostatistics Series Module 7: The Statistics of Diagnostic Tests. Indian Journal of Dermatology. 62. 18. 10.4103/0019-5154.198047. </t>
  </si>
  <si>
    <t>Government of British Columbia. (2002). Aerial-based Inventory Methods for Selected Ungulates: Bison, Mountain Goat, Mountain Sheep, Moose, Elk, Deer and Caribou. BC Biodiversity Inventory Methods - Ungulates. Technical report. ISBN 0-7726-4704-6</t>
  </si>
  <si>
    <t>11.Government of British Columbia. (2002). Aerial-based Inventory Methods for Selected Ungulates: Bison, Mountain Goat, Mountain Sheep, Moose, Elk, Deer and Caribou. BC Biodiversity Inventory Methods - Ungulates. Technical report. ISBN 0-7726-4704-6</t>
  </si>
  <si>
    <t>Government of Alberta. (2016). Alberta Range Plants and their classification Agi-Facts Agdex134/06</t>
  </si>
  <si>
    <t>10.Government of Alberta. (2016). Alberta Range Plants and their classification Agi-Facts Agdex134/06</t>
  </si>
  <si>
    <t>Re</t>
  </si>
  <si>
    <t>References</t>
  </si>
  <si>
    <t>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t>
  </si>
  <si>
    <t>The probability of detecting a species at least once during the entire {{ tl_survey }} (Steenweg et al., 2019).</t>
  </si>
  <si>
    <t>A description of any additional details about the [Survey Design](#survey_design).</t>
  </si>
  <si>
    <t>Methods used to estimate the abundance of unmarked populations from observations of animals that relate animal observations to the space directly sampled by each camera’s viewshed (Moeller et al., 2023); they result in viewshed [density](#density) estimates that can be extrapolated to abundance within broader sampling frames (Gilbert et al., 2020; Moeller et al., 2023).</t>
  </si>
  <si>
    <t>A unique deployment period (temporal extent) within a project (recorded as '[Survey Name](#survey_name)').</t>
  </si>
  <si>
    <t>A user-defined threshold used to define a single 'detection event' (i.e., independent 'events') for group of images or video clips (e.g., 30 minutes or 1 hour). The threshold should be recorded in the [Survey Design Description](#survey_design_description).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</si>
  <si>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Description](#survey_design_description)).</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</si>
  <si>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[density](#density) estimators' such as REM or time-to-event (TTE) models; see Moeller et al., [2018] for advantages and disadvantages).</t>
  </si>
  <si>
    <t>The distance between cameras (i.e., also referred to as 'inter-trap distance'). This will be influenced by the chosen sampling design, the [survey](#survey) Objectives, the Target Species and data analysis.</t>
  </si>
  <si>
    <t>A unique alphanumeric identifier for a unique camera deployed during a specific [survey](#survey)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</si>
  <si>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[survey](#survey)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</si>
  <si>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[survey](#survey)ed, the Project Name and Study Area Name should be the same.</t>
  </si>
  <si>
    <t>The spatial arrangement of remote cameras within the study area for an individual [survey](#survey). If 'Hierarchical (multiple)*/*,' include additional details in the [Survey Design Description](#survey_design_description). &lt;br&gt; &lt;br&gt; Note that we refer to different configurations of cameras more generally as study design and sampling design; however, the term '[Survey Design](#survey_design)' refers to study design as it applies to an individual [survey](#survey). There may be multiple [Survey Designs](#survey_design) for [surveys](#survey) within a project; if this occurs, the [Survey Design](#survey). should be reported separately for each [survey](#survey).</t>
  </si>
  <si>
    <t>A unique alphanumeric identifier for each [survey](#survey) period (e.g., 'fortmc_001').</t>
  </si>
  <si>
    <t>The specific objectives of each [survey](#survey) within a project, including the [Target Species](#target_species), the state variables (e.g., occupancy, [density](#density)), and proposed modelling approach(es). Survey Objectives should be specific, measurable, achievable, relevant, and time-bound (i.e., SMART).</t>
  </si>
  <si>
    <t>The common name(s) of the species that the [survey](#survey) was designed to detect.</t>
  </si>
  <si>
    <t>The number of days that all cameras were active during the [survey](#survey).</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</si>
  <si>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</si>
  <si>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The number of individuals in a population (Wearn &amp; Glover-Kapfer, 2017).</t>
  </si>
  <si>
    <t>The differences between the communities or, more formally, the variance among the communities  (Wearn &amp; Glover-Kapfer, 2017).</t>
  </si>
  <si>
    <t>The number of species at the level of an individual camera location (Wearn &amp; Glover-Kapfer, 2017).</t>
  </si>
  <si>
    <t>Multiple cameras are deployed at a sample station (Figure 3d). A clustered design can be used within a systematic or stratified approach (i.e., systematic clustered design or as a clustered random design [Wearn &amp; Glover-Kapfer, 2017]).</t>
  </si>
  <si>
    <t>The number of individuals per unit area (Wearn &amp; Glover-Kapfer, 2017)</t>
  </si>
  <si>
    <t>The extent of a scene that is visible in an image; a large FOV is obtained by 'zooming out' from a scene, whilst 'zooming in' will result in a smaller FOV (Wearn &amp; Glover-Kapfer, 2017).</t>
  </si>
  <si>
    <t>The number of species across a whole study area (Wearn &amp; Glover-Kapfer, 2017).</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</si>
  <si>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</si>
  <si>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A formal measure that summarizes the state of a community or population at a particular time (Wearn &amp; Glover-Kapfer, 2017), (e.g., species richness or population abundance).</t>
  </si>
  <si>
    <t>The probability of detecting a species at least once during the entire survey (Steenweg et al., 2019).</t>
  </si>
  <si>
    <t>The distance between cameras (i.e., also referred to as 'inter-trap distance'). This will be influenced by the chosen sampling design, the survey Objectives, the Target Species and data analysis.</t>
  </si>
  <si>
    <t>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</si>
  <si>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</si>
  <si>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surveyed, the Project Name and Study Area Name should be the same.</t>
  </si>
  <si>
    <t>A unique alphanumeric identifier for each survey period (e.g., 'fortmc_001').</t>
  </si>
  <si>
    <t>The common name(s) of the species that the survey was designed to detect.</t>
  </si>
  <si>
    <t>The number of days that all cameras were active during the survey.</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</si>
  <si>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</si>
  <si>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The method used to analyze the camera data, which should depend on the state variable, e.g., occupancy models [MacKenzie et al., 2002], spatially explicit capture recapture (SECR) for density estimation [Chandler &amp; Royle, 2013], etc. and the Target Species.</t>
  </si>
  <si>
    <t>A method used to estimate the density of unmarked populations; uses the rate of independent captures, an estimate of movement rate, average group size, and the area sampled by the remote camera.</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</si>
  <si>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</si>
  <si>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</si>
  <si>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</si>
  <si>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</si>
  <si>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</si>
  <si>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</si>
  <si>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</si>
  <si>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</si>
  <si>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The probability of 'utilization' (Jennrich &amp; Turner, 1969); describes the relative probability of use (Powell &amp; Mitchell, 2012).</t>
  </si>
  <si>
    <t>Rapid assessment surveys used to determine what species are present in a given area at a given point in time; there is no attempt made to quantify aspects of communities or populations (Wearn &amp; Glover-Kapfer, 2017).</t>
  </si>
  <si>
    <t>A user-defined threshold used to define a single 'detection event' (i.e., independent 'events') for group of images or video clips (e.g., 30 minutes or 1 hour). The threshold should be recorded in the Survey Design Description.</t>
  </si>
  <si>
    <t>A method used to estimate abundance or density from time-lapse images from randomly deployed cameras; the number of unique individuals (the count) is needed (Moeller et al., 2018).</t>
  </si>
  <si>
    <t>Any substance that draws animals closer; lures include scent (olfactory) lure, visual lure and audible lure (Schlexer, 2008).</t>
  </si>
  <si>
    <t>The probability a site is occupied by the species (Mackenzie et al., 2002). Occupancy is also highly suitable for evaluating broad-scale patterns of species distribution (Wearn &amp; Glover-Kapfer, 2017).</t>
  </si>
  <si>
    <t>The probability a site is occupied by the species (Mackenzie et al., 2002).</t>
  </si>
  <si>
    <t>A variance significantly larger than the mean (Bliss &amp; Fisher, 1953); greater variability in a set of data than predicted by the error structure of the model (Harrison et al., 2018); excess variability can be caused by zero inflation, non-independence of counts, or both (Zurr et al., 2009).</t>
  </si>
  <si>
    <t>The number of species found in the community/area measured (Pyron, 2010).</t>
  </si>
  <si>
    <t>The specific objectives of each survey within a project, including the Target Species, the state variables (e.g., occupancy, density), and proposed modelling approach(es). Survey Objectives should be specific, measurable, achievable, relevant, and time-bound (i.e., SMART).</t>
  </si>
  <si>
    <t>The species-specific factors of a population that, together, play a large role in the population's trend. These include the birth rate, recruitment rate, and probability of survival and mortality.' (NBCKC, 2024a)</t>
  </si>
  <si>
    <t>Any material that draws animals closer via their sense of sight (Schlexer, 2008).</t>
  </si>
  <si>
    <t>Any material that draws animals closer via their sense of smell (Schlexer, 2008).</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</si>
  <si>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</si>
  <si>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</si>
  <si>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</si>
  <si>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A description of any additional details about the Survey Design.</t>
  </si>
  <si>
    <t>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</si>
  <si>
    <t>A unique deployment period (temporal extent) within a project (recorded as 'Survey Name').</t>
  </si>
  <si>
    <t>The total number of species in an assemblage or a sample' (Gotelli &amp; Chao, 2013).</t>
  </si>
  <si>
    <t>A measure of diversity that incorporates both the number of species in an assemblage and some measure of their relative abundances.' (Gotelli &amp; Chao, 2013)</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</si>
  <si>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</si>
  <si>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behaviour focused objectives vary greatly; they may be qualitative or quantitative (e.g., diel activity patterns, mating, boldness, predation, foraging, activity patterns, vigilance, parental care (Caravaggi et al., 2020; Wearn &amp; Glover-Kapfer, 2017).</t>
  </si>
  <si>
    <t>A food item (or other substance) that is placed to attract animals via the sense of taste and olfactory cues (Schlexer, 2008).</t>
  </si>
  <si>
    <t>Sounds imitating noises of prey or conspecifics that draw animals closer by eliciting curiosity (Schlexer, 2008).</t>
  </si>
  <si>
    <t>Vital rate</t>
  </si>
  <si>
    <t>xx</t>
  </si>
  <si>
    <t>&lt;a href=\"09_glossary.html#</t>
  </si>
  <si>
    <t>\" target=\"_blank\" data-bs-toggle=\"tooltip\" data-bs-title=\"</t>
  </si>
  <si>
    <t>q_option_label</t>
  </si>
  <si>
    <t>page_name</t>
  </si>
  <si>
    <t>Single</t>
  </si>
  <si>
    <t>Poorly known</t>
  </si>
  <si>
    <t>Carnivore</t>
  </si>
  <si>
    <t>Small</t>
  </si>
  <si>
    <t>Common</t>
  </si>
  <si>
    <t>Low</t>
  </si>
  <si>
    <t>Unknown</t>
  </si>
  <si>
    <t>Multiple</t>
  </si>
  <si>
    <t>Well known</t>
  </si>
  <si>
    <t>I'm not sure</t>
  </si>
  <si>
    <t>Ungulate</t>
  </si>
  <si>
    <t>Other</t>
  </si>
  <si>
    <t>Medium</t>
  </si>
  <si>
    <t>Large</t>
  </si>
  <si>
    <t>Less common</t>
  </si>
  <si>
    <t>Rare</t>
  </si>
  <si>
    <t>Very rare</t>
  </si>
  <si>
    <t>High</t>
  </si>
  <si>
    <t>upper</t>
  </si>
  <si>
    <t>Spatial partial identity model (2-flank SPIM)</t>
  </si>
  <si>
    <t>Instantaneous sampling (IS) model (Moeller et al., 2018)</t>
  </si>
  <si>
    <t>species diversity &amp; richness</t>
  </si>
  <si>
    <t>alpha richness (α)</t>
  </si>
  <si>
    <t>audible lure</t>
  </si>
  <si>
    <t>bait</t>
  </si>
  <si>
    <t>beta-diversity (β)</t>
  </si>
  <si>
    <t>camera angle</t>
  </si>
  <si>
    <t>camera days per camera location</t>
  </si>
  <si>
    <t>camera spacing</t>
  </si>
  <si>
    <t>clustered design</t>
  </si>
  <si>
    <t>convenience design</t>
  </si>
  <si>
    <t>cumulative detection probability</t>
  </si>
  <si>
    <t>deployment area photos</t>
  </si>
  <si>
    <t>deployment metadata</t>
  </si>
  <si>
    <t>deployment visit</t>
  </si>
  <si>
    <t>detection distance</t>
  </si>
  <si>
    <t>detection 'event'</t>
  </si>
  <si>
    <t>detection probability (aka detectability)</t>
  </si>
  <si>
    <t>detection rate</t>
  </si>
  <si>
    <t>detection zone</t>
  </si>
  <si>
    <t>effective detection distance</t>
  </si>
  <si>
    <t>false trigger</t>
  </si>
  <si>
    <t>flash output</t>
  </si>
  <si>
    <t>gamma richness (γ)</t>
  </si>
  <si>
    <t>image classification</t>
  </si>
  <si>
    <t xml:space="preserve">image classification confidence </t>
  </si>
  <si>
    <t>image processing</t>
  </si>
  <si>
    <t>image tagging</t>
  </si>
  <si>
    <t>imperfect detection</t>
  </si>
  <si>
    <t>independent detections</t>
  </si>
  <si>
    <t>infrared illuminator</t>
  </si>
  <si>
    <t>intensity of use</t>
  </si>
  <si>
    <t>intensity of use (Keim et al., 2019)</t>
  </si>
  <si>
    <t>inter-detection interval</t>
  </si>
  <si>
    <t>inventory</t>
  </si>
  <si>
    <t>kernel density estimator</t>
  </si>
  <si>
    <t>lure</t>
  </si>
  <si>
    <t>model assumption</t>
  </si>
  <si>
    <t>modelling approach</t>
  </si>
  <si>
    <t>n-mixture</t>
  </si>
  <si>
    <t>n-mixture models</t>
  </si>
  <si>
    <t>paired design</t>
  </si>
  <si>
    <t>poisson</t>
  </si>
  <si>
    <t>poisson regression</t>
  </si>
  <si>
    <t>probability of use</t>
  </si>
  <si>
    <t>random (or 'simple random') design</t>
  </si>
  <si>
    <t>recovery time</t>
  </si>
  <si>
    <t>registration area</t>
  </si>
  <si>
    <t>relative abundance</t>
  </si>
  <si>
    <t>relative abundance indices</t>
  </si>
  <si>
    <t>sample station</t>
  </si>
  <si>
    <t>scent lure</t>
  </si>
  <si>
    <t>spatial autocorrelation</t>
  </si>
  <si>
    <t>species diversity</t>
  </si>
  <si>
    <t>species inventory</t>
  </si>
  <si>
    <t>species richness</t>
  </si>
  <si>
    <t>state variable</t>
  </si>
  <si>
    <t>stratified design</t>
  </si>
  <si>
    <t xml:space="preserve">stratified random design </t>
  </si>
  <si>
    <t>study area</t>
  </si>
  <si>
    <t>systematic design</t>
  </si>
  <si>
    <t>systematic random design</t>
  </si>
  <si>
    <t>targeted design</t>
  </si>
  <si>
    <t>test image</t>
  </si>
  <si>
    <t>time-lapse image</t>
  </si>
  <si>
    <t>total number of camera days</t>
  </si>
  <si>
    <t>trigger 'event'</t>
  </si>
  <si>
    <t>trigger speed</t>
  </si>
  <si>
    <t>user label</t>
  </si>
  <si>
    <t>viewshed density estimators</t>
  </si>
  <si>
    <t>visit metadata</t>
  </si>
  <si>
    <t>visual lure</t>
  </si>
  <si>
    <t>vital rate</t>
  </si>
  <si>
    <t>zero-inflation</t>
  </si>
  <si>
    <t>service/retrieval</t>
  </si>
  <si>
    <t>service/retrieval metadata</t>
  </si>
  <si>
    <t>service/retrieval visit</t>
  </si>
  <si>
    <t>field_name_text_lower</t>
  </si>
  <si>
    <t>absolute abundance / population size</t>
  </si>
  <si>
    <t>sub_fieldname</t>
  </si>
  <si>
    <t>sub_fieldname_lower</t>
  </si>
  <si>
    <t>only_upper</t>
  </si>
  <si>
    <t>Capture-recapture (CR) / Capture-mark-recapture (CMR) (Karanth, 1995; Karanth &amp; Nichols, 1998)</t>
  </si>
  <si>
    <t>Categorical partial identity model (Categorical SPIM; catSPIM)</t>
  </si>
  <si>
    <t>Categorical partial identity model (Categorical SPIM; catSPIM) (Augustine et al., 2019; Sun et al., 2022)</t>
  </si>
  <si>
    <t>tip_f1</t>
  </si>
  <si>
    <t>tip_f2</t>
  </si>
  <si>
    <t>tip_f3</t>
  </si>
  <si>
    <t>tip_f4</t>
  </si>
  <si>
    <t>Carnivores (e.g., )</t>
  </si>
  <si>
    <t>hoofed mammals (e.g., White-tailed Deer, Mule Deer, Moose, Caribou, etc.)</t>
  </si>
  <si>
    <t>Any other mammal species that does not fit in either "Carnivore" or "Ungulate"</t>
  </si>
  <si>
    <t>field_option_code</t>
  </si>
  <si>
    <t>Behaviour focused objectives vary greatly; they may be qualitative or quantitative (e.g., diel activity patterns, mating, boldness, predation, foraging, activity patterns, vigilance, parental care (Caravaggi et al., 2020; Wearn &amp; Glover-Kapfer, 2017).</t>
  </si>
  <si>
    <t>single</t>
  </si>
  <si>
    <t>multiple</t>
  </si>
  <si>
    <t>-</t>
  </si>
  <si>
    <t>rarefaction</t>
  </si>
  <si>
    <t>Definition</t>
  </si>
  <si>
    <t>Tooltip</t>
  </si>
  <si>
    <t>Rapid assessment surveys used to determine what species are present in a given area at a given point in time; there is no attempt made to quantify aspects of communities or populations ({{ rtxt_wearn_gloverkapfer_2017 }}).</t>
  </si>
  <si>
    <t>A method used to estimate abundance or [density](#density) from the detection rate while accounting for animal movement rates ({{ rtxt_moeller_et_al_2018 }}). The TTE model assumes perfect detection (though there is a model extension to account for imperfect detection that requires further testing).</t>
  </si>
  <si>
    <t>A method used to estimate the [density](#density) of unmarked populations; similar to SECR (Borchers &amp; Efford, 2008; Efford, 2004; Royle &amp; Young, 2008; Royle et al., 2009); however, SC models account for individuals' unknown identities using the spatial pattern of detections ({{ rtxt_chandler_royle_2013 }}; Sun et al., 2022). SC uses trap-specific counts to estimate the location and number of activity centres to estimate [density](#density).</t>
  </si>
  <si>
    <t>A method used to estimate abundance or [density](#density) that accounts for variable detection probability through the use of time-lapse images and is unaffected by animal movement rates (collapses sampling intervals to an instant in time, and thus estimates are unaffected by animal movement rates) ({{ rtxt_moeller_et_al_2018 }}).</t>
  </si>
  <si>
    <t>A method used to estimate the abundance of partially marked populations using the number of marked individuals, the number of unmarked individuals, and the detection probability from marked animals ({{ rtxt_wearn_gloverkapfer_2017 }}). MR is similar to capture-recapture (CR; Karanth, 1995; Karanth &amp; Nichols, 1998) models, except only a portion of animals are individually identified.</t>
  </si>
  <si>
    <t>A method used to estimate abundance or [density](#density) from time-lapse images from randomly deployed cameras; the number of unique individuals (the count) is needed ({{ rtxt_moeller_et_al_2018 }}).</t>
  </si>
  <si>
    <t>The extent of a scene that is visible in an image; a large FOV is obtained by 'zooming out' from a scene, whilst 'zooming in' will result in a smaller FOV ({{ rtxt_wearn_gloverkapfer_2017 }}).</t>
  </si>
  <si>
    <t>A method used to estimate the [density](#density)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rtxt_chandler_royle_2013 }}).</t>
  </si>
  <si>
    <t>The species-specific factors of a population that, together, play a large role in the population's trend. These include the birth rate, recruitment rate, and probability of survival and mortality.' ({{ rtxt_nbckc_2024a }})</t>
  </si>
  <si>
    <t>Any material that draws animals closer via their sense of sight ({{ rtxt_schlexer_2008 }}).</t>
  </si>
  <si>
    <t>The total number of species in an assemblage or a sample' ({{ rtxt_gotelli_chao_2013 }}).</t>
  </si>
  <si>
    <t>The number of species found in the community/area measured ({{ rtxt_pyron_2010 }}).</t>
  </si>
  <si>
    <t>Rapid assessment [surveys](#survey) used to determine what species are present in a given area at a given point in time; there is no attempt made to quantify aspects of communities or populations ({{ rtxt_wearn_gloverkapfer_2017 }}).</t>
  </si>
  <si>
    <t>A measure of diversity that incorporates both the number of species in an assemblage and some measure of their relative abundances.' ({{ rtxt_gotelli_chao_2013 }})</t>
  </si>
  <si>
    <t>Any material that draws animals closer via their sense of smell ({{ rtxt_schlexer_2008 }}).</t>
  </si>
  <si>
    <t>The probability a site is occupied by the species ({{ rtxt_mackenzie_et_al_2002 }}). Occupancy is also highly suitable for evaluating broad-scale patterns of species distribution ({{ rtxt_wearn_gloverkapfer_2017 }}).</t>
  </si>
  <si>
    <t>The probability of 'utilization' ({{ rtxt_jennrich_turner_1969 }}); describes the relative probability of use (Powell &amp; Mitchell, 2012).</t>
  </si>
  <si>
    <t>The number of species across a whole study area ({{ rtxt_wearn_gloverkapfer_2017 }}).</t>
  </si>
  <si>
    <t>The number of individuals per unit area ({{ rtxt_wearn_gloverkapfer_2017 }})</t>
  </si>
  <si>
    <t>Multiple cameras are deployed at a sample station (Figure 3d). A clustered design can be used within a systematic or stratified approach (i.e., systematic clustered design or as a clustered random design [{{ rtxt_wearn_gloverkapfer_2017 }}]).</t>
  </si>
  <si>
    <t>The differences between the communities or, more formally, the variance among the communities ({{ rtxt_wearn_gloverkapfer_2017 }}).</t>
  </si>
  <si>
    <t>behaviour focused objectives vary greatly; they may be qualitative or quantitative (e.g., diel activity patterns, mating, boldness, predation, foraging, activity patterns, vigilance, parental care ({{ rtxt_caravaggi_et_al_2020 }}; {{ rtxt_wearn_gloverkapfer_2017 }}).</t>
  </si>
  <si>
    <t>Sounds imitating noises of prey or conspecifics that draw animals closer by eliciting curiosity ({{ rtxt_schlexer_2008 }}).</t>
  </si>
  <si>
    <t>The number of species at the level of an individual camera location ({{ rtxt_wearn_gloverkapfer_2017 }}).</t>
  </si>
  <si>
    <t>The number of individuals in a population ({{ rtxt_wearn_gloverkapfer_2017 }}).</t>
  </si>
  <si>
    <t>A variance significantly larger than the mean ({{ rtxt_bliss_fisher_1953 }}); greater variability in a set of data than predicted by the error structure of the model (Harrison et al., 2018); excess variability can be caused by zero inflation, non-independence of counts, or both ({{ rtxt_zurr_et_al_2009 }}).</t>
  </si>
  <si>
    <t>The probability a site is occupied by the species ({{ rtxt_mackenzie_et_al_2002 }}).</t>
  </si>
  <si>
    <t>Any substance that draws animals closer; lures include scent (olfactory) lure, visual lure and audible lure ({{ rtxt_schlexer_2008 }}).</t>
  </si>
  <si>
    <t>Rapid assessment [surveys](#survey) to determine what species are present in a given area at a given point in time; there is no attempt made to quantify aspects of communities or populations ({{ rtxt_wearn_gloverkapfer_2017 }}).</t>
  </si>
  <si>
    <t>A food item (or other substance) that is placed to attract animals via the sense of taste and olfactory cues ({{ rtxt_schlexer_2008 }}).</t>
  </si>
  <si>
    <t>The species-specific factors of a population that, together, play a large role in the population's trend. These include the birth rate, recruitment rate, and probability of survival and mortality.' {{ rtxt_nbckc_2024a }}</t>
  </si>
  <si>
    <t>rtxt_figure1_ref_id</t>
  </si>
  <si>
    <t>rtxt_figure10_ref_id</t>
  </si>
  <si>
    <t>rtxt_figure11_ref_id</t>
  </si>
  <si>
    <t>rtxt_figure12_ref_id</t>
  </si>
  <si>
    <t>rtxt_figure13_ref_id</t>
  </si>
  <si>
    <t>rtxt_figure14_ref_id</t>
  </si>
  <si>
    <t>rtxt_figure15_ref_id</t>
  </si>
  <si>
    <t>rtxt_figure16_ref_id</t>
  </si>
  <si>
    <t>rtxt_figure17_ref_id</t>
  </si>
  <si>
    <t>rtxt_figure18_ref_id</t>
  </si>
  <si>
    <t>rtxt_figure19_ref_id</t>
  </si>
  <si>
    <t>rtxt_figure2_ref_id</t>
  </si>
  <si>
    <t>rtxt_figure20_ref_id</t>
  </si>
  <si>
    <t>rtxt_figure3_ref_id</t>
  </si>
  <si>
    <t>rtxt_figure4_ref_id</t>
  </si>
  <si>
    <t>rtxt_figure5_ref_id</t>
  </si>
  <si>
    <t>rtxt_figure6_ref_id</t>
  </si>
  <si>
    <t>rtxt_figure7_ref_id</t>
  </si>
  <si>
    <t>rtxt_figure8_ref_id</t>
  </si>
  <si>
    <t>rtxt_figure9_ref_id</t>
  </si>
  <si>
    <t>rtxt_resource1_ref_id</t>
  </si>
  <si>
    <t>rtxt_resource10_ref_id</t>
  </si>
  <si>
    <t>rtxt_resource11_ref_id</t>
  </si>
  <si>
    <t>rtxt_resource12_ref_id</t>
  </si>
  <si>
    <t>rtxt_resource13_ref_id</t>
  </si>
  <si>
    <t>rtxt_resource14_ref_id</t>
  </si>
  <si>
    <t>rtxt_resource15_ref_id</t>
  </si>
  <si>
    <t>rtxt_resource16_ref_id</t>
  </si>
  <si>
    <t>rtxt_resource17_ref_id</t>
  </si>
  <si>
    <t>rtxt_resource18_ref_id</t>
  </si>
  <si>
    <t>rtxt_resource19_ref_id</t>
  </si>
  <si>
    <t>rtxt_resource2_ref_id</t>
  </si>
  <si>
    <t>rtxt_resource20_ref_id</t>
  </si>
  <si>
    <t>rtxt_resource3_ref_id</t>
  </si>
  <si>
    <t>rtxt_resource4_ref_id</t>
  </si>
  <si>
    <t>rtxt_resource5_ref_id</t>
  </si>
  <si>
    <t>rtxt_resource6_ref_id</t>
  </si>
  <si>
    <t>rtxt_resource7_ref_id</t>
  </si>
  <si>
    <t>rtxt_resource8_ref_id</t>
  </si>
  <si>
    <t>rtxt_resource9_ref_id</t>
  </si>
  <si>
    <t>rtxt_vid1_ref_id</t>
  </si>
  <si>
    <t>rtxt_vid2_ref_id</t>
  </si>
  <si>
    <t>rtxt_vid3_ref_id</t>
  </si>
  <si>
    <t>rtxt_vid4_ref_id</t>
  </si>
  <si>
    <t>rtxt_vid5_ref_id</t>
  </si>
  <si>
    <t>rtxt_vid6_ref_id</t>
  </si>
  <si>
    <t>rtxt_vid7_ref_id</t>
  </si>
  <si>
    <t>rtxt_vid8_ref_id</t>
  </si>
  <si>
    <t>rtxt_vid9_ref_id</t>
  </si>
  <si>
    <t>Behaviour focused objectives vary greatly; they may be qualitative or quantitative (e.g., diel activity patterns, mating, boldness, predation, foraging, activity patterns, vigilance, parental care (Caravaggi et al., 2020; {{ rtxt_wearn_gloverkapfer_2017 }}).</t>
  </si>
  <si>
    <t xml:space="preserve">    - 0.37–0.67 ({{ ref_intext_chatterjee_et_al_2021 }})</t>
  </si>
  <si>
    <t>- **High**:</t>
  </si>
  <si>
    <t xml:space="preserve">    - 0.67–1 ({{ ref_intext_chatterjee_et_al_2021 }})</t>
  </si>
  <si>
    <t xml:space="preserve">    - \&gt; 0.5 ({{ ref_intext_mackenzie_royle_2005 }})</t>
  </si>
  <si>
    <t xml:space="preserve">    - 0.37–0.67 (Chatterjee et al., 2021)</t>
  </si>
  <si>
    <t xml:space="preserve">    - 0.67–1 (Chatterjee et al., 2021)</t>
  </si>
  <si>
    <t xml:space="preserve">&lt;b&gt;Small&lt;/b&gt;: </t>
  </si>
  <si>
    <t>rodents and similarly sized species in the “Mustelidae” family [i.e., weasels, badgers, otters, martens, wolverine, etc.])</t>
  </si>
  <si>
    <t>small and mid-sized species, ~&lt; 33 lbs (or 15 kilograms), such as meso-carnivores (i.e., Red, fox, Coyote) ({{ rtxt_roemer_et_al_2009 }})</t>
  </si>
  <si>
    <t>bears or ungulates (i.e., large mammals with hooves, such as White-tailed deer, Elk, Moose, etc)</t>
  </si>
  <si>
    <t>select this option if your study includes multiple Target Species that vary in body size.</t>
  </si>
  <si>
    <t>odents and similarly sized species in the “Mustelidae” family [i.e., weasels, badgers, otters, martens, wolverine, etc.])</t>
  </si>
  <si>
    <t>small and mid-sized species, ~&lt; 33 lbs (or 15 kilograms), such as meso-carnivores (i.e., Red, fox, Coyote) (Roemer et al., 2009)</t>
  </si>
  <si>
    <t>probability of occupancy &gt; ~0.75-0.8  (&gt; 0.75 [Kinnaird &amp; O'Brien, 2012; Kays et al., 2020]; &gt; 0.8 [Shannon et al., 2014; Wearn &amp; Glover-Kapfer, 2017]</t>
  </si>
  <si>
    <t>probability of occupancy ~0.25-0.75</t>
  </si>
  <si>
    <t>probability of occupancy &lt; 0.25 (Kays et al., 2020)</t>
  </si>
  <si>
    <t>probability of occupancy &lt; 0.001 (Wearn &amp; Glover-Kapfer, 2017; Rowcliffe et al., 2008; O'Brien, 2010)</t>
  </si>
  <si>
    <t>select this option if you’re not sure of the rarity of your Target Species (single or multiple species)</t>
  </si>
  <si>
    <t xml:space="preserve"> select this option if your study includes multiple Target Species that vary in rarity.</t>
  </si>
  <si>
    <t>select this option if you’re not sure of the detection probability of your Target Species (single or multiple species)</t>
  </si>
  <si>
    <t>select this option if your study include multiple  Target Species.</t>
  </si>
  <si>
    <t>select this option if you’re not sure of the detection probability of your [Target Species](#target_species) (single or multiple species)</t>
  </si>
  <si>
    <t>select this option if your study include multiple [Target Species](#target_species).</t>
  </si>
  <si>
    <t xml:space="preserve">    - &lt; 0.1 ({{ rtxt_tobler_powell_2013 }})&lt;br&gt;    - &lt; 0.05 ({{ rtxt_shannon_et_al_2014 }})&lt;br&gt;    - 0–0.37 (Chatterjee et al., 2021)</t>
  </si>
  <si>
    <t xml:space="preserve">    - 0.67–1 (Chatterjee et al., 2021)&lt;br&gt;    - \&gt; 0.5 ({{ ref_intext_mackenzie_royle_2005 }})</t>
  </si>
  <si>
    <t xml:space="preserve">    - &lt; 0.1 (Tobler &amp; Powell, 2013)&lt;br&gt;    - &lt; 0.05 (Shannon et al. 2014)&lt;br&gt;    - 0–0.37 (Chatterjee et al., 2021)</t>
  </si>
  <si>
    <t xml:space="preserve">    - 0.67–1 (Chatterjee et al., 2021)&lt;br&gt;    - \&gt; 0.5 (Mackenzie &amp; Royle, 2005)</t>
  </si>
  <si>
    <t>probability of occupancy &lt; 0.25 {{ rtxt_kays_et_al_2020 }}</t>
  </si>
  <si>
    <t>robability of occupancy &lt; 0.001 ({{ rtxt_wearn_gloverkapfer_2017 }}; {{ rtxt_rowcliffe_et_al_2008 }}; {{ rtxt_obrien_2010 }})</t>
  </si>
  <si>
    <t>probability of occupancy &gt; ~0.75-0.8  (&gt; 0.75 [{{ rtxt_kinnaird_obrien_2012 }}; {{ rtxt_kays_et_al_2020 }}]; &gt; 0.8 [{{ rtxt_shannon_et_al_2014 }}; {{ rtxt_wearn_gloverkapfer_2017 }}]</t>
  </si>
  <si>
    <t>select this option if your study includes multiple Target Species that vary in rarity.</t>
  </si>
  <si>
    <t>vital rates</t>
  </si>
  <si>
    <t>carnivore</t>
  </si>
  <si>
    <t>ungulate</t>
  </si>
  <si>
    <t>medium</t>
  </si>
  <si>
    <t>common</t>
  </si>
  <si>
    <t>rare</t>
  </si>
  <si>
    <t>low</t>
  </si>
  <si>
    <t>high</t>
  </si>
  <si>
    <t>unkn</t>
  </si>
  <si>
    <t>sm</t>
  </si>
  <si>
    <t>med</t>
  </si>
  <si>
    <t>lg</t>
  </si>
  <si>
    <t>tooltip</t>
  </si>
  <si>
    <t>variant</t>
  </si>
  <si>
    <t>Camera Height</t>
  </si>
  <si>
    <t>Camera Direction</t>
  </si>
  <si>
    <t>Deployment Start Date Time</t>
  </si>
  <si>
    <t>Deployment End Date Time</t>
  </si>
  <si>
    <t>catSPIM</t>
  </si>
  <si>
    <t>Camera Location Characteristics</t>
  </si>
  <si>
    <t>Camera locations</t>
  </si>
  <si>
    <t>Time-lapse images</t>
  </si>
  <si>
    <t>Test images</t>
  </si>
  <si>
    <t>Random design</t>
  </si>
  <si>
    <t>Motion Image Interval</t>
  </si>
  <si>
    <t>Image/Sequence Date Time</t>
  </si>
  <si>
    <t>Image Set Start Date Time</t>
  </si>
  <si>
    <t>Image Set End Date Time</t>
  </si>
  <si>
    <t>GPS Unit Accuracy</t>
  </si>
  <si>
    <t>FOV Target Feature Distance</t>
  </si>
  <si>
    <t>Video Length</t>
  </si>
  <si>
    <t>Walktest Height</t>
  </si>
  <si>
    <t>Walktest Distance</t>
  </si>
  <si>
    <t>Stake Distance</t>
  </si>
  <si>
    <t>SD Card Status</t>
  </si>
  <si>
    <t xml:space="preserve">Quiet Period </t>
  </si>
  <si>
    <t>[Study areas](#study_area)</t>
  </si>
  <si>
    <t>[Surveys](#survey)</t>
  </si>
  <si>
    <t>[Deployment End Date Time](#deployment_end_date_time)</t>
  </si>
  <si>
    <t>[Deployment Start Date Time](#deployment_start_date_time)</t>
  </si>
  <si>
    <t>[FOV Target Feature Distance](#fov_target_distance)</t>
  </si>
  <si>
    <t>[GPS Unit Accuracy](#gps_unit_accuracy)</t>
  </si>
  <si>
    <t>[SD Card Status](#sd_card_status)</t>
  </si>
  <si>
    <t>[Quiet Period ](#settings_quiet_period)</t>
  </si>
  <si>
    <t>[Video Length](#settings_video_length)</t>
  </si>
  <si>
    <t>[Stake Distance](#stake_distance)</t>
  </si>
  <si>
    <t>[Walktest Distance](#walktest_distance)</t>
  </si>
  <si>
    <t>[Walktest Height](#walktest_height)</t>
  </si>
  <si>
    <t>[Random design](#sampledesign_random)</t>
  </si>
  <si>
    <t>[detectability](#detection_probability)</t>
  </si>
  <si>
    <t>[Detection probability](#detection_probability)</t>
  </si>
  <si>
    <t>[FOV](#field_of_view)</t>
  </si>
  <si>
    <t>[False triggers](#false_trigger)</t>
  </si>
  <si>
    <t>[Behaviours](#behaviour)</t>
  </si>
  <si>
    <t>[Age Classes](#age_class)</t>
  </si>
  <si>
    <t>[Visits](#visit)</t>
  </si>
  <si>
    <t>[Time-lapse images](#timelapse_image)</t>
  </si>
  <si>
    <t>[Test images](#test_image)</t>
  </si>
  <si>
    <t>[Tags](#tag)</t>
  </si>
  <si>
    <t>[Survey Designs](#survey_design)</t>
  </si>
  <si>
    <t>[Objectives](#survey_objectives)</t>
  </si>
  <si>
    <t>[objectives](#survey_objectives)</t>
  </si>
  <si>
    <t>[study areas](#study_area)</t>
  </si>
  <si>
    <t>[surveys](#survey)</t>
  </si>
  <si>
    <t>[tags](#tag)</t>
  </si>
  <si>
    <t>[test images](#test_image)</t>
  </si>
  <si>
    <t>[time-lapse images](#timelapse_image)</t>
  </si>
  <si>
    <t>[visits](#visit)</t>
  </si>
  <si>
    <t>[behaviours](#behaviour)</t>
  </si>
  <si>
    <t>[false triggers](#false_trigger)</t>
  </si>
  <si>
    <t>[Sample stations](#sample_station)</t>
  </si>
  <si>
    <t>[Sequences](#sequence)</t>
  </si>
  <si>
    <t>[Sex Classes](#sex_class)</t>
  </si>
  <si>
    <t>[State variables](#state_variable)</t>
  </si>
  <si>
    <t>[Projects](#project)</t>
  </si>
  <si>
    <t>[Random](#sampledesign_random)</t>
  </si>
  <si>
    <t>[random](#sampledesign_random)</t>
  </si>
  <si>
    <t>[projects](#project)</t>
  </si>
  <si>
    <t>[sample stations](#sample_station)</t>
  </si>
  <si>
    <t>[sequences](#sequence)</t>
  </si>
  <si>
    <t>[state variables](#state_variable)</t>
  </si>
  <si>
    <t>[Occupancy models (MacKenzie et al., 2002)](#mod_occupancy)</t>
  </si>
  <si>
    <t>[catSPIM](#mod_catspim)</t>
  </si>
  <si>
    <t>[N-mixture](#mod_n_mixture)</t>
  </si>
  <si>
    <t>[ZINB](#mod_rai_zinb)</t>
  </si>
  <si>
    <t>[ZIP](#mod_rai_zip)</t>
  </si>
  <si>
    <t>[REM](#mod_rem)</t>
  </si>
  <si>
    <t>[REST](#mod_rest)</t>
  </si>
  <si>
    <t>[SC](#mod_sc)</t>
  </si>
  <si>
    <t>[SECR](#mod_scr_secr)</t>
  </si>
  <si>
    <t>[SCR](#mod_scr_secr)</t>
  </si>
  <si>
    <t>[SMR](#mod_smr)</t>
  </si>
  <si>
    <t>type2</t>
  </si>
  <si>
    <t>[CMR](#mod_cr_cmr)</t>
  </si>
  <si>
    <t>[CR](#mod_cr_cmr)</t>
  </si>
  <si>
    <t>[Poisson](#mod_rai_poisson)</t>
  </si>
  <si>
    <t>[Absolute abundance](#obj_abundance)</t>
  </si>
  <si>
    <t>Make</t>
  </si>
  <si>
    <t>Model</t>
  </si>
  <si>
    <t>Serial Number</t>
  </si>
  <si>
    <t>CMR</t>
  </si>
  <si>
    <t>ZINB</t>
  </si>
  <si>
    <t>ZIP</t>
  </si>
  <si>
    <t>REM</t>
  </si>
  <si>
    <t>REST</t>
  </si>
  <si>
    <t>SC</t>
  </si>
  <si>
    <t>SECR</t>
  </si>
  <si>
    <t>SMR</t>
  </si>
  <si>
    <t>Angle</t>
  </si>
  <si>
    <t>Objectives</t>
  </si>
  <si>
    <t>FOV</t>
  </si>
  <si>
    <t>Age Classes</t>
  </si>
  <si>
    <t>Behaviours</t>
  </si>
  <si>
    <t>False triggers</t>
  </si>
  <si>
    <t>Image Trigger Modes</t>
  </si>
  <si>
    <t>Modelling approaches</t>
  </si>
  <si>
    <t>Model assumptions</t>
  </si>
  <si>
    <t>Occupancy models (MacKenzie et al., 2002)</t>
  </si>
  <si>
    <t>Projects</t>
  </si>
  <si>
    <t>Sample stations</t>
  </si>
  <si>
    <t>Sequences</t>
  </si>
  <si>
    <t>Sex Classes</t>
  </si>
  <si>
    <t>State variables</t>
  </si>
  <si>
    <t>Study areas</t>
  </si>
  <si>
    <t>Surveys</t>
  </si>
  <si>
    <t>Survey Designs</t>
  </si>
  <si>
    <t>Tags</t>
  </si>
  <si>
    <t>Visits</t>
  </si>
  <si>
    <t>false triggers</t>
  </si>
  <si>
    <t>make</t>
  </si>
  <si>
    <t>model</t>
  </si>
  <si>
    <t>objectives</t>
  </si>
  <si>
    <t>projects</t>
  </si>
  <si>
    <t>sample stations</t>
  </si>
  <si>
    <t>state variables</t>
  </si>
  <si>
    <t>study areas</t>
  </si>
  <si>
    <t>surveys</t>
  </si>
  <si>
    <t>tags</t>
  </si>
  <si>
    <t>test images</t>
  </si>
  <si>
    <t>time-lapse images</t>
  </si>
  <si>
    <t>detection probability</t>
  </si>
  <si>
    <t>behaviours</t>
  </si>
  <si>
    <t>camera locations</t>
  </si>
  <si>
    <t>angle</t>
  </si>
  <si>
    <t>assumptions</t>
  </si>
  <si>
    <t>CR</t>
  </si>
  <si>
    <t>visits</t>
  </si>
  <si>
    <t>random</t>
  </si>
  <si>
    <t>Random</t>
  </si>
  <si>
    <t>detection probabilities</t>
  </si>
  <si>
    <t>[detection probabilities](#detection_probability)</t>
  </si>
  <si>
    <t>find</t>
  </si>
  <si>
    <t>replace</t>
  </si>
  <si>
    <t>[Detection rates](#detection_rate)</t>
  </si>
  <si>
    <t>[detection rates](#detection_rate)</t>
  </si>
  <si>
    <t>Detection rates</t>
  </si>
  <si>
    <t>detection rates</t>
  </si>
  <si>
    <t>tl</t>
  </si>
  <si>
    <t>tu</t>
  </si>
  <si>
    <t>order</t>
  </si>
  <si>
    <t>type</t>
  </si>
  <si>
    <t>[triggers](#trigger_event)</t>
  </si>
  <si>
    <t>{bdg-link-primary-line}`Space-to-event (STE)&lt;https://ab-rcsc.github.io/rc-decision-support-tool_concept-library/02_dialog-boxes/03_22_mod_ste.html&gt;`</t>
  </si>
  <si>
    <t>{bdg-link-primary-line}`Spatial Partial Identity Model (Categorical SPIM; catSPIM)&lt;https://ab-rcsc.github.io/rc-decision-support-tool_concept-library/02_dialog-boxes/03_15_mod_catspim.html&gt;`and {bdg-link-primary-line}`Spatial Partial Identity Model (2-flank SPIM)&lt;https://ab-rcsc.github.io/rc-decision-support-tool_concept-library/02_dialog-boxes/03_16_mod_2flankspim.html&gt;`</t>
  </si>
  <si>
    <t>2.3.2 Spatial Partial Identity Model</t>
  </si>
  <si>
    <t>{bdg-link-primary-line}`Spatial capture-recapture (SCR) / Spatially explicit capture recapture (SECR)&lt;https://ab-rcsc.github.io/rc-decision-support-tool_concept-library/02_dialog-boxes/03_11_mod_scr_secr.html&gt;`</t>
  </si>
  <si>
    <r>
      <t>2.1.2 Spatial Capture-Recapture</t>
    </r>
    <r>
      <rPr>
        <sz val="11"/>
        <color theme="1"/>
        <rFont val="Aptos"/>
        <family val="2"/>
      </rPr>
      <t xml:space="preserve">  / </t>
    </r>
    <r>
      <rPr>
        <i/>
        <sz val="11"/>
        <color theme="1"/>
        <rFont val="Aptos"/>
        <family val="2"/>
      </rPr>
      <t>How the Model Works</t>
    </r>
    <r>
      <rPr>
        <sz val="11"/>
        <color theme="1"/>
        <rFont val="Aptos"/>
        <family val="2"/>
      </rPr>
      <t xml:space="preserve"> in the SCR section</t>
    </r>
  </si>
  <si>
    <t>{bdg-link-primary-line}`Spatial count&lt;https://ab-rcsc.github.io/rc-decision-support-tool_concept-library/02_dialog-boxes/03_14_mod_sc.html&gt;`</t>
  </si>
  <si>
    <t>2.2.1 Spatial Count</t>
  </si>
  <si>
    <t>{bdg-link-primary-line}`Spatial mark-resight&lt;https://ab-rcsc.github.io/rc-decision-support-tool_concept-library/02_dialog-boxes/03_13_mod_smr.html&gt;`</t>
  </si>
  <si>
    <r>
      <t>2.3.1 Spatial Mark-Resigh</t>
    </r>
    <r>
      <rPr>
        <sz val="10"/>
        <color rgb="FF000000"/>
        <rFont val="Arial"/>
        <family val="2"/>
      </rPr>
      <t>t</t>
    </r>
  </si>
  <si>
    <t>button</t>
  </si>
  <si>
    <t>text (clarke)</t>
  </si>
  <si>
    <t>{bdg-link-primary-line}`Time-to-event&lt;https://ab-rcsc.github.io/rc-decision-support-tool_concept-library/02_dialog-boxes/03_20_mod_tte.html&gt;`</t>
  </si>
  <si>
    <t>2.2.6 Time-toEvent Model</t>
  </si>
  <si>
    <t>{bdg-link-primary-line}`Distance sampling&lt;https://ab-rcsc.github.io/rc-decision-support-tool_concept-library/02_dialog-boxes/03_20_mod_ds.html&gt;`</t>
  </si>
  <si>
    <r>
      <t>2.2.2</t>
    </r>
    <r>
      <rPr>
        <u/>
        <sz val="11"/>
        <color rgb="FF0563C1"/>
        <rFont val="Aptos"/>
        <family val="2"/>
      </rPr>
      <t xml:space="preserve"> </t>
    </r>
    <r>
      <rPr>
        <i/>
        <u/>
        <sz val="11"/>
        <color rgb="FF0563C1"/>
        <rFont val="Aptos"/>
        <family val="2"/>
      </rPr>
      <t>Distance Sampling</t>
    </r>
  </si>
  <si>
    <t>{bdg-link-primary-line}`Capture-recapture (CR) / Capture-mark-recapture (CMR)&lt;https://ab-rcsc.github.io/rc-decision-support-tool_concept-library/02_dialog-boxes/03_10_mod_cr_cmr.html&gt;`</t>
  </si>
  <si>
    <r>
      <t>2.1.1</t>
    </r>
    <r>
      <rPr>
        <i/>
        <sz val="12"/>
        <color rgb="FF0563C1"/>
        <rFont val="Aptos"/>
        <family val="2"/>
      </rPr>
      <t xml:space="preserve"> </t>
    </r>
    <r>
      <rPr>
        <i/>
        <u/>
        <sz val="12"/>
        <color rgb="FF0563C1"/>
        <rFont val="Aptos"/>
        <family val="2"/>
      </rPr>
      <t>Capture-Recapture</t>
    </r>
  </si>
  <si>
    <t>{bdg-link-primary-line}`Random encounter model [REM]&lt;https://ab-rcsc.github.io/rc-decision-support-tool_concept-library/02_dialog-boxes/03_17_mod_rem.html&gt;`</t>
  </si>
  <si>
    <t>2.2.3 Random Encounter Model</t>
  </si>
  <si>
    <t>{bdg-link-primary-line}`Random encounter and staying time [REST]&lt;https://ab-rcsc.github.io/rc-decision-support-tool_concept-library/02_dialog-boxes/03_18_mod_rest.html&gt;`</t>
  </si>
  <si>
    <t>2.2.4 Random Encounter and Staying Time</t>
  </si>
  <si>
    <t>triggers</t>
  </si>
  <si>
    <t>~*~*&lt;font size=“4”&gt;&lt;span style=“color:#2F5496”&gt;How does this relate to study design?&lt;/font&gt;&lt;/span&gt;~*~*</t>
  </si>
  <si>
    <t>~*~*&lt;font size=“4”&gt;&lt;span style=“color:#2F5496”&gt;How does that work?&lt;/font&gt;&lt;/span&gt;~*~*</t>
  </si>
  <si>
    <t>~*~*&lt;font size=“4”&gt;&lt;span style=“color:#2F5496”&gt;Why do we care?&lt;/font&gt;&lt;/span&gt;~*~*</t>
  </si>
  <si>
    <t>Observed species richness</t>
  </si>
  <si>
    <t>Estimated species richness</t>
  </si>
  <si>
    <t>???</t>
  </si>
  <si>
    <t>{{ sub_header_</t>
  </si>
  <si>
    <t xml:space="preserve"> }}</t>
  </si>
  <si>
    <t>how_relate_study_design</t>
  </si>
  <si>
    <t>how_does_it_work</t>
  </si>
  <si>
    <t>why_does_it_matter</t>
  </si>
  <si>
    <t>q_option_code</t>
  </si>
  <si>
    <t>easting_cam_location</t>
  </si>
  <si>
    <t>latitude_cam_location</t>
  </si>
  <si>
    <t>longitude_cam_location</t>
  </si>
  <si>
    <t>northing_cam_location</t>
  </si>
  <si>
    <t>utm_zone_cam_location</t>
  </si>
  <si>
    <t>cam_active_on_arrival</t>
  </si>
  <si>
    <t>cam_active_on_departure</t>
  </si>
  <si>
    <t>cam_angle</t>
  </si>
  <si>
    <t>cam_attachment</t>
  </si>
  <si>
    <t>cam_damaged</t>
  </si>
  <si>
    <t>cam_days_per_cam_location</t>
  </si>
  <si>
    <t>cam_direction</t>
  </si>
  <si>
    <t>cam_height</t>
  </si>
  <si>
    <t>cam_id</t>
  </si>
  <si>
    <t>cam_location</t>
  </si>
  <si>
    <t>cam_location_characteristics</t>
  </si>
  <si>
    <t>cam_location_comments</t>
  </si>
  <si>
    <t>cam_location_name</t>
  </si>
  <si>
    <t>cam_make</t>
  </si>
  <si>
    <t>cam_make_new</t>
  </si>
  <si>
    <t>cam_model</t>
  </si>
  <si>
    <t>cam_model_new</t>
  </si>
  <si>
    <t>cam_serial_number</t>
  </si>
  <si>
    <t>cam_serial_number_new</t>
  </si>
  <si>
    <t>cam_spacing</t>
  </si>
  <si>
    <t>total_number_of_cam_days</t>
  </si>
  <si>
    <t>cam_trap_day</t>
  </si>
  <si>
    <t>:::{note}&lt;br&gt;**This content was adapted from: The Density Handbook**, "[Using Camera Traps to Estimate Medium and Large Mammal Density: Comparison of Methods and Recommendations for Wildlife Managers](https://www.researchgate.net/publication/368601884_Using_cam_Traps_to_Estimate_Medium_and_Large_Mammal_Density_Comparison_of_Methods_and_Recommendations_for_Wildlife_Managers)" (Clarke et al., 2023)&lt;br&gt;:::</t>
  </si>
  <si>
    <t>img_processing</t>
  </si>
  <si>
    <t>deployment_img_count</t>
  </si>
  <si>
    <t>img_classification</t>
  </si>
  <si>
    <t>img_classification_confidence</t>
  </si>
  <si>
    <t>img_exif</t>
  </si>
  <si>
    <t>img_flash_output</t>
  </si>
  <si>
    <t>img_infrared_illuminator</t>
  </si>
  <si>
    <t>img_name</t>
  </si>
  <si>
    <t>img_sequence</t>
  </si>
  <si>
    <t>img_sequence_comments</t>
  </si>
  <si>
    <t>img_sequence_date_time</t>
  </si>
  <si>
    <t>img_set</t>
  </si>
  <si>
    <t>img_set_end_date_time</t>
  </si>
  <si>
    <t>img_set_start_date_time</t>
  </si>
  <si>
    <t>img_tagging</t>
  </si>
  <si>
    <t>img_trigger_mode</t>
  </si>
  <si>
    <t>settings_motion_img_interval</t>
  </si>
  <si>
    <t>[Image/Sequence Date Time](#](#img_sequence_date_time)</t>
  </si>
  <si>
    <t>[Image Set End Date Time](#img_set_end_date_time)</t>
  </si>
  <si>
    <t>[Image Set Start Date Time](#img_set_start_date_time)</t>
  </si>
  <si>
    <t>[Image Trigger Modes](#img_trigger_mode)</t>
  </si>
  <si>
    <t>[Motion Image Interval](#settings_motion_img_interval)</t>
  </si>
  <si>
    <t>the manner in which a species is spatially arranged. The geographic limits of a particular taxon's distribution is its range, often represented as shaded areas on a map.</t>
  </si>
  <si>
    <t>Species distribution</t>
  </si>
  <si>
    <t>parametric distribution</t>
  </si>
  <si>
    <t>distribution</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</si>
  <si>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(Kemp et al., 2022).</t>
  </si>
  <si>
    <t>A skewed or altered perspective. Biased data refers to data that may be inaccurate or unevenly portrayed (usually in favour of specific variables) and is therefore not as robust.' (Kemp et al., 2022).</t>
  </si>
  <si>
    <t>The variation of life in the natural world. In the context of this guide, biodiversity refers to the variety of different wildlife species found in an area.' (Kemp et al., 2022).</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</si>
  <si>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(Kemp et al., 2022).</t>
  </si>
  <si>
    <t>Information, commonly facts or numbers, that are collected and can be examined and/or measured to help guide decision-making.' (Kemp et al., 2022).</t>
  </si>
  <si>
    <t>Following a photo series being taken, how long the camera will be inactive before it can be triggered again. This feature prevents many photos being taken of the same individual(s), filling up space on SD cards.' (Kemp et al., 2022).</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</si>
  <si>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(Kemp et al., 2022).</t>
  </si>
  <si>
    <t>In the context of this guide, deployment refers to the act of setting up and activating a wildlife camera for monitoring.' (Kemp et al., 2022).</t>
  </si>
  <si>
    <t>The ability to sense or pick up on something. In this guide, detection refers to a camera’s ability to sense or photograph an animal.' (Kemp et al., 2022).</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</si>
  <si>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(Kemp et al., 2022).</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</si>
  <si>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(Kemp et al., 2022).</t>
  </si>
  <si>
    <t>A specific feature, condition, or element that may change. Examples include vegetation growth, habitat, and season.' (Kemp et al., 2022).</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</si>
  <si>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(Kemp et al., 2022).</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</si>
  <si>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(Kemp et al., 2022).</t>
  </si>
  <si>
    <t>The actual area (in front and to the sides) in which a camera is able to detect movement.' (Kemp et al., 2022).</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</si>
  <si>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(Kemp et al., 2022).</t>
  </si>
  <si>
    <t>In the context of this guide, human development refers to any changes or alterations to the landscape and built environment by humans. Often refers to infrastructure or human activities that have a notable impact on natural systems.' (Kemp et al., 2022).</t>
  </si>
  <si>
    <t>Specific characteristics of the environment that can be isolated or mapped. Landbased features can include entire habitat types (for example, forests), water features (for example, rivers), human-made infrastructure (for example, roads), and more.' (Kemp et al., 2022).</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</si>
  <si>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(Kemp et al., 2022).</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</si>
  <si>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(Kemp et al., 2022).</t>
  </si>
  <si>
    <t>A set and distinct group of individuals. In the context of this guide, a population refers to a unique grouping of individuals of a particular species. For example, a population of moose refers to all moose within a specific geographic area.' (Kemp et al., 2022).</t>
  </si>
  <si>
    <t>Uses detection rate as a measure of abundance by counting the number of times a specific species is captured on camera over a set period of time. For example, how many times a moose was photographed over 100 camera days.' (Kemp et al., 2022).</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</si>
  <si>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(Kemp et al., 2022).</t>
  </si>
  <si>
    <t>Relating to one specific species. For example, focusing specifically on moose.' (Kemp et al., 2022).</t>
  </si>
  <si>
    <t>A specific kind of animal. For example, moose, white-tailed deer, and black bear are each a different species.' (Kemp et al., 2022).</t>
  </si>
  <si>
    <t>The presence or absence of a species at a given location.' (Kemp et al., 2022).</t>
  </si>
  <si>
    <t>The number of species found in a specific place.' (Kemp et al., 2022).</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</si>
  <si>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(Kemp et al., 2022).</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</si>
  <si>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(Kemp et al., 2022).</t>
  </si>
  <si>
    <t>The amount of time between when the camera’s sensor detects movement and a photo is actually taken. This lag time can vary quite a bit across different brands and models of cameras, making consistency important.' (Kemp et al., 2022).</t>
  </si>
  <si>
    <t>A specially designed piece of equipment used to photograph different animals in their natural environments. Most wildlife cameras are made with medium-large mammals in mind, therefore these tend to be the best species to target when being used for monitoring purposes.' (Kemp et al., 2022).</t>
  </si>
  <si>
    <t>How close a measured or estimated value is to the true value' (Clarke et al., 2023).</t>
  </si>
  <si>
    <t>24-hour period during which a camera is functioning (Beirne, personal communication)' (Clarke et al., 2023).</t>
  </si>
  <si>
    <t>The likelihood an animal is captured by a camera trap; for some models, the probability that an animal is captured by a motion-triggered camera, given the animal is in the camera’s viewshed (Moeller et al. 2018)' (Clarke et al., 2023).</t>
  </si>
  <si>
    <t>The likelihood an effect is detected, given there is an effect to detect (Cohen 1992)' (Clarke et al., 2023).</t>
  </si>
  <si>
    <t>The ability to sight or spot animals' (Clarke et al., 2023).</t>
  </si>
  <si>
    <t>The spread of numbers in a dataset compared to the mean of the dataset' (Clarke et al., 2023).</t>
  </si>
  <si>
    <t>Depending on the method – the area within which an animal can trigger a camera trap to capture an image, or the total area a camera trap photographs (Gilbert et al. 2021). May also be referred to as the camera trap field-of-view' (Clarke et al., 2023).</t>
  </si>
  <si>
    <t>How close a measured or estimated value is to the true value' ({{ rtxt_clarke_et_al_2023 }}).</t>
  </si>
  <si>
    <t>24-hour period during which a camera is functioning (Beirne, personal communication)' ({{ rtxt_clarke_et_al_2023 }}).</t>
  </si>
  <si>
    <t>The likelihood an animal is captured by a camera trap; for some models, the probability that an animal is captured by a motion-triggered camera, given the animal is in the camera’s viewshed (Moeller et al. 2018)' ({{ rtxt_clarke_et_al_2023 }}).</t>
  </si>
  <si>
    <t>The likelihood an effect is detected, given there is an effect to detect (Cohen 1992)' ({{ rtxt_clarke_et_al_2023 }}).</t>
  </si>
  <si>
    <t>The ability to sight or spot animals' ({{ rtxt_clarke_et_al_2023 }}).</t>
  </si>
  <si>
    <t>The spread of numbers in a dataset compared to the mean of the dataset' ({{ rtxt_clarke_et_al_2023 }}).</t>
  </si>
  <si>
    <t>Depending on the method – the area within which an animal can trigger a camera trap to capture an image, or the total area a camera trap photographs (Gilbert et al. 2021). May also be referred to as the camera trap field-of-view' ({{ rtxt_clarke_et_al_2023 }}).</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</si>
  <si>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rtxt_kemp_et_al_2022 }}).</t>
  </si>
  <si>
    <t>A skewed or altered perspective. Biased data refers to data that may be inaccurate or unevenly portrayed (usually in favour of specific variables) and is therefore not as robust.' ({{ rtxt_kemp_et_al_2022 }}).</t>
  </si>
  <si>
    <t>The variation of life in the natural world. In the context of this guide, biodiversity refers to the variety of different wildlife species found in an area.' ({{ rtxt_kemp_et_al_2022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</si>
  <si>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rtxt_kemp_et_al_2022 }}).</t>
  </si>
  <si>
    <t>Information, commonly facts or numbers, that are collected and can be examined and/or measured to help guide decision-making.' ({{ rtxt_kemp_et_al_2022 }}).</t>
  </si>
  <si>
    <t>Following a photo series being taken, how long the camera will be inactive before it can be triggered again. This feature prevents many photos being taken of the same individual(s), filling up space on SD cards.' ({{ rtxt_kemp_et_al_2022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</si>
  <si>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rtxt_kemp_et_al_2022 }}).</t>
  </si>
  <si>
    <t>In the context of this guide, deployment refers to the act of setting up and activating a wildlife camera for monitoring.' ({{ rtxt_kemp_et_al_2022 }}).</t>
  </si>
  <si>
    <t>The ability to sense or pick up on something. In this guide, detection refers to a camera’s ability to sense or photograph an animal.' ({{ rtxt_kemp_et_al_2022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</si>
  <si>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rtxt_kemp_et_al_2022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</si>
  <si>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rtxt_kemp_et_al_2022 }}).</t>
  </si>
  <si>
    <t>A specific feature, condition, or element that may change. Examples include vegetation growth, habitat, and season.' ({{ rtxt_kemp_et_al_2022 }}).</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</si>
  <si>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rtxt_kemp_et_al_2022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</si>
  <si>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rtxt_kemp_et_al_2022 }}).</t>
  </si>
  <si>
    <t>The actual area (in front and to the sides) in which a camera is able to detect movement.' ({{ rtxt_kemp_et_al_2022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</si>
  <si>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rtxt_kemp_et_al_2022 }}).</t>
  </si>
  <si>
    <t>In the context of this guide, human development refers to any changes or alterations to the landscape and built environment by humans. Often refers to infrastructure or human activities that have a notable impact on natural systems.' ({{ rtxt_kemp_et_al_2022 }}).</t>
  </si>
  <si>
    <t>Specific characteristics of the environment that can be isolated or mapped. Landbased features can include entire habitat types (for example, forests), water features (for example, rivers), human-made infrastructure (for example, roads), and more.' ({{ rtxt_kemp_et_al_2022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</si>
  <si>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rtxt_kemp_et_al_2022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</si>
  <si>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rtxt_kemp_et_al_2022 }}).</t>
  </si>
  <si>
    <t>A set and distinct group of individuals. In the context of this guide, a population refers to a unique grouping of individuals of a particular species. For example, a population of moose refers to all moose within a specific geographic area.' ({{ rtxt_kemp_et_al_2022 }}).</t>
  </si>
  <si>
    <t>Uses detection rate as a measure of abundance by counting the number of times a specific species is captured on camera over a set period of time. For example, how many times a moose was photographed over 100 camera days.' ({{ rtxt_kemp_et_al_2022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</si>
  <si>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rtxt_kemp_et_al_2022 }}).</t>
  </si>
  <si>
    <t>Relating to one specific species. For example, focusing specifically on moose.' ({{ rtxt_kemp_et_al_2022 }}).</t>
  </si>
  <si>
    <t>A specific kind of animal. For example, moose, white-tailed deer, and black bear are each a different species.' ({{ rtxt_kemp_et_al_2022 }}).</t>
  </si>
  <si>
    <t>The presence or absence of a species at a given location.' ({{ rtxt_kemp_et_al_2022 }}).</t>
  </si>
  <si>
    <t>The number of species found in a specific place.' ({{ rtxt_kemp_et_al_2022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</si>
  <si>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rtxt_kemp_et_al_2022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</si>
  <si>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rtxt_kemp_et_al_2022 }}).</t>
  </si>
  <si>
    <t>The amount of time between when the camera’s sensor detects movement and a photo is actually taken. This lag time can vary quite a bit across different brands and models of cameras, making consistency important.' ({{ rtxt_kemp_et_al_2022 }}).</t>
  </si>
  <si>
    <t>A specially designed piece of equipment used to photograph different animals in their natural environments. Most wildlife cameras are made with medium-large mammals in mind, therefore these tend to be the best species to target when being used for monitoring purposes.' ({{ rtxt_kemp_et_al_2022 }}).</t>
  </si>
  <si>
    <t>Systematic inaccuracy in estimates ({{ rtxt_hammond_et_al_2021 }})' ({{ rtxt_clarke_et_al_2023 }}).</t>
  </si>
  <si>
    <t>The dispersion in a data set, expressed as a percentage of the mean; a measure of precision ({{ rtxt_whitlock_schluter_2020 }}). A high CV indicates more variability relative to the mean, and low precision; a low CV indicates less variability relative to the mean, and high precision' ({{ rtxt_clarke_et_al_2023 }}).</t>
  </si>
  <si>
    <t>Uncertainty in estimates ({{ rtxt_hammond_et_al_2021 }})' ({{ rtxt_clarke_et_al_2023 }}).</t>
  </si>
  <si>
    <t>Uncertainty in estimates (Hammond et al., 2021)' (Clarke et al., 2023).</t>
  </si>
  <si>
    <t>Systematic inaccuracy in estimates (Hammond et al., 2021)' (Clarke et al., 2023).</t>
  </si>
  <si>
    <t>The dispersion in a data set, expressed as a percentage of the mean; a measure of precision (Whitlock &amp; Schluter, 2020). A high CV indicates more variability relative to the mean, and low precision; a low CV indicates less variability relative to the mean, and high precision' (Clarke et al., 2023).</t>
  </si>
  <si>
    <t>Species-accumulation asymptote</t>
  </si>
  <si>
    <t>Species-accumulation curve</t>
  </si>
  <si>
    <t>Rarefaction</t>
  </si>
  <si>
    <t>Independent</t>
  </si>
  <si>
    <t>Independence</t>
  </si>
  <si>
    <t>Covariate</t>
  </si>
  <si>
    <t>covariate</t>
  </si>
  <si>
    <t>Distribution</t>
  </si>
  <si>
    <t>sp_accum_curve</t>
  </si>
  <si>
    <t>sp_accum_asymptote</t>
  </si>
  <si>
    <t>Parametric distribution</t>
  </si>
  <si>
    <t>Poisson-distributed</t>
  </si>
  <si>
    <t>Demographic closure</t>
  </si>
  <si>
    <t xml:space="preserve">Geographic closure </t>
  </si>
  <si>
    <t>closure_geographic</t>
  </si>
  <si>
    <t>closure_demographic</t>
  </si>
  <si>
    <t>independence</t>
  </si>
  <si>
    <t>independent</t>
  </si>
  <si>
    <t>Home ranges</t>
  </si>
  <si>
    <t>mod_approach</t>
  </si>
  <si>
    <t>mod_assumption</t>
  </si>
  <si>
    <t>The study is designed to detect a single species.</t>
  </si>
  <si>
    <t>The study is designed to detect multiple single species.</t>
  </si>
  <si>
    <t>obj_targ_sp_single</t>
  </si>
  <si>
    <t>obj_targ_sp_mult</t>
  </si>
  <si>
    <t>poorly_known</t>
  </si>
  <si>
    <t>well_known</t>
  </si>
  <si>
    <t>less_common</t>
  </si>
  <si>
    <t>very_rare</t>
  </si>
  <si>
    <t>sp_info_poorly_known</t>
  </si>
  <si>
    <t>sp_info_well_known</t>
  </si>
  <si>
    <t>sp_info_unkn</t>
  </si>
  <si>
    <t>sp_type_carnivore</t>
  </si>
  <si>
    <t>sp_type_ungulate</t>
  </si>
  <si>
    <t>sp_type_other</t>
  </si>
  <si>
    <t>sp_size_sm</t>
  </si>
  <si>
    <t>sp_size_med</t>
  </si>
  <si>
    <t>sp_size_lg</t>
  </si>
  <si>
    <t>sp_size_multiple</t>
  </si>
  <si>
    <t>sp_rarity_common</t>
  </si>
  <si>
    <t>sp_rarity_less_common</t>
  </si>
  <si>
    <t>sp_rarity_rare</t>
  </si>
  <si>
    <t>sp_rarity_very_rare</t>
  </si>
  <si>
    <t>sp_rarity_unkn</t>
  </si>
  <si>
    <t>sp_rarity_multiple</t>
  </si>
  <si>
    <t>sp_detprob_cat_low</t>
  </si>
  <si>
    <t>sp_detprob_cat_medium</t>
  </si>
  <si>
    <t>sp_detprob_cat_high</t>
  </si>
  <si>
    <t>sp_detprob_cat_unkn</t>
  </si>
  <si>
    <t>sp_detprob_cat_multiple</t>
  </si>
  <si>
    <t>{hint}</t>
  </si>
  <si>
    <t>{info}</t>
  </si>
  <si>
    <t>Walktest Distance (m)</t>
  </si>
  <si>
    <t>[Walktest Distance (m)](#walktest_distance)</t>
  </si>
  <si>
    <t>Survey Objective</t>
  </si>
  <si>
    <t xml:space="preserve">[Survey Objective](#survey_objectives) </t>
  </si>
  <si>
    <t>study objectives</t>
  </si>
  <si>
    <t>[study objectives](#survey_objectives)</t>
  </si>
  <si>
    <t>random design</t>
  </si>
  <si>
    <t>[random design](#sampledesign_random)</t>
  </si>
  <si>
    <t>spatially explicit capture-recapture (SECR) models</t>
  </si>
  <si>
    <t>[spatially explicit capture-recapture (SECR) models](#mod_scr_secr)</t>
  </si>
  <si>
    <t>[relative abundance](#mods_relative_abundance)</t>
  </si>
  <si>
    <t>[**relative abundance indices**](#mods_relative_abundance)</t>
  </si>
  <si>
    <t>occupancy models</t>
  </si>
  <si>
    <t>[occupancy models](#mod_occupancy)</t>
  </si>
  <si>
    <t>capture-recapture (CR)</t>
  </si>
  <si>
    <t>[capture-recapture (CR)](#mod_cr_smr)</t>
  </si>
  <si>
    <t>modelling approaches</t>
  </si>
  <si>
    <t xml:space="preserve">[modelling approaches](#modelling_approach) </t>
  </si>
  <si>
    <t>modelling approach(es)</t>
  </si>
  <si>
    <t>[modelling approach(es)](#modelling_approach)</t>
  </si>
  <si>
    <t>text</t>
  </si>
  <si>
    <t>test_image_taken</t>
  </si>
  <si>
    <t>Random encounter and staying time (REST) model (Nakashima et al., 2018)</t>
  </si>
  <si>
    <t>Hurdle model (Mullahy, 1986; Heilbron 1994)</t>
  </si>
  <si>
    <t>Camera Height (m)</t>
  </si>
  <si>
    <t>[Walktest Height (m)](#walktest_height)</t>
  </si>
  <si>
    <t>repl_link</t>
  </si>
  <si>
    <t>[Walktest Complete](#walktest_complete)</t>
  </si>
  <si>
    <t>[Walktest](#walktest)</t>
  </si>
  <si>
    <t>[walktest](#walktest)</t>
  </si>
  <si>
    <t>[Visit metadata](#visit_metadata)</t>
  </si>
  <si>
    <t>[visit metadata](#visit_metadata)</t>
  </si>
  <si>
    <t>[Visit Comments](#visit_comments)</t>
  </si>
  <si>
    <t>[Visit](#visit)</t>
  </si>
  <si>
    <t>[visit](#visit)</t>
  </si>
  <si>
    <t>[UTM Zone Camera Location](#utm_zone_camera_location)</t>
  </si>
  <si>
    <t>[Probability of use](#use_probability)</t>
  </si>
  <si>
    <t>[probability of use](#use_probability)</t>
  </si>
  <si>
    <t>[Intensity of use (Keim et al., 2019)](#intensity_of_use)</t>
  </si>
  <si>
    <t>[intensity of use (Keim et al., 2019)](#intensity_of_use)</t>
  </si>
  <si>
    <t>[Intensity of use](#use_intensity)</t>
  </si>
  <si>
    <t>[intensity of use](#use_intensity)</t>
  </si>
  <si>
    <t>Unmarked</t>
  </si>
  <si>
    <t>[Unmarked](#typeid_unmarked)</t>
  </si>
  <si>
    <t>unmarked</t>
  </si>
  <si>
    <t>[unmarked](#typeid_unmarked)</t>
  </si>
  <si>
    <t>Unmarked individuals / populations / species</t>
  </si>
  <si>
    <t>[Unmarked individuals / populations / species](#typeid_unmarked)</t>
  </si>
  <si>
    <t>unmarked individuals / populations / species</t>
  </si>
  <si>
    <t>[unmarked individuals / populations / species](#typeid_unmarked)</t>
  </si>
  <si>
    <t>Partially marked</t>
  </si>
  <si>
    <t>[Partially marked](#typeid_partially_marked)</t>
  </si>
  <si>
    <t>partially marked</t>
  </si>
  <si>
    <t>[partially marked](#typeid_partially_marked)</t>
  </si>
  <si>
    <t>Partially marked individuals / populations / species</t>
  </si>
  <si>
    <t>[Partially marked individuals / populations / species](#typeid_partially_marked)</t>
  </si>
  <si>
    <t>partially marked individuals / populations / species</t>
  </si>
  <si>
    <t>[partially marked individuals / populations / species](#typeid_partially_marked)</t>
  </si>
  <si>
    <t>Marked</t>
  </si>
  <si>
    <t>[Marked](#typeid_marked)</t>
  </si>
  <si>
    <t>marked</t>
  </si>
  <si>
    <t>[marked](#typeid_marked)</t>
  </si>
  <si>
    <t>Marked individuals / populations / species</t>
  </si>
  <si>
    <t>[Marked individuals / populations / species](#typeid_marked)</t>
  </si>
  <si>
    <t>marked individuals / populations / species</t>
  </si>
  <si>
    <t>[marked individuals / populations / species](#typeid_marked)</t>
  </si>
  <si>
    <t>[Trigger speed](#trigger_speed)</t>
  </si>
  <si>
    <t>[trigger speed](#trigger_speed)</t>
  </si>
  <si>
    <t>[Trigger 'event'](#trigger_event)</t>
  </si>
  <si>
    <t>[trigger 'event'](#trigger_event)</t>
  </si>
  <si>
    <t>[Total number of camera days](#total_number_of_camera_days)</t>
  </si>
  <si>
    <t>[total number of camera days](#total_number_of_camera_days)</t>
  </si>
  <si>
    <t>[Time-lapse image](#timelapse_image)</t>
  </si>
  <si>
    <t>[time-lapse image](#timelapse_image)</t>
  </si>
  <si>
    <t>[Test Image Taken](#test_img_taken)</t>
  </si>
  <si>
    <t>[Test image](#test_image)</t>
  </si>
  <si>
    <t>[test image](#test_image)</t>
  </si>
  <si>
    <t>[Target Species](#target_species)</t>
  </si>
  <si>
    <t>[Tag](#tag)</t>
  </si>
  <si>
    <t>[tag](#tag)</t>
  </si>
  <si>
    <t>[Survey Objectives](#survey_objectives)</t>
  </si>
  <si>
    <t>[Survey Name](#survey_name)</t>
  </si>
  <si>
    <t>[Survey Design Description](#survey_design_description)</t>
  </si>
  <si>
    <t>[Survey Design](#survey_design)</t>
  </si>
  <si>
    <t>[Survey](#survey)</t>
  </si>
  <si>
    <t>[survey](#survey)</t>
  </si>
  <si>
    <t>[Study Area Name](#study_area_name)</t>
  </si>
  <si>
    <t>[Study Area Description](#study_area_description)</t>
  </si>
  <si>
    <t>[Study area](#study_area)</t>
  </si>
  <si>
    <t>[study area](#study_area)</t>
  </si>
  <si>
    <t>[State variable](#state_variable)</t>
  </si>
  <si>
    <t>[state variable](#state_variable)</t>
  </si>
  <si>
    <t>[Stake Distance (m)](#stake_distance)</t>
  </si>
  <si>
    <t>[Species](#species)</t>
  </si>
  <si>
    <t>[Spatial autocorrelation](#spatial_autocorrelation)</t>
  </si>
  <si>
    <t>[spatial autocorrelation](#spatial_autocorrelation)</t>
  </si>
  <si>
    <t>[Sex Class](#sex_class)</t>
  </si>
  <si>
    <t>[Video Length (seconds)](#settings_video_length)</t>
  </si>
  <si>
    <t>[User label](#settings_userlabel)</t>
  </si>
  <si>
    <t>[user label](#settings_userlabel)</t>
  </si>
  <si>
    <t>[Trigger Sensitivity](#settings_trigger_sensitivity)</t>
  </si>
  <si>
    <t>[Trigger Mode(s)  (camera settings)](#settings_trigger_modes)</t>
  </si>
  <si>
    <t>[Quiet Period (seconds)](#settings_quiet_period)</t>
  </si>
  <si>
    <t>[Photos Per Trigger](#settings_photos_per_trigger)</t>
  </si>
  <si>
    <t>[Motion Image Interval (seconds)](#settings_motion_img_interval)</t>
  </si>
  <si>
    <t>[Infrared illuminator](#settings_infrared_illum)</t>
  </si>
  <si>
    <t>[infrared illuminator](#settings_infrared_illum)</t>
  </si>
  <si>
    <t>[Flash output](#settings_flash_output)</t>
  </si>
  <si>
    <t>[flash output](#settings_flash_output)</t>
  </si>
  <si>
    <t>[Service/Retrieval visit](#service_retrieval_visit)</t>
  </si>
  <si>
    <t>[service/retrieval visit](#service_retrieval_visit)</t>
  </si>
  <si>
    <t>[Service/Retrieval metadata](#service_retrieval_metadata)</t>
  </si>
  <si>
    <t>[service/retrieval metadata](#service_retrieval_metadata)</t>
  </si>
  <si>
    <t>[Service/Retrieval Crew](#service_retrieval_crew)</t>
  </si>
  <si>
    <t>[Service/Retrieval Comments](#service_retrieval_comments)</t>
  </si>
  <si>
    <t>[Service/Retrieval](#service_retrieval)</t>
  </si>
  <si>
    <t>[service/retrieval](#service_retrieval)</t>
  </si>
  <si>
    <t>[Sequence Name](#sequence_name)</t>
  </si>
  <si>
    <t>[Sequence](#sequence)</t>
  </si>
  <si>
    <t>[sequence](#sequence)</t>
  </si>
  <si>
    <t>[Security](#security)</t>
  </si>
  <si>
    <t>[New SD Card ID](#sd_id_new)</t>
  </si>
  <si>
    <t>[SD Card Status (% Full)](#sd_card_status)</t>
  </si>
  <si>
    <t>[SD Card Replaced](#sd_card_replaced)</t>
  </si>
  <si>
    <t>[SD Card ID](#sd_card_id)</t>
  </si>
  <si>
    <t>[Targeted design](#sampledesign_targeted)</t>
  </si>
  <si>
    <t>[targeted design](#sampledesign_targeted)</t>
  </si>
  <si>
    <t>[Systematic random design](#sampledesign_systematic_random)</t>
  </si>
  <si>
    <t>[systematic random design](#sampledesign_systematic_random)</t>
  </si>
  <si>
    <t>[Systematic design](#sampledesign_systematic)</t>
  </si>
  <si>
    <t>[systematic design](#sampledesign_systematic)</t>
  </si>
  <si>
    <t>[Stratified design](#sampledesign_stratified)</t>
  </si>
  <si>
    <t>[stratified design](#sampledesign_stratified)</t>
  </si>
  <si>
    <t>[Random (or 'simple random') design](#sampledesign_random)</t>
  </si>
  <si>
    <t>[random (or 'simple random') design](#sampledesign_random)</t>
  </si>
  <si>
    <t>[Paired design](#sampledesign_paired)</t>
  </si>
  <si>
    <t>[paired design](#sampledesign_paired)</t>
  </si>
  <si>
    <t>[Convenience design](#sampledesign_convenience)</t>
  </si>
  <si>
    <t>[convenience design](#sampledesign_convenience)</t>
  </si>
  <si>
    <t>[Clustered design](#sampledesign_clustered)</t>
  </si>
  <si>
    <t>[clustered design](#sampledesign_clustered)</t>
  </si>
  <si>
    <t>[Sample Station Name](#sample_station_name)</t>
  </si>
  <si>
    <t>[Sample station](#sample_station)</t>
  </si>
  <si>
    <t>[sample station](#sample_station)</t>
  </si>
  <si>
    <t>[Remaining Battery (%)](#remaining_battery_percent)</t>
  </si>
  <si>
    <t>[Recovery time](#recovery_time)</t>
  </si>
  <si>
    <t>[recovery time](#recovery_time)</t>
  </si>
  <si>
    <t>[Purpose of Visit](#purpose_of_visit)</t>
  </si>
  <si>
    <t>[Pseudoreplication](#pseudoreplication)</t>
  </si>
  <si>
    <t>[pseudoreplication](#pseudoreplication)</t>
  </si>
  <si>
    <t>[Project Name](#project_name)</t>
  </si>
  <si>
    <t>[Project Description](#project_description)</t>
  </si>
  <si>
    <t>[Project Coordinator Email](#project_coordinator_email)</t>
  </si>
  <si>
    <t>[Project Coordinator](#project_coordinator)</t>
  </si>
  <si>
    <t>[Project](#project)</t>
  </si>
  <si>
    <t>[project](#project)</t>
  </si>
  <si>
    <t>[Occupancy](#occupancy)</t>
  </si>
  <si>
    <t>[occupancy](#occupancy)</t>
  </si>
  <si>
    <t>[Vital rate](#obj_vital_rate)</t>
  </si>
  <si>
    <t>[vital rate](#obj_vital_rate)</t>
  </si>
  <si>
    <t>[Relative abundance](#obj_rel_abund)</t>
  </si>
  <si>
    <t>[relative abundance](#obj_rel_abund)</t>
  </si>
  <si>
    <t>[Occupancy](#obj_occupancy)</t>
  </si>
  <si>
    <t>[occupancy](#obj_occupancy)</t>
  </si>
  <si>
    <t>[Species inventory](#obj_inventory)</t>
  </si>
  <si>
    <t>[species inventory](#obj_inventory)</t>
  </si>
  <si>
    <t>[Species diversity &amp; richness](#obj_divers_rich)</t>
  </si>
  <si>
    <t>[species diversity &amp; richness](#obj_divers_rich)</t>
  </si>
  <si>
    <t>[Density](#obj_density)</t>
  </si>
  <si>
    <t>[density](#obj_density)</t>
  </si>
  <si>
    <t>[Behaviour](#obj_behaviour)</t>
  </si>
  <si>
    <t>[behaviour](#obj_behaviour)</t>
  </si>
  <si>
    <t>[Absolute abundance / Population size](#obj_abundance)</t>
  </si>
  <si>
    <t>[absolute abundance / population size](#obj_abundance)</t>
  </si>
  <si>
    <t>[# Of Images](#number_of_images)</t>
  </si>
  <si>
    <t>[Northing Camera Location](#northing_camera_location)</t>
  </si>
  <si>
    <t>[Zero-inflation](#mod_zero_inflation)</t>
  </si>
  <si>
    <t>[zero-inflation](#mod_zero_inflation)</t>
  </si>
  <si>
    <t>[Time-to-event (TTE) model (Moeller et al., 2018)](#mod_tte)</t>
  </si>
  <si>
    <t>[Time in front of the camera (TIFC) (Huggard, 2018; Warbington &amp; Boyce, 2020; tested in Becker et al., 2022)](#mod_tifc)</t>
  </si>
  <si>
    <t>[Space-to-event (STE) model (Moeller et al., 2018)](#mod_ste)</t>
  </si>
  <si>
    <t>[Spatial mark-resight (SMR) (Chandler &amp; Royle, 2013; Sollmann et al., 2013a, 2013b)](#mod_smr)</t>
  </si>
  <si>
    <t>[Spatially explicit capture-recapture (SECR) / Spatial capture-recapture (SCR) (Borchers &amp; Efford, 2008; Efford, 2004; Royle &amp; Young, 2008; Royle et al., 2009)](#mod_scr_secr)</t>
  </si>
  <si>
    <t>[Spatial count (SC) model / Unmarked spatial capture-recapture (Chandler &amp; Royle, 2013)](#mod_sc)</t>
  </si>
  <si>
    <t>[Royle-Nichols model (Royle &amp; Nichols, 2003; MacKenzie et al., 2006)](#mod_royle_nichols)</t>
  </si>
  <si>
    <t>[Random encounter and staying time (REST) model (Nakashima et al., 2018)](#mod_rest)</t>
  </si>
  <si>
    <t>[Random encounter model (REM) (Rowcliffe et al., 2008, 2013)](#mod_rem)</t>
  </si>
  <si>
    <t>[Zero-inflated Poisson (ZIP) regression (Lambert, 1992)](#mod_rai_zip)</t>
  </si>
  <si>
    <t>[Zero-inflated negative binomial (ZINB) regression (McCullagh &amp; Nelder, 1989)](#mod_rai_zinb)</t>
  </si>
  <si>
    <t>[Poisson regression](#mod_rai_poisson)</t>
  </si>
  <si>
    <t>[poisson regression](#mod_rai_poisson)</t>
  </si>
  <si>
    <t>[Negative binomial (NB) regression (Mullahy, 1986)](#mod_rai_nb)</t>
  </si>
  <si>
    <t>[Hurdle model (Mullahy, 1986; Heilbron 1994)](#mod_rai_hurdle)</t>
  </si>
  <si>
    <t>[Relative abundance indices](#mod_rai)</t>
  </si>
  <si>
    <t>[relative abundance indices](#mod_rai)</t>
  </si>
  <si>
    <t>[Overdispersion](#mod_overdispersion)</t>
  </si>
  <si>
    <t>[overdispersion](#mod_overdispersion)</t>
  </si>
  <si>
    <t>[Occupancy model (MacKenzie et al., 2002)](#mod_occupancy)</t>
  </si>
  <si>
    <t>[N-mixture models](#mod_n_mixture)</t>
  </si>
  <si>
    <t>[n-mixture models](#mod_n_mixture)</t>
  </si>
  <si>
    <t>[Mark-resight (MR) model (Arnason et al., 1991; McClintock et al., 2009)](#mod_mr)</t>
  </si>
  <si>
    <t>[Instantaneous sampling (IS) model (Moeller et al., 2018)](#mod_is)</t>
  </si>
  <si>
    <t>[Inventory](#mod_inventory)</t>
  </si>
  <si>
    <t>[inventory](#mod_inventory)</t>
  </si>
  <si>
    <t>[Distance sampling (DS) model (Howe et al., 2017)](#mod_ds)</t>
  </si>
  <si>
    <t>[Species richness](#mod_divers_rich_rich2)</t>
  </si>
  <si>
    <t>[species richness](#mod_divers_rich_rich2)</t>
  </si>
  <si>
    <t>[Species richness](#mod_divers_rich_rich)</t>
  </si>
  <si>
    <t>[species richness](#mod_divers_rich_rich)</t>
  </si>
  <si>
    <t>[Gamma richness (γ)](#mod_divers_rich_gamma)</t>
  </si>
  <si>
    <t>[gamma richness (γ)](#mod_divers_rich_gamma)</t>
  </si>
  <si>
    <t>[Species diversity](#mod_divers_rich_divers)</t>
  </si>
  <si>
    <t>[species diversity](#mod_divers_rich_divers)</t>
  </si>
  <si>
    <t>[Beta-diversity (β)](#mod_divers_rich_beta)</t>
  </si>
  <si>
    <t>[beta-diversity (β)](#mod_divers_rich_beta)</t>
  </si>
  <si>
    <t>[Alpha richness (α)](#mod_divers_rich_alpha)</t>
  </si>
  <si>
    <t>[alpha richness (α)](#mod_divers_rich_alpha)</t>
  </si>
  <si>
    <t>[Capture-recapture (CR) / Capture-mark-recapture (CMR) (Karanth, 1995; Karanth &amp; Nichols, 1998)](#mod_cr_cmr)</t>
  </si>
  <si>
    <t>[Categorical partial identity model (Categorical SPIM; catSPIM) (Augustine et al., 2019; Sun et al., 2022)](#mod_catspim)</t>
  </si>
  <si>
    <t>[Model assumption](#mod_assumption)</t>
  </si>
  <si>
    <t>[model assumption](#mod_assumption)</t>
  </si>
  <si>
    <t>[Modelling approach](#mod_approach)</t>
  </si>
  <si>
    <t>[modelling approach](#mod_approach)</t>
  </si>
  <si>
    <t>[Spatial partial identity model (2-flank SPIM) (Augustine et al., 2018)](#mod_2flankspim)</t>
  </si>
  <si>
    <t>[Metadata](#metadata)</t>
  </si>
  <si>
    <t>[metadata](#metadata)</t>
  </si>
  <si>
    <t>[Longitude Camera Location](#longitude_camera_location)</t>
  </si>
  <si>
    <t>[Latitude Camera Location](#latitude_camera_location)</t>
  </si>
  <si>
    <t>[Key ID](#key_id)</t>
  </si>
  <si>
    <t>[Kernel density estimator](#kernel_density_estimator)</t>
  </si>
  <si>
    <t>[kernel density estimator](#kernel_density_estimator)</t>
  </si>
  <si>
    <t>[Inter-detection interval](#inter_detection_interval)</t>
  </si>
  <si>
    <t>[inter-detection interval](#inter_detection_interval)</t>
  </si>
  <si>
    <t>[Individual Count](#individual_count)</t>
  </si>
  <si>
    <t>Detections are independent</t>
  </si>
  <si>
    <t xml:space="preserve">Detections are [independent](#independent_detections) </t>
  </si>
  <si>
    <t>[Independent detections](#independent_detections)</t>
  </si>
  <si>
    <t>[independent detections](#independent_detections)</t>
  </si>
  <si>
    <t>[Imperfect detection](#imperfect_detection)</t>
  </si>
  <si>
    <t>[imperfect detection](#imperfect_detection)</t>
  </si>
  <si>
    <t>[Image Trigger Mode](#img_trigger_mode)</t>
  </si>
  <si>
    <t>[Image tagging](#img_tagging)</t>
  </si>
  <si>
    <t>[image tagging](#img_tagging)</t>
  </si>
  <si>
    <t>[Image Set Start Date Time (DD-MMM-YYYY HH:MM:SS)](#img_set_start_date_time)</t>
  </si>
  <si>
    <t>[Image Set End Date Time (DD-MMM-YYYY HH:MM:SS)](#img_set_end_date_time)</t>
  </si>
  <si>
    <t>[Image/Sequence Date Time (DD-MMM-YYYY HH:MM:SS)](#img_sequence_date_time)</t>
  </si>
  <si>
    <t>[Image/Sequence Comments](#img_sequence_comments)</t>
  </si>
  <si>
    <t>[Image Sequence](#img_sequence)</t>
  </si>
  <si>
    <t>[Image processing](#img_processing)</t>
  </si>
  <si>
    <t>[image processing](#img_processing)</t>
  </si>
  <si>
    <t>[Image Name](#img_name)</t>
  </si>
  <si>
    <t>[Image Infrared Illuminator](#img_infrared_illuminator)</t>
  </si>
  <si>
    <t>[Image Flash Output](#img_flash_output)</t>
  </si>
  <si>
    <t>[Image classification](#img_classification)</t>
  </si>
  <si>
    <t>[image classification](#img_classification)</t>
  </si>
  <si>
    <t>[Image](#image)</t>
  </si>
  <si>
    <t>[image](#image)</t>
  </si>
  <si>
    <t>[Human Transport Mode/Activity](#human_transport_mode_activity)</t>
  </si>
  <si>
    <t>[GPS Unit Accuracy (m) ](#gps_unit_accuracy)</t>
  </si>
  <si>
    <t>[Viewshed density estimators](#fov_viewshed_density_estimators)</t>
  </si>
  <si>
    <t>[viewshed density estimators](#fov_viewshed_density_estimators)</t>
  </si>
  <si>
    <t>[Viewshed](#fov_viewshed)</t>
  </si>
  <si>
    <t>[viewshed](#fov_viewshed)</t>
  </si>
  <si>
    <t>[FOV Target Feature Distance (m)](#fov_target_distance)</t>
  </si>
  <si>
    <t>[FOV Target Feature](#fov_target)</t>
  </si>
  <si>
    <t>[Registration area](#fov_registration_area)</t>
  </si>
  <si>
    <t>[registration area](#fov_registration_area)</t>
  </si>
  <si>
    <t>[Field of View (FOV)](#field_of_view)</t>
  </si>
  <si>
    <t>[False trigger](#false_trigger)</t>
  </si>
  <si>
    <t>[false trigger](#false_trigger)</t>
  </si>
  <si>
    <t>[Event Type](#event_type)</t>
  </si>
  <si>
    <t>[Effective detection distance](#effective_detection_distance)</t>
  </si>
  <si>
    <t>[effective detection distance](#effective_detection_distance)</t>
  </si>
  <si>
    <t>[Easting Camera Location](#easting_camera_location)</t>
  </si>
  <si>
    <t>[Detection zone](#detection_zone)</t>
  </si>
  <si>
    <t>[detection zone](#detection_zone)</t>
  </si>
  <si>
    <t>[Detection rate](#detection_rate)</t>
  </si>
  <si>
    <t>[detection rate](#detection_rate)</t>
  </si>
  <si>
    <t>[Detection probability (aka detectability)](#detection_probability)</t>
  </si>
  <si>
    <t>[detection probability (aka detectability)](#detection_probability)</t>
  </si>
  <si>
    <t>[Detection 'event'](#detection_event)</t>
  </si>
  <si>
    <t>[detection 'event'](#detection_event)</t>
  </si>
  <si>
    <t>[Detection distance](#detection_distance)</t>
  </si>
  <si>
    <t>[detection distance](#detection_distance)</t>
  </si>
  <si>
    <t>[Deployment visit](#deployment_visit)</t>
  </si>
  <si>
    <t>[deployment visit](#deployment_visit)</t>
  </si>
  <si>
    <t>[Deployment Start Date Time (DD-MMM-YYYY HH:MM:SS)](#deployment_start_date_time)</t>
  </si>
  <si>
    <t>[Deployment Name](#deployment_name)</t>
  </si>
  <si>
    <t>[Deployment metadata](#deployment_metadata)</t>
  </si>
  <si>
    <t>[deployment metadata](#deployment_metadata)</t>
  </si>
  <si>
    <t>[Deployment Image Count](#deployment_img_count)</t>
  </si>
  <si>
    <t>[Deployment End Date Time (DD-MMM-YYYY HH:MM:SS)](#deployment_end_date_time)</t>
  </si>
  <si>
    <t>[Deployment Crew](#deployment_crew)</t>
  </si>
  <si>
    <t>[Deployment Comments](#deployment_comments)</t>
  </si>
  <si>
    <t>[Deployment Area Photos Taken](#deployment_area_photos_taken)</t>
  </si>
  <si>
    <t>[Deployment area photos](#deployment_area_photos)</t>
  </si>
  <si>
    <t>[deployment area photos](#deployment_area_photos)</t>
  </si>
  <si>
    <t>[Deployment Area Photo Numbers](#deployment_area_photo_numbers)</t>
  </si>
  <si>
    <t>[Deployment](#deployment)</t>
  </si>
  <si>
    <t>[deployment](#deployment)</t>
  </si>
  <si>
    <t>[Density](#density)</t>
  </si>
  <si>
    <t>[density](#density)</t>
  </si>
  <si>
    <t>[Cumulative detection probability](#cumulative_det_probability)</t>
  </si>
  <si>
    <t>[cumulative detection probability](#cumulative_det_probability)</t>
  </si>
  <si>
    <t>[Crew](#crew)</t>
  </si>
  <si>
    <t>[crew](#crew)</t>
  </si>
  <si>
    <t>[Camera spacing](#camera_spacing)</t>
  </si>
  <si>
    <t>[camera spacing](#camera_spacing)</t>
  </si>
  <si>
    <t>[New Camera Serial Number](#camera_serial_number_new)</t>
  </si>
  <si>
    <t>[Camera Serial Number](#camera_serial_number)</t>
  </si>
  <si>
    <t>[New Camera Model](#camera_model_new)</t>
  </si>
  <si>
    <t>[Camera Model](#camera_model)</t>
  </si>
  <si>
    <t>[New Camera Make](#camera_make_new)</t>
  </si>
  <si>
    <t>[Camera Make](#camera_make)</t>
  </si>
  <si>
    <t>[Camera Location Name](#camera_location_name)</t>
  </si>
  <si>
    <t>[Camera Location Comments](#camera_location_comments)</t>
  </si>
  <si>
    <t>[Camera Location Characteristic(s)](#camera_location_characteristics)</t>
  </si>
  <si>
    <t>[Camera location](#camera_location)</t>
  </si>
  <si>
    <t>[New Camera ID](#cam_id_new)</t>
  </si>
  <si>
    <t>[Camera ID](#camera_id)</t>
  </si>
  <si>
    <t>[Camera Direction (degrees)](#camera_direction)</t>
  </si>
  <si>
    <t>[Camera days per camera location](#camera_days_per_camera_location)</t>
  </si>
  <si>
    <t>[Camera Damaged](#camera_damaged)</t>
  </si>
  <si>
    <t>[Camera Attachment](#camera_attachment)</t>
  </si>
  <si>
    <t>[Camera angle](#camera_angle)</t>
  </si>
  <si>
    <t>[camera angle](#camera_angle)</t>
  </si>
  <si>
    <t>[Camera Active On Departure](#camera_active_on_departure)</t>
  </si>
  <si>
    <t>[Camera Active On Arrival](#camera_active_on_arrival)</t>
  </si>
  <si>
    <t>[Behaviour](#behaviour)</t>
  </si>
  <si>
    <t>[Batteries Replaced](#batteries_replaced)</t>
  </si>
  <si>
    <t>[Visual lure](#baitlure_visual_lure)</t>
  </si>
  <si>
    <t>[visual lure](#baitlure_visual_lure)</t>
  </si>
  <si>
    <t>[Scent lure](#baitlure_scent_lure)</t>
  </si>
  <si>
    <t>[scent lure](#baitlure_scent_lure)</t>
  </si>
  <si>
    <t>[Lure](#baitlure_lure)</t>
  </si>
  <si>
    <t>[lure](#baitlure_lure)</t>
  </si>
  <si>
    <t>[Bait/Lure Type](#baitlure_bait_lure_type)</t>
  </si>
  <si>
    <t>[Bait](#baitlure_bait)</t>
  </si>
  <si>
    <t>[bait](#baitlure_bait)</t>
  </si>
  <si>
    <t>[Audible lure](#baitlure_audible_lure)</t>
  </si>
  <si>
    <t>[audible lure](#baitlure_audible_lure)</t>
  </si>
  <si>
    <t>[Animal ID](#animal_id)</t>
  </si>
  <si>
    <t>[Analyst](#analyst)</t>
  </si>
  <si>
    <t>[Subadult - Young of Year](#age_class_subadult_youngofyear)</t>
  </si>
  <si>
    <t>[Subadult - Yearling](#age_class_subadult_yearling)</t>
  </si>
  <si>
    <t>[Subadult](#age_class_subadult)</t>
  </si>
  <si>
    <t>[Juvenile](#age_class_juvenile)</t>
  </si>
  <si>
    <t>[Adult](#age_class_adult)</t>
  </si>
  <si>
    <t>[Age Class](#age_class)</t>
  </si>
  <si>
    <t>[Access Method](#access_method)</t>
  </si>
  <si>
    <t>[Objective](#survey_objectives)</t>
  </si>
  <si>
    <t>[objective](#survey_objectives)</t>
  </si>
  <si>
    <t>sequences</t>
  </si>
  <si>
    <t>randomly placed</t>
  </si>
  <si>
    <t xml:space="preserve">[randomly placed](#sampledesign_random) </t>
  </si>
  <si>
    <t>SCR</t>
  </si>
  <si>
    <t>[n-mixture](#mod_n_mixture)</t>
  </si>
  <si>
    <t>[Model assumptions](#mod_assumption)</t>
  </si>
  <si>
    <t>[assumptions](#mod_assumption)</t>
  </si>
  <si>
    <t>assumption</t>
  </si>
  <si>
    <t>[assumption](#mod_assumption)</t>
  </si>
  <si>
    <t>[Modelling approaches](#mod_approach)</t>
  </si>
  <si>
    <t>[approach](#mod_approach)</t>
  </si>
  <si>
    <t>[detection probability](#detection_probability)</t>
  </si>
  <si>
    <t>detectability</t>
  </si>
  <si>
    <t>[Serial Number](#camera_serial_number)</t>
  </si>
  <si>
    <t>[Model](#camera_model)</t>
  </si>
  <si>
    <t>[model](#camera_model)</t>
  </si>
  <si>
    <t>[Make](#camera_make)</t>
  </si>
  <si>
    <t>[make](#camera_make)</t>
  </si>
  <si>
    <t>[Camera Location Characteristics](#camera_location_characteristics)</t>
  </si>
  <si>
    <t>[Camera locations](#camera_location)</t>
  </si>
  <si>
    <t>[camera locations](#camera_location)</t>
  </si>
  <si>
    <t>[camera location](#camera_location)</t>
  </si>
  <si>
    <t>[Camera Height](#camera_height)</t>
  </si>
  <si>
    <t>[Camera Direction](#camera_direction)</t>
  </si>
  <si>
    <t>[Angle](#camera_angle)</t>
  </si>
  <si>
    <t>[angle](#camera_angle)</t>
  </si>
  <si>
    <t>rtxt_</t>
  </si>
  <si>
    <t>ref_intext_</t>
  </si>
  <si>
    <t>rbib_</t>
  </si>
  <si>
    <t>ref_bib_</t>
  </si>
  <si>
    <t>[**relative abundance indices**](#mod_relative_abundance)</t>
  </si>
  <si>
    <t>var_type</t>
  </si>
  <si>
    <t>tl_ul</t>
  </si>
  <si>
    <t>text_single</t>
  </si>
  <si>
    <t>dd</t>
  </si>
  <si>
    <t>ddd</t>
  </si>
  <si>
    <t>camera location</t>
  </si>
  <si>
    <t xml:space="preserve">    - &lt;b&gt;Species diversity&lt;/b&gt;: 'A measure of diversity that incorporates both the number of species in an assemblage and some measure of their relative abundances.' (Gotelli &amp; Chao, 2013)&lt;br&gt;    - &lt;b&gt;Species richness&lt;/b&gt;: 'The total number of species in an assemblage or a sample' (Gotelli &amp; Chao, 2013).</t>
  </si>
  <si>
    <t>obj_unkn</t>
  </si>
  <si>
    <t>err</t>
  </si>
  <si>
    <t>simp</t>
  </si>
  <si>
    <t>u</t>
  </si>
  <si>
    <t>abrv</t>
  </si>
  <si>
    <t>abrv2</t>
  </si>
  <si>
    <t>aka</t>
  </si>
  <si>
    <t>mod</t>
  </si>
  <si>
    <t>modtxt</t>
  </si>
  <si>
    <t>nu</t>
  </si>
  <si>
    <t>pl</t>
  </si>
  <si>
    <t>pl2</t>
  </si>
  <si>
    <t>abrv_pl</t>
  </si>
  <si>
    <t>abrv_txt</t>
  </si>
  <si>
    <t>full</t>
  </si>
  <si>
    <t>[Camera Height (m)](#camera_height)</t>
  </si>
  <si>
    <t>or</t>
  </si>
  <si>
    <t>es</t>
  </si>
  <si>
    <t>Stratum</t>
  </si>
  <si>
    <t>stratum</t>
  </si>
  <si>
    <t>[stratified random design](#sampledesign_stratified_random)</t>
  </si>
  <si>
    <t>[Stratified random design](#sampledesign_stratified_random)</t>
  </si>
  <si>
    <t>[image classification confidence](#img_classification_confidence)</t>
  </si>
  <si>
    <t>[Image classification confidence](#img_classification_confidence)</t>
  </si>
  <si>
    <t>key_def</t>
  </si>
  <si>
    <t>mod_scr</t>
  </si>
  <si>
    <t>mod_secr</t>
  </si>
  <si>
    <t>mod_cmr</t>
  </si>
  <si>
    <t>mod_cr</t>
  </si>
  <si>
    <t>Trigger Mode(s) (camera settings)</t>
  </si>
  <si>
    <t>Capture-recapture (CR)</t>
  </si>
  <si>
    <t>Modelling approach(es)</t>
  </si>
  <si>
    <t>tip_id_lower</t>
  </si>
  <si>
    <t>tip_id_upper</t>
  </si>
  <si>
    <r>
      <t>**Adult</t>
    </r>
    <r>
      <rPr>
        <sz val="11"/>
        <color theme="1"/>
        <rFont val="Aptos Narrow"/>
        <family val="2"/>
        <scheme val="minor"/>
      </rPr>
      <t>**</t>
    </r>
  </si>
  <si>
    <r>
      <t>**</t>
    </r>
    <r>
      <rPr>
        <sz val="11"/>
        <color theme="1"/>
        <rFont val="Aptos Narrow"/>
        <family val="2"/>
        <scheme val="minor"/>
      </rPr>
      <t>Age Class**</t>
    </r>
  </si>
  <si>
    <r>
      <t>**</t>
    </r>
    <r>
      <rPr>
        <sz val="11"/>
        <color theme="1"/>
        <rFont val="Aptos Narrow"/>
        <family val="2"/>
        <scheme val="minor"/>
      </rPr>
      <t>Analyst**</t>
    </r>
  </si>
  <si>
    <r>
      <t>**</t>
    </r>
    <r>
      <rPr>
        <sz val="11"/>
        <color rgb="FF000000"/>
        <rFont val="Aptos Narrow"/>
        <family val="2"/>
        <scheme val="minor"/>
      </rPr>
      <t>Bait*/Lure Type</t>
    </r>
    <r>
      <rPr>
        <sz val="11"/>
        <color theme="1"/>
        <rFont val="Aptos Narrow"/>
        <family val="2"/>
        <scheme val="minor"/>
      </rPr>
      <t>**</t>
    </r>
  </si>
  <si>
    <r>
      <t>**</t>
    </r>
    <r>
      <rPr>
        <sz val="11"/>
        <color theme="1"/>
        <rFont val="Aptos Narrow"/>
        <family val="2"/>
        <scheme val="minor"/>
      </rPr>
      <t>Camera Height (m) **</t>
    </r>
  </si>
  <si>
    <r>
      <t>**</t>
    </r>
    <r>
      <rPr>
        <sz val="11"/>
        <color theme="1"/>
        <rFont val="Aptos Narrow"/>
        <family val="2"/>
        <scheme val="minor"/>
      </rPr>
      <t>Camera ID**</t>
    </r>
  </si>
  <si>
    <r>
      <t>**</t>
    </r>
    <r>
      <rPr>
        <sz val="11"/>
        <color theme="1"/>
        <rFont val="Aptos Narrow"/>
        <family val="2"/>
        <scheme val="minor"/>
      </rPr>
      <t>Camera Location Name**</t>
    </r>
  </si>
  <si>
    <r>
      <t>**</t>
    </r>
    <r>
      <rPr>
        <sz val="11"/>
        <color theme="1"/>
        <rFont val="Aptos Narrow"/>
        <family val="2"/>
        <scheme val="minor"/>
      </rPr>
      <t>Camera Make**</t>
    </r>
  </si>
  <si>
    <r>
      <t>**</t>
    </r>
    <r>
      <rPr>
        <sz val="11"/>
        <color theme="1"/>
        <rFont val="Aptos Narrow"/>
        <family val="2"/>
        <scheme val="minor"/>
      </rPr>
      <t>Camera Model**</t>
    </r>
  </si>
  <si>
    <r>
      <t>**</t>
    </r>
    <r>
      <rPr>
        <sz val="11"/>
        <color theme="1"/>
        <rFont val="Aptos Narrow"/>
        <family val="2"/>
        <scheme val="minor"/>
      </rPr>
      <t>Camera Serial Number**</t>
    </r>
  </si>
  <si>
    <r>
      <t>**</t>
    </r>
    <r>
      <rPr>
        <sz val="11"/>
        <color theme="1"/>
        <rFont val="Aptos Narrow"/>
        <family val="2"/>
        <scheme val="minor"/>
      </rPr>
      <t>Deployment Crew**</t>
    </r>
  </si>
  <si>
    <r>
      <t>**</t>
    </r>
    <r>
      <rPr>
        <sz val="11"/>
        <color theme="1"/>
        <rFont val="Aptos Narrow"/>
        <family val="2"/>
        <scheme val="minor"/>
      </rPr>
      <t>Deployment End Date Time (DD-MMM-YYYY HH:MM:SS)**</t>
    </r>
  </si>
  <si>
    <r>
      <t>**</t>
    </r>
    <r>
      <rPr>
        <sz val="11"/>
        <color theme="1"/>
        <rFont val="Aptos Narrow"/>
        <family val="2"/>
        <scheme val="minor"/>
      </rPr>
      <t>Deployment Name**</t>
    </r>
  </si>
  <si>
    <r>
      <t>**</t>
    </r>
    <r>
      <rPr>
        <sz val="11"/>
        <color theme="1"/>
        <rFont val="Aptos Narrow"/>
        <family val="2"/>
        <scheme val="minor"/>
      </rPr>
      <t>Deployment Start Date Time (DD-MMM-YYYY HH:MM:SS)**</t>
    </r>
  </si>
  <si>
    <r>
      <t>**</t>
    </r>
    <r>
      <rPr>
        <sz val="11"/>
        <color rgb="FF000000"/>
        <rFont val="Aptos Narrow"/>
        <family val="2"/>
        <scheme val="minor"/>
      </rPr>
      <t>Event Type</t>
    </r>
    <r>
      <rPr>
        <sz val="11"/>
        <color theme="1"/>
        <rFont val="Aptos Narrow"/>
        <family val="2"/>
        <scheme val="minor"/>
      </rPr>
      <t>**</t>
    </r>
  </si>
  <si>
    <r>
      <t>**</t>
    </r>
    <r>
      <rPr>
        <sz val="11"/>
        <color theme="1"/>
        <rFont val="Aptos Narrow"/>
        <family val="2"/>
        <scheme val="minor"/>
      </rPr>
      <t>GPS Unit Accuracy (m)</t>
    </r>
    <r>
      <rPr>
        <sz val="11"/>
        <color rgb="FF000000"/>
        <rFont val="Aptos Narrow"/>
        <family val="2"/>
        <scheme val="minor"/>
      </rPr>
      <t xml:space="preserve"> **</t>
    </r>
  </si>
  <si>
    <r>
      <t>**</t>
    </r>
    <r>
      <rPr>
        <sz val="11"/>
        <color theme="1"/>
        <rFont val="Aptos Narrow"/>
        <family val="2"/>
        <scheme val="minor"/>
      </rPr>
      <t>Image Name</t>
    </r>
    <r>
      <rPr>
        <sz val="11"/>
        <color rgb="FF000000"/>
        <rFont val="Aptos Narrow"/>
        <family val="2"/>
        <scheme val="minor"/>
      </rPr>
      <t>**</t>
    </r>
  </si>
  <si>
    <r>
      <t>**</t>
    </r>
    <r>
      <rPr>
        <sz val="11"/>
        <color theme="1"/>
        <rFont val="Aptos Narrow"/>
        <family val="2"/>
        <scheme val="minor"/>
      </rPr>
      <t>Image Set End Date Time (DD-MMM-YYYY HH:MM:SS)</t>
    </r>
    <r>
      <rPr>
        <sz val="11"/>
        <color rgb="FF000000"/>
        <rFont val="Aptos Narrow"/>
        <family val="2"/>
        <scheme val="minor"/>
      </rPr>
      <t>**</t>
    </r>
  </si>
  <si>
    <r>
      <t>**</t>
    </r>
    <r>
      <rPr>
        <sz val="11"/>
        <color theme="1"/>
        <rFont val="Aptos Narrow"/>
        <family val="2"/>
        <scheme val="minor"/>
      </rPr>
      <t>Image Set Start Date Time (DD-MMM-YYYY HH:MM:SS)</t>
    </r>
    <r>
      <rPr>
        <sz val="11"/>
        <color rgb="FF000000"/>
        <rFont val="Aptos Narrow"/>
        <family val="2"/>
        <scheme val="minor"/>
      </rPr>
      <t>**</t>
    </r>
  </si>
  <si>
    <r>
      <t>**</t>
    </r>
    <r>
      <rPr>
        <sz val="11"/>
        <color theme="1"/>
        <rFont val="Aptos Narrow"/>
        <family val="2"/>
        <scheme val="minor"/>
      </rPr>
      <t>Individual Count</t>
    </r>
    <r>
      <rPr>
        <sz val="11"/>
        <color rgb="FF000000"/>
        <rFont val="Aptos Narrow"/>
        <family val="2"/>
        <scheme val="minor"/>
      </rPr>
      <t>**</t>
    </r>
  </si>
  <si>
    <r>
      <t>**</t>
    </r>
    <r>
      <rPr>
        <sz val="11"/>
        <color theme="1"/>
        <rFont val="Aptos Narrow"/>
        <family val="2"/>
        <scheme val="minor"/>
      </rPr>
      <t>Latitude Camera Location</t>
    </r>
    <r>
      <rPr>
        <sz val="11"/>
        <color rgb="FF000000"/>
        <rFont val="Aptos Narrow"/>
        <family val="2"/>
        <scheme val="minor"/>
      </rPr>
      <t>**</t>
    </r>
  </si>
  <si>
    <r>
      <t>**</t>
    </r>
    <r>
      <rPr>
        <sz val="11"/>
        <color theme="1"/>
        <rFont val="Aptos Narrow"/>
        <family val="2"/>
        <scheme val="minor"/>
      </rPr>
      <t>Longitude Camera Location</t>
    </r>
    <r>
      <rPr>
        <sz val="11"/>
        <color rgb="FF000000"/>
        <rFont val="Aptos Narrow"/>
        <family val="2"/>
        <scheme val="minor"/>
      </rPr>
      <t>**</t>
    </r>
  </si>
  <si>
    <r>
      <t>**</t>
    </r>
    <r>
      <rPr>
        <sz val="11"/>
        <color theme="1"/>
        <rFont val="Aptos Narrow"/>
        <family val="2"/>
        <scheme val="minor"/>
      </rPr>
      <t>Motion Image Interval (seconds)</t>
    </r>
    <r>
      <rPr>
        <sz val="11"/>
        <color rgb="FF000000"/>
        <rFont val="Aptos Narrow"/>
        <family val="2"/>
        <scheme val="minor"/>
      </rPr>
      <t>**</t>
    </r>
  </si>
  <si>
    <r>
      <t>**</t>
    </r>
    <r>
      <rPr>
        <sz val="11"/>
        <color theme="1"/>
        <rFont val="Aptos Narrow"/>
        <family val="2"/>
        <scheme val="minor"/>
      </rPr>
      <t>Northing Camera Location</t>
    </r>
    <r>
      <rPr>
        <sz val="11"/>
        <color rgb="FF000000"/>
        <rFont val="Aptos Narrow"/>
        <family val="2"/>
        <scheme val="minor"/>
      </rPr>
      <t>**</t>
    </r>
  </si>
  <si>
    <r>
      <t>**</t>
    </r>
    <r>
      <rPr>
        <sz val="11"/>
        <color theme="1"/>
        <rFont val="Aptos Narrow"/>
        <family val="2"/>
        <scheme val="minor"/>
      </rPr>
      <t>Photos Per Trigger</t>
    </r>
    <r>
      <rPr>
        <sz val="11"/>
        <color rgb="FF000000"/>
        <rFont val="Aptos Narrow"/>
        <family val="2"/>
        <scheme val="minor"/>
      </rPr>
      <t>**</t>
    </r>
  </si>
  <si>
    <r>
      <t>**</t>
    </r>
    <r>
      <rPr>
        <sz val="11"/>
        <color theme="1"/>
        <rFont val="Aptos Narrow"/>
        <family val="2"/>
        <scheme val="minor"/>
      </rPr>
      <t>Project Name</t>
    </r>
    <r>
      <rPr>
        <sz val="11"/>
        <color rgb="FF000000"/>
        <rFont val="Aptos Narrow"/>
        <family val="2"/>
        <scheme val="minor"/>
      </rPr>
      <t>**</t>
    </r>
  </si>
  <si>
    <r>
      <t>**</t>
    </r>
    <r>
      <rPr>
        <sz val="11"/>
        <color theme="1"/>
        <rFont val="Aptos Narrow"/>
        <family val="2"/>
        <scheme val="minor"/>
      </rPr>
      <t>Quiet Period (seconds)</t>
    </r>
    <r>
      <rPr>
        <sz val="11"/>
        <color rgb="FF000000"/>
        <rFont val="Aptos Narrow"/>
        <family val="2"/>
        <scheme val="minor"/>
      </rPr>
      <t>**</t>
    </r>
  </si>
  <si>
    <r>
      <t xml:space="preserve">Random encounter and staying time (REST) model </t>
    </r>
    <r>
      <rPr>
        <sz val="11"/>
        <color theme="1"/>
        <rFont val="Aptos Narrow"/>
        <family val="2"/>
        <scheme val="minor"/>
      </rPr>
      <t>(Nakashima et al., 2018)</t>
    </r>
  </si>
  <si>
    <r>
      <t>**</t>
    </r>
    <r>
      <rPr>
        <sz val="11"/>
        <color theme="1"/>
        <rFont val="Aptos Narrow"/>
        <family val="2"/>
        <scheme val="minor"/>
      </rPr>
      <t>Sample Station Name</t>
    </r>
    <r>
      <rPr>
        <sz val="11"/>
        <color rgb="FF000000"/>
        <rFont val="Aptos Narrow"/>
        <family val="2"/>
        <scheme val="minor"/>
      </rPr>
      <t>**</t>
    </r>
  </si>
  <si>
    <r>
      <t>**</t>
    </r>
    <r>
      <rPr>
        <sz val="11"/>
        <color theme="1"/>
        <rFont val="Aptos Narrow"/>
        <family val="2"/>
        <scheme val="minor"/>
      </rPr>
      <t>Sequence Name</t>
    </r>
    <r>
      <rPr>
        <sz val="11"/>
        <color rgb="FF000000"/>
        <rFont val="Aptos Narrow"/>
        <family val="2"/>
        <scheme val="minor"/>
      </rPr>
      <t>**</t>
    </r>
  </si>
  <si>
    <r>
      <t>**</t>
    </r>
    <r>
      <rPr>
        <sz val="11"/>
        <color theme="1"/>
        <rFont val="Aptos Narrow"/>
        <family val="2"/>
        <scheme val="minor"/>
      </rPr>
      <t>Sex Class</t>
    </r>
    <r>
      <rPr>
        <sz val="11"/>
        <color rgb="FF000000"/>
        <rFont val="Aptos Narrow"/>
        <family val="2"/>
        <scheme val="minor"/>
      </rPr>
      <t>**</t>
    </r>
  </si>
  <si>
    <r>
      <t>**</t>
    </r>
    <r>
      <rPr>
        <sz val="11"/>
        <color theme="1"/>
        <rFont val="Aptos Narrow"/>
        <family val="2"/>
        <scheme val="minor"/>
      </rPr>
      <t>Study Area Name</t>
    </r>
    <r>
      <rPr>
        <sz val="11"/>
        <color rgb="FF000000"/>
        <rFont val="Aptos Narrow"/>
        <family val="2"/>
        <scheme val="minor"/>
      </rPr>
      <t>**</t>
    </r>
  </si>
  <si>
    <r>
      <t>**</t>
    </r>
    <r>
      <rPr>
        <sz val="11"/>
        <color theme="1"/>
        <rFont val="Aptos Narrow"/>
        <family val="2"/>
        <scheme val="minor"/>
      </rPr>
      <t>Target Species</t>
    </r>
    <r>
      <rPr>
        <sz val="11"/>
        <color rgb="FF000000"/>
        <rFont val="Aptos Narrow"/>
        <family val="2"/>
        <scheme val="minor"/>
      </rPr>
      <t>**</t>
    </r>
  </si>
  <si>
    <r>
      <t>**</t>
    </r>
    <r>
      <rPr>
        <sz val="11"/>
        <color theme="1"/>
        <rFont val="Aptos Narrow"/>
        <family val="2"/>
        <scheme val="minor"/>
      </rPr>
      <t>Trigger Mode(s)</t>
    </r>
    <r>
      <rPr>
        <sz val="11"/>
        <color rgb="FF000000"/>
        <rFont val="Aptos Narrow"/>
        <family val="2"/>
        <scheme val="minor"/>
      </rPr>
      <t xml:space="preserve"> **</t>
    </r>
    <r>
      <rPr>
        <sz val="11"/>
        <color theme="1"/>
        <rFont val="Aptos Narrow"/>
        <family val="2"/>
        <scheme val="minor"/>
      </rPr>
      <t xml:space="preserve"> </t>
    </r>
    <r>
      <rPr>
        <sz val="11"/>
        <color rgb="FF000000"/>
        <rFont val="Aptos Narrow"/>
        <family val="2"/>
        <scheme val="minor"/>
      </rPr>
      <t>(camera settings)</t>
    </r>
  </si>
  <si>
    <r>
      <t>**</t>
    </r>
    <r>
      <rPr>
        <sz val="11"/>
        <color theme="1"/>
        <rFont val="Aptos Narrow"/>
        <family val="2"/>
        <scheme val="minor"/>
      </rPr>
      <t>Trigger Sensitivity</t>
    </r>
    <r>
      <rPr>
        <sz val="11"/>
        <color rgb="FF000000"/>
        <rFont val="Aptos Narrow"/>
        <family val="2"/>
        <scheme val="minor"/>
      </rPr>
      <t>**</t>
    </r>
  </si>
  <si>
    <r>
      <t>**</t>
    </r>
    <r>
      <rPr>
        <sz val="11"/>
        <color theme="1"/>
        <rFont val="Aptos Narrow"/>
        <family val="2"/>
        <scheme val="minor"/>
      </rPr>
      <t>UTM Zone Camera Location</t>
    </r>
    <r>
      <rPr>
        <sz val="11"/>
        <color rgb="FF000000"/>
        <rFont val="Aptos Narrow"/>
        <family val="2"/>
        <scheme val="minor"/>
      </rPr>
      <t>**</t>
    </r>
  </si>
  <si>
    <t>**\*Walktest Distance (m)**</t>
  </si>
  <si>
    <t>lookup_exact</t>
  </si>
  <si>
    <t>“A curve of rising biodiversity in which the x-axis is the number of sampling units (individuals or samples) from an assemblage and the y-axis is the observed species richness. The species accumulation curve rises monotonically to an asymptotic maximum number of species.” ({{ rtxt_gotelli_chao_2013 }})</t>
  </si>
  <si>
    <t>“A statistical interpolation method of rarefying or thinning a reference sample by drawing random subsets of individuals (or samples) in order to standardize the comparison of biological diversity on the basis of a common number of individuals or samples” ({{ rtxt_gotelli_chao_2013 }})</t>
  </si>
  <si>
    <t>distribution_poisson</t>
  </si>
  <si>
    <t>distribution_para</t>
  </si>
  <si>
    <t>mod_divers_rich_rich_obs</t>
  </si>
  <si>
    <t>mod_divers_rich_rich_est</t>
  </si>
  <si>
    <t>distribution_species</t>
  </si>
  <si>
    <t>the number of individuals present of the species in question, relative to the total number of individuals of all species (or how “represented” is the species when considering the total number of individuals of all species).</t>
  </si>
  <si>
    <t>mod_divers_rich_rich3</t>
  </si>
  <si>
    <t>The total number of species in an assemblage or a sample. Species richness in an assemblage is difficult to estimate reliably from sample data because it is very sensitive to the number of individuals and the number of samples collected. Species richness is a diversity of order 0 (which means it is completely insensitive to species abundances).' (Gotelli &amp; Chao, 2013)</t>
  </si>
  <si>
    <t>The total number of species in an assemblage or a sample. Species richness in an assemblage is difficult to estimate reliably from sample data because it is very sensitive to the number of individuals and the number of samples collected. Species richness is a diversity of order 0 (which means it is completely insensitive to species abundances).' ({{ rtxt_gotelli_chao_2013 }})</t>
  </si>
  <si>
    <t>mod_divers_rich_divers2</t>
  </si>
  <si>
    <t>A measure of diversity that incorporates both the number of species in an assemblage and some measure of their relative abundances. Many species diversity indices can be converted by an algebraic transformation to Hill numbers.' ({{ rtxt_gotelli_chao_2013 }})</t>
  </si>
  <si>
    <t>A measure of diversity that incorporates both the number of species in an assemblage and some measure of their relative abundances. Many species diversity indices can be converted by an algebraic transformation to Hill numbers.' (Gotelli &amp; Chao, 2013)</t>
  </si>
  <si>
    <t>(plural of stratum) the 'division in an organized system based on the characteristics of that system' (Morrison et al., 2008)</t>
  </si>
  <si>
    <t>(plural of stratum) the 'division in an organized system based on the characteristics of that system' ({{ rtxt_morrison_et_al_2008 }})</t>
  </si>
  <si>
    <t>the sum of the number of species seen' (e.g. {{ rtxt_kitamura_et_al_2010 }}; {{ rtxt_pettorelli_et_al_2010 }}; {{ rtxt_ahumada_et_al_2011 }}; {{ rtxt_samejima_et_al_2012 }})</t>
  </si>
  <si>
    <t>when the \“sum of the number of species seen\” is adjusted based on corrections for \“{{ tl_imperfect_detection }}\” (i.e. the fact that some species in a given sample may have been missed)' ({{ rtxt_wearn_gloverkapfer_2017 }})</t>
  </si>
  <si>
    <t>the area within which an animal normally lives and finds what it needs to survive and reproduce.</t>
  </si>
  <si>
    <t>Baits</t>
  </si>
  <si>
    <t>baits</t>
  </si>
  <si>
    <t>[Baits](#baitlure_bait)</t>
  </si>
  <si>
    <t>[baits](#baitlure_bait)</t>
  </si>
  <si>
    <t>Scent lures</t>
  </si>
  <si>
    <t>scent lures</t>
  </si>
  <si>
    <t>[Scent lures](#baitlure_scent_lure)</t>
  </si>
  <si>
    <t>[scent lures](#baitlure_scent_lure)</t>
  </si>
  <si>
    <t>from2</t>
  </si>
  <si>
    <t>field_text_upper</t>
  </si>
  <si>
    <t>field_text_lower</t>
  </si>
  <si>
    <t>“A curve of rising biodiversity in which the x-axis is the number of sampling units (individuals or samples) from an assemblage and the y-axis is the observed species richness. The species accumulation curve rises monotonically to an asymptotic maximum number of species.” (Gotelli &amp; Chao, 2013)</t>
  </si>
  <si>
    <t>“A statistical interpolation method of rarefying or thinning a reference sample by drawing random subsets of individuals (or samples) in order to standardize the comparison of biological diversity on the basis of a common number of individuals or samples” (Gotelli &amp; Chao, 2013)</t>
  </si>
  <si>
    <t>the sum of the number of species seen' (e.g., Kitamura et al., 2010; Pettorelli et al., 2010; Ahumada et al., 2011; Aamejima et al., 2012)</t>
  </si>
  <si>
    <t>when the \“sum of the number of species seen\” is adjusted based on corrections for \“imperfect detection\” (i.e. the fact that some species in a given sample may have been missed)' (Wearn &amp; Glover-Kapfer, 2017)</t>
  </si>
  <si>
    <t>species-accumulation curve</t>
  </si>
  <si>
    <t>species-specific</t>
  </si>
  <si>
    <t>home range</t>
  </si>
  <si>
    <t>species distribution</t>
  </si>
  <si>
    <t>species rarity</t>
  </si>
  <si>
    <t>observed species richness</t>
  </si>
  <si>
    <t>in_find_replace</t>
  </si>
  <si>
    <t>key_pre</t>
  </si>
  <si>
    <t>estimated species richness</t>
  </si>
  <si>
    <t>home ranges</t>
  </si>
  <si>
    <t>tip_formula</t>
  </si>
  <si>
    <t xml:space="preserve">&lt;button type=\"button\" class=\"btn btn-bd-tip-info-hidden btn-sm position-relative\"&gt;.&lt;span class=\"position-absolute top-0 start-100 translate-middle\"&gt;{{ icon_info }}&lt;/span&gt;&lt;/button&gt;&lt;/a&gt; </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</si>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</sst>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sz val="12"/>
      <color theme="1"/>
      <name val="Arial"/>
      <family val="2"/>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family val="2"/>
      <scheme val="minor"/>
    </font>
    <font>
      <b/>
      <sz val="11"/>
      <color rgb="FF000000"/>
      <name val="Aptos Narrow"/>
      <family val="2"/>
      <scheme val="minor"/>
    </font>
    <font>
      <b/>
      <sz val="11"/>
      <color theme="1"/>
      <name val="Aptos Narrow"/>
      <family val="2"/>
      <scheme val="minor"/>
    </font>
    <font>
      <sz val="11"/>
      <color rgb="FF000000"/>
      <name val="Aptos Narrow"/>
      <family val="2"/>
      <scheme val="minor"/>
    </font>
    <font>
      <i/>
      <sz val="11"/>
      <color rgb="FF000000"/>
      <name val="Aptos Narrow"/>
      <family val="2"/>
      <scheme val="minor"/>
    </font>
    <font>
      <sz val="11"/>
      <color theme="1"/>
      <name val="Arial"/>
      <family val="2"/>
    </font>
    <font>
      <sz val="9"/>
      <color theme="1"/>
      <name val="Arial"/>
      <family val="2"/>
    </font>
    <font>
      <sz val="11"/>
      <color rgb="FF000000"/>
      <name val="Arial"/>
      <family val="2"/>
    </font>
    <font>
      <sz val="12"/>
      <color rgb="FF000000"/>
      <name val="Arial"/>
      <family val="2"/>
    </font>
    <font>
      <b/>
      <sz val="24"/>
      <name val="Arial"/>
      <family val="2"/>
    </font>
    <font>
      <sz val="12"/>
      <color theme="1"/>
      <name val="Aptos"/>
      <family val="2"/>
    </font>
    <font>
      <sz val="12"/>
      <name val="Calibri"/>
      <family val="2"/>
    </font>
    <font>
      <b/>
      <sz val="12"/>
      <color theme="1"/>
      <name val="Calibri"/>
      <family val="2"/>
    </font>
    <font>
      <b/>
      <sz val="12"/>
      <name val="Calibri"/>
      <family val="2"/>
    </font>
    <font>
      <sz val="12"/>
      <color rgb="FF000000"/>
      <name val="Calibri"/>
      <family val="2"/>
    </font>
    <font>
      <b/>
      <sz val="12"/>
      <color rgb="FF93AC42"/>
      <name val="Calibri"/>
      <family val="2"/>
    </font>
    <font>
      <b/>
      <sz val="12"/>
      <color rgb="FF000000"/>
      <name val="Calibri"/>
      <family val="2"/>
    </font>
    <font>
      <sz val="10"/>
      <color rgb="FF0C0D0E"/>
      <name val="Var(--ff-mono)"/>
    </font>
    <font>
      <sz val="10"/>
      <color rgb="FFFF0000"/>
      <name val="Var(--ff-mono)"/>
    </font>
    <font>
      <sz val="11"/>
      <color theme="1"/>
      <name val="Aptos"/>
      <family val="2"/>
    </font>
    <font>
      <sz val="11"/>
      <name val="Aptos Narrow"/>
      <family val="2"/>
      <scheme val="minor"/>
    </font>
    <font>
      <sz val="11"/>
      <name val="Arial"/>
      <family val="2"/>
    </font>
    <font>
      <i/>
      <u/>
      <sz val="10"/>
      <color rgb="FF0563C1"/>
      <name val="Arial"/>
      <family val="2"/>
    </font>
    <font>
      <i/>
      <sz val="11"/>
      <color theme="1"/>
      <name val="Aptos"/>
      <family val="2"/>
    </font>
    <font>
      <i/>
      <u/>
      <sz val="11"/>
      <color rgb="FF0563C1"/>
      <name val="Aptos"/>
      <family val="2"/>
    </font>
    <font>
      <i/>
      <sz val="11"/>
      <color rgb="FF0563C1"/>
      <name val="Aptos"/>
      <family val="2"/>
    </font>
    <font>
      <i/>
      <sz val="10"/>
      <color rgb="FF0563C1"/>
      <name val="Arial"/>
      <family val="2"/>
    </font>
    <font>
      <sz val="10"/>
      <color rgb="FF000000"/>
      <name val="Arial"/>
      <family val="2"/>
    </font>
    <font>
      <u/>
      <sz val="11"/>
      <color rgb="FF0563C1"/>
      <name val="Aptos"/>
      <family val="2"/>
    </font>
    <font>
      <i/>
      <u/>
      <sz val="12"/>
      <color rgb="FF0563C1"/>
      <name val="Aptos"/>
      <family val="2"/>
    </font>
    <font>
      <i/>
      <sz val="12"/>
      <color rgb="FF0563C1"/>
      <name val="Aptos"/>
      <family val="2"/>
    </font>
    <font>
      <b/>
      <sz val="11"/>
      <color rgb="FFFF0000"/>
      <name val="Aptos Narrow"/>
      <scheme val="minor"/>
    </font>
    <font>
      <sz val="11"/>
      <color theme="1"/>
      <name val="Aptos Narrow"/>
      <scheme val="minor"/>
    </font>
    <font>
      <sz val="11"/>
      <color rgb="FF000000"/>
      <name val="Aptos Narrow"/>
      <scheme val="minor"/>
    </font>
    <font>
      <sz val="11"/>
      <color rgb="FF1F1F1F"/>
      <name val="Aptos Narrow"/>
      <scheme val="minor"/>
    </font>
    <font>
      <sz val="11"/>
      <color rgb="FFFF0000"/>
      <name val="Aptos Narrow"/>
      <scheme val="minor"/>
    </font>
    <font>
      <u/>
      <sz val="11"/>
      <color theme="10"/>
      <name val="Aptos Narrow"/>
      <family val="2"/>
      <scheme val="minor"/>
    </font>
    <font>
      <b/>
      <sz val="11"/>
      <color theme="1"/>
      <name val="Aptos Narrow"/>
      <scheme val="minor"/>
    </font>
    <font>
      <b/>
      <sz val="11"/>
      <name val="Aptos Narrow"/>
      <scheme val="minor"/>
    </font>
    <font>
      <sz val="11"/>
      <color rgb="FFFF0000"/>
      <name val="Arial"/>
      <family val="2"/>
    </font>
    <font>
      <sz val="11"/>
      <color rgb="FFFF0000"/>
      <name val="Aptos"/>
      <family val="2"/>
    </font>
    <font>
      <sz val="11"/>
      <name val="Aptos Narrow"/>
      <scheme val="minor"/>
    </font>
    <font>
      <sz val="11"/>
      <color rgb="FF0C0D0E"/>
      <name val="Aptos Narrow"/>
      <scheme val="minor"/>
    </font>
    <font>
      <b/>
      <sz val="11"/>
      <color rgb="FF000000"/>
      <name val="Aptos Narrow"/>
      <scheme val="minor"/>
    </font>
  </fonts>
  <fills count="13">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top/>
      <bottom/>
      <diagonal/>
    </border>
  </borders>
  <cellStyleXfs count="3">
    <xf numFmtId="0" fontId="0" fillId="0" borderId="0"/>
    <xf numFmtId="0" fontId="3" fillId="0" borderId="0"/>
    <xf numFmtId="0" fontId="42" fillId="0" borderId="0" applyNumberFormat="0" applyFill="0" applyBorder="0" applyAlignment="0" applyProtection="0"/>
  </cellStyleXfs>
  <cellXfs count="130">
    <xf numFmtId="0" fontId="0" fillId="0" borderId="0" xfId="0"/>
    <xf numFmtId="0" fontId="2" fillId="0" borderId="0" xfId="0" applyFont="1"/>
    <xf numFmtId="0" fontId="0" fillId="6" borderId="0" xfId="0" applyFill="1"/>
    <xf numFmtId="0" fontId="5" fillId="0" borderId="0" xfId="0" applyFont="1"/>
    <xf numFmtId="0" fontId="6" fillId="0" borderId="0" xfId="0" applyFont="1"/>
    <xf numFmtId="0" fontId="7" fillId="4" borderId="0" xfId="0" applyFont="1" applyFill="1" applyAlignment="1">
      <alignment vertical="center"/>
    </xf>
    <xf numFmtId="0" fontId="8" fillId="5" borderId="0" xfId="0" applyFont="1" applyFill="1"/>
    <xf numFmtId="0" fontId="9" fillId="0" borderId="0" xfId="0" applyFont="1" applyAlignment="1">
      <alignment vertical="center"/>
    </xf>
    <xf numFmtId="0" fontId="6" fillId="0" borderId="0" xfId="0" applyFont="1" applyAlignment="1">
      <alignment vertical="center"/>
    </xf>
    <xf numFmtId="0" fontId="9" fillId="0" borderId="0" xfId="0" applyFont="1" applyAlignment="1">
      <alignment horizontal="center" vertical="center"/>
    </xf>
    <xf numFmtId="0" fontId="9" fillId="2" borderId="0" xfId="0" applyFont="1" applyFill="1" applyAlignment="1">
      <alignment horizontal="center" vertical="center"/>
    </xf>
    <xf numFmtId="0" fontId="7" fillId="0" borderId="0" xfId="0" applyFont="1" applyAlignment="1">
      <alignment vertical="center"/>
    </xf>
    <xf numFmtId="0" fontId="9" fillId="3" borderId="0" xfId="0" applyFont="1" applyFill="1" applyAlignment="1">
      <alignment horizontal="center" vertical="center"/>
    </xf>
    <xf numFmtId="0" fontId="4" fillId="0" borderId="0" xfId="0" applyFont="1"/>
    <xf numFmtId="0" fontId="11" fillId="8" borderId="0" xfId="0" applyFont="1" applyFill="1"/>
    <xf numFmtId="49" fontId="7" fillId="4" borderId="0" xfId="0" applyNumberFormat="1" applyFont="1" applyFill="1" applyAlignment="1">
      <alignment vertical="center"/>
    </xf>
    <xf numFmtId="49" fontId="9" fillId="0" borderId="0" xfId="0" applyNumberFormat="1" applyFont="1" applyAlignment="1">
      <alignment vertical="center"/>
    </xf>
    <xf numFmtId="49" fontId="9" fillId="0" borderId="0" xfId="0" quotePrefix="1" applyNumberFormat="1" applyFont="1" applyAlignment="1">
      <alignment vertical="center"/>
    </xf>
    <xf numFmtId="49" fontId="11" fillId="0" borderId="0" xfId="0" quotePrefix="1" applyNumberFormat="1" applyFont="1"/>
    <xf numFmtId="49" fontId="11" fillId="0" borderId="0" xfId="0" applyNumberFormat="1" applyFont="1"/>
    <xf numFmtId="49" fontId="6" fillId="0" borderId="0" xfId="0" applyNumberFormat="1" applyFont="1"/>
    <xf numFmtId="0" fontId="1" fillId="0" borderId="0" xfId="0" applyFont="1" applyAlignment="1">
      <alignment vertical="center"/>
    </xf>
    <xf numFmtId="0" fontId="0" fillId="0" borderId="0" xfId="0" quotePrefix="1"/>
    <xf numFmtId="0" fontId="13" fillId="0" borderId="0" xfId="0" applyFont="1"/>
    <xf numFmtId="0" fontId="6" fillId="0" borderId="0" xfId="0" applyFont="1" applyAlignment="1">
      <alignment horizontal="left" vertical="top"/>
    </xf>
    <xf numFmtId="0" fontId="0" fillId="0" borderId="0" xfId="0" applyAlignment="1">
      <alignment wrapText="1"/>
    </xf>
    <xf numFmtId="0" fontId="1" fillId="0" borderId="0" xfId="0" applyFont="1" applyAlignment="1">
      <alignment vertical="center" wrapText="1"/>
    </xf>
    <xf numFmtId="0" fontId="14" fillId="0" borderId="0" xfId="0" applyFont="1"/>
    <xf numFmtId="0" fontId="15" fillId="0" borderId="0" xfId="0" applyFont="1" applyAlignment="1">
      <alignment vertical="center" wrapText="1"/>
    </xf>
    <xf numFmtId="0" fontId="5" fillId="6" borderId="0" xfId="0" applyFont="1" applyFill="1"/>
    <xf numFmtId="0" fontId="16" fillId="0" borderId="0" xfId="0" applyFont="1" applyAlignment="1">
      <alignment vertical="center"/>
    </xf>
    <xf numFmtId="49" fontId="13" fillId="0" borderId="0" xfId="0" quotePrefix="1" applyNumberFormat="1" applyFont="1" applyAlignment="1">
      <alignment vertical="center"/>
    </xf>
    <xf numFmtId="0" fontId="0" fillId="0" borderId="0" xfId="0" applyAlignment="1">
      <alignment vertical="center"/>
    </xf>
    <xf numFmtId="49" fontId="12" fillId="9" borderId="0" xfId="0" quotePrefix="1" applyNumberFormat="1" applyFont="1" applyFill="1"/>
    <xf numFmtId="0" fontId="17" fillId="0" borderId="0" xfId="0" applyFont="1" applyAlignment="1">
      <alignment horizontal="left" vertical="center"/>
    </xf>
    <xf numFmtId="0" fontId="18" fillId="0" borderId="0" xfId="0" applyFont="1"/>
    <xf numFmtId="0" fontId="18" fillId="0" borderId="0" xfId="0" quotePrefix="1" applyFont="1"/>
    <xf numFmtId="0" fontId="17" fillId="9" borderId="0" xfId="0" applyFont="1" applyFill="1" applyAlignment="1">
      <alignment horizontal="left" vertical="center"/>
    </xf>
    <xf numFmtId="0" fontId="19" fillId="9" borderId="0" xfId="0" applyFont="1" applyFill="1" applyAlignment="1">
      <alignment horizontal="left" vertical="center"/>
    </xf>
    <xf numFmtId="0" fontId="19" fillId="0" borderId="0" xfId="0" applyFont="1" applyAlignment="1">
      <alignment horizontal="left" vertical="center"/>
    </xf>
    <xf numFmtId="0" fontId="20" fillId="0" borderId="0" xfId="0" applyFont="1"/>
    <xf numFmtId="0" fontId="19" fillId="6" borderId="0" xfId="0" applyFont="1" applyFill="1"/>
    <xf numFmtId="0" fontId="19" fillId="0" borderId="0" xfId="0" applyFont="1" applyAlignment="1">
      <alignment horizontal="left"/>
    </xf>
    <xf numFmtId="0" fontId="17" fillId="0" borderId="0" xfId="0" applyFont="1" applyAlignment="1">
      <alignment horizontal="left"/>
    </xf>
    <xf numFmtId="0" fontId="19" fillId="0" borderId="0" xfId="0" applyFont="1"/>
    <xf numFmtId="0" fontId="17" fillId="0" borderId="0" xfId="0" quotePrefix="1"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2" fillId="0" borderId="0" xfId="0" applyFont="1"/>
    <xf numFmtId="0" fontId="5" fillId="6" borderId="0" xfId="0" applyFont="1" applyFill="1" applyAlignment="1">
      <alignment vertical="center"/>
    </xf>
    <xf numFmtId="49" fontId="5" fillId="6" borderId="0" xfId="0" quotePrefix="1" applyNumberFormat="1" applyFont="1" applyFill="1" applyAlignment="1">
      <alignment vertical="center"/>
    </xf>
    <xf numFmtId="0" fontId="5" fillId="6" borderId="0" xfId="0" applyFont="1" applyFill="1" applyAlignment="1">
      <alignment horizontal="center" vertical="center"/>
    </xf>
    <xf numFmtId="49" fontId="0" fillId="0" borderId="0" xfId="0" applyNumberFormat="1"/>
    <xf numFmtId="0" fontId="2" fillId="5" borderId="0" xfId="0" applyFont="1" applyFill="1"/>
    <xf numFmtId="0" fontId="23" fillId="0" borderId="0" xfId="0" applyFont="1" applyAlignment="1">
      <alignment horizontal="left" vertical="center"/>
    </xf>
    <xf numFmtId="0" fontId="5" fillId="0" borderId="0" xfId="0" applyFont="1" applyAlignment="1">
      <alignment vertical="center"/>
    </xf>
    <xf numFmtId="0" fontId="24" fillId="0" borderId="0" xfId="0" applyFont="1" applyAlignment="1">
      <alignment horizontal="left" vertical="center"/>
    </xf>
    <xf numFmtId="49" fontId="5" fillId="0" borderId="0" xfId="0" applyNumberFormat="1" applyFont="1" applyAlignment="1">
      <alignment vertical="center"/>
    </xf>
    <xf numFmtId="0" fontId="5" fillId="0" borderId="0" xfId="0" applyFont="1" applyAlignment="1">
      <alignment horizontal="center" vertical="center"/>
    </xf>
    <xf numFmtId="0" fontId="5" fillId="2" borderId="0" xfId="0" applyFont="1" applyFill="1" applyAlignment="1">
      <alignment horizontal="center" vertical="center"/>
    </xf>
    <xf numFmtId="0" fontId="25" fillId="0" borderId="0" xfId="0" applyFont="1" applyAlignment="1">
      <alignment vertical="center"/>
    </xf>
    <xf numFmtId="0" fontId="25" fillId="0" borderId="0" xfId="0" applyFont="1"/>
    <xf numFmtId="0" fontId="26" fillId="0" borderId="0" xfId="0" applyFont="1"/>
    <xf numFmtId="49" fontId="26" fillId="0" borderId="0" xfId="0" applyNumberFormat="1" applyFont="1" applyAlignment="1">
      <alignment vertical="center"/>
    </xf>
    <xf numFmtId="49" fontId="27" fillId="0" borderId="0" xfId="0" quotePrefix="1" applyNumberFormat="1" applyFont="1" applyAlignment="1">
      <alignment vertical="center"/>
    </xf>
    <xf numFmtId="0" fontId="0" fillId="6" borderId="0" xfId="0" quotePrefix="1" applyFill="1"/>
    <xf numFmtId="0" fontId="25" fillId="10" borderId="0" xfId="0" applyFont="1" applyFill="1" applyAlignment="1">
      <alignment vertical="center"/>
    </xf>
    <xf numFmtId="49" fontId="27" fillId="6" borderId="0" xfId="0" quotePrefix="1" applyNumberFormat="1" applyFont="1" applyFill="1" applyAlignment="1">
      <alignment vertical="center"/>
    </xf>
    <xf numFmtId="0" fontId="2" fillId="0" borderId="0" xfId="0" applyFont="1" applyAlignment="1">
      <alignment vertical="center"/>
    </xf>
    <xf numFmtId="0" fontId="0" fillId="6" borderId="0" xfId="0" applyFill="1" applyAlignment="1">
      <alignment vertical="center"/>
    </xf>
    <xf numFmtId="0" fontId="28" fillId="0" borderId="0" xfId="0" applyFont="1"/>
    <xf numFmtId="0" fontId="30" fillId="0" borderId="0" xfId="0" applyFont="1"/>
    <xf numFmtId="0" fontId="30" fillId="0" borderId="0" xfId="0" applyFont="1" applyAlignment="1">
      <alignment vertical="center"/>
    </xf>
    <xf numFmtId="0" fontId="31" fillId="0" borderId="0" xfId="0" applyFont="1" applyAlignment="1">
      <alignment vertical="center"/>
    </xf>
    <xf numFmtId="0" fontId="28" fillId="0" borderId="0" xfId="0" applyFont="1" applyAlignment="1">
      <alignment vertical="center"/>
    </xf>
    <xf numFmtId="0" fontId="32" fillId="0" borderId="0" xfId="0" applyFont="1" applyAlignment="1">
      <alignment vertical="center"/>
    </xf>
    <xf numFmtId="0" fontId="35" fillId="0" borderId="0" xfId="0" applyFont="1"/>
    <xf numFmtId="0" fontId="37" fillId="0" borderId="0" xfId="0" applyFont="1"/>
    <xf numFmtId="0" fontId="33" fillId="0" borderId="0" xfId="0" applyFont="1"/>
    <xf numFmtId="0" fontId="0" fillId="11" borderId="0" xfId="0" applyFill="1"/>
    <xf numFmtId="0" fontId="0" fillId="11" borderId="0" xfId="0" quotePrefix="1" applyFill="1"/>
    <xf numFmtId="0" fontId="1" fillId="11" borderId="0" xfId="0" applyFont="1" applyFill="1" applyAlignment="1">
      <alignment vertical="center"/>
    </xf>
    <xf numFmtId="0" fontId="38" fillId="0" borderId="0" xfId="0" applyFont="1"/>
    <xf numFmtId="0" fontId="38" fillId="6" borderId="0" xfId="0" applyFont="1" applyFill="1"/>
    <xf numFmtId="0" fontId="39" fillId="0" borderId="0" xfId="0" applyFont="1"/>
    <xf numFmtId="0" fontId="40" fillId="0" borderId="0" xfId="0" applyFont="1"/>
    <xf numFmtId="0" fontId="38" fillId="0" borderId="0" xfId="0" applyFont="1" applyAlignment="1">
      <alignment vertical="center"/>
    </xf>
    <xf numFmtId="0" fontId="41" fillId="6" borderId="0" xfId="0" applyFont="1" applyFill="1"/>
    <xf numFmtId="49" fontId="11" fillId="6" borderId="0" xfId="0" quotePrefix="1" applyNumberFormat="1" applyFont="1" applyFill="1"/>
    <xf numFmtId="49" fontId="9" fillId="6" borderId="0" xfId="0" applyNumberFormat="1" applyFont="1" applyFill="1" applyAlignment="1">
      <alignment vertical="center"/>
    </xf>
    <xf numFmtId="0" fontId="43" fillId="0" borderId="0" xfId="0" applyFont="1"/>
    <xf numFmtId="0" fontId="44" fillId="0" borderId="0" xfId="0" applyFont="1"/>
    <xf numFmtId="0" fontId="3" fillId="0" borderId="0" xfId="0" applyFont="1" applyAlignment="1">
      <alignment vertical="center"/>
    </xf>
    <xf numFmtId="49" fontId="45" fillId="0" borderId="0" xfId="0" quotePrefix="1" applyNumberFormat="1" applyFont="1"/>
    <xf numFmtId="0" fontId="46" fillId="0" borderId="0" xfId="0" applyFont="1" applyAlignment="1">
      <alignment vertical="center"/>
    </xf>
    <xf numFmtId="49" fontId="5" fillId="0" borderId="0" xfId="0" quotePrefix="1" applyNumberFormat="1" applyFont="1"/>
    <xf numFmtId="0" fontId="25" fillId="6" borderId="0" xfId="0" applyFont="1" applyFill="1" applyAlignment="1">
      <alignment vertical="center"/>
    </xf>
    <xf numFmtId="0" fontId="47" fillId="0" borderId="0" xfId="0" applyFont="1"/>
    <xf numFmtId="0" fontId="39" fillId="0" borderId="0" xfId="0" applyFont="1" applyAlignment="1">
      <alignment vertical="center"/>
    </xf>
    <xf numFmtId="0" fontId="48" fillId="0" borderId="0" xfId="0" applyFont="1" applyAlignment="1">
      <alignment horizontal="left" vertical="center"/>
    </xf>
    <xf numFmtId="0" fontId="39" fillId="6" borderId="0" xfId="0" applyFont="1" applyFill="1"/>
    <xf numFmtId="0" fontId="47" fillId="0" borderId="0" xfId="2" applyFont="1" applyFill="1"/>
    <xf numFmtId="0" fontId="47" fillId="0" borderId="0" xfId="0" applyFont="1" applyAlignment="1">
      <alignment vertical="center"/>
    </xf>
    <xf numFmtId="0" fontId="41" fillId="0" borderId="0" xfId="0" applyFont="1" applyAlignment="1">
      <alignment vertical="center"/>
    </xf>
    <xf numFmtId="0" fontId="47" fillId="0" borderId="0" xfId="0" applyFont="1" applyAlignment="1">
      <alignment horizontal="left" vertical="center"/>
    </xf>
    <xf numFmtId="0" fontId="43" fillId="9" borderId="0" xfId="0" applyFont="1" applyFill="1"/>
    <xf numFmtId="0" fontId="38" fillId="9" borderId="0" xfId="0" applyFont="1" applyFill="1"/>
    <xf numFmtId="0" fontId="0" fillId="9" borderId="0" xfId="0" applyFill="1"/>
    <xf numFmtId="0" fontId="11" fillId="0" borderId="0" xfId="0" applyFont="1" applyAlignment="1">
      <alignment vertical="center"/>
    </xf>
    <xf numFmtId="0" fontId="9" fillId="4" borderId="0" xfId="0" applyFont="1" applyFill="1" applyAlignment="1">
      <alignment vertical="center"/>
    </xf>
    <xf numFmtId="0" fontId="0" fillId="0" borderId="1" xfId="0" applyBorder="1"/>
    <xf numFmtId="49" fontId="0" fillId="0" borderId="0" xfId="0" applyNumberFormat="1" applyAlignment="1">
      <alignment vertical="center"/>
    </xf>
    <xf numFmtId="0" fontId="5" fillId="4" borderId="0" xfId="0" applyFont="1" applyFill="1" applyAlignment="1">
      <alignment vertical="center"/>
    </xf>
    <xf numFmtId="49" fontId="0" fillId="6" borderId="0" xfId="0" quotePrefix="1" applyNumberFormat="1" applyFill="1"/>
    <xf numFmtId="49" fontId="0" fillId="0" borderId="0" xfId="0" quotePrefix="1" applyNumberFormat="1"/>
    <xf numFmtId="49" fontId="0" fillId="6" borderId="0" xfId="0" applyNumberFormat="1" applyFill="1"/>
    <xf numFmtId="0" fontId="49" fillId="4" borderId="0" xfId="0" applyFont="1" applyFill="1" applyAlignment="1">
      <alignment vertical="center"/>
    </xf>
    <xf numFmtId="49" fontId="49" fillId="4" borderId="0" xfId="0" applyNumberFormat="1" applyFont="1" applyFill="1" applyAlignment="1">
      <alignment vertical="center"/>
    </xf>
    <xf numFmtId="0" fontId="37" fillId="7" borderId="0" xfId="0" applyFont="1" applyFill="1"/>
    <xf numFmtId="0" fontId="43" fillId="9" borderId="1" xfId="0" applyFont="1" applyFill="1" applyBorder="1"/>
    <xf numFmtId="0" fontId="49" fillId="12" borderId="0" xfId="0" applyFont="1" applyFill="1" applyAlignment="1">
      <alignment vertical="center"/>
    </xf>
    <xf numFmtId="0" fontId="38" fillId="0" borderId="0" xfId="0" quotePrefix="1" applyFont="1"/>
    <xf numFmtId="0" fontId="41" fillId="0" borderId="0" xfId="0" applyFont="1"/>
    <xf numFmtId="0" fontId="49" fillId="10" borderId="0" xfId="0" applyFont="1" applyFill="1" applyAlignment="1">
      <alignment vertical="center"/>
    </xf>
    <xf numFmtId="0" fontId="38" fillId="0" borderId="0" xfId="0" applyFont="1" applyFill="1"/>
    <xf numFmtId="0" fontId="38" fillId="0" borderId="0" xfId="0" quotePrefix="1" applyFont="1" applyFill="1"/>
    <xf numFmtId="0" fontId="39" fillId="0" borderId="0" xfId="0" applyFont="1" applyFill="1"/>
    <xf numFmtId="0" fontId="40" fillId="0" borderId="0" xfId="0" applyFont="1" applyFill="1"/>
    <xf numFmtId="49" fontId="38" fillId="0" borderId="0" xfId="0" applyNumberFormat="1" applyFont="1"/>
    <xf numFmtId="0" fontId="0" fillId="0" borderId="0" xfId="0" applyBorder="1"/>
  </cellXfs>
  <cellStyles count="3">
    <cellStyle name="Hyperlink" xfId="2" builtinId="8"/>
    <cellStyle name="Normal" xfId="0" builtinId="0"/>
    <cellStyle name="Normal 2" xfId="1" xr:uid="{E7F4B3A1-D101-4933-801E-52D84A9801FC}"/>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1" dT="2024-10-26T21:25:28.19" personId="{00000000-0000-0000-0000-000000000000}" id="{E464A48E-3EC4-432A-B162-F508CDECE189}">
    <text>=XLOOKUP(TRUE, EXACT(F2, Sheet1!$E:$E), Sheet1!$F:$F, "not found")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sheetPr codeName="Sheet1"/>
  <dimension ref="A1:R233"/>
  <sheetViews>
    <sheetView topLeftCell="J1" workbookViewId="0">
      <pane ySplit="1" topLeftCell="A218" activePane="bottomLeft" state="frozen"/>
      <selection activeCell="H1" sqref="H1"/>
      <selection pane="bottomLeft" activeCell="M236" sqref="M236"/>
    </sheetView>
  </sheetViews>
  <sheetFormatPr defaultRowHeight="14.25"/>
  <cols>
    <col min="1" max="1" width="9" style="4"/>
    <col min="2" max="3" width="11.125" style="4" customWidth="1"/>
    <col min="4" max="4" width="38.375" style="4" hidden="1" customWidth="1"/>
    <col min="5" max="5" width="13.125" hidden="1" customWidth="1"/>
    <col min="6" max="6" width="15.875" style="4" bestFit="1" customWidth="1"/>
    <col min="7" max="7" width="20.875" style="4" customWidth="1"/>
    <col min="8" max="8" width="29.125" style="4" customWidth="1"/>
    <col min="9" max="10" width="25" style="4" customWidth="1"/>
    <col min="11" max="11" width="83" style="20" customWidth="1"/>
    <col min="12" max="12" width="14.375" style="20" customWidth="1"/>
    <col min="13" max="13" width="9" style="4" customWidth="1"/>
    <col min="14" max="16" width="9.125" style="4" customWidth="1"/>
    <col min="17" max="17" width="25.375" style="122" hidden="1" customWidth="1"/>
    <col min="18" max="18" width="3.75" style="4" customWidth="1"/>
  </cols>
  <sheetData>
    <row r="1" spans="1:18" ht="15">
      <c r="A1" s="90" t="s">
        <v>534</v>
      </c>
      <c r="B1" s="116" t="s">
        <v>453</v>
      </c>
      <c r="C1" s="116" t="s">
        <v>428</v>
      </c>
      <c r="D1" s="116" t="s">
        <v>828</v>
      </c>
      <c r="E1" s="90" t="s">
        <v>1381</v>
      </c>
      <c r="F1" s="116" t="s">
        <v>436</v>
      </c>
      <c r="G1" s="90" t="s">
        <v>2385</v>
      </c>
      <c r="H1" s="116" t="s">
        <v>347</v>
      </c>
      <c r="I1" s="120" t="s">
        <v>2386</v>
      </c>
      <c r="J1" s="120" t="s">
        <v>2398</v>
      </c>
      <c r="K1" s="117" t="s">
        <v>350</v>
      </c>
      <c r="L1" s="117" t="s">
        <v>1524</v>
      </c>
      <c r="M1" s="116" t="s">
        <v>349</v>
      </c>
      <c r="N1" s="116" t="s">
        <v>348</v>
      </c>
      <c r="O1" s="116" t="s">
        <v>155</v>
      </c>
      <c r="P1" s="116" t="s">
        <v>517</v>
      </c>
      <c r="Q1" s="118" t="s">
        <v>437</v>
      </c>
      <c r="R1" s="116" t="s">
        <v>1275</v>
      </c>
    </row>
    <row r="2" spans="1:18">
      <c r="A2"/>
      <c r="B2">
        <v>107</v>
      </c>
      <c r="C2" t="s">
        <v>429</v>
      </c>
      <c r="D2" s="32" t="s">
        <v>498</v>
      </c>
      <c r="E2" t="s">
        <v>1298</v>
      </c>
      <c r="F2" t="s">
        <v>779</v>
      </c>
      <c r="G2" t="s">
        <v>551</v>
      </c>
      <c r="H2" s="7" t="s">
        <v>345</v>
      </c>
      <c r="I2" s="32" t="s">
        <v>763</v>
      </c>
      <c r="J2" s="32" t="str">
        <f>IF(VLOOKUP(H2,find_replace!G:G,1,"false")=H2,"TRUE","FALSE")</f>
        <v>TRUE</v>
      </c>
      <c r="K2" s="16" t="s">
        <v>346</v>
      </c>
      <c r="L2" s="16" t="s">
        <v>346</v>
      </c>
      <c r="M2" s="7"/>
      <c r="N2" s="9" t="b">
        <v>0</v>
      </c>
      <c r="O2" s="10" t="b">
        <v>1</v>
      </c>
      <c r="P2" s="10" t="b">
        <v>1</v>
      </c>
      <c r="Q2" s="122" t="str">
        <f>IF(L2=999,"",("    "&amp;C2&amp;"_def_"&amp;H2&amp;": """&amp;L2&amp;""""))</f>
        <v xml:space="preserve">    field_def_number_of_images: "The number of images on an SD card."</v>
      </c>
      <c r="R2" s="109" t="s">
        <v>1275</v>
      </c>
    </row>
    <row r="3" spans="1:18">
      <c r="A3"/>
      <c r="B3">
        <v>1</v>
      </c>
      <c r="C3" t="s">
        <v>429</v>
      </c>
      <c r="D3" s="32" t="s">
        <v>565</v>
      </c>
      <c r="E3" t="s">
        <v>1298</v>
      </c>
      <c r="F3" t="s">
        <v>779</v>
      </c>
      <c r="G3" t="s">
        <v>548</v>
      </c>
      <c r="H3" s="7" t="s">
        <v>344</v>
      </c>
      <c r="I3" s="32" t="s">
        <v>681</v>
      </c>
      <c r="J3" s="32" t="str">
        <f>IF(VLOOKUP(H3,find_replace!G:G,1,"false")=H3,"TRUE","FALSE")</f>
        <v>TRUE</v>
      </c>
      <c r="K3" s="16" t="s">
        <v>353</v>
      </c>
      <c r="L3" s="16" t="s">
        <v>353</v>
      </c>
      <c r="M3" s="7"/>
      <c r="N3" s="9" t="b">
        <v>0</v>
      </c>
      <c r="O3" s="10" t="b">
        <v>1</v>
      </c>
      <c r="P3" s="10" t="b">
        <v>1</v>
      </c>
      <c r="Q3" s="122" t="str">
        <f>IF(L3=999,"",("    "&amp;C3&amp;"_def_"&amp;H3&amp;": """&amp;L3&amp;""""))</f>
        <v xml:space="preserve">    field_def_access_method: "The method used to reach the camera location (e.g., on 'Foot,' 'ATV,' 'Helicopter,' etc.)."</v>
      </c>
      <c r="R3" s="109" t="s">
        <v>1275</v>
      </c>
    </row>
    <row r="4" spans="1:18">
      <c r="A4"/>
      <c r="B4">
        <v>3</v>
      </c>
      <c r="C4" t="s">
        <v>429</v>
      </c>
      <c r="D4" s="7" t="s">
        <v>2321</v>
      </c>
      <c r="E4" t="s">
        <v>1298</v>
      </c>
      <c r="F4" t="s">
        <v>779</v>
      </c>
      <c r="G4" s="7" t="s">
        <v>1736</v>
      </c>
      <c r="H4" s="7" t="s">
        <v>302</v>
      </c>
      <c r="I4" s="7" t="s">
        <v>682</v>
      </c>
      <c r="J4" s="32" t="str">
        <f>IF(VLOOKUP(H4,find_replace!G:G,1,"false")=H4,"TRUE","FALSE")</f>
        <v>TRUE</v>
      </c>
      <c r="K4" s="16" t="s">
        <v>354</v>
      </c>
      <c r="L4" s="16" t="s">
        <v>354</v>
      </c>
      <c r="M4" s="7"/>
      <c r="N4" s="9" t="b">
        <v>1</v>
      </c>
      <c r="O4" s="10" t="b">
        <v>1</v>
      </c>
      <c r="P4" s="10" t="b">
        <v>1</v>
      </c>
      <c r="Q4" s="122" t="str">
        <f>IF(L4=999,"",("    "&amp;C4&amp;"_def_"&amp;H4&amp;": """&amp;L4&amp;""""))</f>
        <v xml:space="preserve">    field_def_age_class: "The age classification of individual(s) being categorized (e.g., 'Adult,' 'Juvenile,' 'Subadult,' 'Subadult - Young of Year,' 'Subadult - Yearling,' or 'Unknown'). "</v>
      </c>
      <c r="R4" s="109" t="s">
        <v>1275</v>
      </c>
    </row>
    <row r="5" spans="1:18">
      <c r="A5"/>
      <c r="B5">
        <v>5</v>
      </c>
      <c r="C5" t="s">
        <v>429</v>
      </c>
      <c r="D5" s="7" t="s">
        <v>564</v>
      </c>
      <c r="E5" t="s">
        <v>1298</v>
      </c>
      <c r="F5" t="s">
        <v>779</v>
      </c>
      <c r="G5" s="7" t="s">
        <v>1736</v>
      </c>
      <c r="H5" s="7" t="s">
        <v>342</v>
      </c>
      <c r="I5" s="7" t="s">
        <v>689</v>
      </c>
      <c r="J5" s="32" t="str">
        <f>IF(VLOOKUP(H5,find_replace!G:G,1,"false")=H5,"TRUE","FALSE")</f>
        <v>TRUE</v>
      </c>
      <c r="K5" s="16" t="s">
        <v>343</v>
      </c>
      <c r="L5" s="16" t="s">
        <v>343</v>
      </c>
      <c r="M5" s="7" t="b">
        <v>1</v>
      </c>
      <c r="N5" s="9" t="b">
        <v>0</v>
      </c>
      <c r="O5" s="10" t="b">
        <v>1</v>
      </c>
      <c r="P5" s="12" t="b">
        <v>0</v>
      </c>
      <c r="Q5" s="122" t="str">
        <f>IF(L5=999,"",("    "&amp;C5&amp;"_def_"&amp;H5&amp;": """&amp;L5&amp;""""))</f>
        <v xml:space="preserve">    field_def_animal_id: "A unique ID for an animal that can be uniquely identified (e.g., marked in some way). If multiple unique individuals are identified, enter an Animal ID for each as a unique row. Leave blank if not applicable."</v>
      </c>
      <c r="R5" s="109" t="s">
        <v>1275</v>
      </c>
    </row>
    <row r="6" spans="1:18">
      <c r="A6"/>
      <c r="B6">
        <v>8</v>
      </c>
      <c r="C6" t="s">
        <v>429</v>
      </c>
      <c r="D6" s="32" t="s">
        <v>2323</v>
      </c>
      <c r="E6" t="s">
        <v>1298</v>
      </c>
      <c r="F6" t="s">
        <v>779</v>
      </c>
      <c r="G6" t="s">
        <v>546</v>
      </c>
      <c r="H6" s="7" t="s">
        <v>299</v>
      </c>
      <c r="I6" s="32" t="s">
        <v>690</v>
      </c>
      <c r="J6" s="32" t="str">
        <f>IF(VLOOKUP(H6,find_replace!G:G,1,"false")=H6,"TRUE","FALSE")</f>
        <v>TRUE</v>
      </c>
      <c r="K6" s="16" t="s">
        <v>406</v>
      </c>
      <c r="L6" s="16" t="s">
        <v>406</v>
      </c>
      <c r="M6" s="7" t="b">
        <v>1</v>
      </c>
      <c r="N6" s="9" t="b">
        <v>1</v>
      </c>
      <c r="O6" s="10" t="b">
        <v>1</v>
      </c>
      <c r="P6" s="10" t="b">
        <v>1</v>
      </c>
      <c r="Q6" s="122" t="str">
        <f>IF(L6=999,"",("    "&amp;C6&amp;"_def_"&amp;H6&amp;": """&amp;L6&amp;""""))</f>
        <v xml:space="preserve">    field_def_baitlure_bait_lure_type: "The type of bait or lure used at a camera location. Record 'None' if a Bait*/Lure Type was not used and 'Unknown' if not known. If 'Other,' describe in the Deployment Comments."</v>
      </c>
      <c r="R6" s="109" t="s">
        <v>1275</v>
      </c>
    </row>
    <row r="7" spans="1:18">
      <c r="A7"/>
      <c r="B7">
        <v>9</v>
      </c>
      <c r="C7" t="s">
        <v>429</v>
      </c>
      <c r="D7" s="7" t="s">
        <v>566</v>
      </c>
      <c r="E7" t="s">
        <v>1298</v>
      </c>
      <c r="F7" t="s">
        <v>779</v>
      </c>
      <c r="G7" t="s">
        <v>551</v>
      </c>
      <c r="H7" s="7" t="s">
        <v>340</v>
      </c>
      <c r="I7" s="7" t="s">
        <v>691</v>
      </c>
      <c r="J7" s="32" t="str">
        <f>IF(VLOOKUP(H7,find_replace!G:G,1,"false")=H7,"TRUE","FALSE")</f>
        <v>TRUE</v>
      </c>
      <c r="K7" s="16" t="s">
        <v>341</v>
      </c>
      <c r="L7" s="16" t="s">
        <v>341</v>
      </c>
      <c r="M7" s="7"/>
      <c r="N7" s="9" t="b">
        <v>0</v>
      </c>
      <c r="O7" s="10" t="b">
        <v>1</v>
      </c>
      <c r="P7" s="10" t="b">
        <v>1</v>
      </c>
      <c r="Q7" s="122" t="str">
        <f>IF(L7=999,"",("    "&amp;C7&amp;"_def_"&amp;H7&amp;": """&amp;L7&amp;""""))</f>
        <v xml:space="preserve">    field_def_batteries_replaced: "Whether the camera's batteries were replaced."</v>
      </c>
      <c r="R7" s="109" t="s">
        <v>1275</v>
      </c>
    </row>
    <row r="8" spans="1:18">
      <c r="A8"/>
      <c r="B8">
        <v>11</v>
      </c>
      <c r="C8" t="s">
        <v>429</v>
      </c>
      <c r="D8" s="7" t="s">
        <v>480</v>
      </c>
      <c r="E8" t="s">
        <v>1298</v>
      </c>
      <c r="F8" t="s">
        <v>779</v>
      </c>
      <c r="G8" t="s">
        <v>551</v>
      </c>
      <c r="H8" s="7" t="s">
        <v>1713</v>
      </c>
      <c r="I8" s="7" t="s">
        <v>745</v>
      </c>
      <c r="J8" s="32" t="str">
        <f>IF(VLOOKUP(H8,find_replace!G:G,1,"false")=H8,"TRUE","FALSE")</f>
        <v>TRUE</v>
      </c>
      <c r="K8" s="16" t="s">
        <v>338</v>
      </c>
      <c r="L8" s="16" t="s">
        <v>338</v>
      </c>
      <c r="M8" s="7"/>
      <c r="N8" s="9" t="b">
        <v>0</v>
      </c>
      <c r="O8" s="10" t="b">
        <v>1</v>
      </c>
      <c r="P8" s="10" t="b">
        <v>1</v>
      </c>
      <c r="Q8" s="122" t="str">
        <f>IF(L8=999,"",("    "&amp;C8&amp;"_def_"&amp;H8&amp;": """&amp;L8&amp;""""))</f>
        <v xml:space="preserve">    field_def_cam_active_on_arrival: "Whether a camera was functional upon arrival."</v>
      </c>
      <c r="R8" s="109" t="s">
        <v>1275</v>
      </c>
    </row>
    <row r="9" spans="1:18">
      <c r="A9"/>
      <c r="B9">
        <v>12</v>
      </c>
      <c r="C9" t="s">
        <v>429</v>
      </c>
      <c r="D9" s="7" t="s">
        <v>481</v>
      </c>
      <c r="E9" t="s">
        <v>1298</v>
      </c>
      <c r="F9" t="s">
        <v>779</v>
      </c>
      <c r="G9" t="s">
        <v>551</v>
      </c>
      <c r="H9" s="7" t="s">
        <v>1714</v>
      </c>
      <c r="I9" s="7" t="s">
        <v>746</v>
      </c>
      <c r="J9" s="32" t="str">
        <f>IF(VLOOKUP(H9,find_replace!G:G,1,"false")=H9,"TRUE","FALSE")</f>
        <v>TRUE</v>
      </c>
      <c r="K9" s="16" t="s">
        <v>337</v>
      </c>
      <c r="L9" s="16" t="s">
        <v>337</v>
      </c>
      <c r="M9" s="7"/>
      <c r="N9" s="9" t="b">
        <v>0</v>
      </c>
      <c r="O9" s="10" t="b">
        <v>1</v>
      </c>
      <c r="P9" s="10" t="b">
        <v>1</v>
      </c>
      <c r="Q9" s="122" t="str">
        <f>IF(L9=999,"",("    "&amp;C9&amp;"_def_"&amp;H9&amp;": """&amp;L9&amp;""""))</f>
        <v xml:space="preserve">    field_def_cam_active_on_departure: "Whether a camera was functional upon departure."</v>
      </c>
      <c r="R9" s="109" t="s">
        <v>1275</v>
      </c>
    </row>
    <row r="10" spans="1:18">
      <c r="A10"/>
      <c r="B10">
        <v>14</v>
      </c>
      <c r="C10" t="s">
        <v>429</v>
      </c>
      <c r="D10" s="7" t="s">
        <v>482</v>
      </c>
      <c r="E10" t="s">
        <v>1298</v>
      </c>
      <c r="F10" t="s">
        <v>779</v>
      </c>
      <c r="G10" t="s">
        <v>550</v>
      </c>
      <c r="H10" s="7" t="s">
        <v>1716</v>
      </c>
      <c r="I10" s="7" t="s">
        <v>747</v>
      </c>
      <c r="J10" s="32" t="str">
        <f>IF(VLOOKUP(H10,find_replace!G:G,1,"false")=H10,"TRUE","FALSE")</f>
        <v>TRUE</v>
      </c>
      <c r="K10" s="16" t="s">
        <v>407</v>
      </c>
      <c r="L10" s="16" t="s">
        <v>407</v>
      </c>
      <c r="M10" s="7" t="b">
        <v>1</v>
      </c>
      <c r="N10" s="9" t="b">
        <v>0</v>
      </c>
      <c r="O10" s="10" t="b">
        <v>1</v>
      </c>
      <c r="P10" s="10" t="b">
        <v>1</v>
      </c>
      <c r="Q10" s="122" t="str">
        <f>IF(L10=999,"",("    "&amp;C10&amp;"_def_"&amp;H10&amp;": """&amp;L10&amp;""""))</f>
        <v xml:space="preserve">    field_def_cam_attachment: "The method*/tools used to attach the camera (e.g., attached to a tree with a bungee cord; reported as codes such as 'Tree + Bungee*/Strap'). If 'Other,' describe in the Camera Location Comments."</v>
      </c>
      <c r="R10" s="109" t="s">
        <v>1275</v>
      </c>
    </row>
    <row r="11" spans="1:18">
      <c r="A11"/>
      <c r="B11">
        <v>15</v>
      </c>
      <c r="C11" t="s">
        <v>429</v>
      </c>
      <c r="D11" s="7" t="s">
        <v>483</v>
      </c>
      <c r="E11" t="s">
        <v>1298</v>
      </c>
      <c r="F11" t="s">
        <v>779</v>
      </c>
      <c r="G11" t="s">
        <v>551</v>
      </c>
      <c r="H11" s="7" t="s">
        <v>1717</v>
      </c>
      <c r="I11" s="7" t="s">
        <v>748</v>
      </c>
      <c r="J11" s="32" t="str">
        <f>IF(VLOOKUP(H11,find_replace!G:G,1,"false")=H11,"TRUE","FALSE")</f>
        <v>TRUE</v>
      </c>
      <c r="K11" s="16" t="s">
        <v>336</v>
      </c>
      <c r="L11" s="16" t="s">
        <v>336</v>
      </c>
      <c r="M11" s="7"/>
      <c r="N11" s="9" t="b">
        <v>0</v>
      </c>
      <c r="O11" s="10" t="b">
        <v>1</v>
      </c>
      <c r="P11" s="10" t="b">
        <v>1</v>
      </c>
      <c r="Q11" s="122" t="str">
        <f>IF(L11=999,"",("    "&amp;C11&amp;"_def_"&amp;H11&amp;": """&amp;L11&amp;""""))</f>
        <v xml:space="preserve">    field_def_cam_damaged: "Whether the camera was damaged or malfunctioning; if there is any damage to the device (physical or mechanical), the crew should describe the damage in the Service*/Retrieval Comments."</v>
      </c>
      <c r="R11" s="109" t="s">
        <v>1275</v>
      </c>
    </row>
    <row r="12" spans="1:18">
      <c r="A12"/>
      <c r="B12">
        <v>17</v>
      </c>
      <c r="C12" t="s">
        <v>429</v>
      </c>
      <c r="D12" s="32" t="s">
        <v>484</v>
      </c>
      <c r="E12" t="s">
        <v>1298</v>
      </c>
      <c r="F12" t="s">
        <v>779</v>
      </c>
      <c r="G12" t="s">
        <v>550</v>
      </c>
      <c r="H12" s="7" t="s">
        <v>1719</v>
      </c>
      <c r="I12" s="32" t="s">
        <v>749</v>
      </c>
      <c r="J12" s="32" t="str">
        <f>IF(VLOOKUP(H12,find_replace!G:G,1,"false")=H12,"TRUE","FALSE")</f>
        <v>TRUE</v>
      </c>
      <c r="K12" s="16" t="s">
        <v>359</v>
      </c>
      <c r="L12" s="16" t="s">
        <v>359</v>
      </c>
      <c r="M12" s="7"/>
      <c r="N12" s="9" t="b">
        <v>0</v>
      </c>
      <c r="O12" s="10" t="b">
        <v>1</v>
      </c>
      <c r="P12" s="10" t="b">
        <v>1</v>
      </c>
      <c r="Q12" s="122" t="str">
        <f>IF(L12=999,"",("    "&amp;C12&amp;"_def_"&amp;H12&amp;": """&amp;L12&amp;""""))</f>
        <v xml:space="preserve">    field_def_cam_direction: "The cardinal direction that a camera faces. Ideally, cameras should face north (N; i.e. '0' degrees), or south (S; i.e. '180' degrees) if north is not possible. The Camera Direction should be chosen to ensure the field of view (FOV) is of the original FOV target feature."</v>
      </c>
      <c r="R12" s="109" t="s">
        <v>1275</v>
      </c>
    </row>
    <row r="13" spans="1:18">
      <c r="A13"/>
      <c r="B13">
        <v>18</v>
      </c>
      <c r="C13" t="s">
        <v>429</v>
      </c>
      <c r="D13" s="7" t="s">
        <v>2324</v>
      </c>
      <c r="E13" t="s">
        <v>1298</v>
      </c>
      <c r="F13" t="s">
        <v>779</v>
      </c>
      <c r="G13" t="s">
        <v>550</v>
      </c>
      <c r="H13" s="7" t="s">
        <v>1720</v>
      </c>
      <c r="I13" s="7" t="s">
        <v>1920</v>
      </c>
      <c r="J13" s="32" t="str">
        <f>IF(VLOOKUP(H13,find_replace!G:G,1,"false")=H13,"TRUE","FALSE")</f>
        <v>TRUE</v>
      </c>
      <c r="K13" s="16" t="s">
        <v>298</v>
      </c>
      <c r="L13" s="16" t="s">
        <v>298</v>
      </c>
      <c r="M13" s="7"/>
      <c r="N13" s="9" t="b">
        <v>1</v>
      </c>
      <c r="O13" s="10" t="b">
        <v>1</v>
      </c>
      <c r="P13" s="10" t="b">
        <v>1</v>
      </c>
      <c r="Q13" s="122" t="str">
        <f>IF(L13=999,"",("    "&amp;C13&amp;"_def_"&amp;H13&amp;": """&amp;L13&amp;""""))</f>
        <v xml:space="preserve">    field_def_cam_height: "The height from the ground (below snow) to the bottom of the lens (metres; to the nearest 0.05 m)."</v>
      </c>
      <c r="R13" s="109" t="s">
        <v>1275</v>
      </c>
    </row>
    <row r="14" spans="1:18">
      <c r="A14"/>
      <c r="B14">
        <v>19</v>
      </c>
      <c r="C14" t="s">
        <v>429</v>
      </c>
      <c r="D14" s="7" t="s">
        <v>2325</v>
      </c>
      <c r="E14" t="s">
        <v>1298</v>
      </c>
      <c r="F14" t="s">
        <v>779</v>
      </c>
      <c r="G14" t="s">
        <v>551</v>
      </c>
      <c r="H14" s="7" t="s">
        <v>1721</v>
      </c>
      <c r="I14" s="7" t="s">
        <v>693</v>
      </c>
      <c r="J14" s="32" t="str">
        <f>IF(VLOOKUP(H14,find_replace!G:G,1,"false")=H14,"TRUE","FALSE")</f>
        <v>TRUE</v>
      </c>
      <c r="K14" s="16" t="s">
        <v>297</v>
      </c>
      <c r="L14" s="16" t="s">
        <v>297</v>
      </c>
      <c r="M14" s="7"/>
      <c r="N14" s="9" t="b">
        <v>1</v>
      </c>
      <c r="O14" s="10" t="b">
        <v>1</v>
      </c>
      <c r="P14" s="10" t="b">
        <v>1</v>
      </c>
      <c r="Q14" s="122" t="str">
        <f>IF(L14=999,"",("    "&amp;C14&amp;"_def_"&amp;H14&amp;": """&amp;L14&amp;""""))</f>
        <v xml:space="preserve">    field_def_cam_id: "A unique alphanumeric ID for the camera that distinguishes it from other cameras of the same make or model."</v>
      </c>
      <c r="R14" s="109" t="s">
        <v>1275</v>
      </c>
    </row>
    <row r="15" spans="1:18">
      <c r="A15"/>
      <c r="B15">
        <v>21</v>
      </c>
      <c r="C15" t="s">
        <v>429</v>
      </c>
      <c r="D15" s="7" t="s">
        <v>485</v>
      </c>
      <c r="E15" t="s">
        <v>1298</v>
      </c>
      <c r="F15" t="s">
        <v>779</v>
      </c>
      <c r="G15" t="s">
        <v>554</v>
      </c>
      <c r="H15" s="7" t="s">
        <v>1723</v>
      </c>
      <c r="I15" s="7" t="s">
        <v>750</v>
      </c>
      <c r="J15" s="32" t="str">
        <f>IF(VLOOKUP(H15,find_replace!G:G,1,"false")=H15,"TRUE","FALSE")</f>
        <v>TRUE</v>
      </c>
      <c r="K15" s="16" t="s">
        <v>1203</v>
      </c>
      <c r="L15" s="16" t="s">
        <v>1203</v>
      </c>
      <c r="M15" s="7" t="b">
        <v>1</v>
      </c>
      <c r="N15" s="9" t="b">
        <v>0</v>
      </c>
      <c r="O15" s="10" t="b">
        <v>1</v>
      </c>
      <c r="P15" s="10" t="b">
        <v>1</v>
      </c>
      <c r="Q15" s="122" t="str">
        <f>IF(L15=999,"",("    "&amp;C15&amp;"_def_"&amp;H15&amp;": """&amp;L15&amp;""""))</f>
        <v xml:space="preserve">    field_def_cam_location_characteristics: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v>
      </c>
      <c r="R15" s="109" t="s">
        <v>1275</v>
      </c>
    </row>
    <row r="16" spans="1:18" s="3" customFormat="1">
      <c r="A16"/>
      <c r="B16">
        <v>22</v>
      </c>
      <c r="C16" t="s">
        <v>429</v>
      </c>
      <c r="D16" s="7" t="s">
        <v>486</v>
      </c>
      <c r="E16" t="s">
        <v>1298</v>
      </c>
      <c r="F16" t="s">
        <v>779</v>
      </c>
      <c r="G16" t="s">
        <v>554</v>
      </c>
      <c r="H16" s="7" t="s">
        <v>1724</v>
      </c>
      <c r="I16" s="7" t="s">
        <v>751</v>
      </c>
      <c r="J16" s="32" t="str">
        <f>IF(VLOOKUP(H16,find_replace!G:G,1,"false")=H16,"TRUE","FALSE")</f>
        <v>TRUE</v>
      </c>
      <c r="K16" s="16" t="s">
        <v>335</v>
      </c>
      <c r="L16" s="16" t="s">
        <v>335</v>
      </c>
      <c r="M16" s="7"/>
      <c r="N16" s="9" t="b">
        <v>0</v>
      </c>
      <c r="O16" s="10" t="b">
        <v>1</v>
      </c>
      <c r="P16" s="10" t="b">
        <v>1</v>
      </c>
      <c r="Q16" s="122" t="str">
        <f>IF(L16=999,"",("    "&amp;C16&amp;"_def_"&amp;H16&amp;": """&amp;L16&amp;""""))</f>
        <v xml:space="preserve">    field_def_cam_location_comments: "Comments describing additional details about a camera location."</v>
      </c>
      <c r="R16" s="109" t="s">
        <v>1275</v>
      </c>
    </row>
    <row r="17" spans="1:18" s="3" customFormat="1" ht="14.25" customHeight="1">
      <c r="A17"/>
      <c r="B17">
        <v>23</v>
      </c>
      <c r="C17" t="s">
        <v>429</v>
      </c>
      <c r="D17" s="7" t="s">
        <v>2326</v>
      </c>
      <c r="E17" t="s">
        <v>1298</v>
      </c>
      <c r="F17" t="s">
        <v>779</v>
      </c>
      <c r="G17" t="s">
        <v>554</v>
      </c>
      <c r="H17" s="7" t="s">
        <v>1725</v>
      </c>
      <c r="I17" s="7" t="s">
        <v>694</v>
      </c>
      <c r="J17" s="32" t="str">
        <f>IF(VLOOKUP(H17,find_replace!G:G,1,"false")=H17,"TRUE","FALSE")</f>
        <v>TRUE</v>
      </c>
      <c r="K17" s="16" t="s">
        <v>361</v>
      </c>
      <c r="L17" s="16" t="s">
        <v>361</v>
      </c>
      <c r="M17" s="7"/>
      <c r="N17" s="9" t="b">
        <v>1</v>
      </c>
      <c r="O17" s="10" t="b">
        <v>1</v>
      </c>
      <c r="P17" s="10" t="b">
        <v>1</v>
      </c>
      <c r="Q17" s="122" t="str">
        <f>IF(L17=999,"",("    "&amp;C17&amp;"_def_"&amp;H17&amp;": """&amp;L17&amp;""""))</f>
        <v xml:space="preserve">    field_def_cam_location_name: "A unique alphanumeric identifier for the location where a single camera was placed (e.g., 'bh1,' 'bh2')."</v>
      </c>
      <c r="R17" s="109" t="s">
        <v>1275</v>
      </c>
    </row>
    <row r="18" spans="1:18">
      <c r="A18"/>
      <c r="B18">
        <v>24</v>
      </c>
      <c r="C18" t="s">
        <v>429</v>
      </c>
      <c r="D18" s="7" t="s">
        <v>2327</v>
      </c>
      <c r="E18" t="s">
        <v>1298</v>
      </c>
      <c r="F18" t="s">
        <v>779</v>
      </c>
      <c r="G18" t="s">
        <v>551</v>
      </c>
      <c r="H18" s="7" t="s">
        <v>1726</v>
      </c>
      <c r="I18" s="7" t="s">
        <v>695</v>
      </c>
      <c r="J18" s="32" t="str">
        <f>IF(VLOOKUP(H18,find_replace!G:G,1,"false")=H18,"TRUE","FALSE")</f>
        <v>TRUE</v>
      </c>
      <c r="K18" s="16" t="s">
        <v>362</v>
      </c>
      <c r="L18" s="16" t="s">
        <v>362</v>
      </c>
      <c r="M18" s="7"/>
      <c r="N18" s="9" t="b">
        <v>1</v>
      </c>
      <c r="O18" s="10" t="b">
        <v>1</v>
      </c>
      <c r="P18" s="10" t="b">
        <v>1</v>
      </c>
      <c r="Q18" s="122" t="str">
        <f>IF(L18=999,"",("    "&amp;C18&amp;"_def_"&amp;H18&amp;": """&amp;L18&amp;""""))</f>
        <v xml:space="preserve">    field_def_cam_make: "The make of a particular camera (i.e., the manufacturer, e.g., 'Reconyx' or 'Bushnell')."</v>
      </c>
      <c r="R18" s="109" t="s">
        <v>1275</v>
      </c>
    </row>
    <row r="19" spans="1:18">
      <c r="A19"/>
      <c r="B19">
        <v>25</v>
      </c>
      <c r="C19" t="s">
        <v>429</v>
      </c>
      <c r="D19" s="7" t="s">
        <v>2328</v>
      </c>
      <c r="E19" t="s">
        <v>1298</v>
      </c>
      <c r="F19" t="s">
        <v>779</v>
      </c>
      <c r="G19" t="s">
        <v>551</v>
      </c>
      <c r="H19" s="7" t="s">
        <v>1728</v>
      </c>
      <c r="I19" s="7" t="s">
        <v>697</v>
      </c>
      <c r="J19" s="32" t="str">
        <f>IF(VLOOKUP(H19,find_replace!G:G,1,"false")=H19,"TRUE","FALSE")</f>
        <v>TRUE</v>
      </c>
      <c r="K19" s="16" t="s">
        <v>363</v>
      </c>
      <c r="L19" s="16" t="s">
        <v>363</v>
      </c>
      <c r="M19" s="7"/>
      <c r="N19" s="9" t="b">
        <v>1</v>
      </c>
      <c r="O19" s="10" t="b">
        <v>1</v>
      </c>
      <c r="P19" s="10" t="b">
        <v>1</v>
      </c>
      <c r="Q19" s="122" t="str">
        <f>IF(L19=999,"",("    "&amp;C19&amp;"_def_"&amp;H19&amp;": """&amp;L19&amp;""""))</f>
        <v xml:space="preserve">    field_def_cam_model: "The model number or name of a particular camera (e.g., 'PC900' or 'Trophy Cam HD')."</v>
      </c>
      <c r="R19" s="109" t="s">
        <v>1275</v>
      </c>
    </row>
    <row r="20" spans="1:18">
      <c r="A20"/>
      <c r="B20">
        <v>26</v>
      </c>
      <c r="C20" t="s">
        <v>429</v>
      </c>
      <c r="D20" s="7" t="s">
        <v>2329</v>
      </c>
      <c r="E20" t="s">
        <v>1298</v>
      </c>
      <c r="F20" t="s">
        <v>779</v>
      </c>
      <c r="G20" t="s">
        <v>551</v>
      </c>
      <c r="H20" s="7" t="s">
        <v>1730</v>
      </c>
      <c r="I20" s="7" t="s">
        <v>699</v>
      </c>
      <c r="J20" s="32" t="str">
        <f>IF(VLOOKUP(H20,find_replace!G:G,1,"false")=H20,"TRUE","FALSE")</f>
        <v>TRUE</v>
      </c>
      <c r="K20" s="16" t="s">
        <v>364</v>
      </c>
      <c r="L20" s="16" t="s">
        <v>364</v>
      </c>
      <c r="M20" s="7"/>
      <c r="N20" s="9" t="b">
        <v>1</v>
      </c>
      <c r="O20" s="10" t="b">
        <v>1</v>
      </c>
      <c r="P20" s="10" t="b">
        <v>1</v>
      </c>
      <c r="Q20" s="122" t="str">
        <f>IF(L20=999,"",("    "&amp;C20&amp;"_def_"&amp;H20&amp;": """&amp;L20&amp;""""))</f>
        <v xml:space="preserve">    field_def_cam_serial_number: "The serial number of a particular camera, which is usually found inside the camera cover (e.g., 'P900FF04152022')."</v>
      </c>
      <c r="R20" s="109" t="s">
        <v>1275</v>
      </c>
    </row>
    <row r="21" spans="1:18">
      <c r="A21"/>
      <c r="B21">
        <v>28</v>
      </c>
      <c r="C21" t="s">
        <v>0</v>
      </c>
      <c r="D21" s="7" t="s">
        <v>227</v>
      </c>
      <c r="E21" t="s">
        <v>1298</v>
      </c>
      <c r="F21" t="s">
        <v>779</v>
      </c>
      <c r="G21" t="s">
        <v>4</v>
      </c>
      <c r="H21" s="7" t="s">
        <v>29</v>
      </c>
      <c r="I21" s="7" t="s">
        <v>1382</v>
      </c>
      <c r="J21" s="32" t="str">
        <f>IF(VLOOKUP(H21,find_replace!G:G,1,"false")=H21,"TRUE","FALSE")</f>
        <v>TRUE</v>
      </c>
      <c r="K21" s="16" t="s">
        <v>782</v>
      </c>
      <c r="L21" s="16" t="s">
        <v>1238</v>
      </c>
      <c r="M21" s="7"/>
      <c r="N21" s="9" t="s">
        <v>51</v>
      </c>
      <c r="O21" s="12" t="b">
        <v>0</v>
      </c>
      <c r="P21" s="10" t="b">
        <v>1</v>
      </c>
      <c r="Q21" s="122" t="str">
        <f>IF(L21=999,"",("    "&amp;C21&amp;"_def_"&amp;H21&amp;": """&amp;L21&amp;""""))</f>
        <v xml:space="preserve">    term_def_mod_cr_cmr: "A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R21" s="109" t="s">
        <v>1275</v>
      </c>
    </row>
    <row r="22" spans="1:18">
      <c r="A22"/>
      <c r="B22">
        <v>29</v>
      </c>
      <c r="C22" t="s">
        <v>0</v>
      </c>
      <c r="D22" s="32" t="s">
        <v>226</v>
      </c>
      <c r="E22" t="s">
        <v>1298</v>
      </c>
      <c r="F22" t="s">
        <v>779</v>
      </c>
      <c r="G22" t="s">
        <v>4</v>
      </c>
      <c r="H22" s="7" t="s">
        <v>22</v>
      </c>
      <c r="I22" s="32" t="s">
        <v>1384</v>
      </c>
      <c r="J22" s="32" t="str">
        <f>IF(VLOOKUP(H22,find_replace!G:G,1,"false")=H22,"TRUE","FALSE")</f>
        <v>TRUE</v>
      </c>
      <c r="K22" s="16" t="s">
        <v>1407</v>
      </c>
      <c r="L22" s="16" t="s">
        <v>1248</v>
      </c>
      <c r="M22" s="7"/>
      <c r="N22" s="9" t="s">
        <v>51</v>
      </c>
      <c r="O22" s="12" t="b">
        <v>0</v>
      </c>
      <c r="P22" s="10" t="b">
        <v>1</v>
      </c>
      <c r="Q22" s="122" t="str">
        <f>IF(L22=999,"",("    "&amp;C22&amp;"_def_"&amp;H22&amp;": """&amp;L22&amp;""""))</f>
        <v xml:space="preserve">    term_def_mod_catspim: "A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c r="R22" s="109" t="s">
        <v>1275</v>
      </c>
    </row>
    <row r="23" spans="1:18">
      <c r="A23"/>
      <c r="B23">
        <v>36</v>
      </c>
      <c r="C23" t="s">
        <v>429</v>
      </c>
      <c r="D23" s="7" t="s">
        <v>487</v>
      </c>
      <c r="E23" t="s">
        <v>1298</v>
      </c>
      <c r="F23" t="s">
        <v>779</v>
      </c>
      <c r="G23" t="s">
        <v>552</v>
      </c>
      <c r="H23" s="7" t="s">
        <v>334</v>
      </c>
      <c r="I23" s="7" t="s">
        <v>752</v>
      </c>
      <c r="J23" s="32" t="str">
        <f>IF(VLOOKUP(H23,find_replace!G:G,1,"false")=H23,"TRUE","FALSE")</f>
        <v>TRUE</v>
      </c>
      <c r="K23" s="16" t="s">
        <v>366</v>
      </c>
      <c r="L23" s="16" t="s">
        <v>366</v>
      </c>
      <c r="M23" s="7" t="b">
        <v>1</v>
      </c>
      <c r="N23" s="9" t="b">
        <v>0</v>
      </c>
      <c r="O23" s="10" t="b">
        <v>1</v>
      </c>
      <c r="P23" s="10" t="b">
        <v>1</v>
      </c>
      <c r="Q23" s="122" t="str">
        <f>IF(L23=999,"",("    "&amp;C23&amp;"_def_"&amp;H23&amp;": """&amp;L23&amp;""""))</f>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c r="R23" s="109" t="s">
        <v>1275</v>
      </c>
    </row>
    <row r="24" spans="1:18">
      <c r="A24"/>
      <c r="B24">
        <v>38</v>
      </c>
      <c r="C24" t="s">
        <v>429</v>
      </c>
      <c r="D24" s="7" t="s">
        <v>488</v>
      </c>
      <c r="E24" t="s">
        <v>1298</v>
      </c>
      <c r="F24" t="s">
        <v>779</v>
      </c>
      <c r="G24" t="s">
        <v>552</v>
      </c>
      <c r="H24" s="7" t="s">
        <v>333</v>
      </c>
      <c r="I24" s="7" t="s">
        <v>753</v>
      </c>
      <c r="J24" s="32" t="str">
        <f>IF(VLOOKUP(H24,find_replace!G:G,1,"false")=H24,"TRUE","FALSE")</f>
        <v>TRUE</v>
      </c>
      <c r="K24" s="16" t="s">
        <v>410</v>
      </c>
      <c r="L24" s="16" t="s">
        <v>410</v>
      </c>
      <c r="M24" s="7"/>
      <c r="N24" s="9" t="b">
        <v>0</v>
      </c>
      <c r="O24" s="10" t="b">
        <v>1</v>
      </c>
      <c r="P24" s="10" t="b">
        <v>1</v>
      </c>
      <c r="Q24" s="122" t="str">
        <f>IF(L24=999,"",("    "&amp;C24&amp;"_def_"&amp;H24&amp;": """&amp;L24&amp;""""))</f>
        <v xml:space="preserve">    field_def_deployment_area_photos_taken: "Whether deployment area photos were taken (yes*/no; optional). The recommendation includes collecting four photos taken from the centre of the target detection zone (Figure 5), facing each of the four cardinal directions."</v>
      </c>
      <c r="R24" s="109" t="s">
        <v>1275</v>
      </c>
    </row>
    <row r="25" spans="1:18">
      <c r="A25"/>
      <c r="B25">
        <v>39</v>
      </c>
      <c r="C25" t="s">
        <v>429</v>
      </c>
      <c r="D25" s="7" t="s">
        <v>489</v>
      </c>
      <c r="E25" t="s">
        <v>1298</v>
      </c>
      <c r="F25" t="s">
        <v>779</v>
      </c>
      <c r="G25" t="s">
        <v>552</v>
      </c>
      <c r="H25" s="7" t="s">
        <v>331</v>
      </c>
      <c r="I25" s="7" t="s">
        <v>754</v>
      </c>
      <c r="J25" s="32" t="str">
        <f>IF(VLOOKUP(H25,find_replace!G:G,1,"false")=H25,"TRUE","FALSE")</f>
        <v>TRUE</v>
      </c>
      <c r="K25" s="16" t="s">
        <v>332</v>
      </c>
      <c r="L25" s="16" t="s">
        <v>332</v>
      </c>
      <c r="M25" s="7"/>
      <c r="N25" s="9" t="b">
        <v>0</v>
      </c>
      <c r="O25" s="10" t="b">
        <v>1</v>
      </c>
      <c r="P25" s="10" t="b">
        <v>1</v>
      </c>
      <c r="Q25" s="122" t="str">
        <f>IF(L25=999,"",("    "&amp;C25&amp;"_def_"&amp;H25&amp;": """&amp;L25&amp;""""))</f>
        <v xml:space="preserve">    field_def_deployment_comments: "Comments describing additional details about the deployment."</v>
      </c>
      <c r="R25" s="109" t="s">
        <v>1275</v>
      </c>
    </row>
    <row r="26" spans="1:18">
      <c r="A26"/>
      <c r="B26">
        <v>40</v>
      </c>
      <c r="C26" t="s">
        <v>429</v>
      </c>
      <c r="D26" s="7" t="s">
        <v>2330</v>
      </c>
      <c r="E26" t="s">
        <v>1298</v>
      </c>
      <c r="F26" t="s">
        <v>779</v>
      </c>
      <c r="G26" t="s">
        <v>552</v>
      </c>
      <c r="H26" s="7" t="s">
        <v>295</v>
      </c>
      <c r="I26" s="7" t="s">
        <v>701</v>
      </c>
      <c r="J26" s="32" t="str">
        <f>IF(VLOOKUP(H26,find_replace!G:G,1,"false")=H26,"TRUE","FALSE")</f>
        <v>TRUE</v>
      </c>
      <c r="K26" s="16" t="s">
        <v>296</v>
      </c>
      <c r="L26" s="16" t="s">
        <v>296</v>
      </c>
      <c r="M26" s="7"/>
      <c r="N26" s="9" t="b">
        <v>1</v>
      </c>
      <c r="O26" s="10" t="b">
        <v>1</v>
      </c>
      <c r="P26" s="10" t="b">
        <v>1</v>
      </c>
      <c r="Q26" s="122" t="str">
        <f>IF(L26=999,"",("    "&amp;C26&amp;"_def_"&amp;H26&amp;": """&amp;L26&amp;""""))</f>
        <v xml:space="preserve">    field_def_deployment_crew: "The first and last names of the individuals who collected data during the deployment visit."</v>
      </c>
      <c r="R26" s="109" t="s">
        <v>1275</v>
      </c>
    </row>
    <row r="27" spans="1:18">
      <c r="A27"/>
      <c r="B27">
        <v>41</v>
      </c>
      <c r="C27" t="s">
        <v>429</v>
      </c>
      <c r="D27" s="7" t="s">
        <v>2331</v>
      </c>
      <c r="E27" t="s">
        <v>1298</v>
      </c>
      <c r="F27" t="s">
        <v>779</v>
      </c>
      <c r="G27" t="s">
        <v>552</v>
      </c>
      <c r="H27" s="7" t="s">
        <v>293</v>
      </c>
      <c r="I27" s="7" t="s">
        <v>702</v>
      </c>
      <c r="J27" s="32" t="str">
        <f>IF(VLOOKUP(H27,find_replace!G:G,1,"false")=H27,"TRUE","FALSE")</f>
        <v>TRUE</v>
      </c>
      <c r="K27" s="16" t="s">
        <v>294</v>
      </c>
      <c r="L27" s="16" t="s">
        <v>294</v>
      </c>
      <c r="M27" s="7"/>
      <c r="N27" s="9" t="b">
        <v>1</v>
      </c>
      <c r="O27" s="10" t="b">
        <v>1</v>
      </c>
      <c r="P27" s="10" t="b">
        <v>1</v>
      </c>
      <c r="Q27" s="122" t="str">
        <f>IF(L27=999,"",("    "&amp;C27&amp;"_def_"&amp;H27&amp;": """&amp;L27&amp;""""))</f>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c r="R27" s="109" t="s">
        <v>1275</v>
      </c>
    </row>
    <row r="28" spans="1:18">
      <c r="A28"/>
      <c r="B28">
        <v>42</v>
      </c>
      <c r="C28" t="s">
        <v>429</v>
      </c>
      <c r="D28" s="7" t="s">
        <v>490</v>
      </c>
      <c r="E28" t="s">
        <v>1298</v>
      </c>
      <c r="F28" t="s">
        <v>779</v>
      </c>
      <c r="G28" t="s">
        <v>552</v>
      </c>
      <c r="H28" s="7" t="s">
        <v>1737</v>
      </c>
      <c r="I28" s="7" t="s">
        <v>755</v>
      </c>
      <c r="J28" s="32" t="str">
        <f>IF(VLOOKUP(H28,find_replace!G:G,1,"false")=H28,"TRUE","FALSE")</f>
        <v>TRUE</v>
      </c>
      <c r="K28" s="16" t="s">
        <v>330</v>
      </c>
      <c r="L28" s="16" t="s">
        <v>330</v>
      </c>
      <c r="M28" s="7"/>
      <c r="N28" s="9" t="b">
        <v>0</v>
      </c>
      <c r="O28" s="10" t="b">
        <v>1</v>
      </c>
      <c r="P28" s="12" t="b">
        <v>0</v>
      </c>
      <c r="Q28" s="122" t="str">
        <f>IF(L28=999,"",("    "&amp;C28&amp;"_def_"&amp;H28&amp;": """&amp;L28&amp;""""))</f>
        <v xml:space="preserve">    field_def_deployment_img_count: "The total number of images collected during the deployment, including false triggers (i.e., empty images with no wildlife or human present species) and those triggered by a time-lapse setting (if applicable)."</v>
      </c>
      <c r="R28" s="109" t="s">
        <v>1275</v>
      </c>
    </row>
    <row r="29" spans="1:18">
      <c r="A29"/>
      <c r="B29">
        <v>44</v>
      </c>
      <c r="C29" t="s">
        <v>429</v>
      </c>
      <c r="D29" s="7" t="s">
        <v>2332</v>
      </c>
      <c r="E29" t="s">
        <v>1298</v>
      </c>
      <c r="F29" t="s">
        <v>779</v>
      </c>
      <c r="G29" t="s">
        <v>552</v>
      </c>
      <c r="H29" s="7" t="s">
        <v>292</v>
      </c>
      <c r="I29" s="7" t="s">
        <v>703</v>
      </c>
      <c r="J29" s="32" t="str">
        <f>IF(VLOOKUP(H29,find_replace!G:G,1,"false")=H29,"TRUE","FALSE")</f>
        <v>TRUE</v>
      </c>
      <c r="K29" s="16" t="s">
        <v>1212</v>
      </c>
      <c r="L29" s="16" t="s">
        <v>1232</v>
      </c>
      <c r="M29" s="7"/>
      <c r="N29" s="9" t="b">
        <v>1</v>
      </c>
      <c r="O29" s="10" t="b">
        <v>1</v>
      </c>
      <c r="P29" s="10" t="b">
        <v>1</v>
      </c>
      <c r="Q29" s="122" t="str">
        <f>IF(L29=999,"",("    "&amp;C29&amp;"_def_"&amp;H29&amp;": """&amp;L29&amp;""""))</f>
        <v xml:space="preserve">    field_def_deployment_name: "A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v>
      </c>
      <c r="R29" s="109" t="s">
        <v>1275</v>
      </c>
    </row>
    <row r="30" spans="1:18">
      <c r="A30"/>
      <c r="B30">
        <v>45</v>
      </c>
      <c r="C30" t="s">
        <v>429</v>
      </c>
      <c r="D30" s="7" t="s">
        <v>2333</v>
      </c>
      <c r="E30" t="s">
        <v>1298</v>
      </c>
      <c r="F30" t="s">
        <v>779</v>
      </c>
      <c r="G30" t="s">
        <v>552</v>
      </c>
      <c r="H30" s="7" t="s">
        <v>290</v>
      </c>
      <c r="I30" s="7" t="s">
        <v>704</v>
      </c>
      <c r="J30" s="32" t="str">
        <f>IF(VLOOKUP(H30,find_replace!G:G,1,"false")=H30,"TRUE","FALSE")</f>
        <v>TRUE</v>
      </c>
      <c r="K30" s="16" t="s">
        <v>291</v>
      </c>
      <c r="L30" s="16" t="s">
        <v>291</v>
      </c>
      <c r="M30" s="7"/>
      <c r="N30" s="9" t="b">
        <v>1</v>
      </c>
      <c r="O30" s="10" t="b">
        <v>1</v>
      </c>
      <c r="P30" s="10" t="b">
        <v>1</v>
      </c>
      <c r="Q30" s="122" t="str">
        <f>IF(L30=999,"",("    "&amp;C30&amp;"_def_"&amp;H30&amp;": """&amp;L30&amp;""""))</f>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c r="R30" s="109" t="s">
        <v>1275</v>
      </c>
    </row>
    <row r="31" spans="1:18">
      <c r="A31"/>
      <c r="B31">
        <v>52</v>
      </c>
      <c r="C31" t="s">
        <v>0</v>
      </c>
      <c r="D31" s="32" t="s">
        <v>196</v>
      </c>
      <c r="E31" t="s">
        <v>1298</v>
      </c>
      <c r="F31" t="s">
        <v>779</v>
      </c>
      <c r="G31" t="s">
        <v>4</v>
      </c>
      <c r="H31" t="s">
        <v>10</v>
      </c>
      <c r="I31" s="32" t="s">
        <v>196</v>
      </c>
      <c r="J31" s="32" t="str">
        <f>IF(VLOOKUP(H31,find_replace!G:G,1,"false")=H31,"TRUE","FALSE")</f>
        <v>TRUE</v>
      </c>
      <c r="K31" s="16" t="s">
        <v>1213</v>
      </c>
      <c r="L31" s="16" t="s">
        <v>1233</v>
      </c>
      <c r="M31" s="7"/>
      <c r="N31" s="9" t="s">
        <v>51</v>
      </c>
      <c r="O31" s="12" t="b">
        <v>0</v>
      </c>
      <c r="P31" s="10" t="b">
        <v>1</v>
      </c>
      <c r="Q31" s="122" t="str">
        <f>IF(L31=999,"",("    "&amp;C31&amp;"_def_"&amp;H31&amp;": """&amp;L31&amp;""""))</f>
        <v xml:space="preserve">    term_def_mod_ds: "A method to estimate abundance by using distances at which animals are detected (from survey lines or points) to model abundance as a function of decreasing detection probability with animal distance from the camera (using a decay function) (Cappelle et al., 2021; Howe et al., 2017)."</v>
      </c>
      <c r="R31" s="109" t="s">
        <v>1275</v>
      </c>
    </row>
    <row r="32" spans="1:18">
      <c r="A32"/>
      <c r="B32">
        <v>53</v>
      </c>
      <c r="C32" t="s">
        <v>429</v>
      </c>
      <c r="D32" s="32" t="s">
        <v>289</v>
      </c>
      <c r="E32" t="s">
        <v>1298</v>
      </c>
      <c r="F32" t="s">
        <v>779</v>
      </c>
      <c r="G32" t="s">
        <v>554</v>
      </c>
      <c r="H32" s="7" t="s">
        <v>1708</v>
      </c>
      <c r="I32" s="32" t="s">
        <v>705</v>
      </c>
      <c r="J32" s="32" t="str">
        <f>IF(VLOOKUP(H32,find_replace!G:G,1,"false")=H32,"TRUE","FALSE")</f>
        <v>TRUE</v>
      </c>
      <c r="K32" s="16" t="s">
        <v>368</v>
      </c>
      <c r="L32" s="16" t="s">
        <v>368</v>
      </c>
      <c r="M32" s="7" t="b">
        <v>1</v>
      </c>
      <c r="N32" s="9" t="b">
        <v>1</v>
      </c>
      <c r="O32" s="10" t="b">
        <v>1</v>
      </c>
      <c r="P32" s="10" t="b">
        <v>1</v>
      </c>
      <c r="Q32" s="122" t="str">
        <f>IF(L32=999,"",("    "&amp;C32&amp;"_def_"&amp;H32&amp;": """&amp;L32&amp;""""))</f>
        <v xml:space="preserve">    field_def_easting_cam_location: "The easting UTM coordinate of the camera location (e.g., '337875'). Record using the NAD83 datum. Leave blank if recording the Longitude instead."</v>
      </c>
      <c r="R32" s="109" t="s">
        <v>1275</v>
      </c>
    </row>
    <row r="33" spans="1:18">
      <c r="A33"/>
      <c r="B33">
        <v>55</v>
      </c>
      <c r="C33" t="s">
        <v>429</v>
      </c>
      <c r="D33" s="32" t="s">
        <v>2334</v>
      </c>
      <c r="E33" t="s">
        <v>1298</v>
      </c>
      <c r="F33" t="s">
        <v>779</v>
      </c>
      <c r="G33" s="7" t="s">
        <v>1736</v>
      </c>
      <c r="H33" s="7" t="s">
        <v>288</v>
      </c>
      <c r="I33" s="32" t="s">
        <v>706</v>
      </c>
      <c r="J33" s="32" t="str">
        <f>IF(VLOOKUP(H33,find_replace!G:G,1,"false")=H33,"TRUE","FALSE")</f>
        <v>TRUE</v>
      </c>
      <c r="K33" s="16" t="s">
        <v>369</v>
      </c>
      <c r="L33" s="16" t="s">
        <v>369</v>
      </c>
      <c r="M33" s="7"/>
      <c r="N33" s="9" t="b">
        <v>1</v>
      </c>
      <c r="O33" s="10" t="b">
        <v>1</v>
      </c>
      <c r="P33" s="12" t="b">
        <v>0</v>
      </c>
      <c r="Q33" s="122" t="str">
        <f>IF(L33=999,"",("    "&amp;C33&amp;"_def_"&amp;H33&amp;": """&amp;L33&amp;""""))</f>
        <v xml:space="preserve">    field_def_event_type: "Whether detections were reported as an individual image captured by the camera ('Image'), a 'Sequence,' or 'Tag.'"</v>
      </c>
      <c r="R33" s="109" t="s">
        <v>1275</v>
      </c>
    </row>
    <row r="34" spans="1:18">
      <c r="A34"/>
      <c r="B34">
        <v>57</v>
      </c>
      <c r="C34" t="s">
        <v>0</v>
      </c>
      <c r="D34" s="32" t="s">
        <v>189</v>
      </c>
      <c r="E34" t="s">
        <v>1298</v>
      </c>
      <c r="F34" t="s">
        <v>779</v>
      </c>
      <c r="G34" s="7" t="s">
        <v>549</v>
      </c>
      <c r="H34" s="7" t="s">
        <v>188</v>
      </c>
      <c r="I34" s="32" t="s">
        <v>189</v>
      </c>
      <c r="J34" s="32" t="str">
        <f>IF(VLOOKUP(H34,find_replace!G:G,1,"false")=H34,"TRUE","FALSE")</f>
        <v>TRUE</v>
      </c>
      <c r="K34" s="16" t="s">
        <v>1406</v>
      </c>
      <c r="L34" s="16" t="s">
        <v>1226</v>
      </c>
      <c r="M34" s="7"/>
      <c r="N34" s="9" t="s">
        <v>51</v>
      </c>
      <c r="O34" s="10" t="b">
        <v>1</v>
      </c>
      <c r="P34" s="10" t="b">
        <v>1</v>
      </c>
      <c r="Q34" s="122" t="str">
        <f>IF(L34=999,"",("    "&amp;C34&amp;"_def_"&amp;H34&amp;": """&amp;L34&amp;""""))</f>
        <v xml:space="preserve">    term_def_field_of_view: "The extent of a scene that is visible in an image; a large FOV is obtained by 'zooming out' from a scene, whilst 'zooming in' will result in a smaller FOV (Wearn &amp; Glover-Kapfer, 2017)."</v>
      </c>
      <c r="R34" s="109" t="s">
        <v>1275</v>
      </c>
    </row>
    <row r="35" spans="1:18">
      <c r="A35"/>
      <c r="B35">
        <v>59</v>
      </c>
      <c r="C35" t="s">
        <v>429</v>
      </c>
      <c r="D35" s="32" t="s">
        <v>287</v>
      </c>
      <c r="E35" t="s">
        <v>1298</v>
      </c>
      <c r="F35" t="s">
        <v>779</v>
      </c>
      <c r="G35" t="s">
        <v>550</v>
      </c>
      <c r="H35" s="7" t="s">
        <v>286</v>
      </c>
      <c r="I35" s="32" t="s">
        <v>707</v>
      </c>
      <c r="J35" s="32" t="str">
        <f>IF(VLOOKUP(H35,find_replace!G:G,1,"false")=H35,"TRUE","FALSE")</f>
        <v>TRUE</v>
      </c>
      <c r="K35" s="16" t="s">
        <v>370</v>
      </c>
      <c r="L35" s="16" t="s">
        <v>370</v>
      </c>
      <c r="M35" s="7" t="b">
        <v>1</v>
      </c>
      <c r="N35" s="9" t="b">
        <v>1</v>
      </c>
      <c r="O35" s="10" t="b">
        <v>1</v>
      </c>
      <c r="P35" s="10" t="b">
        <v>1</v>
      </c>
      <c r="Q35" s="122" t="str">
        <f>IF(L35=999,"",("    "&amp;C35&amp;"_def_"&amp;H35&amp;": """&amp;L35&amp;""""))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c r="R35" s="109" t="s">
        <v>1275</v>
      </c>
    </row>
    <row r="36" spans="1:18">
      <c r="A36"/>
      <c r="B36">
        <v>60</v>
      </c>
      <c r="C36" t="s">
        <v>429</v>
      </c>
      <c r="D36" s="32" t="s">
        <v>491</v>
      </c>
      <c r="E36" t="s">
        <v>1298</v>
      </c>
      <c r="F36" t="s">
        <v>779</v>
      </c>
      <c r="G36" t="s">
        <v>550</v>
      </c>
      <c r="H36" s="7" t="s">
        <v>328</v>
      </c>
      <c r="I36" s="32" t="s">
        <v>756</v>
      </c>
      <c r="J36" s="32" t="str">
        <f>IF(VLOOKUP(H36,find_replace!G:G,1,"false")=H36,"TRUE","FALSE")</f>
        <v>TRUE</v>
      </c>
      <c r="K36" s="16" t="s">
        <v>329</v>
      </c>
      <c r="L36" s="16" t="s">
        <v>329</v>
      </c>
      <c r="M36" s="7" t="b">
        <v>1</v>
      </c>
      <c r="N36" s="9" t="b">
        <v>0</v>
      </c>
      <c r="O36" s="10" t="b">
        <v>1</v>
      </c>
      <c r="P36" s="10" t="b">
        <v>1</v>
      </c>
      <c r="Q36" s="122" t="str">
        <f>IF(L36=999,"",("    "&amp;C36&amp;"_def_"&amp;H36&amp;": """&amp;L36&amp;""""))</f>
        <v xml:space="preserve">    field_def_fov_target_distance: "The distance from the camera to the FOV Target Feature (in metres; to the nearest 0.5 m). Leave blank if not applicable."</v>
      </c>
      <c r="R36" s="109" t="s">
        <v>1275</v>
      </c>
    </row>
    <row r="37" spans="1:18">
      <c r="A37"/>
      <c r="B37">
        <v>61</v>
      </c>
      <c r="C37" t="s">
        <v>429</v>
      </c>
      <c r="D37" s="7" t="s">
        <v>2335</v>
      </c>
      <c r="E37" t="s">
        <v>1298</v>
      </c>
      <c r="F37" t="s">
        <v>779</v>
      </c>
      <c r="G37" t="s">
        <v>548</v>
      </c>
      <c r="H37" s="7" t="s">
        <v>285</v>
      </c>
      <c r="I37" s="7" t="s">
        <v>708</v>
      </c>
      <c r="J37" s="32" t="str">
        <f>IF(VLOOKUP(H37,find_replace!G:G,1,"false")=H37,"TRUE","FALSE")</f>
        <v>TRUE</v>
      </c>
      <c r="K37" s="16" t="s">
        <v>371</v>
      </c>
      <c r="L37" s="16" t="s">
        <v>371</v>
      </c>
      <c r="M37" s="7"/>
      <c r="N37" s="9" t="b">
        <v>1</v>
      </c>
      <c r="O37" s="10" t="b">
        <v>1</v>
      </c>
      <c r="P37" s="10" t="b">
        <v>1</v>
      </c>
      <c r="Q37" s="122" t="str">
        <f>IF(L37=999,"",("    "&amp;C37&amp;"_def_"&amp;H37&amp;": """&amp;L37&amp;""""))</f>
        <v xml:space="preserve">    field_def_gps_unit_accuracy: "The margin of error of the GPS unit used to record spatial information (e.g., '5' [m]), such as the coordinates of the camera location. On most GPS units (e.g., 'Garmin') this information is provided on the unit’s satellite information page. "</v>
      </c>
      <c r="R37" s="109" t="s">
        <v>1275</v>
      </c>
    </row>
    <row r="38" spans="1:18">
      <c r="A38"/>
      <c r="B38">
        <v>62</v>
      </c>
      <c r="C38" t="s">
        <v>429</v>
      </c>
      <c r="D38" s="7" t="s">
        <v>492</v>
      </c>
      <c r="E38" t="s">
        <v>1298</v>
      </c>
      <c r="F38" t="s">
        <v>779</v>
      </c>
      <c r="G38" s="7" t="s">
        <v>1736</v>
      </c>
      <c r="H38" s="7" t="s">
        <v>327</v>
      </c>
      <c r="I38" s="7" t="s">
        <v>757</v>
      </c>
      <c r="J38" s="32" t="str">
        <f>IF(VLOOKUP(H38,find_replace!G:G,1,"false")=H38,"TRUE","FALSE")</f>
        <v>TRUE</v>
      </c>
      <c r="K38" s="16" t="s">
        <v>372</v>
      </c>
      <c r="L38" s="16" t="s">
        <v>372</v>
      </c>
      <c r="M38" s="7" t="b">
        <v>1</v>
      </c>
      <c r="N38" s="9" t="b">
        <v>0</v>
      </c>
      <c r="O38" s="10" t="b">
        <v>1</v>
      </c>
      <c r="P38" s="12" t="b">
        <v>0</v>
      </c>
      <c r="Q38" s="122" t="str">
        <f>IF(L38=999,"",("    "&amp;C38&amp;"_def_"&amp;H38&amp;": """&amp;L38&amp;""""))</f>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c r="R38" s="109" t="s">
        <v>1275</v>
      </c>
    </row>
    <row r="39" spans="1:18">
      <c r="A39"/>
      <c r="B39">
        <v>63</v>
      </c>
      <c r="C39" t="s">
        <v>0</v>
      </c>
      <c r="D39" s="32" t="s">
        <v>537</v>
      </c>
      <c r="E39" t="s">
        <v>1298</v>
      </c>
      <c r="F39" t="s">
        <v>779</v>
      </c>
      <c r="G39" t="s">
        <v>4</v>
      </c>
      <c r="H39" s="7" t="s">
        <v>446</v>
      </c>
      <c r="I39" s="32" t="s">
        <v>537</v>
      </c>
      <c r="J39" s="32" t="str">
        <f>IF(VLOOKUP(H39,find_replace!G:G,1,"false")=H39,"TRUE","FALSE")</f>
        <v>TRUE</v>
      </c>
      <c r="K39" s="16" t="s">
        <v>385</v>
      </c>
      <c r="L39" s="16" t="s">
        <v>385</v>
      </c>
      <c r="M39" s="7"/>
      <c r="N39" s="9" t="s">
        <v>51</v>
      </c>
      <c r="O39" s="12" t="b">
        <v>0</v>
      </c>
      <c r="P39" s="10" t="b">
        <v>1</v>
      </c>
      <c r="Q39" s="122" t="str">
        <f>IF(L39=999,"",("    "&amp;C39&amp;"_def_"&amp;H39&amp;": """&amp;L39&amp;""""))</f>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R39" s="109" t="s">
        <v>1275</v>
      </c>
    </row>
    <row r="40" spans="1:18">
      <c r="A40"/>
      <c r="B40">
        <v>67</v>
      </c>
      <c r="C40" t="s">
        <v>429</v>
      </c>
      <c r="D40" s="7" t="s">
        <v>493</v>
      </c>
      <c r="E40" t="s">
        <v>1298</v>
      </c>
      <c r="F40" t="s">
        <v>779</v>
      </c>
      <c r="G40" t="s">
        <v>1740</v>
      </c>
      <c r="H40" s="7" t="s">
        <v>1741</v>
      </c>
      <c r="I40" s="7" t="s">
        <v>758</v>
      </c>
      <c r="J40" s="32" t="str">
        <f>IF(VLOOKUP(H40,find_replace!G:G,1,"false")=H40,"TRUE","FALSE")</f>
        <v>TRUE</v>
      </c>
      <c r="K40" s="16" t="s">
        <v>411</v>
      </c>
      <c r="L40" s="16" t="s">
        <v>411</v>
      </c>
      <c r="M40" s="7" t="b">
        <v>1</v>
      </c>
      <c r="N40" s="9" t="b">
        <v>0</v>
      </c>
      <c r="O40" s="10" t="b">
        <v>1</v>
      </c>
      <c r="P40" s="12" t="b">
        <v>0</v>
      </c>
      <c r="Q40" s="122" t="str">
        <f>IF(L40=999,"",("    "&amp;C40&amp;"_def_"&amp;H40&amp;": """&amp;L40&amp;""""))</f>
        <v xml:space="preserve">    field_def_img_flash_output: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c r="R40" s="109" t="s">
        <v>1275</v>
      </c>
    </row>
    <row r="41" spans="1:18">
      <c r="A41"/>
      <c r="B41">
        <v>68</v>
      </c>
      <c r="C41" t="s">
        <v>429</v>
      </c>
      <c r="D41" s="7" t="s">
        <v>494</v>
      </c>
      <c r="E41" t="s">
        <v>1298</v>
      </c>
      <c r="F41" t="s">
        <v>779</v>
      </c>
      <c r="G41" t="s">
        <v>1740</v>
      </c>
      <c r="H41" s="7" t="s">
        <v>1742</v>
      </c>
      <c r="I41" s="7" t="s">
        <v>759</v>
      </c>
      <c r="J41" s="32" t="str">
        <f>IF(VLOOKUP(H41,find_replace!G:G,1,"false")=H41,"TRUE","FALSE")</f>
        <v>TRUE</v>
      </c>
      <c r="K41" s="16" t="s">
        <v>375</v>
      </c>
      <c r="L41" s="16" t="s">
        <v>375</v>
      </c>
      <c r="M41" s="7" t="b">
        <v>1</v>
      </c>
      <c r="N41" s="9" t="b">
        <v>0</v>
      </c>
      <c r="O41" s="10" t="b">
        <v>1</v>
      </c>
      <c r="P41" s="12" t="b">
        <v>0</v>
      </c>
      <c r="Q41" s="122" t="str">
        <f>IF(L41=999,"",("    "&amp;C41&amp;"_def_"&amp;H41&amp;": """&amp;L41&amp;""""))</f>
        <v xml:space="preserve">    field_def_img_infrared_illuminator: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c r="R41" s="109" t="s">
        <v>1275</v>
      </c>
    </row>
    <row r="42" spans="1:18">
      <c r="A42"/>
      <c r="B42">
        <v>69</v>
      </c>
      <c r="C42" t="s">
        <v>429</v>
      </c>
      <c r="D42" s="7" t="s">
        <v>2336</v>
      </c>
      <c r="E42" t="s">
        <v>1298</v>
      </c>
      <c r="F42" t="s">
        <v>779</v>
      </c>
      <c r="G42" t="s">
        <v>551</v>
      </c>
      <c r="H42" s="7" t="s">
        <v>1743</v>
      </c>
      <c r="I42" s="7" t="s">
        <v>709</v>
      </c>
      <c r="J42" s="32" t="str">
        <f>IF(VLOOKUP(H42,find_replace!G:G,1,"false")=H42,"TRUE","FALSE")</f>
        <v>TRUE</v>
      </c>
      <c r="K42" s="16" t="s">
        <v>376</v>
      </c>
      <c r="L42" s="16" t="s">
        <v>376</v>
      </c>
      <c r="M42" s="7"/>
      <c r="N42" s="9" t="b">
        <v>1</v>
      </c>
      <c r="O42" s="10" t="b">
        <v>1</v>
      </c>
      <c r="P42" s="10" t="b">
        <v>1</v>
      </c>
      <c r="Q42" s="122" t="str">
        <f>IF(L42=999,"",("    "&amp;C42&amp;"_def_"&amp;H42&amp;": """&amp;L42&amp;""""))</f>
        <v xml:space="preserve">    field_def_img_name: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c r="R42" s="109" t="s">
        <v>1275</v>
      </c>
    </row>
    <row r="43" spans="1:18">
      <c r="A43"/>
      <c r="B43">
        <v>71</v>
      </c>
      <c r="C43" t="s">
        <v>0</v>
      </c>
      <c r="D43" s="7" t="s">
        <v>177</v>
      </c>
      <c r="E43" t="s">
        <v>1298</v>
      </c>
      <c r="F43" t="s">
        <v>779</v>
      </c>
      <c r="G43" s="7" t="s">
        <v>1736</v>
      </c>
      <c r="H43" s="7" t="s">
        <v>1744</v>
      </c>
      <c r="I43" s="7" t="s">
        <v>177</v>
      </c>
      <c r="J43" s="32" t="str">
        <f>IF(VLOOKUP(H43,find_replace!G:G,1,"false")=H43,"TRUE","FALSE")</f>
        <v>TRUE</v>
      </c>
      <c r="K43" s="16" t="s">
        <v>377</v>
      </c>
      <c r="L43" s="16" t="s">
        <v>377</v>
      </c>
      <c r="M43" s="7" t="b">
        <v>1</v>
      </c>
      <c r="N43" s="9" t="s">
        <v>51</v>
      </c>
      <c r="O43" s="10" t="b">
        <v>1</v>
      </c>
      <c r="P43" s="10" t="b">
        <v>0</v>
      </c>
      <c r="Q43" s="122" t="str">
        <f>IF(L43=999,"",("    "&amp;C43&amp;"_def_"&amp;H43&amp;": """&amp;L43&amp;""""))</f>
        <v xml:space="preserve">    term_def_img_sequence: "The order of the image in a rapid-fire sequence as reported in the image Exif data (text; e.g., '1 of 1' or '1 of 3'). Leave blank if not applicable."</v>
      </c>
      <c r="R43" s="109" t="s">
        <v>1275</v>
      </c>
    </row>
    <row r="44" spans="1:18">
      <c r="A44"/>
      <c r="B44">
        <v>72</v>
      </c>
      <c r="C44" t="s">
        <v>429</v>
      </c>
      <c r="D44" s="7" t="s">
        <v>2337</v>
      </c>
      <c r="E44" t="s">
        <v>1298</v>
      </c>
      <c r="F44" t="s">
        <v>779</v>
      </c>
      <c r="G44" t="s">
        <v>1747</v>
      </c>
      <c r="H44" s="7" t="s">
        <v>1748</v>
      </c>
      <c r="I44" s="7" t="s">
        <v>711</v>
      </c>
      <c r="J44" s="32" t="str">
        <f>IF(VLOOKUP(H44,find_replace!G:G,1,"false")=H44,"TRUE","FALSE")</f>
        <v>TRUE</v>
      </c>
      <c r="K44" s="16" t="s">
        <v>378</v>
      </c>
      <c r="L44" s="16" t="s">
        <v>378</v>
      </c>
      <c r="M44" s="7"/>
      <c r="N44" s="9" t="b">
        <v>1</v>
      </c>
      <c r="O44" s="10" t="b">
        <v>1</v>
      </c>
      <c r="P44" s="10" t="b">
        <v>1</v>
      </c>
      <c r="Q44" s="122" t="str">
        <f>IF(L44=999,"",("    "&amp;C44&amp;"_def_"&amp;H44&amp;": """&amp;L44&amp;""""))</f>
        <v xml:space="preserve">    field_def_img_set_end_date_time: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c r="R44" s="109" t="s">
        <v>1275</v>
      </c>
    </row>
    <row r="45" spans="1:18">
      <c r="A45"/>
      <c r="B45">
        <v>73</v>
      </c>
      <c r="C45" t="s">
        <v>429</v>
      </c>
      <c r="D45" s="7" t="s">
        <v>2338</v>
      </c>
      <c r="E45" t="s">
        <v>1298</v>
      </c>
      <c r="F45" t="s">
        <v>779</v>
      </c>
      <c r="G45" t="s">
        <v>1747</v>
      </c>
      <c r="H45" s="7" t="s">
        <v>1749</v>
      </c>
      <c r="I45" s="7" t="s">
        <v>712</v>
      </c>
      <c r="J45" s="32" t="str">
        <f>IF(VLOOKUP(H45,find_replace!G:G,1,"false")=H45,"TRUE","FALSE")</f>
        <v>TRUE</v>
      </c>
      <c r="K45" s="16" t="s">
        <v>379</v>
      </c>
      <c r="L45" s="16" t="s">
        <v>379</v>
      </c>
      <c r="M45" s="7"/>
      <c r="N45" s="9" t="b">
        <v>1</v>
      </c>
      <c r="O45" s="10" t="b">
        <v>1</v>
      </c>
      <c r="P45" s="10" t="b">
        <v>1</v>
      </c>
      <c r="Q45" s="122" t="str">
        <f>IF(L45=999,"",("    "&amp;C45&amp;"_def_"&amp;H45&amp;": """&amp;L45&amp;""""))</f>
        <v xml:space="preserve">    field_def_img_set_start_date_time: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c r="R45" s="109" t="s">
        <v>1275</v>
      </c>
    </row>
    <row r="46" spans="1:18">
      <c r="A46"/>
      <c r="B46">
        <v>75</v>
      </c>
      <c r="C46" t="s">
        <v>429</v>
      </c>
      <c r="D46" s="7" t="s">
        <v>495</v>
      </c>
      <c r="E46" t="s">
        <v>1298</v>
      </c>
      <c r="F46" t="s">
        <v>779</v>
      </c>
      <c r="G46" t="s">
        <v>1740</v>
      </c>
      <c r="H46" s="7" t="s">
        <v>1751</v>
      </c>
      <c r="I46" s="7" t="s">
        <v>761</v>
      </c>
      <c r="J46" s="32" t="str">
        <f>IF(VLOOKUP(H46,find_replace!G:G,1,"false")=H46,"TRUE","FALSE")</f>
        <v>TRUE</v>
      </c>
      <c r="K46" s="16" t="s">
        <v>380</v>
      </c>
      <c r="L46" s="16" t="s">
        <v>380</v>
      </c>
      <c r="M46" s="7" t="b">
        <v>1</v>
      </c>
      <c r="N46" s="9" t="b">
        <v>0</v>
      </c>
      <c r="O46" s="10" t="b">
        <v>1</v>
      </c>
      <c r="P46" s="12" t="b">
        <v>0</v>
      </c>
      <c r="Q46" s="122" t="str">
        <f>IF(L46=999,"",("    "&amp;C46&amp;"_def_"&amp;H46&amp;": """&amp;L46&amp;""""))</f>
        <v xml:space="preserve">    field_def_img_trigger_mode: "The type of trigger mode used to capture the image as reported in the image Exif data (e.g., 'Time Lapse,' 'Motion Detection,' 'CodeLoc Not Entered,' 'External Sensor'). Record 'Unknown' if not known."</v>
      </c>
      <c r="R46" s="109" t="s">
        <v>1275</v>
      </c>
    </row>
    <row r="47" spans="1:18">
      <c r="A47"/>
      <c r="B47">
        <v>76</v>
      </c>
      <c r="C47" t="s">
        <v>429</v>
      </c>
      <c r="D47" s="7" t="s">
        <v>496</v>
      </c>
      <c r="E47" t="s">
        <v>1298</v>
      </c>
      <c r="F47" t="s">
        <v>779</v>
      </c>
      <c r="G47" t="s">
        <v>183</v>
      </c>
      <c r="H47" s="7" t="s">
        <v>1745</v>
      </c>
      <c r="I47" s="7" t="s">
        <v>760</v>
      </c>
      <c r="J47" s="32" t="str">
        <f>IF(VLOOKUP(H47,find_replace!G:G,1,"false")=H47,"TRUE","FALSE")</f>
        <v>TRUE</v>
      </c>
      <c r="K47" s="16" t="s">
        <v>412</v>
      </c>
      <c r="L47" s="16" t="s">
        <v>412</v>
      </c>
      <c r="M47" s="7"/>
      <c r="N47" s="9" t="b">
        <v>0</v>
      </c>
      <c r="O47" s="10" t="b">
        <v>1</v>
      </c>
      <c r="P47" s="12" t="b">
        <v>0</v>
      </c>
      <c r="Q47" s="122" t="str">
        <f>IF(L47=999,"",("    "&amp;C47&amp;"_def_"&amp;H47&amp;": """&amp;L47&amp;""""))</f>
        <v xml:space="preserve">    field_def_img_sequence_comments: "Comments describing additional details about the image*/sequence."</v>
      </c>
      <c r="R47" s="109" t="s">
        <v>1275</v>
      </c>
    </row>
    <row r="48" spans="1:18">
      <c r="A48"/>
      <c r="B48">
        <v>77</v>
      </c>
      <c r="C48" t="s">
        <v>429</v>
      </c>
      <c r="D48" s="7" t="s">
        <v>284</v>
      </c>
      <c r="E48" t="s">
        <v>1298</v>
      </c>
      <c r="F48" t="s">
        <v>779</v>
      </c>
      <c r="G48" s="7" t="s">
        <v>1736</v>
      </c>
      <c r="H48" s="7" t="s">
        <v>1746</v>
      </c>
      <c r="I48" s="7" t="s">
        <v>710</v>
      </c>
      <c r="J48" s="32" t="str">
        <f>IF(VLOOKUP(H48,find_replace!G:G,1,"false")=H48,"TRUE","FALSE")</f>
        <v>TRUE</v>
      </c>
      <c r="K48" s="111" t="s">
        <v>413</v>
      </c>
      <c r="L48" s="111" t="s">
        <v>413</v>
      </c>
      <c r="M48" s="7"/>
      <c r="N48" s="9" t="b">
        <v>1</v>
      </c>
      <c r="O48" s="10" t="b">
        <v>1</v>
      </c>
      <c r="P48" s="12" t="b">
        <v>0</v>
      </c>
      <c r="Q48" s="122" t="str">
        <f>IF(L48=999,"",("    "&amp;C48&amp;"_def_"&amp;H48&amp;": """&amp;L48&amp;""""))</f>
        <v xml:space="preserve">    field_def_img_sequence_date_time: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c r="R48" s="109" t="s">
        <v>1275</v>
      </c>
    </row>
    <row r="49" spans="1:18">
      <c r="A49"/>
      <c r="B49">
        <v>80</v>
      </c>
      <c r="C49" t="s">
        <v>429</v>
      </c>
      <c r="D49" s="7" t="s">
        <v>2339</v>
      </c>
      <c r="E49" t="s">
        <v>1298</v>
      </c>
      <c r="F49" t="s">
        <v>779</v>
      </c>
      <c r="G49" s="7" t="s">
        <v>1736</v>
      </c>
      <c r="H49" s="7" t="s">
        <v>283</v>
      </c>
      <c r="I49" s="7" t="s">
        <v>713</v>
      </c>
      <c r="J49" s="32" t="str">
        <f>IF(VLOOKUP(H49,find_replace!G:G,1,"false")=H49,"TRUE","FALSE")</f>
        <v>TRUE</v>
      </c>
      <c r="K49" s="16" t="s">
        <v>414</v>
      </c>
      <c r="L49" s="16" t="s">
        <v>414</v>
      </c>
      <c r="M49" s="7"/>
      <c r="N49" s="9" t="b">
        <v>1</v>
      </c>
      <c r="O49" s="10" t="b">
        <v>1</v>
      </c>
      <c r="P49" s="10" t="b">
        <v>1</v>
      </c>
      <c r="Q49" s="122" t="str">
        <f>IF(L49=999,"",("    "&amp;C49&amp;"_def_"&amp;H49&amp;": """&amp;L49&amp;""""))</f>
        <v xml:space="preserve">    field_def_individual_count: "The number of unique individuals being categorized. Depending on the Event Type, this may be recorded as the total number of individuals, or according to Age Class and*/or Sex Class."</v>
      </c>
      <c r="R49" s="109" t="s">
        <v>1275</v>
      </c>
    </row>
    <row r="50" spans="1:18">
      <c r="A50"/>
      <c r="B50">
        <v>82</v>
      </c>
      <c r="C50" t="s">
        <v>0</v>
      </c>
      <c r="D50" s="32" t="s">
        <v>167</v>
      </c>
      <c r="E50" t="s">
        <v>1298</v>
      </c>
      <c r="F50" t="s">
        <v>779</v>
      </c>
      <c r="G50" t="s">
        <v>4</v>
      </c>
      <c r="H50" s="7" t="s">
        <v>3</v>
      </c>
      <c r="I50" s="32" t="s">
        <v>1300</v>
      </c>
      <c r="J50" s="32" t="str">
        <f>IF(VLOOKUP(H50,find_replace!G:G,1,"false")=H50,"TRUE","FALSE")</f>
        <v>TRUE</v>
      </c>
      <c r="K50" s="16" t="s">
        <v>1405</v>
      </c>
      <c r="L50" s="16" t="s">
        <v>1252</v>
      </c>
      <c r="M50" s="7"/>
      <c r="N50" s="9" t="s">
        <v>51</v>
      </c>
      <c r="O50" s="12" t="b">
        <v>0</v>
      </c>
      <c r="P50" s="10" t="b">
        <v>1</v>
      </c>
      <c r="Q50" s="122" t="str">
        <f>IF(L50=999,"",("    "&amp;C50&amp;"_def_"&amp;H50&amp;": """&amp;L50&amp;""""))</f>
        <v xml:space="preserve">    term_def_mod_is: "A method used to estimate abundance or density from time-lapse images from randomly deployed cameras; the number of unique individuals (the count) is needed (Moeller et al., 2018)."</v>
      </c>
      <c r="R50" s="109" t="s">
        <v>1275</v>
      </c>
    </row>
    <row r="51" spans="1:18">
      <c r="A51"/>
      <c r="B51">
        <v>88</v>
      </c>
      <c r="C51" t="s">
        <v>429</v>
      </c>
      <c r="D51" s="7" t="s">
        <v>497</v>
      </c>
      <c r="E51" t="s">
        <v>1298</v>
      </c>
      <c r="F51" t="s">
        <v>779</v>
      </c>
      <c r="G51" t="s">
        <v>551</v>
      </c>
      <c r="H51" s="7" t="s">
        <v>326</v>
      </c>
      <c r="I51" s="7" t="s">
        <v>762</v>
      </c>
      <c r="J51" s="32" t="str">
        <f>IF(VLOOKUP(H51,find_replace!G:G,1,"false")=H51,"TRUE","FALSE")</f>
        <v>TRUE</v>
      </c>
      <c r="K51" s="16" t="s">
        <v>415</v>
      </c>
      <c r="L51" s="16" t="s">
        <v>415</v>
      </c>
      <c r="M51" s="7"/>
      <c r="N51" s="9" t="b">
        <v>0</v>
      </c>
      <c r="O51" s="10" t="b">
        <v>1</v>
      </c>
      <c r="P51" s="10" t="b">
        <v>1</v>
      </c>
      <c r="Q51" s="122" t="str">
        <f>IF(L51=999,"",("    "&amp;C51&amp;"_def_"&amp;H51&amp;": """&amp;L51&amp;""""))</f>
        <v xml:space="preserve">    field_def_key_id: "The unique ID for the specific key or set of keys used to lock*/secure the camera to the post, tree, etc."</v>
      </c>
      <c r="R51" s="109" t="s">
        <v>1275</v>
      </c>
    </row>
    <row r="52" spans="1:18">
      <c r="A52"/>
      <c r="B52">
        <v>89</v>
      </c>
      <c r="C52" t="s">
        <v>429</v>
      </c>
      <c r="D52" s="7" t="s">
        <v>2340</v>
      </c>
      <c r="E52" t="s">
        <v>1298</v>
      </c>
      <c r="F52" t="s">
        <v>779</v>
      </c>
      <c r="G52" t="s">
        <v>554</v>
      </c>
      <c r="H52" s="7" t="s">
        <v>1709</v>
      </c>
      <c r="I52" s="7" t="s">
        <v>714</v>
      </c>
      <c r="J52" s="32" t="str">
        <f>IF(VLOOKUP(H52,find_replace!G:G,1,"false")=H52,"TRUE","FALSE")</f>
        <v>TRUE</v>
      </c>
      <c r="K52" s="16" t="s">
        <v>383</v>
      </c>
      <c r="L52" s="16" t="s">
        <v>383</v>
      </c>
      <c r="M52" s="7" t="b">
        <v>1</v>
      </c>
      <c r="N52" s="9" t="b">
        <v>1</v>
      </c>
      <c r="O52" s="10" t="b">
        <v>1</v>
      </c>
      <c r="P52" s="10" t="b">
        <v>1</v>
      </c>
      <c r="Q52" s="122" t="str">
        <f>IF(L52=999,"",("    "&amp;C52&amp;"_def_"&amp;H52&amp;": """&amp;L52&amp;""""))</f>
        <v xml:space="preserve">    field_def_latitude_cam_location: "The latitude of the camera location in decimal degrees to five decimal places (e.g., '53.78136'). Leave blank if recording Northing instead."</v>
      </c>
      <c r="R52" s="109" t="s">
        <v>1275</v>
      </c>
    </row>
    <row r="53" spans="1:18">
      <c r="A53"/>
      <c r="B53">
        <v>90</v>
      </c>
      <c r="C53" t="s">
        <v>429</v>
      </c>
      <c r="D53" s="7" t="s">
        <v>2341</v>
      </c>
      <c r="E53" t="s">
        <v>1298</v>
      </c>
      <c r="F53" t="s">
        <v>779</v>
      </c>
      <c r="G53" t="s">
        <v>554</v>
      </c>
      <c r="H53" s="7" t="s">
        <v>1710</v>
      </c>
      <c r="I53" s="7" t="s">
        <v>715</v>
      </c>
      <c r="J53" s="32" t="str">
        <f>IF(VLOOKUP(H53,find_replace!G:G,1,"false")=H53,"TRUE","FALSE")</f>
        <v>TRUE</v>
      </c>
      <c r="K53" s="16" t="s">
        <v>384</v>
      </c>
      <c r="L53" s="16" t="s">
        <v>384</v>
      </c>
      <c r="M53" s="7" t="b">
        <v>1</v>
      </c>
      <c r="N53" s="9" t="b">
        <v>1</v>
      </c>
      <c r="O53" s="10" t="b">
        <v>1</v>
      </c>
      <c r="P53" s="10" t="b">
        <v>1</v>
      </c>
      <c r="Q53" s="122" t="str">
        <f>IF(L53=999,"",("    "&amp;C53&amp;"_def_"&amp;H53&amp;": """&amp;L53&amp;""""))</f>
        <v xml:space="preserve">    field_def_longitude_cam_location: "The longitude of the camera location in decimal degrees to five decimal places (e.g., '-113.46067'). Leave blank if recording Easting instead."</v>
      </c>
      <c r="R53" s="109" t="s">
        <v>1275</v>
      </c>
    </row>
    <row r="54" spans="1:18">
      <c r="A54"/>
      <c r="B54">
        <v>93</v>
      </c>
      <c r="C54" t="s">
        <v>0</v>
      </c>
      <c r="D54" s="32" t="s">
        <v>158</v>
      </c>
      <c r="E54" t="s">
        <v>1298</v>
      </c>
      <c r="F54" t="s">
        <v>779</v>
      </c>
      <c r="G54" t="s">
        <v>4</v>
      </c>
      <c r="H54" s="7" t="s">
        <v>27</v>
      </c>
      <c r="I54" s="32" t="s">
        <v>158</v>
      </c>
      <c r="J54" s="32" t="str">
        <f>IF(VLOOKUP(H54,find_replace!G:G,1,"false")=H54,"TRUE","FALSE")</f>
        <v>TRUE</v>
      </c>
      <c r="K54" s="16" t="s">
        <v>1404</v>
      </c>
      <c r="L54" s="16" t="s">
        <v>1228</v>
      </c>
      <c r="M54" s="7"/>
      <c r="N54" s="9" t="s">
        <v>51</v>
      </c>
      <c r="O54" s="12" t="b">
        <v>0</v>
      </c>
      <c r="P54" s="10" t="b">
        <v>1</v>
      </c>
      <c r="Q54" s="122" t="str">
        <f>IF(L54=999,"",("    "&amp;C54&amp;"_def_"&amp;H54&amp;": """&amp;L54&amp;""""))</f>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c r="R54" s="109" t="s">
        <v>1275</v>
      </c>
    </row>
    <row r="55" spans="1:18">
      <c r="A55"/>
      <c r="B55">
        <v>97</v>
      </c>
      <c r="C55" t="s">
        <v>429</v>
      </c>
      <c r="D55" s="7" t="s">
        <v>2342</v>
      </c>
      <c r="E55" t="s">
        <v>1298</v>
      </c>
      <c r="F55" t="s">
        <v>779</v>
      </c>
      <c r="G55" t="s">
        <v>553</v>
      </c>
      <c r="H55" s="7" t="s">
        <v>1752</v>
      </c>
      <c r="I55" s="7" t="s">
        <v>729</v>
      </c>
      <c r="J55" s="32" t="str">
        <f>IF(VLOOKUP(H55,find_replace!G:G,1,"false")=H55,"TRUE","FALSE")</f>
        <v>TRUE</v>
      </c>
      <c r="K55" s="16" t="s">
        <v>399</v>
      </c>
      <c r="L55" s="16" t="s">
        <v>399</v>
      </c>
      <c r="M55" s="7" t="b">
        <v>1</v>
      </c>
      <c r="N55" s="9" t="b">
        <v>1</v>
      </c>
      <c r="O55" s="10" t="b">
        <v>1</v>
      </c>
      <c r="P55" s="10" t="b">
        <v>1</v>
      </c>
      <c r="Q55" s="122" t="str">
        <f>IF(L55=999,"",("    "&amp;C55&amp;"_def_"&amp;H55&amp;": """&amp;L55&amp;""""))</f>
        <v xml:space="preserve">    field_def_settings_motion_img_interval: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c r="R55" s="109" t="s">
        <v>1275</v>
      </c>
    </row>
    <row r="56" spans="1:18">
      <c r="A56"/>
      <c r="B56">
        <v>98</v>
      </c>
      <c r="C56" t="s">
        <v>0</v>
      </c>
      <c r="D56" s="32" t="s">
        <v>152</v>
      </c>
      <c r="E56" t="s">
        <v>1298</v>
      </c>
      <c r="F56" t="s">
        <v>779</v>
      </c>
      <c r="G56" t="s">
        <v>4</v>
      </c>
      <c r="H56" s="7" t="s">
        <v>449</v>
      </c>
      <c r="I56" s="32" t="s">
        <v>152</v>
      </c>
      <c r="J56" s="32" t="str">
        <f>IF(VLOOKUP(H56,find_replace!G:G,1,"false")=H56,"TRUE","FALSE")</f>
        <v>TRUE</v>
      </c>
      <c r="K56" s="16" t="s">
        <v>151</v>
      </c>
      <c r="L56" s="16" t="s">
        <v>151</v>
      </c>
      <c r="M56" s="7"/>
      <c r="N56" s="9" t="s">
        <v>51</v>
      </c>
      <c r="O56" s="12" t="b">
        <v>0</v>
      </c>
      <c r="P56" s="10" t="b">
        <v>1</v>
      </c>
      <c r="Q56" s="122" t="str">
        <f>IF(L56=999,"",("    "&amp;C56&amp;"_def_"&amp;H56&amp;": """&amp;L56&amp;""""))</f>
        <v xml:space="preserve">    term_def_mod_rai_nb: "A regression model used for count data with overdispersion but without zero-inflation. [relative abundance indices]"</v>
      </c>
      <c r="R56" s="109" t="s">
        <v>1275</v>
      </c>
    </row>
    <row r="57" spans="1:18">
      <c r="A57"/>
      <c r="B57">
        <v>99</v>
      </c>
      <c r="C57" t="s">
        <v>429</v>
      </c>
      <c r="D57" s="7" t="s">
        <v>279</v>
      </c>
      <c r="E57" t="s">
        <v>1298</v>
      </c>
      <c r="F57" t="s">
        <v>779</v>
      </c>
      <c r="G57" t="s">
        <v>551</v>
      </c>
      <c r="H57" s="7" t="s">
        <v>351</v>
      </c>
      <c r="I57" s="7" t="s">
        <v>692</v>
      </c>
      <c r="J57" s="32" t="str">
        <f>IF(VLOOKUP(H57,find_replace!G:G,1,"false")=H57,"TRUE","FALSE")</f>
        <v>TRUE</v>
      </c>
      <c r="K57" s="16">
        <v>999</v>
      </c>
      <c r="L57" s="16"/>
      <c r="M57" s="7"/>
      <c r="N57" s="9" t="b">
        <v>1</v>
      </c>
      <c r="O57" s="12" t="b">
        <v>0</v>
      </c>
      <c r="P57" s="12" t="b">
        <v>0</v>
      </c>
      <c r="Q57" s="122" t="str">
        <f>IF(L57=999,"",("    "&amp;C57&amp;"_def_"&amp;H57&amp;": """&amp;L57&amp;""""))</f>
        <v xml:space="preserve">    field_def_cam_id_new: ""</v>
      </c>
      <c r="R57" s="109" t="s">
        <v>1275</v>
      </c>
    </row>
    <row r="58" spans="1:18">
      <c r="A58"/>
      <c r="B58">
        <v>100</v>
      </c>
      <c r="C58" t="s">
        <v>429</v>
      </c>
      <c r="D58" s="7" t="s">
        <v>278</v>
      </c>
      <c r="E58" t="s">
        <v>1298</v>
      </c>
      <c r="F58" t="s">
        <v>779</v>
      </c>
      <c r="G58" t="s">
        <v>551</v>
      </c>
      <c r="H58" s="7" t="s">
        <v>1727</v>
      </c>
      <c r="I58" s="7" t="s">
        <v>696</v>
      </c>
      <c r="J58" s="32" t="str">
        <f>IF(VLOOKUP(H58,find_replace!G:G,1,"false")=H58,"TRUE","FALSE")</f>
        <v>TRUE</v>
      </c>
      <c r="K58" s="16">
        <v>999</v>
      </c>
      <c r="L58" s="16"/>
      <c r="M58" s="7"/>
      <c r="N58" s="9" t="b">
        <v>1</v>
      </c>
      <c r="O58" s="12" t="b">
        <v>0</v>
      </c>
      <c r="P58" s="12" t="b">
        <v>0</v>
      </c>
      <c r="Q58" s="122" t="str">
        <f>IF(L58=999,"",("    "&amp;C58&amp;"_def_"&amp;H58&amp;": """&amp;L58&amp;""""))</f>
        <v xml:space="preserve">    field_def_cam_make_new: ""</v>
      </c>
      <c r="R58" s="109" t="s">
        <v>1275</v>
      </c>
    </row>
    <row r="59" spans="1:18">
      <c r="A59"/>
      <c r="B59">
        <v>101</v>
      </c>
      <c r="C59" t="s">
        <v>429</v>
      </c>
      <c r="D59" s="7" t="s">
        <v>277</v>
      </c>
      <c r="E59" t="s">
        <v>1298</v>
      </c>
      <c r="F59" t="s">
        <v>779</v>
      </c>
      <c r="G59" t="s">
        <v>551</v>
      </c>
      <c r="H59" s="7" t="s">
        <v>1729</v>
      </c>
      <c r="I59" s="7" t="s">
        <v>698</v>
      </c>
      <c r="J59" s="32" t="str">
        <f>IF(VLOOKUP(H59,find_replace!G:G,1,"false")=H59,"TRUE","FALSE")</f>
        <v>TRUE</v>
      </c>
      <c r="K59" s="16">
        <v>999</v>
      </c>
      <c r="L59" s="16"/>
      <c r="M59" s="7"/>
      <c r="N59" s="9" t="b">
        <v>1</v>
      </c>
      <c r="O59" s="12" t="b">
        <v>0</v>
      </c>
      <c r="P59" s="12" t="b">
        <v>0</v>
      </c>
      <c r="Q59" s="122" t="str">
        <f>IF(L59=999,"",("    "&amp;C59&amp;"_def_"&amp;H59&amp;": """&amp;L59&amp;""""))</f>
        <v xml:space="preserve">    field_def_cam_model_new: ""</v>
      </c>
      <c r="R59" s="109" t="s">
        <v>1275</v>
      </c>
    </row>
    <row r="60" spans="1:18">
      <c r="A60"/>
      <c r="B60">
        <v>102</v>
      </c>
      <c r="C60" t="s">
        <v>429</v>
      </c>
      <c r="D60" s="7" t="s">
        <v>276</v>
      </c>
      <c r="E60" t="s">
        <v>1298</v>
      </c>
      <c r="F60" t="s">
        <v>779</v>
      </c>
      <c r="G60" t="s">
        <v>551</v>
      </c>
      <c r="H60" s="7" t="s">
        <v>1731</v>
      </c>
      <c r="I60" s="7" t="s">
        <v>700</v>
      </c>
      <c r="J60" s="32" t="str">
        <f>IF(VLOOKUP(H60,find_replace!G:G,1,"false")=H60,"TRUE","FALSE")</f>
        <v>TRUE</v>
      </c>
      <c r="K60" s="16">
        <v>999</v>
      </c>
      <c r="L60" s="16"/>
      <c r="M60" s="7"/>
      <c r="N60" s="9" t="b">
        <v>1</v>
      </c>
      <c r="O60" s="12" t="b">
        <v>0</v>
      </c>
      <c r="P60" s="12" t="b">
        <v>0</v>
      </c>
      <c r="Q60" s="122" t="str">
        <f>IF(L60=999,"",("    "&amp;C60&amp;"_def_"&amp;H60&amp;": """&amp;L60&amp;""""))</f>
        <v xml:space="preserve">    field_def_cam_serial_number_new: ""</v>
      </c>
      <c r="R60" s="109" t="s">
        <v>1275</v>
      </c>
    </row>
    <row r="61" spans="1:18">
      <c r="A61"/>
      <c r="B61">
        <v>103</v>
      </c>
      <c r="C61" t="s">
        <v>429</v>
      </c>
      <c r="D61" s="7" t="s">
        <v>563</v>
      </c>
      <c r="E61" t="s">
        <v>1298</v>
      </c>
      <c r="F61" t="s">
        <v>779</v>
      </c>
      <c r="G61" t="s">
        <v>551</v>
      </c>
      <c r="H61" s="7" t="s">
        <v>352</v>
      </c>
      <c r="I61" s="7" t="s">
        <v>723</v>
      </c>
      <c r="J61" s="32" t="str">
        <f>IF(VLOOKUP(H61,find_replace!G:G,1,"false")=H61,"TRUE","FALSE")</f>
        <v>TRUE</v>
      </c>
      <c r="K61" s="16">
        <v>999</v>
      </c>
      <c r="L61" s="16"/>
      <c r="M61" s="7"/>
      <c r="N61" s="9" t="b">
        <v>0</v>
      </c>
      <c r="O61" s="10" t="b">
        <v>1</v>
      </c>
      <c r="P61" s="10" t="b">
        <v>1</v>
      </c>
      <c r="Q61" s="122" t="str">
        <f>IF(L61=999,"",("    "&amp;C61&amp;"_def_"&amp;H61&amp;": """&amp;L61&amp;""""))</f>
        <v xml:space="preserve">    field_def_sd_id_new: ""</v>
      </c>
      <c r="R61" s="109" t="s">
        <v>1275</v>
      </c>
    </row>
    <row r="62" spans="1:18">
      <c r="A62"/>
      <c r="B62">
        <v>105</v>
      </c>
      <c r="C62" t="s">
        <v>429</v>
      </c>
      <c r="D62" s="7" t="s">
        <v>2343</v>
      </c>
      <c r="E62" t="s">
        <v>1298</v>
      </c>
      <c r="F62" t="s">
        <v>779</v>
      </c>
      <c r="G62" t="s">
        <v>554</v>
      </c>
      <c r="H62" s="7" t="s">
        <v>1711</v>
      </c>
      <c r="I62" s="7" t="s">
        <v>716</v>
      </c>
      <c r="J62" s="32" t="str">
        <f>IF(VLOOKUP(H62,find_replace!G:G,1,"false")=H62,"TRUE","FALSE")</f>
        <v>TRUE</v>
      </c>
      <c r="K62" s="16" t="s">
        <v>389</v>
      </c>
      <c r="L62" s="16" t="s">
        <v>389</v>
      </c>
      <c r="M62" s="7" t="b">
        <v>1</v>
      </c>
      <c r="N62" s="9" t="b">
        <v>1</v>
      </c>
      <c r="O62" s="10" t="b">
        <v>1</v>
      </c>
      <c r="P62" s="10" t="b">
        <v>1</v>
      </c>
      <c r="Q62" s="122" t="str">
        <f>IF(L62=999,"",("    "&amp;C62&amp;"_def_"&amp;H62&amp;": """&amp;L62&amp;""""))</f>
        <v xml:space="preserve">    field_def_northing_cam_location: "The northing UTM coordinate of the camera location (e.g., '5962006'). Record using the NAD83 datum. Leave blank if recording the Latitude instead."</v>
      </c>
      <c r="R62" s="109" t="s">
        <v>1275</v>
      </c>
    </row>
    <row r="63" spans="1:18">
      <c r="A63"/>
      <c r="B63">
        <v>108</v>
      </c>
      <c r="C63" t="s">
        <v>0</v>
      </c>
      <c r="D63" s="32" t="s">
        <v>148</v>
      </c>
      <c r="E63" t="s">
        <v>1298</v>
      </c>
      <c r="F63" t="s">
        <v>779</v>
      </c>
      <c r="G63" t="s">
        <v>4</v>
      </c>
      <c r="H63" s="7" t="s">
        <v>34</v>
      </c>
      <c r="I63" s="32" t="s">
        <v>148</v>
      </c>
      <c r="J63" s="32" t="str">
        <f>IF(VLOOKUP(H63,find_replace!G:G,1,"false")=H63,"TRUE","FALSE")</f>
        <v>TRUE</v>
      </c>
      <c r="K63" s="16" t="s">
        <v>147</v>
      </c>
      <c r="L63" s="16" t="s">
        <v>147</v>
      </c>
      <c r="M63" s="7"/>
      <c r="N63" s="9" t="s">
        <v>51</v>
      </c>
      <c r="O63" s="12" t="b">
        <v>0</v>
      </c>
      <c r="P63" s="10" t="b">
        <v>1</v>
      </c>
      <c r="Q63" s="122" t="str">
        <f>IF(L63=999,"",("    "&amp;C63&amp;"_def_"&amp;H63&amp;": """&amp;L63&amp;""""))</f>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c r="R63" s="109" t="s">
        <v>1275</v>
      </c>
    </row>
    <row r="64" spans="1:18">
      <c r="A64"/>
      <c r="B64">
        <v>112</v>
      </c>
      <c r="C64" t="s">
        <v>429</v>
      </c>
      <c r="D64" s="7" t="s">
        <v>2344</v>
      </c>
      <c r="E64" t="s">
        <v>1298</v>
      </c>
      <c r="F64" t="s">
        <v>779</v>
      </c>
      <c r="G64" t="s">
        <v>553</v>
      </c>
      <c r="H64" s="7" t="s">
        <v>274</v>
      </c>
      <c r="I64" s="7" t="s">
        <v>730</v>
      </c>
      <c r="J64" s="32" t="str">
        <f>IF(VLOOKUP(H64,find_replace!G:G,1,"false")=H64,"TRUE","FALSE")</f>
        <v>TRUE</v>
      </c>
      <c r="K64" s="16" t="s">
        <v>275</v>
      </c>
      <c r="L64" s="16" t="s">
        <v>275</v>
      </c>
      <c r="M64" s="7"/>
      <c r="N64" s="9" t="b">
        <v>1</v>
      </c>
      <c r="O64" s="10" t="b">
        <v>1</v>
      </c>
      <c r="P64" s="10" t="b">
        <v>1</v>
      </c>
      <c r="Q64" s="122" t="str">
        <f>IF(L64=999,"",("    "&amp;C64&amp;"_def_"&amp;H64&amp;": """&amp;L64&amp;""""))</f>
        <v xml:space="preserve">    field_def_settings_photos_per_trigger: "The camera setting that describes the number of photos taken each time the camera is triggered."</v>
      </c>
      <c r="R64" s="109" t="s">
        <v>1275</v>
      </c>
    </row>
    <row r="65" spans="1:18">
      <c r="A65"/>
      <c r="B65">
        <v>115</v>
      </c>
      <c r="C65" t="s">
        <v>429</v>
      </c>
      <c r="D65" s="7" t="s">
        <v>270</v>
      </c>
      <c r="E65" t="s">
        <v>1298</v>
      </c>
      <c r="F65" t="s">
        <v>779</v>
      </c>
      <c r="G65" s="7" t="s">
        <v>139</v>
      </c>
      <c r="H65" s="7" t="s">
        <v>268</v>
      </c>
      <c r="I65" s="7" t="s">
        <v>717</v>
      </c>
      <c r="J65" s="32" t="str">
        <f>IF(VLOOKUP(H65,find_replace!G:G,1,"false")=H65,"TRUE","FALSE")</f>
        <v>TRUE</v>
      </c>
      <c r="K65" s="16" t="s">
        <v>269</v>
      </c>
      <c r="L65" s="16" t="s">
        <v>269</v>
      </c>
      <c r="M65" s="7"/>
      <c r="N65" s="9" t="b">
        <v>1</v>
      </c>
      <c r="O65" s="10" t="b">
        <v>1</v>
      </c>
      <c r="P65" s="12" t="b">
        <v>0</v>
      </c>
      <c r="Q65" s="122" t="str">
        <f>IF(L65=999,"",("    "&amp;C65&amp;"_def_"&amp;H65&amp;": """&amp;L65&amp;""""))</f>
        <v xml:space="preserve">    field_def_project_coordinator: "The first and last name of the primary contact for the project."</v>
      </c>
      <c r="R65" s="109" t="s">
        <v>1275</v>
      </c>
    </row>
    <row r="66" spans="1:18">
      <c r="A66"/>
      <c r="B66">
        <v>116</v>
      </c>
      <c r="C66" t="s">
        <v>429</v>
      </c>
      <c r="D66" s="7" t="s">
        <v>273</v>
      </c>
      <c r="E66" t="s">
        <v>1298</v>
      </c>
      <c r="F66" t="s">
        <v>779</v>
      </c>
      <c r="G66" s="7" t="s">
        <v>139</v>
      </c>
      <c r="H66" s="7" t="s">
        <v>271</v>
      </c>
      <c r="I66" s="7" t="s">
        <v>718</v>
      </c>
      <c r="J66" s="32" t="str">
        <f>IF(VLOOKUP(H66,find_replace!G:G,1,"false")=H66,"TRUE","FALSE")</f>
        <v>TRUE</v>
      </c>
      <c r="K66" s="16" t="s">
        <v>272</v>
      </c>
      <c r="L66" s="16" t="s">
        <v>272</v>
      </c>
      <c r="M66" s="7"/>
      <c r="N66" s="9" t="b">
        <v>1</v>
      </c>
      <c r="O66" s="10" t="b">
        <v>1</v>
      </c>
      <c r="P66" s="12" t="b">
        <v>0</v>
      </c>
      <c r="Q66" s="122" t="str">
        <f>IF(L66=999,"",("    "&amp;C66&amp;"_def_"&amp;H66&amp;": """&amp;L66&amp;""""))</f>
        <v xml:space="preserve">    field_def_project_coordinator_email: "The email address of the Project Coordinator."</v>
      </c>
      <c r="R66" s="109" t="s">
        <v>1275</v>
      </c>
    </row>
    <row r="67" spans="1:18">
      <c r="A67"/>
      <c r="B67">
        <v>117</v>
      </c>
      <c r="C67" t="s">
        <v>429</v>
      </c>
      <c r="D67" s="7" t="s">
        <v>267</v>
      </c>
      <c r="E67" t="s">
        <v>1298</v>
      </c>
      <c r="F67" t="s">
        <v>779</v>
      </c>
      <c r="G67" s="7" t="s">
        <v>139</v>
      </c>
      <c r="H67" s="7" t="s">
        <v>265</v>
      </c>
      <c r="I67" s="7" t="s">
        <v>719</v>
      </c>
      <c r="J67" s="32" t="str">
        <f>IF(VLOOKUP(H67,find_replace!G:G,1,"false")=H67,"TRUE","FALSE")</f>
        <v>TRUE</v>
      </c>
      <c r="K67" s="16" t="s">
        <v>266</v>
      </c>
      <c r="L67" s="16" t="s">
        <v>266</v>
      </c>
      <c r="M67" s="7"/>
      <c r="N67" s="9" t="b">
        <v>1</v>
      </c>
      <c r="O67" s="10" t="b">
        <v>1</v>
      </c>
      <c r="P67" s="12" t="b">
        <v>0</v>
      </c>
      <c r="Q67" s="122" t="str">
        <f>IF(L67=999,"",("    "&amp;C67&amp;"_def_"&amp;H67&amp;": """&amp;L67&amp;""""))</f>
        <v xml:space="preserve">    field_def_project_description: "A description of the project objective(s) and general methods."</v>
      </c>
      <c r="R67" s="109" t="s">
        <v>1275</v>
      </c>
    </row>
    <row r="68" spans="1:18">
      <c r="A68"/>
      <c r="B68">
        <v>118</v>
      </c>
      <c r="C68" t="s">
        <v>429</v>
      </c>
      <c r="D68" s="7" t="s">
        <v>2345</v>
      </c>
      <c r="E68" t="s">
        <v>1298</v>
      </c>
      <c r="F68" t="s">
        <v>779</v>
      </c>
      <c r="G68" s="7" t="s">
        <v>139</v>
      </c>
      <c r="H68" s="7" t="s">
        <v>264</v>
      </c>
      <c r="I68" s="7" t="s">
        <v>720</v>
      </c>
      <c r="J68" s="32" t="str">
        <f>IF(VLOOKUP(H68,find_replace!G:G,1,"false")=H68,"TRUE","FALSE")</f>
        <v>TRUE</v>
      </c>
      <c r="K68" s="16" t="s">
        <v>391</v>
      </c>
      <c r="L68" s="16" t="s">
        <v>391</v>
      </c>
      <c r="M68" s="7"/>
      <c r="N68" s="9" t="b">
        <v>1</v>
      </c>
      <c r="O68" s="10" t="b">
        <v>1</v>
      </c>
      <c r="P68" s="10" t="b">
        <v>1</v>
      </c>
      <c r="Q68" s="122" t="str">
        <f>IF(L68=999,"",("    "&amp;C68&amp;"_def_"&amp;H68&amp;": """&amp;L68&amp;""""))</f>
        <v xml:space="preserve">    field_def_project_name: "A unique alphanumeric identifier for each project. Ideally, the Project Name should include an abbreviation for the organization, a brief project name, and the year the project began (e.g., 'uofa_oilsands_2018')."</v>
      </c>
      <c r="R68" s="109" t="s">
        <v>1275</v>
      </c>
    </row>
    <row r="69" spans="1:18">
      <c r="A69"/>
      <c r="B69">
        <v>120</v>
      </c>
      <c r="C69" t="s">
        <v>429</v>
      </c>
      <c r="D69" s="7" t="s">
        <v>263</v>
      </c>
      <c r="E69" t="s">
        <v>1298</v>
      </c>
      <c r="F69" t="s">
        <v>779</v>
      </c>
      <c r="G69" t="s">
        <v>548</v>
      </c>
      <c r="H69" s="7" t="s">
        <v>262</v>
      </c>
      <c r="I69" s="7" t="s">
        <v>721</v>
      </c>
      <c r="J69" s="32" t="str">
        <f>IF(VLOOKUP(H69,find_replace!G:G,1,"false")=H69,"TRUE","FALSE")</f>
        <v>TRUE</v>
      </c>
      <c r="K69" s="16" t="s">
        <v>417</v>
      </c>
      <c r="L69" s="16" t="s">
        <v>417</v>
      </c>
      <c r="M69" s="7"/>
      <c r="N69" s="9" t="b">
        <v>1</v>
      </c>
      <c r="O69" s="10" t="b">
        <v>1</v>
      </c>
      <c r="P69" s="10" t="b">
        <v>1</v>
      </c>
      <c r="Q69" s="122" t="str">
        <f>IF(L69=999,"",("    "&amp;C69&amp;"_def_"&amp;H69&amp;": """&amp;L69&amp;""""))</f>
        <v xml:space="preserve">    field_def_purpose_of_visit: "The reason for visiting the camera location (i.e. to deploy the camera ['Deployment'], retrieve the camera ['Retrieve'] or to change batteries*/SD card or replace the camera ['Service'])."</v>
      </c>
      <c r="R69" s="109" t="s">
        <v>1275</v>
      </c>
    </row>
    <row r="70" spans="1:18">
      <c r="A70"/>
      <c r="B70">
        <v>121</v>
      </c>
      <c r="C70" t="s">
        <v>429</v>
      </c>
      <c r="D70" s="7" t="s">
        <v>2346</v>
      </c>
      <c r="E70" t="s">
        <v>1298</v>
      </c>
      <c r="F70" t="s">
        <v>779</v>
      </c>
      <c r="G70" t="s">
        <v>553</v>
      </c>
      <c r="H70" s="7" t="s">
        <v>261</v>
      </c>
      <c r="I70" s="7" t="s">
        <v>731</v>
      </c>
      <c r="J70" s="32" t="str">
        <f>IF(VLOOKUP(H70,find_replace!G:G,1,"false")=H70,"TRUE","FALSE")</f>
        <v>TRUE</v>
      </c>
      <c r="K70" s="16" t="s">
        <v>400</v>
      </c>
      <c r="L70" s="16" t="s">
        <v>400</v>
      </c>
      <c r="M70" s="7" t="b">
        <v>1</v>
      </c>
      <c r="N70" s="9" t="b">
        <v>1</v>
      </c>
      <c r="O70" s="10" t="b">
        <v>1</v>
      </c>
      <c r="P70" s="10" t="b">
        <v>1</v>
      </c>
      <c r="Q70" s="122" t="str">
        <f>IF(L70=999,"",("    "&amp;C70&amp;"_def_"&amp;H70&amp;": """&amp;L70&amp;""""))</f>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c r="R70" s="109" t="s">
        <v>1275</v>
      </c>
    </row>
    <row r="71" spans="1:18">
      <c r="A71"/>
      <c r="B71">
        <v>123</v>
      </c>
      <c r="C71" t="s">
        <v>0</v>
      </c>
      <c r="D71" s="7" t="s">
        <v>2347</v>
      </c>
      <c r="E71" t="s">
        <v>1298</v>
      </c>
      <c r="F71" t="s">
        <v>779</v>
      </c>
      <c r="G71" t="s">
        <v>4</v>
      </c>
      <c r="H71" s="7" t="s">
        <v>14</v>
      </c>
      <c r="I71" s="7" t="s">
        <v>2347</v>
      </c>
      <c r="J71" s="32" t="str">
        <f>IF(VLOOKUP(H71,find_replace!G:G,1,"false")=H71,"TRUE","FALSE")</f>
        <v>TRUE</v>
      </c>
      <c r="K71" s="16" t="s">
        <v>133</v>
      </c>
      <c r="L71" s="16" t="s">
        <v>133</v>
      </c>
      <c r="M71" s="7"/>
      <c r="N71" s="9" t="s">
        <v>51</v>
      </c>
      <c r="O71" s="12" t="b">
        <v>0</v>
      </c>
      <c r="P71" s="10" t="b">
        <v>1</v>
      </c>
      <c r="Q71" s="122" t="str">
        <f>IF(L71=999,"",("    "&amp;C71&amp;"_def_"&amp;H71&amp;": """&amp;L71&amp;""""))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c r="R71" s="109" t="s">
        <v>1275</v>
      </c>
    </row>
    <row r="72" spans="1:18">
      <c r="A72"/>
      <c r="B72">
        <v>124</v>
      </c>
      <c r="C72" t="s">
        <v>0</v>
      </c>
      <c r="D72" s="32" t="s">
        <v>132</v>
      </c>
      <c r="E72" t="s">
        <v>1298</v>
      </c>
      <c r="F72" t="s">
        <v>779</v>
      </c>
      <c r="G72" t="s">
        <v>4</v>
      </c>
      <c r="H72" s="7" t="s">
        <v>16</v>
      </c>
      <c r="I72" s="32" t="s">
        <v>132</v>
      </c>
      <c r="J72" s="32" t="str">
        <f>IF(VLOOKUP(H72,find_replace!G:G,1,"false")=H72,"TRUE","FALSE")</f>
        <v>TRUE</v>
      </c>
      <c r="K72" s="16" t="s">
        <v>783</v>
      </c>
      <c r="L72" s="16" t="s">
        <v>1240</v>
      </c>
      <c r="M72" s="7"/>
      <c r="N72" s="9" t="s">
        <v>51</v>
      </c>
      <c r="O72" s="12" t="b">
        <v>0</v>
      </c>
      <c r="P72" s="10" t="b">
        <v>1</v>
      </c>
      <c r="Q72" s="122" t="str">
        <f>IF(L72=999,"",("    "&amp;C72&amp;"_def_"&amp;H72&amp;": """&amp;L72&amp;""""))</f>
        <v xml:space="preserve">    term_def_mod_rem: "A method used to estimate the density of unmarked populations; uses the rate of independent captures, an estimate of movement rate, average group size, and the area sampled by the remote camera."</v>
      </c>
      <c r="R72" s="109" t="s">
        <v>1275</v>
      </c>
    </row>
    <row r="73" spans="1:18">
      <c r="A73"/>
      <c r="B73">
        <v>128</v>
      </c>
      <c r="C73" t="s">
        <v>429</v>
      </c>
      <c r="D73" s="7" t="s">
        <v>499</v>
      </c>
      <c r="E73" t="s">
        <v>1298</v>
      </c>
      <c r="F73" t="s">
        <v>779</v>
      </c>
      <c r="G73" t="s">
        <v>551</v>
      </c>
      <c r="H73" s="7" t="s">
        <v>324</v>
      </c>
      <c r="I73" s="7" t="s">
        <v>764</v>
      </c>
      <c r="J73" s="32" t="str">
        <f>IF(VLOOKUP(H73,find_replace!G:G,1,"false")=H73,"TRUE","FALSE")</f>
        <v>TRUE</v>
      </c>
      <c r="K73" s="16" t="s">
        <v>325</v>
      </c>
      <c r="L73" s="16" t="s">
        <v>325</v>
      </c>
      <c r="M73" s="7"/>
      <c r="N73" s="9" t="b">
        <v>0</v>
      </c>
      <c r="O73" s="10" t="b">
        <v>1</v>
      </c>
      <c r="P73" s="10" t="b">
        <v>1</v>
      </c>
      <c r="Q73" s="122" t="str">
        <f>IF(L73=999,"",("    "&amp;C73&amp;"_def_"&amp;H73&amp;": """&amp;L73&amp;""""))</f>
        <v xml:space="preserve">    field_def_remaining_battery_percent: "The remaining battery power (%) of batteries within a camera."</v>
      </c>
      <c r="R73" s="109" t="s">
        <v>1275</v>
      </c>
    </row>
    <row r="74" spans="1:18">
      <c r="A74"/>
      <c r="B74">
        <v>129</v>
      </c>
      <c r="C74" t="s">
        <v>0</v>
      </c>
      <c r="D74" s="32" t="s">
        <v>124</v>
      </c>
      <c r="E74" t="s">
        <v>1298</v>
      </c>
      <c r="F74" t="s">
        <v>779</v>
      </c>
      <c r="G74" t="s">
        <v>4</v>
      </c>
      <c r="H74" s="7" t="s">
        <v>466</v>
      </c>
      <c r="I74" s="32" t="s">
        <v>124</v>
      </c>
      <c r="J74" s="32" t="str">
        <f>IF(VLOOKUP(H74,find_replace!G:G,1,"false")=H74,"TRUE","FALSE")</f>
        <v>TRUE</v>
      </c>
      <c r="K74" s="16" t="s">
        <v>784</v>
      </c>
      <c r="L74" s="16" t="s">
        <v>1241</v>
      </c>
      <c r="M74" s="7"/>
      <c r="N74" s="9" t="s">
        <v>51</v>
      </c>
      <c r="O74" s="12" t="b">
        <v>0</v>
      </c>
      <c r="P74" s="10" t="b">
        <v>1</v>
      </c>
      <c r="Q74" s="122" t="str">
        <f>IF(L74=999,"",("    "&amp;C74&amp;"_def_"&amp;H74&amp;": """&amp;L74&amp;""""))</f>
        <v xml:space="preserve">    term_def_mod_royle_nichols: "A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c r="R74" s="109" t="s">
        <v>1275</v>
      </c>
    </row>
    <row r="75" spans="1:18">
      <c r="A75"/>
      <c r="B75">
        <v>131</v>
      </c>
      <c r="C75" t="s">
        <v>429</v>
      </c>
      <c r="D75" s="7" t="s">
        <v>2348</v>
      </c>
      <c r="E75" t="s">
        <v>1298</v>
      </c>
      <c r="F75" t="s">
        <v>779</v>
      </c>
      <c r="G75" t="s">
        <v>554</v>
      </c>
      <c r="H75" s="7" t="s">
        <v>260</v>
      </c>
      <c r="I75" s="7" t="s">
        <v>722</v>
      </c>
      <c r="J75" s="32" t="str">
        <f>IF(VLOOKUP(H75,find_replace!G:G,1,"false")=H75,"TRUE","FALSE")</f>
        <v>TRUE</v>
      </c>
      <c r="K75" s="16" t="s">
        <v>393</v>
      </c>
      <c r="L75" s="16" t="s">
        <v>393</v>
      </c>
      <c r="M75" s="7" t="b">
        <v>1</v>
      </c>
      <c r="N75" s="9" t="b">
        <v>1</v>
      </c>
      <c r="O75" s="10" t="b">
        <v>1</v>
      </c>
      <c r="P75" s="10" t="b">
        <v>1</v>
      </c>
      <c r="Q75" s="122" t="str">
        <f>IF(L75=999,"",("    "&amp;C75&amp;"_def_"&amp;H75&amp;": """&amp;L75&amp;""""))</f>
        <v xml:space="preserve">    field_def_sample_station_name: "A sequential alphanumeric identifier for each grouping of two more non-independent camera locations (when cameras are deployed in clusters, pairs, or arrays; e.g., 'ss1' in 'ss1_bh1,' 'ss1_bh2,' 'ss1_bh3' etc.). Leave blank if not applicable."</v>
      </c>
      <c r="R75" s="109" t="s">
        <v>1275</v>
      </c>
    </row>
    <row r="76" spans="1:18">
      <c r="A76"/>
      <c r="B76">
        <v>133</v>
      </c>
      <c r="C76" t="s">
        <v>429</v>
      </c>
      <c r="D76" s="7" t="s">
        <v>500</v>
      </c>
      <c r="E76" t="s">
        <v>1298</v>
      </c>
      <c r="F76" t="s">
        <v>779</v>
      </c>
      <c r="G76" t="s">
        <v>551</v>
      </c>
      <c r="H76" s="7" t="s">
        <v>323</v>
      </c>
      <c r="I76" s="7" t="s">
        <v>765</v>
      </c>
      <c r="J76" s="32" t="str">
        <f>IF(VLOOKUP(H76,find_replace!G:G,1,"false")=H76,"TRUE","FALSE")</f>
        <v>TRUE</v>
      </c>
      <c r="K76" s="16" t="s">
        <v>395</v>
      </c>
      <c r="L76" s="16" t="s">
        <v>395</v>
      </c>
      <c r="M76" s="7"/>
      <c r="N76" s="9" t="b">
        <v>0</v>
      </c>
      <c r="O76" s="10" t="b">
        <v>1</v>
      </c>
      <c r="P76" s="10" t="b">
        <v>1</v>
      </c>
      <c r="Q76" s="122" t="str">
        <f>IF(L76=999,"",("    "&amp;C76&amp;"_def_"&amp;H76&amp;": """&amp;L76&amp;""""))</f>
        <v xml:space="preserve">    field_def_sd_card_id: "The ID label on an SD card (e.g., 'cmu_100')."</v>
      </c>
      <c r="R76" s="109" t="s">
        <v>1275</v>
      </c>
    </row>
    <row r="77" spans="1:18">
      <c r="A77"/>
      <c r="B77">
        <v>134</v>
      </c>
      <c r="C77" t="s">
        <v>429</v>
      </c>
      <c r="D77" s="7" t="s">
        <v>501</v>
      </c>
      <c r="E77" t="s">
        <v>1298</v>
      </c>
      <c r="F77" t="s">
        <v>779</v>
      </c>
      <c r="G77" t="s">
        <v>551</v>
      </c>
      <c r="H77" s="7" t="s">
        <v>321</v>
      </c>
      <c r="I77" s="7" t="s">
        <v>766</v>
      </c>
      <c r="J77" s="32" t="str">
        <f>IF(VLOOKUP(H77,find_replace!G:G,1,"false")=H77,"TRUE","FALSE")</f>
        <v>TRUE</v>
      </c>
      <c r="K77" s="16" t="s">
        <v>322</v>
      </c>
      <c r="L77" s="16" t="s">
        <v>322</v>
      </c>
      <c r="M77" s="7"/>
      <c r="N77" s="9" t="b">
        <v>0</v>
      </c>
      <c r="O77" s="10" t="b">
        <v>1</v>
      </c>
      <c r="P77" s="10" t="b">
        <v>1</v>
      </c>
      <c r="Q77" s="122" t="str">
        <f>IF(L77=999,"",("    "&amp;C77&amp;"_def_"&amp;H77&amp;": """&amp;L77&amp;""""))</f>
        <v xml:space="preserve">    field_def_sd_card_replaced: "Whether the SD card was replaced."</v>
      </c>
      <c r="R77" s="109" t="s">
        <v>1275</v>
      </c>
    </row>
    <row r="78" spans="1:18">
      <c r="A78"/>
      <c r="B78">
        <v>135</v>
      </c>
      <c r="C78" t="s">
        <v>429</v>
      </c>
      <c r="D78" s="7" t="s">
        <v>502</v>
      </c>
      <c r="E78" t="s">
        <v>1298</v>
      </c>
      <c r="F78" t="s">
        <v>779</v>
      </c>
      <c r="G78" t="s">
        <v>551</v>
      </c>
      <c r="H78" s="7" t="s">
        <v>319</v>
      </c>
      <c r="I78" s="7" t="s">
        <v>767</v>
      </c>
      <c r="J78" s="32" t="str">
        <f>IF(VLOOKUP(H78,find_replace!G:G,1,"false")=H78,"TRUE","FALSE")</f>
        <v>TRUE</v>
      </c>
      <c r="K78" s="16" t="s">
        <v>320</v>
      </c>
      <c r="L78" s="16" t="s">
        <v>320</v>
      </c>
      <c r="M78" s="7"/>
      <c r="N78" s="9" t="b">
        <v>0</v>
      </c>
      <c r="O78" s="10" t="b">
        <v>1</v>
      </c>
      <c r="P78" s="10" t="b">
        <v>1</v>
      </c>
      <c r="Q78" s="122" t="str">
        <f>IF(L78=999,"",("    "&amp;C78&amp;"_def_"&amp;H78&amp;": """&amp;L78&amp;""""))</f>
        <v xml:space="preserve">    field_def_sd_card_status: "The remaining storage capacity on an SD card; collected during a camera service or retrieval."</v>
      </c>
      <c r="R78" s="109" t="s">
        <v>1275</v>
      </c>
    </row>
    <row r="79" spans="1:18">
      <c r="A79"/>
      <c r="B79">
        <v>138</v>
      </c>
      <c r="C79" t="s">
        <v>429</v>
      </c>
      <c r="D79" s="7" t="s">
        <v>2349</v>
      </c>
      <c r="E79" t="s">
        <v>1298</v>
      </c>
      <c r="F79" t="s">
        <v>779</v>
      </c>
      <c r="G79"/>
      <c r="H79" s="7" t="s">
        <v>259</v>
      </c>
      <c r="I79" s="7" t="s">
        <v>724</v>
      </c>
      <c r="J79" s="32" t="str">
        <f>IF(VLOOKUP(H79,find_replace!G:G,1,"false")=H79,"TRUE","FALSE")</f>
        <v>TRUE</v>
      </c>
      <c r="K79" s="16" t="s">
        <v>397</v>
      </c>
      <c r="L79" s="16" t="s">
        <v>397</v>
      </c>
      <c r="M79" s="7" t="b">
        <v>1</v>
      </c>
      <c r="N79" s="9" t="b">
        <v>1</v>
      </c>
      <c r="O79" s="10" t="b">
        <v>1</v>
      </c>
      <c r="P79" s="10" t="b">
        <v>1</v>
      </c>
      <c r="Q79" s="122" t="str">
        <f>IF(L79=999,"",("    "&amp;C79&amp;"_def_"&amp;H79&amp;": """&amp;L79&amp;""""))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c r="R79" s="109" t="s">
        <v>1275</v>
      </c>
    </row>
    <row r="80" spans="1:18">
      <c r="A80"/>
      <c r="B80">
        <v>140</v>
      </c>
      <c r="C80" t="s">
        <v>429</v>
      </c>
      <c r="D80" s="7" t="s">
        <v>504</v>
      </c>
      <c r="E80" t="s">
        <v>1298</v>
      </c>
      <c r="F80" t="s">
        <v>779</v>
      </c>
      <c r="G80" t="s">
        <v>550</v>
      </c>
      <c r="H80" s="7" t="s">
        <v>316</v>
      </c>
      <c r="I80" s="7" t="s">
        <v>769</v>
      </c>
      <c r="J80" s="32" t="str">
        <f>IF(VLOOKUP(H80,find_replace!G:G,1,"false")=H80,"TRUE","FALSE")</f>
        <v>TRUE</v>
      </c>
      <c r="K80" s="16" t="s">
        <v>317</v>
      </c>
      <c r="L80" s="16" t="s">
        <v>317</v>
      </c>
      <c r="M80" s="7"/>
      <c r="N80" s="9" t="b">
        <v>0</v>
      </c>
      <c r="O80" s="10" t="b">
        <v>1</v>
      </c>
      <c r="P80" s="10" t="b">
        <v>1</v>
      </c>
      <c r="Q80" s="122" t="str">
        <f>IF(L80=999,"",("    "&amp;C80&amp;"_def_"&amp;H80&amp;": """&amp;L80&amp;""""))</f>
        <v xml:space="preserve">    field_def_service_retrieval_comments: "Comments describing additional details about the Service*/Retrieval."</v>
      </c>
      <c r="R80" s="109" t="s">
        <v>1275</v>
      </c>
    </row>
    <row r="81" spans="1:18">
      <c r="A81"/>
      <c r="B81">
        <v>141</v>
      </c>
      <c r="C81" t="s">
        <v>429</v>
      </c>
      <c r="D81" s="7" t="s">
        <v>258</v>
      </c>
      <c r="E81" t="s">
        <v>1298</v>
      </c>
      <c r="F81" t="s">
        <v>779</v>
      </c>
      <c r="G81" t="s">
        <v>548</v>
      </c>
      <c r="H81" s="7" t="s">
        <v>256</v>
      </c>
      <c r="I81" s="7" t="s">
        <v>726</v>
      </c>
      <c r="J81" s="32" t="str">
        <f>IF(VLOOKUP(H81,find_replace!G:G,1,"false")=H81,"TRUE","FALSE")</f>
        <v>TRUE</v>
      </c>
      <c r="K81" s="16" t="s">
        <v>257</v>
      </c>
      <c r="L81" s="16" t="s">
        <v>257</v>
      </c>
      <c r="M81" s="7"/>
      <c r="N81" s="9" t="b">
        <v>1</v>
      </c>
      <c r="O81" s="10" t="b">
        <v>1</v>
      </c>
      <c r="P81" s="10" t="b">
        <v>1</v>
      </c>
      <c r="Q81" s="122" t="str">
        <f>IF(L81=999,"",("    "&amp;C81&amp;"_def_"&amp;H81&amp;": """&amp;L81&amp;""""))</f>
        <v xml:space="preserve">    field_def_service_retrieval_crew: "The first and last names of the individuals who collected data during the Service*/Retrieval visit."</v>
      </c>
      <c r="R81" s="109" t="s">
        <v>1275</v>
      </c>
    </row>
    <row r="82" spans="1:18">
      <c r="A82"/>
      <c r="B82">
        <v>144</v>
      </c>
      <c r="C82" t="s">
        <v>429</v>
      </c>
      <c r="D82" s="7" t="s">
        <v>2350</v>
      </c>
      <c r="E82" t="s">
        <v>1298</v>
      </c>
      <c r="F82" t="s">
        <v>779</v>
      </c>
      <c r="G82" s="7" t="s">
        <v>1736</v>
      </c>
      <c r="H82" s="7" t="s">
        <v>255</v>
      </c>
      <c r="I82" s="7" t="s">
        <v>734</v>
      </c>
      <c r="J82" s="32" t="str">
        <f>IF(VLOOKUP(H82,find_replace!G:G,1,"false")=H82,"TRUE","FALSE")</f>
        <v>TRUE</v>
      </c>
      <c r="K82" s="16" t="s">
        <v>401</v>
      </c>
      <c r="L82" s="16" t="s">
        <v>401</v>
      </c>
      <c r="M82" s="7"/>
      <c r="N82" s="9" t="b">
        <v>1</v>
      </c>
      <c r="O82" s="10" t="b">
        <v>1</v>
      </c>
      <c r="P82" s="10" t="b">
        <v>1</v>
      </c>
      <c r="Q82" s="122" t="str">
        <f>IF(L82=999,"",("    "&amp;C82&amp;"_def_"&amp;H82&amp;": """&amp;L82&amp;""""))</f>
        <v xml:space="preserve">    field_def_sex_class: "The sex classification of individual(s) being categorized (e.g., 'Male,' 'Female,' or 'Unknown')."</v>
      </c>
      <c r="R82" s="109" t="s">
        <v>1275</v>
      </c>
    </row>
    <row r="83" spans="1:18">
      <c r="A83"/>
      <c r="B83">
        <v>145</v>
      </c>
      <c r="C83" t="s">
        <v>0</v>
      </c>
      <c r="D83" s="32" t="s">
        <v>109</v>
      </c>
      <c r="E83" t="s">
        <v>1298</v>
      </c>
      <c r="F83" t="s">
        <v>779</v>
      </c>
      <c r="G83" t="s">
        <v>4</v>
      </c>
      <c r="H83" s="7" t="s">
        <v>6</v>
      </c>
      <c r="I83" s="32" t="s">
        <v>109</v>
      </c>
      <c r="J83" s="32" t="str">
        <f>IF(VLOOKUP(H83,find_replace!G:G,1,"false")=H83,"TRUE","FALSE")</f>
        <v>TRUE</v>
      </c>
      <c r="K83" s="16" t="s">
        <v>1403</v>
      </c>
      <c r="L83" s="16" t="s">
        <v>1263</v>
      </c>
      <c r="M83" s="7"/>
      <c r="N83" s="9" t="s">
        <v>51</v>
      </c>
      <c r="O83" s="12" t="b">
        <v>0</v>
      </c>
      <c r="P83" s="10" t="b">
        <v>1</v>
      </c>
      <c r="Q83" s="122" t="str">
        <f>IF(L83=999,"",("    "&amp;C83&amp;"_def_"&amp;H83&amp;": """&amp;L83&amp;""""))</f>
        <v xml:space="preserve">    term_def_mod_ste: "A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v>
      </c>
      <c r="R83" s="109" t="s">
        <v>1275</v>
      </c>
    </row>
    <row r="84" spans="1:18">
      <c r="A84"/>
      <c r="B84">
        <v>147</v>
      </c>
      <c r="C84" t="s">
        <v>0</v>
      </c>
      <c r="D84" s="32" t="s">
        <v>441</v>
      </c>
      <c r="E84" t="s">
        <v>1298</v>
      </c>
      <c r="F84" t="s">
        <v>779</v>
      </c>
      <c r="G84" t="s">
        <v>4</v>
      </c>
      <c r="H84" s="7" t="s">
        <v>23</v>
      </c>
      <c r="I84" s="32" t="s">
        <v>441</v>
      </c>
      <c r="J84" s="32" t="str">
        <f>IF(VLOOKUP(H84,find_replace!G:G,1,"false")=H84,"TRUE","FALSE")</f>
        <v>TRUE</v>
      </c>
      <c r="K84" s="16" t="s">
        <v>1402</v>
      </c>
      <c r="L84" s="16" t="s">
        <v>1270</v>
      </c>
      <c r="M84" s="7"/>
      <c r="N84" s="9" t="s">
        <v>51</v>
      </c>
      <c r="O84" s="12" t="b">
        <v>0</v>
      </c>
      <c r="P84" s="10" t="b">
        <v>1</v>
      </c>
      <c r="Q84" s="122" t="str">
        <f>IF(L84=999,"",("    "&amp;C84&amp;"_def_"&amp;H84&amp;": """&amp;L84&amp;""""))</f>
        <v xml:space="preserve">    term_def_mod_sc: "A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c r="R84" s="109" t="s">
        <v>1275</v>
      </c>
    </row>
    <row r="85" spans="1:18">
      <c r="A85"/>
      <c r="B85">
        <v>148</v>
      </c>
      <c r="C85" t="s">
        <v>0</v>
      </c>
      <c r="D85" s="32" t="s">
        <v>105</v>
      </c>
      <c r="E85" t="s">
        <v>1298</v>
      </c>
      <c r="F85" t="s">
        <v>779</v>
      </c>
      <c r="G85" t="s">
        <v>4</v>
      </c>
      <c r="H85" s="7" t="s">
        <v>25</v>
      </c>
      <c r="I85" s="32" t="s">
        <v>105</v>
      </c>
      <c r="J85" s="32" t="str">
        <f>IF(VLOOKUP(H85,find_replace!G:G,1,"false")=H85,"TRUE","FALSE")</f>
        <v>TRUE</v>
      </c>
      <c r="K85" s="16" t="s">
        <v>786</v>
      </c>
      <c r="L85" s="16" t="s">
        <v>1242</v>
      </c>
      <c r="M85" s="7"/>
      <c r="N85" s="9" t="s">
        <v>51</v>
      </c>
      <c r="O85" s="12" t="b">
        <v>0</v>
      </c>
      <c r="P85" s="10" t="b">
        <v>1</v>
      </c>
      <c r="Q85" s="122" t="str">
        <f>IF(L85=999,"",("    "&amp;C85&amp;"_def_"&amp;H85&amp;": """&amp;L85&amp;""""))</f>
        <v xml:space="preserve">    term_def_mod_smr: "A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c r="R85" s="109" t="s">
        <v>1275</v>
      </c>
    </row>
    <row r="86" spans="1:18">
      <c r="A86"/>
      <c r="B86">
        <v>149</v>
      </c>
      <c r="C86" t="s">
        <v>0</v>
      </c>
      <c r="D86" s="32" t="s">
        <v>104</v>
      </c>
      <c r="E86" t="s">
        <v>1298</v>
      </c>
      <c r="F86" t="s">
        <v>779</v>
      </c>
      <c r="G86" t="s">
        <v>4</v>
      </c>
      <c r="H86" s="7" t="s">
        <v>21</v>
      </c>
      <c r="I86" s="32" t="s">
        <v>104</v>
      </c>
      <c r="J86" s="32" t="str">
        <f>IF(VLOOKUP(H86,find_replace!G:G,1,"false")=H86,"TRUE","FALSE")</f>
        <v>TRUE</v>
      </c>
      <c r="K86" s="16" t="s">
        <v>781</v>
      </c>
      <c r="L86" s="16" t="s">
        <v>1243</v>
      </c>
      <c r="M86" s="7"/>
      <c r="N86" s="9" t="s">
        <v>51</v>
      </c>
      <c r="O86" s="12" t="b">
        <v>0</v>
      </c>
      <c r="P86" s="10" t="b">
        <v>1</v>
      </c>
      <c r="Q86" s="122" t="str">
        <f>IF(L86=999,"",("    "&amp;C86&amp;"_def_"&amp;H86&amp;": """&amp;L86&amp;""""))</f>
        <v xml:space="preserve">    term_def_mod_2flankspim: "A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c r="R86" s="109" t="s">
        <v>1275</v>
      </c>
    </row>
    <row r="87" spans="1:18">
      <c r="A87"/>
      <c r="B87">
        <v>150</v>
      </c>
      <c r="C87" t="s">
        <v>0</v>
      </c>
      <c r="D87" s="32" t="s">
        <v>557</v>
      </c>
      <c r="E87" t="s">
        <v>1298</v>
      </c>
      <c r="F87" t="s">
        <v>779</v>
      </c>
      <c r="G87" t="s">
        <v>4</v>
      </c>
      <c r="H87" s="7" t="s">
        <v>28</v>
      </c>
      <c r="I87" s="32" t="s">
        <v>557</v>
      </c>
      <c r="J87" s="32" t="str">
        <f>IF(VLOOKUP(H87,find_replace!G:G,1,"false")=H87,"TRUE","FALSE")</f>
        <v>TRUE</v>
      </c>
      <c r="K87" s="16" t="s">
        <v>785</v>
      </c>
      <c r="L87" s="16" t="s">
        <v>1244</v>
      </c>
      <c r="M87" s="7"/>
      <c r="N87" s="9" t="s">
        <v>51</v>
      </c>
      <c r="O87" s="12" t="b">
        <v>0</v>
      </c>
      <c r="P87" s="10" t="b">
        <v>1</v>
      </c>
      <c r="Q87" s="122" t="str">
        <f>IF(L87=999,"",("    "&amp;C87&amp;"_def_"&amp;H87&amp;": """&amp;L87&amp;""""))</f>
        <v xml:space="preserve">    term_def_mod_scr_secr: "The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R87" s="109" t="s">
        <v>1275</v>
      </c>
    </row>
    <row r="88" spans="1:18">
      <c r="A88"/>
      <c r="B88">
        <v>152</v>
      </c>
      <c r="C88" t="s">
        <v>429</v>
      </c>
      <c r="D88" s="7" t="s">
        <v>505</v>
      </c>
      <c r="E88" t="s">
        <v>1298</v>
      </c>
      <c r="F88" t="s">
        <v>779</v>
      </c>
      <c r="G88" t="s">
        <v>550</v>
      </c>
      <c r="H88" s="7" t="s">
        <v>314</v>
      </c>
      <c r="I88" s="7" t="s">
        <v>771</v>
      </c>
      <c r="J88" s="32" t="str">
        <f>IF(VLOOKUP(H88,find_replace!G:G,1,"false")=H88,"TRUE","FALSE")</f>
        <v>TRUE</v>
      </c>
      <c r="K88" s="16" t="s">
        <v>315</v>
      </c>
      <c r="L88" s="16" t="s">
        <v>315</v>
      </c>
      <c r="M88" s="7" t="b">
        <v>1</v>
      </c>
      <c r="N88" s="9" t="b">
        <v>0</v>
      </c>
      <c r="O88" s="10" t="b">
        <v>1</v>
      </c>
      <c r="P88" s="10" t="b">
        <v>1</v>
      </c>
      <c r="Q88" s="122" t="str">
        <f>IF(L88=999,"",("    "&amp;C88&amp;"_def_"&amp;H88&amp;": """&amp;L88&amp;""""))</f>
        <v xml:space="preserve">    field_def_stake_distance: "The distance from the camera to a stake (in metres to the nearest 0.05 m). Leave blank if not applicable."</v>
      </c>
      <c r="R88" s="109" t="s">
        <v>1275</v>
      </c>
    </row>
    <row r="89" spans="1:18">
      <c r="A89"/>
      <c r="B89">
        <v>157</v>
      </c>
      <c r="C89" t="s">
        <v>429</v>
      </c>
      <c r="D89" s="7" t="s">
        <v>252</v>
      </c>
      <c r="E89" t="s">
        <v>1298</v>
      </c>
      <c r="F89" t="s">
        <v>779</v>
      </c>
      <c r="G89" s="7" t="s">
        <v>94</v>
      </c>
      <c r="H89" s="7" t="s">
        <v>250</v>
      </c>
      <c r="I89" s="7" t="s">
        <v>735</v>
      </c>
      <c r="J89" s="32" t="str">
        <f>IF(VLOOKUP(H89,find_replace!G:G,1,"false")=H89,"TRUE","FALSE")</f>
        <v>TRUE</v>
      </c>
      <c r="K89" s="16" t="s">
        <v>251</v>
      </c>
      <c r="L89" s="16" t="s">
        <v>251</v>
      </c>
      <c r="M89" s="7"/>
      <c r="N89" s="9" t="b">
        <v>1</v>
      </c>
      <c r="O89" s="10" t="b">
        <v>1</v>
      </c>
      <c r="P89" s="12" t="b">
        <v>0</v>
      </c>
      <c r="Q89" s="122" t="str">
        <f>IF(L89=999,"",("    "&amp;C89&amp;"_def_"&amp;H89&amp;": """&amp;L89&amp;""""))</f>
        <v xml:space="preserve">    field_def_study_area_description: "A description for each unique research or monitoring area including its location, the habitat type(s), land use(s) and habitat disturbances (where applicable)."</v>
      </c>
      <c r="R89" s="109" t="s">
        <v>1275</v>
      </c>
    </row>
    <row r="90" spans="1:18">
      <c r="A90"/>
      <c r="B90">
        <v>158</v>
      </c>
      <c r="C90" t="s">
        <v>429</v>
      </c>
      <c r="D90" s="7" t="s">
        <v>2351</v>
      </c>
      <c r="E90" t="s">
        <v>1298</v>
      </c>
      <c r="F90" t="s">
        <v>779</v>
      </c>
      <c r="G90" s="7" t="s">
        <v>94</v>
      </c>
      <c r="H90" s="7" t="s">
        <v>249</v>
      </c>
      <c r="I90" s="7" t="s">
        <v>736</v>
      </c>
      <c r="J90" s="32" t="str">
        <f>IF(VLOOKUP(H90,find_replace!G:G,1,"false")=H90,"TRUE","FALSE")</f>
        <v>TRUE</v>
      </c>
      <c r="K90" s="16" t="s">
        <v>1214</v>
      </c>
      <c r="L90" s="16" t="s">
        <v>1234</v>
      </c>
      <c r="M90" s="7"/>
      <c r="N90" s="9" t="b">
        <v>1</v>
      </c>
      <c r="O90" s="10" t="b">
        <v>1</v>
      </c>
      <c r="P90" s="10" t="b">
        <v>1</v>
      </c>
      <c r="Q90" s="122" t="str">
        <f>IF(L90=999,"",("    "&amp;C90&amp;"_def_"&amp;H90&amp;": """&amp;L90&amp;""""))</f>
        <v xml:space="preserve">    field_def_study_area_name: "A unique alphanumeric identifier for each study area (e.g.,'oilsands_ref1'). If only one area was surveyed, the Project Name and Study Area Name should be the same."</v>
      </c>
      <c r="R90" s="109" t="s">
        <v>1275</v>
      </c>
    </row>
    <row r="91" spans="1:18" s="29" customFormat="1">
      <c r="A91"/>
      <c r="B91">
        <v>160</v>
      </c>
      <c r="C91" t="s">
        <v>430</v>
      </c>
      <c r="D91" s="7" t="s">
        <v>248</v>
      </c>
      <c r="E91" t="s">
        <v>1298</v>
      </c>
      <c r="F91" t="s">
        <v>779</v>
      </c>
      <c r="G91" s="7" t="s">
        <v>1736</v>
      </c>
      <c r="H91" s="7" t="s">
        <v>247</v>
      </c>
      <c r="I91" s="7" t="s">
        <v>686</v>
      </c>
      <c r="J91" s="32" t="str">
        <f>IF(VLOOKUP(H91,find_replace!G:G,1,"false")=H91,"TRUE","FALSE")</f>
        <v>TRUE</v>
      </c>
      <c r="K91" s="16" t="s">
        <v>356</v>
      </c>
      <c r="L91" s="16" t="s">
        <v>356</v>
      </c>
      <c r="M91" s="7"/>
      <c r="N91" s="9" t="s">
        <v>51</v>
      </c>
      <c r="O91" s="10" t="b">
        <v>1</v>
      </c>
      <c r="P91" s="12" t="b">
        <v>0</v>
      </c>
      <c r="Q91" s="122" t="str">
        <f>IF(L91=999,"",("    "&amp;C91&amp;"_def_"&amp;H91&amp;": """&amp;L91&amp;""""))</f>
        <v xml:space="preserve">    field_option_def_age_class_subadult_yearling: "Animals approximately one year old; has lived through one winter season; between 'Young of Year' and 'Adult.'"</v>
      </c>
      <c r="R91" s="109" t="s">
        <v>1275</v>
      </c>
    </row>
    <row r="92" spans="1:18" s="29" customFormat="1">
      <c r="A92"/>
      <c r="B92">
        <v>161</v>
      </c>
      <c r="C92" t="s">
        <v>430</v>
      </c>
      <c r="D92" s="7" t="s">
        <v>246</v>
      </c>
      <c r="E92" t="s">
        <v>1298</v>
      </c>
      <c r="F92" t="s">
        <v>779</v>
      </c>
      <c r="G92" s="7" t="s">
        <v>1736</v>
      </c>
      <c r="H92" s="7" t="s">
        <v>245</v>
      </c>
      <c r="I92" s="7" t="s">
        <v>687</v>
      </c>
      <c r="J92" s="32" t="str">
        <f>IF(VLOOKUP(H92,find_replace!G:G,1,"false")=H92,"TRUE","FALSE")</f>
        <v>TRUE</v>
      </c>
      <c r="K92" s="16" t="s">
        <v>357</v>
      </c>
      <c r="L92" s="16" t="s">
        <v>357</v>
      </c>
      <c r="M92" s="7"/>
      <c r="N92" s="9" t="s">
        <v>51</v>
      </c>
      <c r="O92" s="10" t="b">
        <v>1</v>
      </c>
      <c r="P92" s="12" t="b">
        <v>0</v>
      </c>
      <c r="Q92" s="122" t="str">
        <f>IF(L92=999,"",("    "&amp;C92&amp;"_def_"&amp;H92&amp;": """&amp;L92&amp;""""))</f>
        <v xml:space="preserve">    field_option_def_age_class_subadult_youngofyear: "Animals less than one year old; born in the previous year's spring, but has not yet lived through a winter season; between 'Juvenile' and 'Yearling.'"</v>
      </c>
      <c r="R92" s="109" t="s">
        <v>1275</v>
      </c>
    </row>
    <row r="93" spans="1:18">
      <c r="A93"/>
      <c r="B93">
        <v>163</v>
      </c>
      <c r="C93" t="s">
        <v>429</v>
      </c>
      <c r="D93" s="7" t="s">
        <v>528</v>
      </c>
      <c r="E93" t="s">
        <v>1298</v>
      </c>
      <c r="F93" t="s">
        <v>779</v>
      </c>
      <c r="G93" s="7" t="s">
        <v>518</v>
      </c>
      <c r="H93" s="7" t="s">
        <v>519</v>
      </c>
      <c r="I93" s="7" t="s">
        <v>737</v>
      </c>
      <c r="J93" s="32" t="str">
        <f>IF(VLOOKUP(H93,find_replace!G:G,1,"false")=H93,"TRUE","FALSE")</f>
        <v>TRUE</v>
      </c>
      <c r="K93" s="16" t="s">
        <v>1215</v>
      </c>
      <c r="L93" s="16" t="s">
        <v>1266</v>
      </c>
      <c r="M93" s="7" t="b">
        <v>1</v>
      </c>
      <c r="N93" s="9" t="b">
        <v>1</v>
      </c>
      <c r="O93" s="10" t="b">
        <v>1</v>
      </c>
      <c r="P93" s="10" t="b">
        <v>1</v>
      </c>
      <c r="Q93" s="122" t="str">
        <f>IF(L93=999,"",("    "&amp;C93&amp;"_def_"&amp;H93&amp;": """&amp;L93&amp;""""))</f>
        <v xml:space="preserve">    field_def_survey_design: "The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c r="R93" s="109" t="s">
        <v>1275</v>
      </c>
    </row>
    <row r="94" spans="1:18">
      <c r="A94"/>
      <c r="B94">
        <v>164</v>
      </c>
      <c r="C94" t="s">
        <v>429</v>
      </c>
      <c r="D94" s="7" t="s">
        <v>529</v>
      </c>
      <c r="E94" t="s">
        <v>1298</v>
      </c>
      <c r="F94" t="s">
        <v>779</v>
      </c>
      <c r="G94" t="s">
        <v>518</v>
      </c>
      <c r="H94" s="7" t="s">
        <v>520</v>
      </c>
      <c r="I94" s="7" t="s">
        <v>772</v>
      </c>
      <c r="J94" s="32" t="str">
        <f>IF(VLOOKUP(H94,find_replace!G:G,1,"false")=H94,"TRUE","FALSE")</f>
        <v>TRUE</v>
      </c>
      <c r="K94" s="16" t="s">
        <v>1205</v>
      </c>
      <c r="L94" s="16" t="s">
        <v>1265</v>
      </c>
      <c r="M94" s="7"/>
      <c r="N94" s="9" t="b">
        <v>0</v>
      </c>
      <c r="O94" s="10" t="b">
        <v>1</v>
      </c>
      <c r="P94" s="10" t="b">
        <v>1</v>
      </c>
      <c r="Q94" s="122" t="str">
        <f>IF(L94=999,"",("    "&amp;C94&amp;"_def_"&amp;H94&amp;": """&amp;L94&amp;""""))</f>
        <v xml:space="preserve">    field_def_survey_design_description: "A description of any additional details about the Survey Design."</v>
      </c>
      <c r="R94" s="109" t="s">
        <v>1275</v>
      </c>
    </row>
    <row r="95" spans="1:18">
      <c r="A95"/>
      <c r="B95">
        <v>165</v>
      </c>
      <c r="C95" t="s">
        <v>429</v>
      </c>
      <c r="D95" s="7" t="s">
        <v>530</v>
      </c>
      <c r="E95" t="s">
        <v>1298</v>
      </c>
      <c r="F95" t="s">
        <v>779</v>
      </c>
      <c r="G95" s="7" t="s">
        <v>518</v>
      </c>
      <c r="H95" s="7" t="s">
        <v>521</v>
      </c>
      <c r="I95" s="7" t="s">
        <v>738</v>
      </c>
      <c r="J95" s="32" t="str">
        <f>IF(VLOOKUP(H95,find_replace!G:G,1,"false")=H95,"TRUE","FALSE")</f>
        <v>TRUE</v>
      </c>
      <c r="K95" s="16" t="s">
        <v>1216</v>
      </c>
      <c r="L95" s="16" t="s">
        <v>1235</v>
      </c>
      <c r="M95" s="7"/>
      <c r="N95" s="9" t="b">
        <v>1</v>
      </c>
      <c r="O95" s="10" t="b">
        <v>1</v>
      </c>
      <c r="P95" s="10" t="b">
        <v>1</v>
      </c>
      <c r="Q95" s="122" t="str">
        <f>IF(L95=999,"",("    "&amp;C95&amp;"_def_"&amp;H95&amp;": """&amp;L95&amp;""""))</f>
        <v xml:space="preserve">    field_def_survey_name: "A unique alphanumeric identifier for each survey period (e.g., 'fortmc_001')."</v>
      </c>
      <c r="R95" s="109" t="s">
        <v>1275</v>
      </c>
    </row>
    <row r="96" spans="1:18">
      <c r="A96"/>
      <c r="B96">
        <v>166</v>
      </c>
      <c r="C96" t="s">
        <v>429</v>
      </c>
      <c r="D96" s="7" t="s">
        <v>531</v>
      </c>
      <c r="E96" t="s">
        <v>1298</v>
      </c>
      <c r="F96" t="s">
        <v>779</v>
      </c>
      <c r="G96" s="7" t="s">
        <v>832</v>
      </c>
      <c r="H96" s="7" t="s">
        <v>522</v>
      </c>
      <c r="I96" s="7" t="s">
        <v>739</v>
      </c>
      <c r="J96" s="32" t="str">
        <f>IF(VLOOKUP(H96,find_replace!G:G,1,"false")=H96,"TRUE","FALSE")</f>
        <v>TRUE</v>
      </c>
      <c r="K96" s="16" t="s">
        <v>1217</v>
      </c>
      <c r="L96" s="16" t="s">
        <v>1258</v>
      </c>
      <c r="M96" s="7"/>
      <c r="N96" s="9" t="b">
        <v>1</v>
      </c>
      <c r="O96" s="10" t="b">
        <v>1</v>
      </c>
      <c r="P96" s="10" t="b">
        <v>1</v>
      </c>
      <c r="Q96" s="122" t="str">
        <f>IF(L96=999,"",("    "&amp;C96&amp;"_def_"&amp;H96&amp;": """&amp;L96&amp;""""))</f>
        <v xml:space="preserve">    field_def_survey_objectives: "The specific objectives of each survey within a project, including the Target Species, the state variables (e.g., occupancy, density), and proposed modelling approach(es). Survey Objectives should be specific, measurable, achievable, relevant, and time-bound (i.e., SMART)."</v>
      </c>
      <c r="R96" s="109" t="s">
        <v>1275</v>
      </c>
    </row>
    <row r="97" spans="1:18" s="2" customFormat="1">
      <c r="A97"/>
      <c r="B97">
        <v>170</v>
      </c>
      <c r="C97" t="s">
        <v>429</v>
      </c>
      <c r="D97" s="7" t="s">
        <v>2352</v>
      </c>
      <c r="E97" t="s">
        <v>1298</v>
      </c>
      <c r="F97" t="s">
        <v>779</v>
      </c>
      <c r="G97" s="7" t="s">
        <v>832</v>
      </c>
      <c r="H97" s="7" t="s">
        <v>240</v>
      </c>
      <c r="I97" s="7" t="s">
        <v>741</v>
      </c>
      <c r="J97" s="32" t="str">
        <f>IF(VLOOKUP(H97,find_replace!G:G,1,"false")=H97,"TRUE","FALSE")</f>
        <v>TRUE</v>
      </c>
      <c r="K97" s="16" t="s">
        <v>1218</v>
      </c>
      <c r="L97" s="16" t="s">
        <v>1236</v>
      </c>
      <c r="M97" s="7"/>
      <c r="N97" s="9" t="b">
        <v>1</v>
      </c>
      <c r="O97" s="10" t="b">
        <v>1</v>
      </c>
      <c r="P97" s="10" t="b">
        <v>1</v>
      </c>
      <c r="Q97" s="122" t="str">
        <f>IF(L97=999,"",("    "&amp;C97&amp;"_def_"&amp;H97&amp;": """&amp;L97&amp;""""))</f>
        <v xml:space="preserve">    field_def_target_species: "The common name(s) of the species that the survey was designed to detect."</v>
      </c>
      <c r="R97" s="109" t="s">
        <v>1275</v>
      </c>
    </row>
    <row r="98" spans="1:18" s="2" customFormat="1">
      <c r="A98"/>
      <c r="B98">
        <v>174</v>
      </c>
      <c r="C98" t="s">
        <v>0</v>
      </c>
      <c r="D98" s="32" t="s">
        <v>81</v>
      </c>
      <c r="E98" t="s">
        <v>1298</v>
      </c>
      <c r="F98" t="s">
        <v>779</v>
      </c>
      <c r="G98" t="s">
        <v>4</v>
      </c>
      <c r="H98" s="7" t="s">
        <v>12</v>
      </c>
      <c r="I98" s="32" t="s">
        <v>81</v>
      </c>
      <c r="J98" s="32" t="str">
        <f>IF(VLOOKUP(H98,find_replace!G:G,1,"false")=H98,"TRUE","FALSE")</f>
        <v>TRUE</v>
      </c>
      <c r="K98" s="16" t="s">
        <v>787</v>
      </c>
      <c r="L98" s="16" t="s">
        <v>1245</v>
      </c>
      <c r="M98" s="7"/>
      <c r="N98" s="9" t="s">
        <v>51</v>
      </c>
      <c r="O98" s="12" t="b">
        <v>0</v>
      </c>
      <c r="P98" s="10" t="b">
        <v>1</v>
      </c>
      <c r="Q98" s="122" t="str">
        <f>IF(L98=999,"",("    "&amp;C98&amp;"_def_"&amp;H98&amp;": """&amp;L98&amp;""""))</f>
        <v xml:space="preserve">    term_def_mod_tifc: "A method used to estimate density that treats camera image data as quadrat samples (Becker et al., 2022)."</v>
      </c>
      <c r="R98" s="109" t="s">
        <v>1275</v>
      </c>
    </row>
    <row r="99" spans="1:18" s="2" customFormat="1">
      <c r="A99"/>
      <c r="B99">
        <v>176</v>
      </c>
      <c r="C99" t="s">
        <v>0</v>
      </c>
      <c r="D99" s="32" t="s">
        <v>78</v>
      </c>
      <c r="E99" t="s">
        <v>1298</v>
      </c>
      <c r="F99" t="s">
        <v>779</v>
      </c>
      <c r="G99" t="s">
        <v>4</v>
      </c>
      <c r="H99" s="7" t="s">
        <v>8</v>
      </c>
      <c r="I99" s="32" t="s">
        <v>78</v>
      </c>
      <c r="J99" s="32" t="str">
        <f>IF(VLOOKUP(H99,find_replace!G:G,1,"false")=H99,"TRUE","FALSE")</f>
        <v>TRUE</v>
      </c>
      <c r="K99" s="16" t="s">
        <v>1401</v>
      </c>
      <c r="L99" s="16" t="s">
        <v>1264</v>
      </c>
      <c r="M99" s="7"/>
      <c r="N99" s="9" t="s">
        <v>51</v>
      </c>
      <c r="O99" s="12" t="b">
        <v>0</v>
      </c>
      <c r="P99" s="10" t="b">
        <v>1</v>
      </c>
      <c r="Q99" s="122" t="str">
        <f>IF(L99=999,"",("    "&amp;C99&amp;"_def_"&amp;H99&amp;": """&amp;L99&amp;""""))</f>
        <v xml:space="preserve">    term_def_mod_tte: "A method used to estimate abundance or density from the detection rate while accounting for animal movement rates (Moeller et al., 2018). The TTE model assumes perfect detection (though there is a model extension to account for imperfect detection that requires further testing)."</v>
      </c>
      <c r="R99" s="109" t="s">
        <v>1275</v>
      </c>
    </row>
    <row r="100" spans="1:18" s="2" customFormat="1">
      <c r="A100"/>
      <c r="B100">
        <v>179</v>
      </c>
      <c r="C100" t="s">
        <v>429</v>
      </c>
      <c r="D100" s="7" t="s">
        <v>2353</v>
      </c>
      <c r="E100" t="s">
        <v>1298</v>
      </c>
      <c r="F100" t="s">
        <v>779</v>
      </c>
      <c r="G100" t="s">
        <v>553</v>
      </c>
      <c r="H100" s="7" t="s">
        <v>239</v>
      </c>
      <c r="I100" s="7" t="s">
        <v>2315</v>
      </c>
      <c r="J100" s="32" t="str">
        <f>IF(VLOOKUP(H100,find_replace!G:G,1,"false")=H100,"TRUE","FALSE")</f>
        <v>TRUE</v>
      </c>
      <c r="K100" s="16" t="s">
        <v>419</v>
      </c>
      <c r="L100" s="16" t="s">
        <v>419</v>
      </c>
      <c r="M100" s="7"/>
      <c r="N100" s="9" t="b">
        <v>1</v>
      </c>
      <c r="O100" s="10" t="b">
        <v>1</v>
      </c>
      <c r="P100" s="10" t="b">
        <v>1</v>
      </c>
      <c r="Q100" s="122" t="str">
        <f>IF(L100=999,"",("    "&amp;C100&amp;"_def_"&amp;H100&amp;": """&amp;L100&amp;""""))</f>
        <v xml:space="preserve">    field_def_settings_trigger_modes: "The camera setting(s) that determine how the camera will trigger: by motion ('Motion Image'), at set intervals ('Time-lapse image'), and*/or by video ('Video'; possible with newer camera models, such as Reconyx HP2X)."</v>
      </c>
      <c r="R100" s="109" t="s">
        <v>1275</v>
      </c>
    </row>
    <row r="101" spans="1:18" s="2" customFormat="1">
      <c r="A101"/>
      <c r="B101">
        <v>180</v>
      </c>
      <c r="C101" t="s">
        <v>429</v>
      </c>
      <c r="D101" s="7" t="s">
        <v>2354</v>
      </c>
      <c r="E101" t="s">
        <v>1298</v>
      </c>
      <c r="F101" t="s">
        <v>779</v>
      </c>
      <c r="G101" t="s">
        <v>553</v>
      </c>
      <c r="H101" s="7" t="s">
        <v>238</v>
      </c>
      <c r="I101" s="7" t="s">
        <v>733</v>
      </c>
      <c r="J101" s="32" t="str">
        <f>IF(VLOOKUP(H101,find_replace!G:G,1,"false")=H101,"TRUE","FALSE")</f>
        <v>TRUE</v>
      </c>
      <c r="K101" s="16" t="s">
        <v>420</v>
      </c>
      <c r="L101" s="16" t="s">
        <v>420</v>
      </c>
      <c r="M101" s="7"/>
      <c r="N101" s="9" t="b">
        <v>1</v>
      </c>
      <c r="O101" s="10" t="b">
        <v>1</v>
      </c>
      <c r="P101" s="10" t="b">
        <v>1</v>
      </c>
      <c r="Q101" s="122" t="str">
        <f>IF(L101=999,"",("    "&amp;C101&amp;"_def_"&amp;H101&amp;": """&amp;L101&amp;""""))</f>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c r="R101" s="109" t="s">
        <v>1275</v>
      </c>
    </row>
    <row r="102" spans="1:18" s="2" customFormat="1">
      <c r="A102"/>
      <c r="B102">
        <v>184</v>
      </c>
      <c r="C102" t="s">
        <v>429</v>
      </c>
      <c r="D102" s="7" t="s">
        <v>2355</v>
      </c>
      <c r="E102" t="s">
        <v>1298</v>
      </c>
      <c r="F102" t="s">
        <v>779</v>
      </c>
      <c r="G102" t="s">
        <v>554</v>
      </c>
      <c r="H102" s="7" t="s">
        <v>1712</v>
      </c>
      <c r="I102" s="7" t="s">
        <v>744</v>
      </c>
      <c r="J102" s="32" t="str">
        <f>IF(VLOOKUP(H102,find_replace!G:G,1,"false")=H102,"TRUE","FALSE")</f>
        <v>TRUE</v>
      </c>
      <c r="K102" s="16" t="s">
        <v>405</v>
      </c>
      <c r="L102" s="16" t="s">
        <v>405</v>
      </c>
      <c r="M102" s="7"/>
      <c r="N102" s="9" t="b">
        <v>1</v>
      </c>
      <c r="O102" s="10" t="b">
        <v>1</v>
      </c>
      <c r="P102" s="10" t="b">
        <v>1</v>
      </c>
      <c r="Q102" s="122" t="str">
        <f>IF(L102=999,"",("    "&amp;C102&amp;"_def_"&amp;H102&amp;": """&amp;L102&amp;""""))</f>
        <v xml:space="preserve">    field_def_utm_zone_cam_location: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c r="R102" s="109" t="s">
        <v>1275</v>
      </c>
    </row>
    <row r="103" spans="1:18" s="2" customFormat="1">
      <c r="A103"/>
      <c r="B103">
        <v>185</v>
      </c>
      <c r="C103" t="s">
        <v>429</v>
      </c>
      <c r="D103" s="7" t="s">
        <v>507</v>
      </c>
      <c r="E103" t="s">
        <v>1298</v>
      </c>
      <c r="F103" t="s">
        <v>779</v>
      </c>
      <c r="G103" t="s">
        <v>550</v>
      </c>
      <c r="H103" s="7" t="s">
        <v>311</v>
      </c>
      <c r="I103" s="7" t="s">
        <v>770</v>
      </c>
      <c r="J103" s="32" t="str">
        <f>IF(VLOOKUP(H103,find_replace!G:G,1,"false")=H103,"TRUE","FALSE")</f>
        <v>TRUE</v>
      </c>
      <c r="K103" s="16" t="s">
        <v>312</v>
      </c>
      <c r="L103" s="16" t="s">
        <v>312</v>
      </c>
      <c r="M103" s="7" t="b">
        <v>1</v>
      </c>
      <c r="N103" s="9" t="b">
        <v>0</v>
      </c>
      <c r="O103" s="10" t="b">
        <v>1</v>
      </c>
      <c r="P103" s="10" t="b">
        <v>1</v>
      </c>
      <c r="Q103" s="122" t="str">
        <f>IF(L103=999,"",("    "&amp;C103&amp;"_def_"&amp;H103&amp;": """&amp;L103&amp;""""))</f>
        <v xml:space="preserve">    field_def_settings_video_length: "If applicable, describes the camera setting that specifies the minimum video duration (in seconds) that the camera will record when triggered. Leave blank if not applicable."</v>
      </c>
      <c r="R103" s="109" t="s">
        <v>1275</v>
      </c>
    </row>
    <row r="104" spans="1:18" s="2" customFormat="1">
      <c r="A104"/>
      <c r="B104">
        <v>189</v>
      </c>
      <c r="C104" t="s">
        <v>429</v>
      </c>
      <c r="D104" s="7" t="s">
        <v>508</v>
      </c>
      <c r="E104" t="s">
        <v>1298</v>
      </c>
      <c r="F104" t="s">
        <v>779</v>
      </c>
      <c r="G104" t="s">
        <v>550</v>
      </c>
      <c r="H104" s="7" t="s">
        <v>310</v>
      </c>
      <c r="I104" s="7" t="s">
        <v>774</v>
      </c>
      <c r="J104" s="32" t="str">
        <f>IF(VLOOKUP(H104,find_replace!G:G,1,"false")=H104,"TRUE","FALSE")</f>
        <v>TRUE</v>
      </c>
      <c r="K104" s="16" t="s">
        <v>427</v>
      </c>
      <c r="L104" s="16" t="s">
        <v>427</v>
      </c>
      <c r="M104" s="7"/>
      <c r="N104" s="9" t="b">
        <v>0</v>
      </c>
      <c r="O104" s="10" t="b">
        <v>1</v>
      </c>
      <c r="P104" s="12" t="b">
        <v>0</v>
      </c>
      <c r="Q104" s="122" t="str">
        <f>IF(L104=999,"",("    "&amp;C104&amp;"_def_"&amp;H104&amp;": """&amp;L104&amp;""""))</f>
        <v xml:space="preserve">    field_def_visit_comments: "Comments describing additional details about the deployment and*/or Service*/Retrieval visits."</v>
      </c>
      <c r="R104" s="109" t="s">
        <v>1275</v>
      </c>
    </row>
    <row r="105" spans="1:18" s="2" customFormat="1">
      <c r="A105"/>
      <c r="B105">
        <v>193</v>
      </c>
      <c r="C105" t="s">
        <v>429</v>
      </c>
      <c r="D105" s="7" t="s">
        <v>509</v>
      </c>
      <c r="E105" t="s">
        <v>1298</v>
      </c>
      <c r="F105" t="s">
        <v>779</v>
      </c>
      <c r="G105" t="s">
        <v>555</v>
      </c>
      <c r="H105" s="7" t="s">
        <v>309</v>
      </c>
      <c r="I105" s="7" t="s">
        <v>775</v>
      </c>
      <c r="J105" s="32" t="str">
        <f>IF(VLOOKUP(H105,find_replace!G:G,1,"false")=H105,"TRUE","FALSE")</f>
        <v>TRUE</v>
      </c>
      <c r="K105" s="16" t="s">
        <v>426</v>
      </c>
      <c r="L105" s="16" t="s">
        <v>426</v>
      </c>
      <c r="M105" s="7"/>
      <c r="N105" s="9" t="b">
        <v>0</v>
      </c>
      <c r="O105" s="10" t="b">
        <v>1</v>
      </c>
      <c r="P105" s="10" t="b">
        <v>1</v>
      </c>
      <c r="Q105" s="122" t="str">
        <f>IF(L105=999,"",("    "&amp;C105&amp;"_def_"&amp;H105&amp;": """&amp;L105&amp;""""))</f>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R105" s="109" t="s">
        <v>1275</v>
      </c>
    </row>
    <row r="106" spans="1:18" s="2" customFormat="1">
      <c r="A106"/>
      <c r="B106">
        <v>194</v>
      </c>
      <c r="C106" t="s">
        <v>429</v>
      </c>
      <c r="D106" s="7" t="s">
        <v>2356</v>
      </c>
      <c r="E106" t="s">
        <v>1298</v>
      </c>
      <c r="F106" t="s">
        <v>779</v>
      </c>
      <c r="G106" t="s">
        <v>555</v>
      </c>
      <c r="H106" s="7" t="s">
        <v>307</v>
      </c>
      <c r="I106" s="7" t="s">
        <v>1896</v>
      </c>
      <c r="J106" s="32" t="str">
        <f>IF(VLOOKUP(H106,find_replace!G:G,1,"false")=H106,"TRUE","FALSE")</f>
        <v>TRUE</v>
      </c>
      <c r="K106" s="16" t="s">
        <v>308</v>
      </c>
      <c r="L106" s="16" t="s">
        <v>308</v>
      </c>
      <c r="M106" s="7" t="b">
        <v>1</v>
      </c>
      <c r="N106" s="9" t="b">
        <v>0</v>
      </c>
      <c r="O106" s="10" t="b">
        <v>1</v>
      </c>
      <c r="P106" s="10" t="b">
        <v>1</v>
      </c>
      <c r="Q106" s="122" t="str">
        <f>IF(L106=999,"",("    "&amp;C106&amp;"_def_"&amp;H106&amp;": """&amp;L106&amp;""""))</f>
        <v xml:space="preserve">    field_def_walktest_distance: "The horizontal distance from the camera at which the crew performs the walktest (metres; to the nearest 0.05 m). Leave blank if not applicable."</v>
      </c>
      <c r="R106" s="109" t="s">
        <v>1275</v>
      </c>
    </row>
    <row r="107" spans="1:18">
      <c r="A107"/>
      <c r="B107">
        <v>195</v>
      </c>
      <c r="C107" t="s">
        <v>429</v>
      </c>
      <c r="D107" s="7" t="s">
        <v>510</v>
      </c>
      <c r="E107" t="s">
        <v>1298</v>
      </c>
      <c r="F107" t="s">
        <v>779</v>
      </c>
      <c r="G107" t="s">
        <v>555</v>
      </c>
      <c r="H107" s="7" t="s">
        <v>305</v>
      </c>
      <c r="I107" s="7" t="s">
        <v>776</v>
      </c>
      <c r="J107" s="32" t="str">
        <f>IF(VLOOKUP(H107,find_replace!G:G,1,"false")=H107,"TRUE","FALSE")</f>
        <v>TRUE</v>
      </c>
      <c r="K107" s="16" t="s">
        <v>306</v>
      </c>
      <c r="L107" s="16" t="s">
        <v>306</v>
      </c>
      <c r="M107" s="7" t="b">
        <v>1</v>
      </c>
      <c r="N107" s="9" t="b">
        <v>0</v>
      </c>
      <c r="O107" s="10" t="b">
        <v>1</v>
      </c>
      <c r="P107" s="10" t="b">
        <v>1</v>
      </c>
      <c r="Q107" s="122" t="str">
        <f>IF(L107=999,"",("    "&amp;C107&amp;"_def_"&amp;H107&amp;": """&amp;L107&amp;""""))</f>
        <v xml:space="preserve">    field_def_walktest_height: "The vertical distance from the camera at which the crew performs the walktest (metres; to the nearest 0.05 m). Leave blank if not applicable."</v>
      </c>
      <c r="R107" s="109" t="s">
        <v>1275</v>
      </c>
    </row>
    <row r="108" spans="1:18">
      <c r="A108"/>
      <c r="B108">
        <v>196</v>
      </c>
      <c r="C108" t="s">
        <v>0</v>
      </c>
      <c r="D108" s="32" t="s">
        <v>55</v>
      </c>
      <c r="E108" t="s">
        <v>1298</v>
      </c>
      <c r="F108" t="s">
        <v>779</v>
      </c>
      <c r="G108" t="s">
        <v>4</v>
      </c>
      <c r="H108" s="7" t="s">
        <v>447</v>
      </c>
      <c r="I108" s="32" t="s">
        <v>55</v>
      </c>
      <c r="J108" s="32" t="str">
        <f>IF(VLOOKUP(H108,find_replace!G:G,1,"false")=H108,"TRUE","FALSE")</f>
        <v>TRUE</v>
      </c>
      <c r="K108" s="16" t="s">
        <v>388</v>
      </c>
      <c r="L108" s="16" t="s">
        <v>388</v>
      </c>
      <c r="M108" s="7"/>
      <c r="N108" s="9" t="s">
        <v>51</v>
      </c>
      <c r="O108" s="12" t="b">
        <v>0</v>
      </c>
      <c r="P108" s="10" t="b">
        <v>1</v>
      </c>
      <c r="Q108" s="122" t="str">
        <f>IF(L108=999,"",("    "&amp;C108&amp;"_def_"&amp;H108&amp;": """&amp;L108&amp;""""))</f>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08" s="109" t="s">
        <v>1275</v>
      </c>
    </row>
    <row r="109" spans="1:18">
      <c r="A109"/>
      <c r="B109">
        <v>197</v>
      </c>
      <c r="C109" t="s">
        <v>0</v>
      </c>
      <c r="D109" s="32" t="s">
        <v>54</v>
      </c>
      <c r="E109" t="s">
        <v>1298</v>
      </c>
      <c r="F109" t="s">
        <v>779</v>
      </c>
      <c r="G109" t="s">
        <v>4</v>
      </c>
      <c r="H109" s="7" t="s">
        <v>450</v>
      </c>
      <c r="I109" s="32" t="s">
        <v>54</v>
      </c>
      <c r="J109" s="32" t="str">
        <f>IF(VLOOKUP(H109,find_replace!G:G,1,"false")=H109,"TRUE","FALSE")</f>
        <v>TRUE</v>
      </c>
      <c r="K109" s="16" t="s">
        <v>53</v>
      </c>
      <c r="L109" s="16" t="s">
        <v>53</v>
      </c>
      <c r="M109" s="7"/>
      <c r="N109" s="9" t="s">
        <v>51</v>
      </c>
      <c r="O109" s="12" t="b">
        <v>0</v>
      </c>
      <c r="P109" s="10" t="b">
        <v>1</v>
      </c>
      <c r="Q109" s="122" t="str">
        <f>IF(L109=999,"",("    "&amp;C109&amp;"_def_"&amp;H109&amp;": """&amp;L109&amp;""""))</f>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09" s="109" t="s">
        <v>1275</v>
      </c>
    </row>
    <row r="110" spans="1:18">
      <c r="A110"/>
      <c r="B110">
        <v>2</v>
      </c>
      <c r="C110" t="s">
        <v>430</v>
      </c>
      <c r="D110" s="7" t="s">
        <v>2320</v>
      </c>
      <c r="E110" t="s">
        <v>1298</v>
      </c>
      <c r="F110" t="s">
        <v>779</v>
      </c>
      <c r="G110" s="7" t="s">
        <v>1736</v>
      </c>
      <c r="H110" s="7" t="s">
        <v>303</v>
      </c>
      <c r="I110" s="7" t="s">
        <v>683</v>
      </c>
      <c r="J110" s="32" t="str">
        <f>IF(VLOOKUP(H110,find_replace!G:G,1,"false")=H110,"TRUE","FALSE")</f>
        <v>TRUE</v>
      </c>
      <c r="K110" s="16" t="s">
        <v>304</v>
      </c>
      <c r="L110" s="16" t="s">
        <v>304</v>
      </c>
      <c r="M110" s="7"/>
      <c r="N110" s="9" t="s">
        <v>51</v>
      </c>
      <c r="O110" s="10" t="b">
        <v>1</v>
      </c>
      <c r="P110" s="12" t="b">
        <v>0</v>
      </c>
      <c r="Q110" s="122" t="str">
        <f>IF(L110=999,"",("    "&amp;C110&amp;"_def_"&amp;H110&amp;": """&amp;L110&amp;""""))</f>
        <v xml:space="preserve">    field_option_def_age_class_adult: "Animals that are old enough to breed; reproductively mature."</v>
      </c>
      <c r="R110" s="109" t="s">
        <v>1275</v>
      </c>
    </row>
    <row r="111" spans="1:18">
      <c r="A111"/>
      <c r="B111">
        <v>4</v>
      </c>
      <c r="C111" t="s">
        <v>429</v>
      </c>
      <c r="D111" s="7" t="s">
        <v>2322</v>
      </c>
      <c r="E111" t="s">
        <v>1298</v>
      </c>
      <c r="F111" t="s">
        <v>779</v>
      </c>
      <c r="G111" s="7" t="s">
        <v>1736</v>
      </c>
      <c r="H111" s="7" t="s">
        <v>300</v>
      </c>
      <c r="I111" s="7" t="s">
        <v>688</v>
      </c>
      <c r="J111" s="32" t="str">
        <f>IF(VLOOKUP(H111,find_replace!G:G,1,"false")=H111,"TRUE","FALSE")</f>
        <v>TRUE</v>
      </c>
      <c r="K111" s="16" t="s">
        <v>301</v>
      </c>
      <c r="L111" s="16" t="s">
        <v>301</v>
      </c>
      <c r="M111" s="7"/>
      <c r="N111" s="9" t="b">
        <v>1</v>
      </c>
      <c r="O111" s="10" t="b">
        <v>1</v>
      </c>
      <c r="P111" s="10" t="b">
        <v>1</v>
      </c>
      <c r="Q111" s="122" t="str">
        <f>IF(L111=999,"",("    "&amp;C111&amp;"_def_"&amp;H111&amp;": """&amp;L111&amp;""""))</f>
        <v xml:space="preserve">    field_def_analyst: "The first and last names of the individual who provided the observation data point (species identification and associated information). If there are multiple analysts for an observation, enter the primary analyst."</v>
      </c>
      <c r="R111" s="109" t="s">
        <v>1275</v>
      </c>
    </row>
    <row r="112" spans="1:18">
      <c r="A112"/>
      <c r="B112">
        <v>86</v>
      </c>
      <c r="C112" t="s">
        <v>430</v>
      </c>
      <c r="D112" s="7" t="s">
        <v>282</v>
      </c>
      <c r="E112" t="s">
        <v>1298</v>
      </c>
      <c r="F112" t="s">
        <v>779</v>
      </c>
      <c r="G112" s="7" t="s">
        <v>1736</v>
      </c>
      <c r="H112" s="7" t="s">
        <v>280</v>
      </c>
      <c r="I112" s="7" t="s">
        <v>684</v>
      </c>
      <c r="J112" s="32" t="str">
        <f>IF(VLOOKUP(H112,find_replace!G:G,1,"false")=H112,"TRUE","FALSE")</f>
        <v>TRUE</v>
      </c>
      <c r="K112" s="16" t="s">
        <v>281</v>
      </c>
      <c r="L112" s="16" t="s">
        <v>281</v>
      </c>
      <c r="M112" s="7"/>
      <c r="N112" s="9" t="s">
        <v>51</v>
      </c>
      <c r="O112" s="10" t="b">
        <v>1</v>
      </c>
      <c r="P112" s="12" t="b">
        <v>0</v>
      </c>
      <c r="Q112" s="122" t="str">
        <f>IF(L112=999,"",("    "&amp;C112&amp;"_def_"&amp;H112&amp;": """&amp;L112&amp;""""))</f>
        <v xml:space="preserve">    field_option_def_age_class_juvenile: "Animals in their first summer, with clearly juvenile features (e.g., spots); mammals older than neonates but that still require parental care."</v>
      </c>
      <c r="R112" s="109" t="s">
        <v>1275</v>
      </c>
    </row>
    <row r="113" spans="1:18">
      <c r="A113"/>
      <c r="B113">
        <v>136</v>
      </c>
      <c r="C113" t="s">
        <v>429</v>
      </c>
      <c r="D113" s="7" t="s">
        <v>503</v>
      </c>
      <c r="E113" t="s">
        <v>1298</v>
      </c>
      <c r="F113" t="s">
        <v>779</v>
      </c>
      <c r="G113" t="s">
        <v>550</v>
      </c>
      <c r="H113" s="7" t="s">
        <v>318</v>
      </c>
      <c r="I113" s="7" t="s">
        <v>768</v>
      </c>
      <c r="J113" s="32" t="str">
        <f>IF(VLOOKUP(H113,find_replace!G:G,1,"false")=H113,"TRUE","FALSE")</f>
        <v>TRUE</v>
      </c>
      <c r="K113" s="16" t="s">
        <v>396</v>
      </c>
      <c r="L113" s="16" t="s">
        <v>396</v>
      </c>
      <c r="M113" s="7" t="b">
        <v>1</v>
      </c>
      <c r="N113" s="9" t="b">
        <v>0</v>
      </c>
      <c r="O113" s="10" t="b">
        <v>1</v>
      </c>
      <c r="P113" s="10" t="b">
        <v>1</v>
      </c>
      <c r="Q113" s="122" t="str">
        <f>IF(L113=999,"",("    "&amp;C113&amp;"_def_"&amp;H113&amp;": """&amp;L113&amp;""""))</f>
        <v xml:space="preserve">    field_def_security: "The equipment used to secure the camera (e.g., 'Security box,' 'Bracket,' 'Bracket + Screws,' or 'None')."</v>
      </c>
      <c r="R113" s="109" t="s">
        <v>1275</v>
      </c>
    </row>
    <row r="114" spans="1:18">
      <c r="A114"/>
      <c r="B114">
        <v>151</v>
      </c>
      <c r="C114" t="s">
        <v>429</v>
      </c>
      <c r="D114" s="7" t="s">
        <v>254</v>
      </c>
      <c r="E114" t="s">
        <v>1298</v>
      </c>
      <c r="F114" t="s">
        <v>779</v>
      </c>
      <c r="G114" s="7" t="s">
        <v>1736</v>
      </c>
      <c r="H114" s="7" t="s">
        <v>253</v>
      </c>
      <c r="I114" s="7" t="s">
        <v>651</v>
      </c>
      <c r="J114" s="32" t="str">
        <f>IF(VLOOKUP(H114,find_replace!G:G,1,"false")=H114,"TRUE","FALSE")</f>
        <v>TRUE</v>
      </c>
      <c r="K114" s="16" t="s">
        <v>402</v>
      </c>
      <c r="L114" s="16" t="s">
        <v>402</v>
      </c>
      <c r="M114" s="7"/>
      <c r="N114" s="9" t="b">
        <v>1</v>
      </c>
      <c r="O114" s="10" t="b">
        <v>1</v>
      </c>
      <c r="P114" s="12" t="b">
        <v>0</v>
      </c>
      <c r="Q114" s="122" t="str">
        <f>IF(L114=999,"",("    "&amp;C114&amp;"_def_"&amp;H114&amp;": """&amp;L114&amp;""""))</f>
        <v xml:space="preserve">    field_def_species: "The capitalized common name of the species being categorized ('tagged')."</v>
      </c>
      <c r="R114" s="109" t="s">
        <v>1275</v>
      </c>
    </row>
    <row r="115" spans="1:18">
      <c r="A115"/>
      <c r="B115">
        <v>159</v>
      </c>
      <c r="C115" t="s">
        <v>430</v>
      </c>
      <c r="D115" s="7" t="s">
        <v>244</v>
      </c>
      <c r="E115" t="s">
        <v>1298</v>
      </c>
      <c r="F115" t="s">
        <v>779</v>
      </c>
      <c r="G115" s="7" t="s">
        <v>1736</v>
      </c>
      <c r="H115" s="7" t="s">
        <v>243</v>
      </c>
      <c r="I115" s="7" t="s">
        <v>685</v>
      </c>
      <c r="J115" s="32" t="str">
        <f>IF(VLOOKUP(H115,find_replace!G:G,1,"false")=H115,"TRUE","FALSE")</f>
        <v>TRUE</v>
      </c>
      <c r="K115" s="16" t="s">
        <v>355</v>
      </c>
      <c r="L115" s="16" t="s">
        <v>355</v>
      </c>
      <c r="M115" s="7"/>
      <c r="N115" s="9" t="s">
        <v>51</v>
      </c>
      <c r="O115" s="10" t="b">
        <v>1</v>
      </c>
      <c r="P115" s="12" t="b">
        <v>0</v>
      </c>
      <c r="Q115" s="122" t="str">
        <f>IF(L115=999,"",("    "&amp;C115&amp;"_def_"&amp;H115&amp;": """&amp;L115&amp;""""))</f>
        <v xml:space="preserve">    field_option_def_age_class_subadult: "Animals older than a 'Juvenile' but not yet an 'Adult'; a 'Subadult' may be further classified into 'Young of the Year' or 'Yearling.'"</v>
      </c>
      <c r="R115" s="109" t="s">
        <v>1275</v>
      </c>
    </row>
    <row r="116" spans="1:18">
      <c r="A116" s="2"/>
      <c r="B116" s="2"/>
      <c r="C116" s="2" t="s">
        <v>0</v>
      </c>
      <c r="D116" s="14" t="s">
        <v>571</v>
      </c>
      <c r="E116" s="2"/>
      <c r="F116" t="s">
        <v>779</v>
      </c>
      <c r="G116" s="2" t="s">
        <v>40</v>
      </c>
      <c r="H116" s="2" t="s">
        <v>43</v>
      </c>
      <c r="I116" s="14" t="s">
        <v>571</v>
      </c>
      <c r="J116" s="32" t="str">
        <f>IF(VLOOKUP(H116,find_replace!G:G,1,"false")=H116,"TRUE","FALSE")</f>
        <v>TRUE</v>
      </c>
      <c r="K116" s="115" t="s">
        <v>1424</v>
      </c>
      <c r="L116" s="115" t="s">
        <v>1221</v>
      </c>
      <c r="M116" s="2"/>
      <c r="N116" s="2"/>
      <c r="O116" s="2"/>
      <c r="P116" s="2"/>
      <c r="Q116" s="122" t="str">
        <f>IF(L116=999,"",("    "&amp;C116&amp;"_def_"&amp;H116&amp;": """&amp;L116&amp;""""))</f>
        <v xml:space="preserve">    term_def_obj_abundance: "The number of individuals in a population (Wearn &amp; Glover-Kapfer, 2017)."</v>
      </c>
      <c r="R116" s="109" t="s">
        <v>1275</v>
      </c>
    </row>
    <row r="117" spans="1:18">
      <c r="A117" t="s">
        <v>535</v>
      </c>
      <c r="B117"/>
      <c r="C117" t="s">
        <v>0</v>
      </c>
      <c r="D117" t="s">
        <v>628</v>
      </c>
      <c r="F117" t="s">
        <v>779</v>
      </c>
      <c r="G117" t="s">
        <v>829</v>
      </c>
      <c r="H117" t="s">
        <v>434</v>
      </c>
      <c r="I117" t="s">
        <v>628</v>
      </c>
      <c r="J117" s="32" t="str">
        <f>IF(VLOOKUP(H117,find_replace!G:G,1,"false")=H117,"TRUE","FALSE")</f>
        <v>TRUE</v>
      </c>
      <c r="K117" s="19" t="s">
        <v>1423</v>
      </c>
      <c r="L117" s="19" t="s">
        <v>1223</v>
      </c>
      <c r="M117"/>
      <c r="N117"/>
      <c r="O117"/>
      <c r="P117"/>
      <c r="Q117" s="122" t="str">
        <f>IF(L117=999,"",("    "&amp;C117&amp;"_def_"&amp;H117&amp;": """&amp;L117&amp;""""))</f>
        <v xml:space="preserve">    term_def_mod_divers_rich_alpha: "The number of species at the level of an individual camera location (Wearn &amp; Glover-Kapfer, 2017)."</v>
      </c>
      <c r="R117" s="109" t="s">
        <v>1275</v>
      </c>
    </row>
    <row r="118" spans="1:18">
      <c r="A118"/>
      <c r="B118">
        <v>6</v>
      </c>
      <c r="C118" t="s">
        <v>0</v>
      </c>
      <c r="D118" s="32" t="s">
        <v>237</v>
      </c>
      <c r="F118" t="s">
        <v>779</v>
      </c>
      <c r="G118" t="s">
        <v>546</v>
      </c>
      <c r="H118" s="7" t="s">
        <v>236</v>
      </c>
      <c r="I118" s="32" t="s">
        <v>237</v>
      </c>
      <c r="J118" s="32" t="str">
        <f>IF(VLOOKUP(H118,find_replace!G:G,1,"false")=H118,"TRUE","FALSE")</f>
        <v>TRUE</v>
      </c>
      <c r="K118" s="16" t="s">
        <v>1422</v>
      </c>
      <c r="L118" s="16" t="s">
        <v>1273</v>
      </c>
      <c r="M118" s="7"/>
      <c r="N118" s="9" t="s">
        <v>51</v>
      </c>
      <c r="O118" s="12" t="b">
        <v>0</v>
      </c>
      <c r="P118" s="10" t="b">
        <v>1</v>
      </c>
      <c r="Q118" s="122" t="str">
        <f>IF(L118=999,"",("    "&amp;C118&amp;"_def_"&amp;H118&amp;": """&amp;L118&amp;""""))</f>
        <v xml:space="preserve">    term_def_baitlure_audible_lure: "Sounds imitating noises of prey or conspecifics that draw animals closer by eliciting curiosity (Schlexer, 2008)."</v>
      </c>
      <c r="R118" s="109" t="s">
        <v>1275</v>
      </c>
    </row>
    <row r="119" spans="1:18">
      <c r="A119"/>
      <c r="B119">
        <v>7</v>
      </c>
      <c r="C119" t="s">
        <v>0</v>
      </c>
      <c r="D119" s="7" t="s">
        <v>235</v>
      </c>
      <c r="F119" t="s">
        <v>779</v>
      </c>
      <c r="G119" t="s">
        <v>546</v>
      </c>
      <c r="H119" s="7" t="s">
        <v>234</v>
      </c>
      <c r="I119" s="7" t="s">
        <v>235</v>
      </c>
      <c r="J119" s="32" t="str">
        <f>IF(VLOOKUP(H119,find_replace!G:G,1,"false")=H119,"TRUE","FALSE")</f>
        <v>TRUE</v>
      </c>
      <c r="K119" s="16" t="s">
        <v>1429</v>
      </c>
      <c r="L119" s="16" t="s">
        <v>1272</v>
      </c>
      <c r="M119" s="7"/>
      <c r="N119" s="9" t="s">
        <v>51</v>
      </c>
      <c r="O119" s="10" t="b">
        <v>1</v>
      </c>
      <c r="P119" s="10" t="b">
        <v>1</v>
      </c>
      <c r="Q119" s="122" t="str">
        <f>IF(L119=999,"",("    "&amp;C119&amp;"_def_"&amp;H119&amp;": """&amp;L119&amp;""""))</f>
        <v xml:space="preserve">    term_def_baitlure_bait: "A food item (or other substance) that is placed to attract animals via the sense of taste and olfactory cues (Schlexer, 2008)."</v>
      </c>
      <c r="R119" s="109" t="s">
        <v>1275</v>
      </c>
    </row>
    <row r="120" spans="1:18">
      <c r="A120" s="2"/>
      <c r="B120" s="2"/>
      <c r="C120" s="2" t="s">
        <v>0</v>
      </c>
      <c r="D120" s="2" t="s">
        <v>30</v>
      </c>
      <c r="E120" s="2"/>
      <c r="F120" t="s">
        <v>779</v>
      </c>
      <c r="G120" s="2" t="s">
        <v>40</v>
      </c>
      <c r="H120" s="2" t="s">
        <v>39</v>
      </c>
      <c r="I120" s="2" t="s">
        <v>30</v>
      </c>
      <c r="J120" s="32" t="str">
        <f>IF(VLOOKUP(H120,find_replace!G:G,1,"false")=H120,"TRUE","FALSE")</f>
        <v>TRUE</v>
      </c>
      <c r="K120" s="115" t="s">
        <v>1421</v>
      </c>
      <c r="L120" s="115" t="s">
        <v>1271</v>
      </c>
      <c r="M120" s="2"/>
      <c r="N120" s="2"/>
      <c r="O120" s="2"/>
      <c r="P120" s="2"/>
      <c r="Q120" s="122" t="str">
        <f>IF(L120=999,"",("    "&amp;C120&amp;"_def_"&amp;H120&amp;": """&amp;L120&amp;""""))</f>
        <v xml:space="preserve">    term_def_obj_behaviour: "behaviour focused objectives vary greatly; they may be qualitative or quantitative (e.g., diel activity patterns, mating, boldness, predation, foraging, activity patterns, vigilance, parental care (Caravaggi et al., 2020; Wearn &amp; Glover-Kapfer, 2017)."</v>
      </c>
      <c r="R120" s="109" t="s">
        <v>1275</v>
      </c>
    </row>
    <row r="121" spans="1:18">
      <c r="A121"/>
      <c r="B121">
        <v>10</v>
      </c>
      <c r="C121" t="s">
        <v>429</v>
      </c>
      <c r="D121" s="32" t="s">
        <v>479</v>
      </c>
      <c r="E121" t="s">
        <v>1298</v>
      </c>
      <c r="F121" t="s">
        <v>779</v>
      </c>
      <c r="G121" t="s">
        <v>551</v>
      </c>
      <c r="H121" s="7" t="s">
        <v>339</v>
      </c>
      <c r="I121" s="32" t="s">
        <v>30</v>
      </c>
      <c r="J121" s="32" t="str">
        <f>IF(VLOOKUP(H121,find_replace!G:G,1,"false")=H121,"TRUE","FALSE")</f>
        <v>TRUE</v>
      </c>
      <c r="K121" s="16" t="s">
        <v>358</v>
      </c>
      <c r="L121" s="16" t="s">
        <v>358</v>
      </c>
      <c r="M121" s="7"/>
      <c r="N121" s="9" t="b">
        <v>0</v>
      </c>
      <c r="O121" s="10" t="b">
        <v>1</v>
      </c>
      <c r="P121" s="10" t="b">
        <v>1</v>
      </c>
      <c r="Q121" s="122" t="str">
        <f>IF(L121=999,"",("    "&amp;C121&amp;"_def_"&amp;H121&amp;": """&amp;L121&amp;""""))</f>
        <v xml:space="preserve">    field_def_behaviour: "The behaviour of the individual(s) being categorized (e.g., 'Standing,' 'Drinking,' 'Vigilant,' etc.)."</v>
      </c>
      <c r="R121" s="109" t="s">
        <v>1275</v>
      </c>
    </row>
    <row r="122" spans="1:18">
      <c r="A122" t="s">
        <v>535</v>
      </c>
      <c r="B122"/>
      <c r="C122" t="s">
        <v>0</v>
      </c>
      <c r="D122" t="s">
        <v>627</v>
      </c>
      <c r="F122" t="s">
        <v>779</v>
      </c>
      <c r="G122" t="s">
        <v>829</v>
      </c>
      <c r="H122" t="s">
        <v>433</v>
      </c>
      <c r="I122" t="s">
        <v>627</v>
      </c>
      <c r="J122" s="32" t="str">
        <f>IF(VLOOKUP(H122,find_replace!G:G,1,"false")=H122,"TRUE","FALSE")</f>
        <v>TRUE</v>
      </c>
      <c r="K122" s="19" t="s">
        <v>1420</v>
      </c>
      <c r="L122" s="19" t="s">
        <v>1222</v>
      </c>
      <c r="M122"/>
      <c r="N122"/>
      <c r="O122"/>
      <c r="P122"/>
      <c r="Q122" s="122" t="str">
        <f>IF(L122=999,"",("    "&amp;C122&amp;"_def_"&amp;H122&amp;": """&amp;L122&amp;""""))</f>
        <v xml:space="preserve">    term_def_mod_divers_rich_beta: "The differences between the communities or, more formally, the variance among the communities  (Wearn &amp; Glover-Kapfer, 2017)."</v>
      </c>
      <c r="R122" s="109" t="s">
        <v>1275</v>
      </c>
    </row>
    <row r="123" spans="1:18">
      <c r="A123"/>
      <c r="B123">
        <v>13</v>
      </c>
      <c r="C123" t="s">
        <v>0</v>
      </c>
      <c r="D123" s="32" t="s">
        <v>233</v>
      </c>
      <c r="F123" t="s">
        <v>779</v>
      </c>
      <c r="G123" t="s">
        <v>550</v>
      </c>
      <c r="H123" s="7" t="s">
        <v>1715</v>
      </c>
      <c r="I123" s="32" t="s">
        <v>233</v>
      </c>
      <c r="J123" s="32" t="str">
        <f>IF(VLOOKUP(H123,find_replace!G:G,1,"false")=H123,"TRUE","FALSE")</f>
        <v>TRUE</v>
      </c>
      <c r="K123" s="16" t="s">
        <v>232</v>
      </c>
      <c r="L123" s="16" t="s">
        <v>232</v>
      </c>
      <c r="M123" s="7"/>
      <c r="N123" s="9" t="s">
        <v>51</v>
      </c>
      <c r="O123" s="12" t="b">
        <v>0</v>
      </c>
      <c r="P123" s="10" t="b">
        <v>1</v>
      </c>
      <c r="Q123" s="122" t="str">
        <f>IF(L123=999,"",("    "&amp;C123&amp;"_def_"&amp;H123&amp;": """&amp;L123&amp;""""))</f>
        <v xml:space="preserve">    term_def_cam_angle: "The degree at which the camera is pointed toward the FOV Target Feature relative to the horizontal ground surface (with respect to slope, if applicable)."</v>
      </c>
      <c r="R123" s="109" t="s">
        <v>1275</v>
      </c>
    </row>
    <row r="124" spans="1:18">
      <c r="A124"/>
      <c r="B124">
        <v>16</v>
      </c>
      <c r="C124" t="s">
        <v>0</v>
      </c>
      <c r="D124" s="32" t="s">
        <v>231</v>
      </c>
      <c r="F124" t="s">
        <v>779</v>
      </c>
      <c r="G124" t="s">
        <v>547</v>
      </c>
      <c r="H124" s="7" t="s">
        <v>1718</v>
      </c>
      <c r="I124" s="32" t="s">
        <v>231</v>
      </c>
      <c r="J124" s="32" t="str">
        <f>IF(VLOOKUP(H124,find_replace!G:G,1,"false")=H124,"TRUE","FALSE")</f>
        <v>TRUE</v>
      </c>
      <c r="K124" s="16" t="s">
        <v>230</v>
      </c>
      <c r="L124" s="16" t="s">
        <v>230</v>
      </c>
      <c r="M124" s="7"/>
      <c r="N124" s="9" t="s">
        <v>51</v>
      </c>
      <c r="O124" s="12" t="b">
        <v>0</v>
      </c>
      <c r="P124" s="10" t="b">
        <v>1</v>
      </c>
      <c r="Q124" s="122" t="str">
        <f>IF(L124=999,"",("    "&amp;C124&amp;"_def_"&amp;H124&amp;": """&amp;L124&amp;""""))</f>
        <v xml:space="preserve">    term_def_cam_days_per_cam_location: "The number of days each camera was active and functioning during the period it was deployed (e.g., 24-hour periods or the difference in days between the Deployment Start Date Time and the Deployment End Date Time if there were no interruptions)."</v>
      </c>
      <c r="R124" s="109" t="s">
        <v>1275</v>
      </c>
    </row>
    <row r="125" spans="1:18">
      <c r="A125"/>
      <c r="B125">
        <v>20</v>
      </c>
      <c r="C125" t="s">
        <v>0</v>
      </c>
      <c r="D125" s="32" t="s">
        <v>229</v>
      </c>
      <c r="F125" t="s">
        <v>779</v>
      </c>
      <c r="G125" t="s">
        <v>554</v>
      </c>
      <c r="H125" s="7" t="s">
        <v>1722</v>
      </c>
      <c r="I125" s="32" t="s">
        <v>229</v>
      </c>
      <c r="J125" s="32" t="str">
        <f>IF(VLOOKUP(H125,find_replace!G:G,1,"false")=H125,"TRUE","FALSE")</f>
        <v>TRUE</v>
      </c>
      <c r="K125" s="16" t="s">
        <v>360</v>
      </c>
      <c r="L125" s="16" t="s">
        <v>360</v>
      </c>
      <c r="M125" s="7"/>
      <c r="N125" s="9" t="s">
        <v>51</v>
      </c>
      <c r="O125" s="10" t="b">
        <v>1</v>
      </c>
      <c r="P125" s="10" t="b">
        <v>1</v>
      </c>
      <c r="Q125" s="122" t="str">
        <f>IF(L125=999,"",("    "&amp;C125&amp;"_def_"&amp;H125&amp;": """&amp;L125&amp;""""))</f>
        <v xml:space="preserve">    term_def_cam_location: "The location where a single camera was placed (recorded as 'Camera Location Name')."</v>
      </c>
      <c r="R125" s="109" t="s">
        <v>1275</v>
      </c>
    </row>
    <row r="126" spans="1:18">
      <c r="A126"/>
      <c r="B126">
        <v>27</v>
      </c>
      <c r="C126" t="s">
        <v>0</v>
      </c>
      <c r="D126" s="32" t="s">
        <v>228</v>
      </c>
      <c r="F126" t="s">
        <v>779</v>
      </c>
      <c r="G126" t="s">
        <v>547</v>
      </c>
      <c r="H126" s="7" t="s">
        <v>1732</v>
      </c>
      <c r="I126" s="32" t="s">
        <v>228</v>
      </c>
      <c r="J126" s="32" t="str">
        <f>IF(VLOOKUP(H126,find_replace!G:G,1,"false")=H126,"TRUE","FALSE")</f>
        <v>TRUE</v>
      </c>
      <c r="K126" s="16" t="s">
        <v>1211</v>
      </c>
      <c r="L126" s="16" t="s">
        <v>1231</v>
      </c>
      <c r="M126" s="7"/>
      <c r="N126" s="9" t="s">
        <v>51</v>
      </c>
      <c r="O126" s="12" t="b">
        <v>0</v>
      </c>
      <c r="P126" s="10" t="b">
        <v>1</v>
      </c>
      <c r="Q126" s="122" t="str">
        <f>IF(L126=999,"",("    "&amp;C126&amp;"_def_"&amp;H126&amp;": """&amp;L126&amp;""""))</f>
        <v xml:space="preserve">    term_def_cam_spacing: "The distance between cameras (i.e., also referred to as 'inter-trap distance'). This will be influenced by the chosen sampling design, the survey Objectives, the Target Species and data analysis."</v>
      </c>
      <c r="R126" s="109" t="s">
        <v>1275</v>
      </c>
    </row>
    <row r="127" spans="1:18">
      <c r="A127"/>
      <c r="B127">
        <v>30</v>
      </c>
      <c r="C127" t="s">
        <v>0</v>
      </c>
      <c r="D127" s="7" t="s">
        <v>225</v>
      </c>
      <c r="F127" t="s">
        <v>779</v>
      </c>
      <c r="G127" t="s">
        <v>547</v>
      </c>
      <c r="H127" s="7" t="s">
        <v>224</v>
      </c>
      <c r="I127" s="7" t="s">
        <v>225</v>
      </c>
      <c r="J127" s="32" t="str">
        <f>IF(VLOOKUP(H127,find_replace!G:G,1,"false")=H127,"TRUE","FALSE")</f>
        <v>TRUE</v>
      </c>
      <c r="K127" s="16" t="s">
        <v>1419</v>
      </c>
      <c r="L127" s="16" t="s">
        <v>1224</v>
      </c>
      <c r="M127" s="7"/>
      <c r="N127" s="9" t="s">
        <v>51</v>
      </c>
      <c r="O127" s="10" t="b">
        <v>1</v>
      </c>
      <c r="P127" s="10" t="b">
        <v>1</v>
      </c>
      <c r="Q127" s="122" t="str">
        <f>IF(L127=999,"",("    "&amp;C127&amp;"_def_"&amp;H127&amp;": """&amp;L127&amp;""""))</f>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c r="R127" s="109" t="s">
        <v>1275</v>
      </c>
    </row>
    <row r="128" spans="1:18">
      <c r="A128"/>
      <c r="B128">
        <v>31</v>
      </c>
      <c r="C128" t="s">
        <v>0</v>
      </c>
      <c r="D128" s="32" t="s">
        <v>223</v>
      </c>
      <c r="F128" t="s">
        <v>779</v>
      </c>
      <c r="G128" t="s">
        <v>547</v>
      </c>
      <c r="H128" s="7" t="s">
        <v>222</v>
      </c>
      <c r="I128" s="32" t="s">
        <v>223</v>
      </c>
      <c r="J128" s="32" t="str">
        <f>IF(VLOOKUP(H128,find_replace!G:G,1,"false")=H128,"TRUE","FALSE")</f>
        <v>TRUE</v>
      </c>
      <c r="K128" s="16" t="s">
        <v>418</v>
      </c>
      <c r="L128" s="16" t="s">
        <v>418</v>
      </c>
      <c r="M128" s="7"/>
      <c r="N128" s="9" t="s">
        <v>51</v>
      </c>
      <c r="O128" s="10" t="b">
        <v>1</v>
      </c>
      <c r="P128" s="10" t="b">
        <v>1</v>
      </c>
      <c r="Q128" s="122" t="str">
        <f>IF(L128=999,"",("    "&amp;C128&amp;"_def_"&amp;H128&amp;": """&amp;L128&amp;""""))</f>
        <v xml:space="preserve">    term_def_sampledesign_convenience: "Camera locations or sample stations are chosen based on logistic considerations (e.g., remoteness, access constraints, and*/or costs)."</v>
      </c>
      <c r="R128" s="109" t="s">
        <v>1275</v>
      </c>
    </row>
    <row r="129" spans="1:18">
      <c r="A129"/>
      <c r="B129">
        <v>32</v>
      </c>
      <c r="C129" t="s">
        <v>0</v>
      </c>
      <c r="D129" s="32" t="s">
        <v>221</v>
      </c>
      <c r="F129" t="s">
        <v>779</v>
      </c>
      <c r="G129" t="s">
        <v>548</v>
      </c>
      <c r="H129" s="7" t="s">
        <v>220</v>
      </c>
      <c r="I129" s="32" t="s">
        <v>221</v>
      </c>
      <c r="J129" s="32" t="str">
        <f>IF(VLOOKUP(H129,find_replace!G:G,1,"false")=H129,"TRUE","FALSE")</f>
        <v>TRUE</v>
      </c>
      <c r="K129" s="16" t="s">
        <v>365</v>
      </c>
      <c r="L129" s="16" t="s">
        <v>365</v>
      </c>
      <c r="M129" s="7"/>
      <c r="N129" s="9" t="s">
        <v>51</v>
      </c>
      <c r="O129" s="10" t="b">
        <v>1</v>
      </c>
      <c r="P129" s="10" t="b">
        <v>1</v>
      </c>
      <c r="Q129" s="122" t="str">
        <f>IF(L129=999,"",("    "&amp;C129&amp;"_def_"&amp;H129&amp;": """&amp;L129&amp;""""))</f>
        <v xml:space="preserve">    term_def_crew: "The first and last names of all the individuals who collected data during the deployment visit ('Deployment Crew') and Service*/Retrieval visit ('Service*/Retrieval Crew')."</v>
      </c>
      <c r="R129" s="109" t="s">
        <v>1275</v>
      </c>
    </row>
    <row r="130" spans="1:18">
      <c r="A130"/>
      <c r="B130">
        <v>33</v>
      </c>
      <c r="C130" t="s">
        <v>0</v>
      </c>
      <c r="D130" s="32" t="s">
        <v>219</v>
      </c>
      <c r="F130" t="s">
        <v>779</v>
      </c>
      <c r="G130" s="7" t="s">
        <v>549</v>
      </c>
      <c r="H130" s="7" t="s">
        <v>218</v>
      </c>
      <c r="I130" s="32" t="s">
        <v>219</v>
      </c>
      <c r="J130" s="32" t="str">
        <f>IF(VLOOKUP(H130,find_replace!G:G,1,"false")=H130,"TRUE","FALSE")</f>
        <v>TRUE</v>
      </c>
      <c r="K130" s="16" t="s">
        <v>1204</v>
      </c>
      <c r="L130" s="16" t="s">
        <v>1230</v>
      </c>
      <c r="M130" s="7"/>
      <c r="N130" s="9" t="s">
        <v>51</v>
      </c>
      <c r="O130" s="12" t="b">
        <v>0</v>
      </c>
      <c r="P130" s="10" t="b">
        <v>1</v>
      </c>
      <c r="Q130" s="122" t="str">
        <f>IF(L130=999,"",("    "&amp;C130&amp;"_def_"&amp;H130&amp;": """&amp;L130&amp;""""))</f>
        <v xml:space="preserve">    term_def_cumulative_det_probability: "The probability of detecting a species at least once during the entire survey (Steenweg et al., 2019)."</v>
      </c>
      <c r="R130" s="109" t="s">
        <v>1275</v>
      </c>
    </row>
    <row r="131" spans="1:18">
      <c r="A131" s="29"/>
      <c r="B131" s="29"/>
      <c r="C131" s="29" t="s">
        <v>0</v>
      </c>
      <c r="D131" s="29" t="s">
        <v>532</v>
      </c>
      <c r="E131" s="29"/>
      <c r="F131" s="3" t="s">
        <v>779</v>
      </c>
      <c r="G131" s="29" t="s">
        <v>40</v>
      </c>
      <c r="H131" s="29" t="s">
        <v>544</v>
      </c>
      <c r="I131" s="29" t="s">
        <v>532</v>
      </c>
      <c r="J131" s="32" t="str">
        <f>IF(VLOOKUP(H131,find_replace!G:G,1,"false")=H131,"TRUE","FALSE")</f>
        <v>TRUE</v>
      </c>
      <c r="K131" s="57" t="s">
        <v>1418</v>
      </c>
      <c r="L131" s="57" t="s">
        <v>1225</v>
      </c>
      <c r="M131" s="29"/>
      <c r="N131" s="29"/>
      <c r="O131" s="29"/>
      <c r="P131" s="29"/>
      <c r="Q131" s="122" t="str">
        <f>IF(L131=999,"",("    "&amp;C131&amp;"_def_"&amp;H131&amp;": """&amp;L131&amp;""""))</f>
        <v xml:space="preserve">    term_def_obj_density: "The number of individuals per unit area (Wearn &amp; Glover-Kapfer, 2017)"</v>
      </c>
      <c r="R131" s="112" t="s">
        <v>1275</v>
      </c>
    </row>
    <row r="132" spans="1:18">
      <c r="A132" s="3"/>
      <c r="B132" s="3">
        <v>34</v>
      </c>
      <c r="C132" s="3" t="s">
        <v>0</v>
      </c>
      <c r="D132" s="55" t="s">
        <v>532</v>
      </c>
      <c r="E132" s="3"/>
      <c r="F132" s="3" t="s">
        <v>779</v>
      </c>
      <c r="G132" s="3" t="s">
        <v>40</v>
      </c>
      <c r="H132" s="55" t="s">
        <v>523</v>
      </c>
      <c r="I132" s="55" t="s">
        <v>532</v>
      </c>
      <c r="J132" s="32" t="str">
        <f>IF(VLOOKUP(H132,find_replace!G:G,1,"false")=H132,"TRUE","FALSE")</f>
        <v>TRUE</v>
      </c>
      <c r="K132" s="57" t="s">
        <v>1418</v>
      </c>
      <c r="L132" s="57" t="s">
        <v>1225</v>
      </c>
      <c r="M132" s="55"/>
      <c r="N132" s="58" t="s">
        <v>51</v>
      </c>
      <c r="O132" s="59" t="b">
        <v>1</v>
      </c>
      <c r="P132" s="59" t="b">
        <v>1</v>
      </c>
      <c r="Q132" s="122" t="str">
        <f>IF(L132=999,"",("    "&amp;C132&amp;"_def_"&amp;H132&amp;": """&amp;L132&amp;""""))</f>
        <v xml:space="preserve">    term_def_density: "The number of individuals per unit area (Wearn &amp; Glover-Kapfer, 2017)"</v>
      </c>
      <c r="R132" s="112" t="s">
        <v>1275</v>
      </c>
    </row>
    <row r="133" spans="1:18">
      <c r="A133"/>
      <c r="B133">
        <v>35</v>
      </c>
      <c r="C133" t="s">
        <v>0</v>
      </c>
      <c r="D133" s="32" t="s">
        <v>217</v>
      </c>
      <c r="F133" t="s">
        <v>779</v>
      </c>
      <c r="G133" t="s">
        <v>552</v>
      </c>
      <c r="H133" s="7" t="s">
        <v>216</v>
      </c>
      <c r="I133" s="32" t="s">
        <v>217</v>
      </c>
      <c r="J133" s="32" t="str">
        <f>IF(VLOOKUP(H133,find_replace!G:G,1,"false")=H133,"TRUE","FALSE")</f>
        <v>TRUE</v>
      </c>
      <c r="K133" s="16" t="s">
        <v>408</v>
      </c>
      <c r="L133" s="16" t="s">
        <v>408</v>
      </c>
      <c r="M133" s="7"/>
      <c r="N133" s="9" t="s">
        <v>51</v>
      </c>
      <c r="O133" s="10" t="b">
        <v>1</v>
      </c>
      <c r="P133" s="10" t="b">
        <v>1</v>
      </c>
      <c r="Q133" s="122" t="str">
        <f>IF(L133=999,"",("    "&amp;C133&amp;"_def_"&amp;H133&amp;": """&amp;L133&amp;""""))</f>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c r="R133" s="109" t="s">
        <v>1275</v>
      </c>
    </row>
    <row r="134" spans="1:18">
      <c r="A134"/>
      <c r="B134">
        <v>37</v>
      </c>
      <c r="C134" t="s">
        <v>0</v>
      </c>
      <c r="D134" s="32" t="s">
        <v>215</v>
      </c>
      <c r="F134" t="s">
        <v>779</v>
      </c>
      <c r="G134" t="s">
        <v>552</v>
      </c>
      <c r="H134" s="7" t="s">
        <v>214</v>
      </c>
      <c r="I134" s="32" t="s">
        <v>215</v>
      </c>
      <c r="J134" s="32" t="str">
        <f>IF(VLOOKUP(H134,find_replace!G:G,1,"false")=H134,"TRUE","FALSE")</f>
        <v>TRUE</v>
      </c>
      <c r="K134" s="16" t="s">
        <v>409</v>
      </c>
      <c r="L134" s="16" t="s">
        <v>409</v>
      </c>
      <c r="M134" s="7"/>
      <c r="N134" s="9" t="s">
        <v>51</v>
      </c>
      <c r="O134" s="10" t="b">
        <v>1</v>
      </c>
      <c r="P134" s="10" t="b">
        <v>1</v>
      </c>
      <c r="Q134" s="122" t="str">
        <f>IF(L134=999,"",("    "&amp;C134&amp;"_def_"&amp;H134&amp;": """&amp;L134&amp;""""))</f>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R134" s="109" t="s">
        <v>1275</v>
      </c>
    </row>
    <row r="135" spans="1:18">
      <c r="A135"/>
      <c r="B135">
        <v>43</v>
      </c>
      <c r="C135" t="s">
        <v>0</v>
      </c>
      <c r="D135" s="32" t="s">
        <v>213</v>
      </c>
      <c r="F135" t="s">
        <v>779</v>
      </c>
      <c r="G135" t="s">
        <v>552</v>
      </c>
      <c r="H135" s="7" t="s">
        <v>211</v>
      </c>
      <c r="I135" s="32" t="s">
        <v>213</v>
      </c>
      <c r="J135" s="32" t="str">
        <f>IF(VLOOKUP(H135,find_replace!G:G,1,"false")=H135,"TRUE","FALSE")</f>
        <v>TRUE</v>
      </c>
      <c r="K135" s="16" t="s">
        <v>212</v>
      </c>
      <c r="L135" s="16" t="s">
        <v>212</v>
      </c>
      <c r="M135" s="7"/>
      <c r="N135" s="9" t="s">
        <v>51</v>
      </c>
      <c r="O135" s="10" t="b">
        <v>1</v>
      </c>
      <c r="P135" s="10" t="b">
        <v>1</v>
      </c>
      <c r="Q135" s="122" t="str">
        <f>IF(L135=999,"",("    "&amp;C135&amp;"_def_"&amp;H135&amp;": """&amp;L135&amp;""""))</f>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R135" s="109" t="s">
        <v>1275</v>
      </c>
    </row>
    <row r="136" spans="1:18">
      <c r="A136"/>
      <c r="B136">
        <v>46</v>
      </c>
      <c r="C136" t="s">
        <v>0</v>
      </c>
      <c r="D136" s="32" t="s">
        <v>210</v>
      </c>
      <c r="F136" t="s">
        <v>779</v>
      </c>
      <c r="G136" t="s">
        <v>552</v>
      </c>
      <c r="H136" s="7" t="s">
        <v>208</v>
      </c>
      <c r="I136" s="32" t="s">
        <v>210</v>
      </c>
      <c r="J136" s="32" t="str">
        <f>IF(VLOOKUP(H136,find_replace!G:G,1,"false")=H136,"TRUE","FALSE")</f>
        <v>TRUE</v>
      </c>
      <c r="K136" s="16" t="s">
        <v>209</v>
      </c>
      <c r="L136" s="16" t="s">
        <v>209</v>
      </c>
      <c r="M136" s="7"/>
      <c r="N136" s="9" t="s">
        <v>51</v>
      </c>
      <c r="O136" s="10" t="b">
        <v>1</v>
      </c>
      <c r="P136" s="10" t="b">
        <v>1</v>
      </c>
      <c r="Q136" s="122" t="str">
        <f>IF(L136=999,"",("    "&amp;C136&amp;"_def_"&amp;H136&amp;": """&amp;L136&amp;""""))</f>
        <v xml:space="preserve">    term_def_deployment_visit: "When a crew has gone to a location to deploy a remote camera."</v>
      </c>
      <c r="R136" s="109" t="s">
        <v>1275</v>
      </c>
    </row>
    <row r="137" spans="1:18">
      <c r="A137"/>
      <c r="B137">
        <v>48</v>
      </c>
      <c r="C137" t="s">
        <v>0</v>
      </c>
      <c r="D137" s="32" t="s">
        <v>206</v>
      </c>
      <c r="F137" t="s">
        <v>779</v>
      </c>
      <c r="G137" s="7" t="s">
        <v>549</v>
      </c>
      <c r="H137" s="7" t="s">
        <v>205</v>
      </c>
      <c r="I137" s="32" t="s">
        <v>206</v>
      </c>
      <c r="J137" s="32" t="str">
        <f>IF(VLOOKUP(H137,find_replace!G:G,1,"false")=H137,"TRUE","FALSE")</f>
        <v>TRUE</v>
      </c>
      <c r="K137" s="17" t="s">
        <v>633</v>
      </c>
      <c r="L137" s="17" t="s">
        <v>633</v>
      </c>
      <c r="M137" s="7"/>
      <c r="N137" s="9" t="s">
        <v>51</v>
      </c>
      <c r="O137" s="12" t="b">
        <v>0</v>
      </c>
      <c r="P137" s="10" t="b">
        <v>1</v>
      </c>
      <c r="Q137" s="122" t="str">
        <f>IF(L137=999,"",("    "&amp;C137&amp;"_def_"&amp;H137&amp;": """&amp;L137&amp;""""))</f>
        <v xml:space="preserve">    term_def_detection_distance: "The maximum distance that a sensor can detect a target' (Wearn and Glover-Kapfer, 2017)."</v>
      </c>
      <c r="R137" s="109" t="s">
        <v>1275</v>
      </c>
    </row>
    <row r="138" spans="1:18">
      <c r="A138"/>
      <c r="B138">
        <v>47</v>
      </c>
      <c r="C138" t="s">
        <v>0</v>
      </c>
      <c r="D138" s="32" t="s">
        <v>455</v>
      </c>
      <c r="F138" t="s">
        <v>779</v>
      </c>
      <c r="G138" s="7" t="s">
        <v>549</v>
      </c>
      <c r="H138" s="7" t="s">
        <v>207</v>
      </c>
      <c r="I138" s="32" t="s">
        <v>455</v>
      </c>
      <c r="J138" s="32" t="str">
        <f>IF(VLOOKUP(H138,find_replace!G:G,1,"false")=H138,"TRUE","FALSE")</f>
        <v>TRUE</v>
      </c>
      <c r="K138" s="16" t="s">
        <v>367</v>
      </c>
      <c r="L138" s="16" t="s">
        <v>367</v>
      </c>
      <c r="M138" s="7"/>
      <c r="N138" s="9" t="s">
        <v>51</v>
      </c>
      <c r="O138" s="10" t="b">
        <v>1</v>
      </c>
      <c r="P138" s="10" t="b">
        <v>1</v>
      </c>
      <c r="Q138" s="122" t="str">
        <f>IF(L138=999,"",("    "&amp;C138&amp;"_def_"&amp;H138&amp;": """&amp;L138&amp;""""))</f>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c r="R138" s="109" t="s">
        <v>1275</v>
      </c>
    </row>
    <row r="139" spans="1:18">
      <c r="A139"/>
      <c r="B139">
        <v>49</v>
      </c>
      <c r="C139" t="s">
        <v>0</v>
      </c>
      <c r="D139" s="32" t="s">
        <v>204</v>
      </c>
      <c r="F139" t="s">
        <v>779</v>
      </c>
      <c r="G139" s="7" t="s">
        <v>549</v>
      </c>
      <c r="H139" s="7" t="s">
        <v>203</v>
      </c>
      <c r="I139" s="32" t="s">
        <v>204</v>
      </c>
      <c r="J139" s="32" t="str">
        <f>IF(VLOOKUP(H139,find_replace!G:G,1,"false")=H139,"TRUE","FALSE")</f>
        <v>TRUE</v>
      </c>
      <c r="K139" s="16" t="s">
        <v>536</v>
      </c>
      <c r="L139" s="16" t="s">
        <v>536</v>
      </c>
      <c r="M139" s="7"/>
      <c r="N139" s="9" t="s">
        <v>51</v>
      </c>
      <c r="O139" s="12" t="b">
        <v>0</v>
      </c>
      <c r="P139" s="10" t="b">
        <v>1</v>
      </c>
      <c r="Q139" s="122" t="str">
        <f>IF(L139=999,"",("    "&amp;C139&amp;"_def_"&amp;H139&amp;": """&amp;L139&amp;""""))</f>
        <v xml:space="preserve">    term_def_detection_probability: "The probability (likelihood) that an individual of the population of interest is included in the count at time or location *i*."</v>
      </c>
      <c r="R139" s="109" t="s">
        <v>1275</v>
      </c>
    </row>
    <row r="140" spans="1:18">
      <c r="A140"/>
      <c r="B140">
        <v>50</v>
      </c>
      <c r="C140" t="s">
        <v>0</v>
      </c>
      <c r="D140" s="32" t="s">
        <v>202</v>
      </c>
      <c r="F140" t="s">
        <v>779</v>
      </c>
      <c r="G140" s="7" t="s">
        <v>549</v>
      </c>
      <c r="H140" s="7" t="s">
        <v>200</v>
      </c>
      <c r="I140" s="32" t="s">
        <v>202</v>
      </c>
      <c r="J140" s="32" t="str">
        <f>IF(VLOOKUP(H140,find_replace!G:G,1,"false")=H140,"TRUE","FALSE")</f>
        <v>TRUE</v>
      </c>
      <c r="K140" s="16" t="s">
        <v>201</v>
      </c>
      <c r="L140" s="16" t="s">
        <v>201</v>
      </c>
      <c r="M140" s="7"/>
      <c r="N140" s="9" t="s">
        <v>51</v>
      </c>
      <c r="O140" s="12" t="b">
        <v>0</v>
      </c>
      <c r="P140" s="10" t="b">
        <v>1</v>
      </c>
      <c r="Q140" s="122" t="str">
        <f>IF(L140=999,"",("    "&amp;C140&amp;"_def_"&amp;H140&amp;": """&amp;L140&amp;""""))</f>
        <v xml:space="preserve">    term_def_detection_rate: "The frequency of independent detections within a specified time period."</v>
      </c>
      <c r="R140" s="109" t="s">
        <v>1275</v>
      </c>
    </row>
    <row r="141" spans="1:18">
      <c r="A141"/>
      <c r="B141">
        <v>51</v>
      </c>
      <c r="C141" t="s">
        <v>0</v>
      </c>
      <c r="D141" s="32" t="s">
        <v>199</v>
      </c>
      <c r="F141" t="s">
        <v>779</v>
      </c>
      <c r="G141" s="7" t="s">
        <v>549</v>
      </c>
      <c r="H141" s="7" t="s">
        <v>197</v>
      </c>
      <c r="I141" s="32" t="s">
        <v>199</v>
      </c>
      <c r="J141" s="32" t="str">
        <f>IF(VLOOKUP(H141,find_replace!G:G,1,"false")=H141,"TRUE","FALSE")</f>
        <v>TRUE</v>
      </c>
      <c r="K141" s="16" t="s">
        <v>198</v>
      </c>
      <c r="L141" s="16" t="s">
        <v>198</v>
      </c>
      <c r="M141" s="7"/>
      <c r="N141" s="9" t="s">
        <v>51</v>
      </c>
      <c r="O141" s="10" t="b">
        <v>1</v>
      </c>
      <c r="P141" s="10" t="b">
        <v>1</v>
      </c>
      <c r="Q141" s="122" t="str">
        <f>IF(L141=999,"",("    "&amp;C141&amp;"_def_"&amp;H141&amp;": """&amp;L141&amp;""""))</f>
        <v xml:space="preserve">    term_def_detection_zone: "The area (conical in shape) in which a remote camera can detect the heat signature and motion of an object (Rovero &amp; Zimmermann, 2016) (Figure 5)."</v>
      </c>
      <c r="R141" s="109" t="s">
        <v>1275</v>
      </c>
    </row>
    <row r="142" spans="1:18">
      <c r="A142"/>
      <c r="B142">
        <v>54</v>
      </c>
      <c r="C142" t="s">
        <v>0</v>
      </c>
      <c r="D142" s="32" t="s">
        <v>195</v>
      </c>
      <c r="F142" t="s">
        <v>779</v>
      </c>
      <c r="G142" s="7" t="s">
        <v>549</v>
      </c>
      <c r="H142" s="7" t="s">
        <v>193</v>
      </c>
      <c r="I142" s="32" t="s">
        <v>195</v>
      </c>
      <c r="J142" s="32" t="str">
        <f>IF(VLOOKUP(H142,find_replace!G:G,1,"false")=H142,"TRUE","FALSE")</f>
        <v>TRUE</v>
      </c>
      <c r="K142" s="16" t="s">
        <v>194</v>
      </c>
      <c r="L142" s="16" t="s">
        <v>194</v>
      </c>
      <c r="M142" s="7"/>
      <c r="N142" s="9" t="s">
        <v>51</v>
      </c>
      <c r="O142" s="12" t="b">
        <v>0</v>
      </c>
      <c r="P142" s="10" t="b">
        <v>1</v>
      </c>
      <c r="Q142" s="122" t="str">
        <f>IF(L142=999,"",("    "&amp;C142&amp;"_def_"&amp;H142&amp;": """&amp;L142&amp;""""))</f>
        <v xml:space="preserve">    term_def_effective_detection_distance: "The distance from a camera that would give the same number of detections if all animals up to that distance are perfectly detected, and no animals that are farther away are detected; Buckland, 1987, Becker et al., 2022)."</v>
      </c>
      <c r="R142" s="109" t="s">
        <v>1275</v>
      </c>
    </row>
    <row r="143" spans="1:18">
      <c r="A143"/>
      <c r="B143">
        <v>56</v>
      </c>
      <c r="C143" t="s">
        <v>0</v>
      </c>
      <c r="D143" s="32" t="s">
        <v>192</v>
      </c>
      <c r="F143" t="s">
        <v>779</v>
      </c>
      <c r="G143" s="7" t="s">
        <v>549</v>
      </c>
      <c r="H143" s="7" t="s">
        <v>190</v>
      </c>
      <c r="I143" s="32" t="s">
        <v>192</v>
      </c>
      <c r="J143" s="32" t="str">
        <f>IF(VLOOKUP(H143,find_replace!G:G,1,"false")=H143,"TRUE","FALSE")</f>
        <v>TRUE</v>
      </c>
      <c r="K143" s="16" t="s">
        <v>191</v>
      </c>
      <c r="L143" s="16" t="s">
        <v>191</v>
      </c>
      <c r="M143" s="7"/>
      <c r="N143" s="9" t="s">
        <v>51</v>
      </c>
      <c r="O143" s="10" t="b">
        <v>1</v>
      </c>
      <c r="P143" s="10" t="b">
        <v>1</v>
      </c>
      <c r="Q143" s="122" t="str">
        <f>IF(L143=999,"",("    "&amp;C143&amp;"_def_"&amp;H143&amp;": """&amp;L143&amp;""""))</f>
        <v xml:space="preserve">    term_def_false_trigger: "Blank images (no wildlife or human present). These images commonly occur when a camera is triggered by vegetation blowing in the wind."</v>
      </c>
      <c r="R143" s="109" t="s">
        <v>1275</v>
      </c>
    </row>
    <row r="144" spans="1:18">
      <c r="A144"/>
      <c r="B144">
        <v>58</v>
      </c>
      <c r="C144" t="s">
        <v>0</v>
      </c>
      <c r="D144" s="32" t="s">
        <v>187</v>
      </c>
      <c r="F144" t="s">
        <v>779</v>
      </c>
      <c r="G144" t="s">
        <v>553</v>
      </c>
      <c r="H144" s="7" t="s">
        <v>185</v>
      </c>
      <c r="I144" s="32" t="s">
        <v>187</v>
      </c>
      <c r="J144" s="32" t="str">
        <f>IF(VLOOKUP(H144,find_replace!G:G,1,"false")=H144,"TRUE","FALSE")</f>
        <v>TRUE</v>
      </c>
      <c r="K144" s="16" t="s">
        <v>186</v>
      </c>
      <c r="L144" s="16" t="s">
        <v>186</v>
      </c>
      <c r="M144" s="7"/>
      <c r="N144" s="9" t="s">
        <v>51</v>
      </c>
      <c r="O144" s="10" t="b">
        <v>1</v>
      </c>
      <c r="P144" s="10" t="b">
        <v>1</v>
      </c>
      <c r="Q144" s="122" t="str">
        <f>IF(L144=999,"",("    "&amp;C144&amp;"_def_"&amp;H144&amp;": """&amp;L144&amp;""""))</f>
        <v xml:space="preserve">    term_def_settings_flash_output: "The camera setting that provides the level of intensity of the flash (if enabled)."</v>
      </c>
      <c r="R144" s="109" t="s">
        <v>1275</v>
      </c>
    </row>
    <row r="145" spans="1:18">
      <c r="A145" t="s">
        <v>535</v>
      </c>
      <c r="B145"/>
      <c r="C145" t="s">
        <v>0</v>
      </c>
      <c r="D145" t="s">
        <v>626</v>
      </c>
      <c r="F145" t="s">
        <v>779</v>
      </c>
      <c r="G145" t="s">
        <v>829</v>
      </c>
      <c r="H145" t="s">
        <v>435</v>
      </c>
      <c r="I145" t="s">
        <v>626</v>
      </c>
      <c r="J145" s="32" t="str">
        <f>IF(VLOOKUP(H145,find_replace!G:G,1,"false")=H145,"TRUE","FALSE")</f>
        <v>TRUE</v>
      </c>
      <c r="K145" s="19" t="s">
        <v>1417</v>
      </c>
      <c r="L145" s="19" t="s">
        <v>1227</v>
      </c>
      <c r="M145"/>
      <c r="N145"/>
      <c r="O145"/>
      <c r="P145"/>
      <c r="Q145" s="122" t="str">
        <f>IF(L145=999,"",("    "&amp;C145&amp;"_def_"&amp;H145&amp;": """&amp;L145&amp;""""))</f>
        <v xml:space="preserve">    term_def_mod_divers_rich_gamma: "The number of species across a whole study area (Wearn &amp; Glover-Kapfer, 2017)."</v>
      </c>
      <c r="R145" s="109" t="s">
        <v>1275</v>
      </c>
    </row>
    <row r="146" spans="1:18">
      <c r="A146"/>
      <c r="B146">
        <v>64</v>
      </c>
      <c r="C146" t="s">
        <v>0</v>
      </c>
      <c r="D146" s="32" t="s">
        <v>184</v>
      </c>
      <c r="F146" t="s">
        <v>779</v>
      </c>
      <c r="G146" t="s">
        <v>183</v>
      </c>
      <c r="H146" s="7" t="s">
        <v>183</v>
      </c>
      <c r="I146" s="32" t="s">
        <v>184</v>
      </c>
      <c r="J146" s="32" t="str">
        <f>IF(VLOOKUP(H146,find_replace!G:G,1,"false")=H146,"TRUE","FALSE")</f>
        <v>TRUE</v>
      </c>
      <c r="K146" s="16" t="s">
        <v>373</v>
      </c>
      <c r="L146" s="16" t="s">
        <v>373</v>
      </c>
      <c r="M146" s="7"/>
      <c r="N146" s="9" t="s">
        <v>51</v>
      </c>
      <c r="O146" s="10" t="b">
        <v>1</v>
      </c>
      <c r="P146" s="10" t="b">
        <v>1</v>
      </c>
      <c r="Q146" s="122" t="str">
        <f>IF(L146=999,"",("    "&amp;C146&amp;"_def_"&amp;H146&amp;": """&amp;L146&amp;""""))</f>
        <v xml:space="preserve">    term_def_image: "An individual image captured by a camera, which may be part of a multi-image sequence (recorded as 'Image Name')."</v>
      </c>
      <c r="R146" s="109" t="s">
        <v>1275</v>
      </c>
    </row>
    <row r="147" spans="1:18">
      <c r="A147"/>
      <c r="B147">
        <v>65</v>
      </c>
      <c r="C147" t="s">
        <v>0</v>
      </c>
      <c r="D147" s="32" t="s">
        <v>182</v>
      </c>
      <c r="F147" t="s">
        <v>779</v>
      </c>
      <c r="G147" s="7" t="s">
        <v>1736</v>
      </c>
      <c r="H147" s="7" t="s">
        <v>1738</v>
      </c>
      <c r="I147" s="32" t="s">
        <v>182</v>
      </c>
      <c r="J147" s="32" t="str">
        <f>IF(VLOOKUP(H147,find_replace!G:G,1,"false")=H147,"TRUE","FALSE")</f>
        <v>TRUE</v>
      </c>
      <c r="K147" s="16" t="s">
        <v>374</v>
      </c>
      <c r="L147" s="16" t="s">
        <v>374</v>
      </c>
      <c r="M147" s="7"/>
      <c r="N147" s="9" t="s">
        <v>51</v>
      </c>
      <c r="O147" s="12" t="b">
        <v>0</v>
      </c>
      <c r="P147" s="10" t="b">
        <v>1</v>
      </c>
      <c r="Q147" s="122" t="str">
        <f>IF(L147=999,"",("    "&amp;C147&amp;"_def_"&amp;H147&amp;": """&amp;L147&amp;""""))</f>
        <v xml:space="preserve">    term_def_img_classification: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R147" s="109" t="s">
        <v>1275</v>
      </c>
    </row>
    <row r="148" spans="1:18">
      <c r="A148"/>
      <c r="B148">
        <v>66</v>
      </c>
      <c r="C148" t="s">
        <v>0</v>
      </c>
      <c r="D148" s="32" t="s">
        <v>181</v>
      </c>
      <c r="F148" t="s">
        <v>779</v>
      </c>
      <c r="G148" s="7" t="s">
        <v>1736</v>
      </c>
      <c r="H148" s="7" t="s">
        <v>1739</v>
      </c>
      <c r="I148" s="32" t="s">
        <v>181</v>
      </c>
      <c r="J148" s="32" t="str">
        <f>IF(VLOOKUP(H148,find_replace!G:G,1,"false")=H148,"TRUE","FALSE")</f>
        <v>TRUE</v>
      </c>
      <c r="K148" s="16" t="s">
        <v>180</v>
      </c>
      <c r="L148" s="16" t="s">
        <v>180</v>
      </c>
      <c r="M148" s="7"/>
      <c r="N148" s="9" t="s">
        <v>51</v>
      </c>
      <c r="O148" s="12" t="b">
        <v>0</v>
      </c>
      <c r="P148" s="10" t="b">
        <v>1</v>
      </c>
      <c r="Q148" s="122" t="str">
        <f>IF(L148=999,"",("    "&amp;C148&amp;"_def_"&amp;H148&amp;": """&amp;L148&amp;""""))</f>
        <v xml:space="preserve">    term_def_img_classification_confidence: "The likelihood of an image containing an object of a certain class (Fennell et al., 2022)."</v>
      </c>
      <c r="R148" s="109" t="s">
        <v>1275</v>
      </c>
    </row>
    <row r="149" spans="1:18">
      <c r="A149"/>
      <c r="B149">
        <v>70</v>
      </c>
      <c r="C149" t="s">
        <v>0</v>
      </c>
      <c r="D149" s="7" t="s">
        <v>179</v>
      </c>
      <c r="F149" t="s">
        <v>779</v>
      </c>
      <c r="G149" s="7" t="s">
        <v>1736</v>
      </c>
      <c r="H149" s="7" t="s">
        <v>1736</v>
      </c>
      <c r="I149" s="7" t="s">
        <v>179</v>
      </c>
      <c r="J149" s="32" t="str">
        <f>IF(VLOOKUP(H149,find_replace!G:G,1,"false")=H149,"TRUE","FALSE")</f>
        <v>TRUE</v>
      </c>
      <c r="K149" s="16" t="s">
        <v>178</v>
      </c>
      <c r="L149" s="16" t="s">
        <v>178</v>
      </c>
      <c r="M149" s="7"/>
      <c r="N149" s="9" t="s">
        <v>51</v>
      </c>
      <c r="O149" s="10" t="b">
        <v>1</v>
      </c>
      <c r="P149" s="10" t="b">
        <v>1</v>
      </c>
      <c r="Q149" s="122" t="str">
        <f>IF(L149=999,"",("    "&amp;C149&amp;"_def_"&amp;H149&amp;": """&amp;L149&amp;""""))</f>
        <v xml:space="preserve">    term_def_img_processing: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R149" s="109" t="s">
        <v>1275</v>
      </c>
    </row>
    <row r="150" spans="1:18">
      <c r="A150"/>
      <c r="B150">
        <v>74</v>
      </c>
      <c r="C150" t="s">
        <v>0</v>
      </c>
      <c r="D150" s="32" t="s">
        <v>176</v>
      </c>
      <c r="F150" t="s">
        <v>779</v>
      </c>
      <c r="G150" s="7" t="s">
        <v>1736</v>
      </c>
      <c r="H150" s="7" t="s">
        <v>1750</v>
      </c>
      <c r="I150" s="32" t="s">
        <v>176</v>
      </c>
      <c r="J150" s="32" t="str">
        <f>IF(VLOOKUP(H150,find_replace!G:G,1,"false")=H150,"TRUE","FALSE")</f>
        <v>TRUE</v>
      </c>
      <c r="K150" s="16" t="s">
        <v>175</v>
      </c>
      <c r="L150" s="16" t="s">
        <v>175</v>
      </c>
      <c r="M150" s="7"/>
      <c r="N150" s="9" t="s">
        <v>51</v>
      </c>
      <c r="O150" s="12" t="b">
        <v>0</v>
      </c>
      <c r="P150" s="10" t="b">
        <v>1</v>
      </c>
      <c r="Q150" s="122" t="str">
        <f>IF(L150=999,"",("    "&amp;C150&amp;"_def_"&amp;H150&amp;": """&amp;L150&amp;""""))</f>
        <v xml:space="preserve">    term_def_img_tagging: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R150" s="109" t="s">
        <v>1275</v>
      </c>
    </row>
    <row r="151" spans="1:18">
      <c r="A151"/>
      <c r="B151">
        <v>78</v>
      </c>
      <c r="C151" t="s">
        <v>0</v>
      </c>
      <c r="D151" s="32" t="s">
        <v>174</v>
      </c>
      <c r="F151" t="s">
        <v>779</v>
      </c>
      <c r="G151"/>
      <c r="H151" s="7" t="s">
        <v>173</v>
      </c>
      <c r="I151" s="32" t="s">
        <v>174</v>
      </c>
      <c r="J151" s="32" t="str">
        <f>IF(VLOOKUP(H151,find_replace!G:G,1,"false")=H151,"TRUE","FALSE")</f>
        <v>TRUE</v>
      </c>
      <c r="K151" s="16" t="s">
        <v>381</v>
      </c>
      <c r="L151" s="16" t="s">
        <v>381</v>
      </c>
      <c r="M151" s="7"/>
      <c r="N151" s="9" t="s">
        <v>51</v>
      </c>
      <c r="O151" s="12" t="b">
        <v>0</v>
      </c>
      <c r="P151" s="10" t="b">
        <v>1</v>
      </c>
      <c r="Q151" s="122" t="str">
        <f>IF(L151=999,"",("    "&amp;C151&amp;"_def_"&amp;H151&amp;": """&amp;L151&amp;""""))</f>
        <v xml:space="preserve">    term_def_imperfect_detection: "Species are often detected 'imperfectly,' meaning that they are not always detected when they are present (e.g., due to cover of vegetation, cryptic nature or small size) (MacKenzie et al., 2004)."</v>
      </c>
      <c r="R151" s="109" t="s">
        <v>1275</v>
      </c>
    </row>
    <row r="152" spans="1:18">
      <c r="A152"/>
      <c r="B152">
        <v>79</v>
      </c>
      <c r="C152" t="s">
        <v>0</v>
      </c>
      <c r="D152" s="32" t="s">
        <v>172</v>
      </c>
      <c r="F152" t="s">
        <v>779</v>
      </c>
      <c r="G152"/>
      <c r="H152" s="7" t="s">
        <v>170</v>
      </c>
      <c r="I152" s="32" t="s">
        <v>172</v>
      </c>
      <c r="J152" s="32" t="str">
        <f>IF(VLOOKUP(H152,find_replace!G:G,1,"false")=H152,"TRUE","FALSE")</f>
        <v>TRUE</v>
      </c>
      <c r="K152" s="16" t="s">
        <v>171</v>
      </c>
      <c r="L152" s="16" t="s">
        <v>171</v>
      </c>
      <c r="M152" s="7"/>
      <c r="N152" s="9" t="s">
        <v>51</v>
      </c>
      <c r="O152" s="12" t="b">
        <v>0</v>
      </c>
      <c r="P152" s="10" t="b">
        <v>1</v>
      </c>
      <c r="Q152" s="122" t="str">
        <f>IF(L152=999,"",("    "&amp;C152&amp;"_def_"&amp;H152&amp;": """&amp;L152&amp;""""))</f>
        <v xml:space="preserve">    term_def_independent_detections: "Detections that are deemed to be independent based on a user-defined threshold (e.g., 30 minutes)."</v>
      </c>
      <c r="R152" s="109" t="s">
        <v>1275</v>
      </c>
    </row>
    <row r="153" spans="1:18">
      <c r="A153"/>
      <c r="B153">
        <v>81</v>
      </c>
      <c r="C153" t="s">
        <v>0</v>
      </c>
      <c r="D153" s="32" t="s">
        <v>169</v>
      </c>
      <c r="F153" t="s">
        <v>779</v>
      </c>
      <c r="G153" t="s">
        <v>553</v>
      </c>
      <c r="H153" s="7" t="s">
        <v>168</v>
      </c>
      <c r="I153" s="32" t="s">
        <v>169</v>
      </c>
      <c r="J153" s="32" t="str">
        <f>IF(VLOOKUP(H153,find_replace!G:G,1,"false")=H153,"TRUE","FALSE")</f>
        <v>TRUE</v>
      </c>
      <c r="K153" s="16" t="s">
        <v>398</v>
      </c>
      <c r="L153" s="16" t="s">
        <v>398</v>
      </c>
      <c r="M153" s="7" t="b">
        <v>1</v>
      </c>
      <c r="N153" s="9" t="s">
        <v>51</v>
      </c>
      <c r="O153" s="10" t="b">
        <v>1</v>
      </c>
      <c r="P153" s="10" t="b">
        <v>1</v>
      </c>
      <c r="Q153" s="122" t="str">
        <f>IF(L153=999,"",("    "&amp;C153&amp;"_def_"&amp;H153&amp;": """&amp;L153&amp;""""))</f>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c r="R153" s="109" t="s">
        <v>1275</v>
      </c>
    </row>
    <row r="154" spans="1:18">
      <c r="A154" s="29"/>
      <c r="B154" s="29"/>
      <c r="C154" s="29" t="s">
        <v>0</v>
      </c>
      <c r="D154" s="32" t="s">
        <v>568</v>
      </c>
      <c r="F154" s="29" t="s">
        <v>779</v>
      </c>
      <c r="G154" t="s">
        <v>829</v>
      </c>
      <c r="H154" s="49" t="s">
        <v>569</v>
      </c>
      <c r="I154" s="49" t="s">
        <v>568</v>
      </c>
      <c r="J154" s="32" t="str">
        <f>IF(VLOOKUP(H154,find_replace!G:G,1,"false")=H154,"TRUE","FALSE")</f>
        <v>TRUE</v>
      </c>
      <c r="K154" s="50" t="s">
        <v>1220</v>
      </c>
      <c r="L154" s="50" t="s">
        <v>1220</v>
      </c>
      <c r="M154" s="29"/>
      <c r="N154" s="29"/>
      <c r="O154" s="29"/>
      <c r="P154" s="29"/>
      <c r="Q154" s="122" t="str">
        <f>IF(L154=999,"",("    "&amp;C154&amp;"_def_"&amp;H154&amp;": """&amp;L154&amp;""""))</f>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R154" s="109" t="s">
        <v>1275</v>
      </c>
    </row>
    <row r="155" spans="1:18">
      <c r="A155" s="29"/>
      <c r="B155" s="29">
        <v>83</v>
      </c>
      <c r="C155" s="29" t="s">
        <v>0</v>
      </c>
      <c r="D155" s="32" t="s">
        <v>166</v>
      </c>
      <c r="F155" s="29" t="s">
        <v>779</v>
      </c>
      <c r="G155"/>
      <c r="H155" s="49" t="s">
        <v>569</v>
      </c>
      <c r="I155" s="49" t="s">
        <v>166</v>
      </c>
      <c r="J155" s="32" t="str">
        <f>IF(VLOOKUP(H155,find_replace!G:G,1,"false")=H155,"TRUE","FALSE")</f>
        <v>TRUE</v>
      </c>
      <c r="K155" s="50" t="s">
        <v>382</v>
      </c>
      <c r="L155" s="50" t="s">
        <v>382</v>
      </c>
      <c r="M155" s="49"/>
      <c r="N155" s="51" t="s">
        <v>51</v>
      </c>
      <c r="O155" s="51" t="b">
        <v>0</v>
      </c>
      <c r="P155" s="51" t="b">
        <v>1</v>
      </c>
      <c r="Q155" s="122" t="str">
        <f>IF(L155=999,"",("    "&amp;C155&amp;"_def_"&amp;H155&amp;": """&amp;L155&amp;""""))</f>
        <v xml:space="preserve">    term_def_use_intensity: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c r="R155" s="109" t="s">
        <v>1275</v>
      </c>
    </row>
    <row r="156" spans="1:18">
      <c r="A156"/>
      <c r="B156">
        <v>84</v>
      </c>
      <c r="C156" t="s">
        <v>0</v>
      </c>
      <c r="D156" s="32" t="s">
        <v>165</v>
      </c>
      <c r="F156" t="s">
        <v>779</v>
      </c>
      <c r="G156"/>
      <c r="H156" s="7" t="s">
        <v>164</v>
      </c>
      <c r="I156" s="32" t="s">
        <v>165</v>
      </c>
      <c r="J156" s="32" t="str">
        <f>IF(VLOOKUP(H156,find_replace!G:G,1,"false")=H156,"TRUE","FALSE")</f>
        <v>TRUE</v>
      </c>
      <c r="K156" s="16" t="s">
        <v>1208</v>
      </c>
      <c r="L156" s="16" t="s">
        <v>1251</v>
      </c>
      <c r="M156" s="7"/>
      <c r="N156" s="9" t="s">
        <v>51</v>
      </c>
      <c r="O156" s="10" t="b">
        <v>1</v>
      </c>
      <c r="P156" s="10" t="b">
        <v>1</v>
      </c>
      <c r="Q156" s="122" t="str">
        <f>IF(L156=999,"",("    "&amp;C156&amp;"_def_"&amp;H156&amp;": """&amp;L156&amp;""""))</f>
        <v xml:space="preserve">    term_def_inter_detection_interval: "A user-defined threshold used to define a single 'detection event' (i.e., independent 'events') for group of images or video clips (e.g., 30 minutes or 1 hour). The threshold should be recorded in the Survey Design Description."</v>
      </c>
      <c r="R156" s="109" t="s">
        <v>1275</v>
      </c>
    </row>
    <row r="157" spans="1:18">
      <c r="A157"/>
      <c r="B157">
        <v>85</v>
      </c>
      <c r="C157" t="s">
        <v>0</v>
      </c>
      <c r="D157" s="32" t="s">
        <v>163</v>
      </c>
      <c r="F157" t="s">
        <v>779</v>
      </c>
      <c r="G157" t="s">
        <v>4</v>
      </c>
      <c r="H157" s="7" t="s">
        <v>38</v>
      </c>
      <c r="I157" s="32" t="s">
        <v>163</v>
      </c>
      <c r="J157" s="32" t="str">
        <f>IF(VLOOKUP(H157,find_replace!G:G,1,"false")=H157,"TRUE","FALSE")</f>
        <v>TRUE</v>
      </c>
      <c r="K157" s="16" t="s">
        <v>1428</v>
      </c>
      <c r="L157" s="16" t="s">
        <v>1250</v>
      </c>
      <c r="M157" s="7"/>
      <c r="N157" s="9" t="s">
        <v>51</v>
      </c>
      <c r="O157" s="12" t="b">
        <v>0</v>
      </c>
      <c r="P157" s="10" t="b">
        <v>1</v>
      </c>
      <c r="Q157" s="122" t="str">
        <f>IF(L157=999,"",("    "&amp;C157&amp;"_def_"&amp;H157&amp;": """&amp;L157&amp;""""))</f>
        <v xml:space="preserve">    term_def_mod_inventory: "Rapid assessment surveys used to determine what species are present in a given area at a given point in time; there is no attempt made to quantify aspects of communities or populations (Wearn &amp; Glover-Kapfer, 2017)."</v>
      </c>
      <c r="R157" s="109" t="s">
        <v>1275</v>
      </c>
    </row>
    <row r="158" spans="1:18">
      <c r="A158"/>
      <c r="B158">
        <v>87</v>
      </c>
      <c r="C158" t="s">
        <v>0</v>
      </c>
      <c r="D158" s="32" t="s">
        <v>525</v>
      </c>
      <c r="F158" t="s">
        <v>779</v>
      </c>
      <c r="G158"/>
      <c r="H158" s="7" t="s">
        <v>524</v>
      </c>
      <c r="I158" s="32" t="s">
        <v>525</v>
      </c>
      <c r="J158" s="32" t="str">
        <f>IF(VLOOKUP(H158,find_replace!G:G,1,"false")=H158,"TRUE","FALSE")</f>
        <v>TRUE</v>
      </c>
      <c r="K158" s="16" t="s">
        <v>1416</v>
      </c>
      <c r="L158" s="16" t="s">
        <v>1249</v>
      </c>
      <c r="M158" s="7"/>
      <c r="N158" s="9" t="s">
        <v>51</v>
      </c>
      <c r="O158" s="12" t="b">
        <v>0</v>
      </c>
      <c r="P158" s="10" t="b">
        <v>1</v>
      </c>
      <c r="Q158" s="122" t="str">
        <f>IF(L158=999,"",("    "&amp;C158&amp;"_def_"&amp;H158&amp;": """&amp;L158&amp;""""))</f>
        <v xml:space="preserve">    term_def_kernel_density_estimator: "The probability of 'utilization' (Jennrich &amp; Turner, 1969); describes the relative probability of use (Powell &amp; Mitchell, 2012)."</v>
      </c>
      <c r="R158" s="109" t="s">
        <v>1275</v>
      </c>
    </row>
    <row r="159" spans="1:18">
      <c r="A159"/>
      <c r="B159">
        <v>91</v>
      </c>
      <c r="C159" t="s">
        <v>0</v>
      </c>
      <c r="D159" s="32" t="s">
        <v>162</v>
      </c>
      <c r="F159" t="s">
        <v>779</v>
      </c>
      <c r="G159" t="s">
        <v>546</v>
      </c>
      <c r="H159" s="7" t="s">
        <v>161</v>
      </c>
      <c r="I159" s="32" t="s">
        <v>162</v>
      </c>
      <c r="J159" s="32" t="str">
        <f>IF(VLOOKUP(H159,find_replace!G:G,1,"false")=H159,"TRUE","FALSE")</f>
        <v>TRUE</v>
      </c>
      <c r="K159" s="16" t="s">
        <v>1427</v>
      </c>
      <c r="L159" s="16" t="s">
        <v>1253</v>
      </c>
      <c r="M159" s="7"/>
      <c r="N159" s="9" t="s">
        <v>51</v>
      </c>
      <c r="O159" s="10" t="b">
        <v>1</v>
      </c>
      <c r="P159" s="10" t="b">
        <v>1</v>
      </c>
      <c r="Q159" s="122" t="str">
        <f>IF(L159=999,"",("    "&amp;C159&amp;"_def_"&amp;H159&amp;": """&amp;L159&amp;""""))</f>
        <v xml:space="preserve">    term_def_baitlure_lure: "Any substance that draws animals closer; lures include scent (olfactory) lure, visual lure and audible lure (Schlexer, 2008)."</v>
      </c>
      <c r="R159" s="109" t="s">
        <v>1275</v>
      </c>
    </row>
    <row r="160" spans="1:18">
      <c r="A160"/>
      <c r="B160">
        <v>92</v>
      </c>
      <c r="C160" t="s">
        <v>0</v>
      </c>
      <c r="D160" s="32" t="s">
        <v>742</v>
      </c>
      <c r="F160" t="s">
        <v>779</v>
      </c>
      <c r="G160" s="7" t="s">
        <v>831</v>
      </c>
      <c r="H160" s="7" t="s">
        <v>159</v>
      </c>
      <c r="I160" s="32" t="s">
        <v>1958</v>
      </c>
      <c r="J160" s="32" t="str">
        <f>IF(VLOOKUP(H160,find_replace!G:G,1,"false")=H160,"TRUE","FALSE")</f>
        <v>TRUE</v>
      </c>
      <c r="K160" s="16" t="s">
        <v>160</v>
      </c>
      <c r="L160" s="16" t="s">
        <v>160</v>
      </c>
      <c r="M160" s="7"/>
      <c r="N160" s="9" t="s">
        <v>51</v>
      </c>
      <c r="O160" s="12" t="b">
        <v>0</v>
      </c>
      <c r="P160" s="10" t="b">
        <v>1</v>
      </c>
      <c r="Q160" s="122" t="str">
        <f>IF(L160=999,"",("    "&amp;C160&amp;"_def_"&amp;H160&amp;": """&amp;L160&amp;""""))</f>
        <v xml:space="preserve">    term_def_typeid_marked: "Individuals, populations, or species (varies with modelling approach and context) that can be identified using natural or artificial markings (e.g., coat patterns, scars, tags, collars)."</v>
      </c>
      <c r="R160" s="109" t="s">
        <v>1275</v>
      </c>
    </row>
    <row r="161" spans="1:18">
      <c r="A161"/>
      <c r="B161">
        <v>94</v>
      </c>
      <c r="C161" t="s">
        <v>0</v>
      </c>
      <c r="D161" s="32" t="s">
        <v>157</v>
      </c>
      <c r="E161" s="29"/>
      <c r="F161" t="s">
        <v>779</v>
      </c>
      <c r="G161"/>
      <c r="H161" s="7" t="s">
        <v>155</v>
      </c>
      <c r="I161" s="32" t="s">
        <v>157</v>
      </c>
      <c r="J161" s="32" t="str">
        <f>IF(VLOOKUP(H161,find_replace!G:G,1,"false")=H161,"TRUE","FALSE")</f>
        <v>TRUE</v>
      </c>
      <c r="K161" s="16" t="s">
        <v>156</v>
      </c>
      <c r="L161" s="16" t="s">
        <v>156</v>
      </c>
      <c r="M161" s="7"/>
      <c r="N161" s="9" t="s">
        <v>51</v>
      </c>
      <c r="O161" s="10" t="b">
        <v>1</v>
      </c>
      <c r="P161" s="10" t="b">
        <v>1</v>
      </c>
      <c r="Q161" s="122" t="str">
        <f>IF(L161=999,"",("    "&amp;C161&amp;"_def_"&amp;H161&amp;": """&amp;L161&amp;""""))</f>
        <v xml:space="preserve">    term_def_metadata: "Data that provides information about other data (e.g., the number of images on an SD card)."</v>
      </c>
      <c r="R161" s="109" t="s">
        <v>1275</v>
      </c>
    </row>
    <row r="162" spans="1:18">
      <c r="A162"/>
      <c r="B162">
        <v>95</v>
      </c>
      <c r="C162" t="s">
        <v>0</v>
      </c>
      <c r="D162" s="32" t="s">
        <v>154</v>
      </c>
      <c r="F162" t="s">
        <v>779</v>
      </c>
      <c r="G162" t="s">
        <v>4</v>
      </c>
      <c r="H162" s="7" t="s">
        <v>1864</v>
      </c>
      <c r="I162" s="32" t="s">
        <v>154</v>
      </c>
      <c r="J162" s="32" t="str">
        <f>IF(VLOOKUP(H162,find_replace!G:G,1,"false")=H162,"TRUE","FALSE")</f>
        <v>TRUE</v>
      </c>
      <c r="K162" s="16" t="s">
        <v>416</v>
      </c>
      <c r="L162" s="16" t="s">
        <v>416</v>
      </c>
      <c r="M162" s="7"/>
      <c r="N162" s="9" t="s">
        <v>51</v>
      </c>
      <c r="O162" s="12" t="b">
        <v>0</v>
      </c>
      <c r="P162" s="10" t="b">
        <v>1</v>
      </c>
      <c r="Q162" s="122" t="str">
        <f>IF(L162=999,"",("    "&amp;C162&amp;"_def_"&amp;H162&amp;": """&amp;L162&amp;""""))</f>
        <v xml:space="preserve">    term_def_mod_assumption: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c r="R162" s="109" t="s">
        <v>1275</v>
      </c>
    </row>
    <row r="163" spans="1:18">
      <c r="A163"/>
      <c r="B163">
        <v>96</v>
      </c>
      <c r="C163" t="s">
        <v>0</v>
      </c>
      <c r="D163" s="32" t="s">
        <v>153</v>
      </c>
      <c r="F163" t="s">
        <v>779</v>
      </c>
      <c r="G163" t="s">
        <v>4</v>
      </c>
      <c r="H163" s="7" t="s">
        <v>1863</v>
      </c>
      <c r="I163" s="32" t="s">
        <v>153</v>
      </c>
      <c r="J163" s="32" t="str">
        <f>IF(VLOOKUP(H163,find_replace!G:G,1,"false")=H163,"TRUE","FALSE")</f>
        <v>TRUE</v>
      </c>
      <c r="K163" s="16" t="s">
        <v>833</v>
      </c>
      <c r="L163" s="16" t="s">
        <v>1239</v>
      </c>
      <c r="M163" s="7"/>
      <c r="N163" s="9" t="s">
        <v>51</v>
      </c>
      <c r="O163" s="10" t="b">
        <v>1</v>
      </c>
      <c r="P163" s="10" t="b">
        <v>1</v>
      </c>
      <c r="Q163" s="122" t="str">
        <f>IF(L163=999,"",("    "&amp;C163&amp;"_def_"&amp;H163&amp;": """&amp;L163&amp;""""))</f>
        <v xml:space="preserve">    term_def_mod_approach: "The method used to analyze the camera data, which should depend on the state variable, e.g., occupancy models [MacKenzie et al., 2002], spatially explicit capture recapture (SECR) for density estimation [Chandler &amp; Royle, 2013], etc. and the Target Species."</v>
      </c>
      <c r="R163" s="109" t="s">
        <v>1275</v>
      </c>
    </row>
    <row r="164" spans="1:18">
      <c r="A164"/>
      <c r="B164">
        <v>104</v>
      </c>
      <c r="C164" t="s">
        <v>0</v>
      </c>
      <c r="D164" s="7" t="s">
        <v>150</v>
      </c>
      <c r="F164" t="s">
        <v>779</v>
      </c>
      <c r="G164" t="s">
        <v>4</v>
      </c>
      <c r="H164" s="7" t="s">
        <v>464</v>
      </c>
      <c r="I164" s="7" t="s">
        <v>150</v>
      </c>
      <c r="J164" s="32" t="str">
        <f>IF(VLOOKUP(H164,find_replace!G:G,1,"false")=H164,"TRUE","FALSE")</f>
        <v>TRUE</v>
      </c>
      <c r="K164" s="16" t="s">
        <v>386</v>
      </c>
      <c r="L164" s="16" t="s">
        <v>386</v>
      </c>
      <c r="M164" s="7"/>
      <c r="N164" s="9" t="s">
        <v>51</v>
      </c>
      <c r="O164" s="12" t="b">
        <v>0</v>
      </c>
      <c r="P164" s="10" t="b">
        <v>1</v>
      </c>
      <c r="Q164" s="122" t="str">
        <f>IF(L164=999,"",("    "&amp;C164&amp;"_def_"&amp;H164&amp;": """&amp;L164&amp;""""))</f>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R164" s="109" t="s">
        <v>1275</v>
      </c>
    </row>
    <row r="165" spans="1:18">
      <c r="A165" s="2"/>
      <c r="B165" s="2"/>
      <c r="C165" s="2" t="s">
        <v>0</v>
      </c>
      <c r="D165" s="2" t="s">
        <v>46</v>
      </c>
      <c r="F165" t="s">
        <v>779</v>
      </c>
      <c r="G165" s="2" t="s">
        <v>40</v>
      </c>
      <c r="H165" s="2" t="s">
        <v>47</v>
      </c>
      <c r="I165" s="2" t="s">
        <v>46</v>
      </c>
      <c r="J165" s="32" t="str">
        <f>IF(VLOOKUP(H165,find_replace!G:G,1,"false")=H165,"TRUE","FALSE")</f>
        <v>TRUE</v>
      </c>
      <c r="K165" s="115" t="s">
        <v>1415</v>
      </c>
      <c r="L165" s="115" t="s">
        <v>1254</v>
      </c>
      <c r="M165" s="2"/>
      <c r="N165" s="2"/>
      <c r="O165" s="2"/>
      <c r="P165" s="2"/>
      <c r="Q165" s="122" t="str">
        <f>IF(L165=999,"",("    "&amp;C165&amp;"_def_"&amp;H165&amp;": """&amp;L165&amp;""""))</f>
        <v xml:space="preserve">    term_def_obj_occupancy: "The probability a site is occupied by the species (Mackenzie et al., 2002). Occupancy is also highly suitable for evaluating broad-scale patterns of species distribution (Wearn &amp; Glover-Kapfer, 2017)."</v>
      </c>
      <c r="R165" s="109" t="s">
        <v>1275</v>
      </c>
    </row>
    <row r="166" spans="1:18">
      <c r="A166"/>
      <c r="B166">
        <v>107</v>
      </c>
      <c r="C166" t="s">
        <v>0</v>
      </c>
      <c r="D166" s="32" t="s">
        <v>46</v>
      </c>
      <c r="F166" t="s">
        <v>779</v>
      </c>
      <c r="G166" t="s">
        <v>40</v>
      </c>
      <c r="H166" s="7" t="s">
        <v>149</v>
      </c>
      <c r="I166" s="32" t="s">
        <v>46</v>
      </c>
      <c r="J166" s="32" t="str">
        <f>IF(VLOOKUP(H166,find_replace!G:G,1,"false")=H166,"TRUE","FALSE")</f>
        <v>TRUE</v>
      </c>
      <c r="K166" s="16" t="s">
        <v>1426</v>
      </c>
      <c r="L166" s="16" t="s">
        <v>1255</v>
      </c>
      <c r="M166" s="7"/>
      <c r="N166" s="9" t="s">
        <v>51</v>
      </c>
      <c r="O166" s="10" t="b">
        <v>1</v>
      </c>
      <c r="P166" s="10" t="b">
        <v>1</v>
      </c>
      <c r="Q166" s="122" t="str">
        <f>IF(L166=999,"",("    "&amp;C166&amp;"_def_"&amp;H166&amp;": """&amp;L166&amp;""""))</f>
        <v xml:space="preserve">    term_def_occupancy: "The probability a site is occupied by the species (Mackenzie et al., 2002)."</v>
      </c>
      <c r="R166" s="109" t="s">
        <v>1275</v>
      </c>
    </row>
    <row r="167" spans="1:18">
      <c r="A167"/>
      <c r="B167">
        <v>109</v>
      </c>
      <c r="C167" t="s">
        <v>0</v>
      </c>
      <c r="D167" s="7" t="s">
        <v>146</v>
      </c>
      <c r="F167" t="s">
        <v>779</v>
      </c>
      <c r="G167" t="s">
        <v>4</v>
      </c>
      <c r="H167" s="7" t="s">
        <v>465</v>
      </c>
      <c r="I167" s="7" t="s">
        <v>146</v>
      </c>
      <c r="J167" s="32" t="str">
        <f>IF(VLOOKUP(H167,find_replace!G:G,1,"false")=H167,"TRUE","FALSE")</f>
        <v>TRUE</v>
      </c>
      <c r="K167" s="16" t="s">
        <v>1425</v>
      </c>
      <c r="L167" s="16" t="s">
        <v>1256</v>
      </c>
      <c r="M167" s="7"/>
      <c r="N167" s="9" t="s">
        <v>51</v>
      </c>
      <c r="O167" s="12" t="b">
        <v>0</v>
      </c>
      <c r="P167" s="10" t="b">
        <v>1</v>
      </c>
      <c r="Q167" s="122" t="str">
        <f>IF(L167=999,"",("    "&amp;C167&amp;"_def_"&amp;H167&amp;": """&amp;L167&amp;""""))</f>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(Zurr et al., 2009)."</v>
      </c>
      <c r="R167" s="109" t="s">
        <v>1275</v>
      </c>
    </row>
    <row r="168" spans="1:18">
      <c r="A168"/>
      <c r="B168">
        <v>110</v>
      </c>
      <c r="C168" t="s">
        <v>0</v>
      </c>
      <c r="D168" s="32" t="s">
        <v>145</v>
      </c>
      <c r="F168" t="s">
        <v>779</v>
      </c>
      <c r="G168" t="s">
        <v>547</v>
      </c>
      <c r="H168" s="7" t="s">
        <v>144</v>
      </c>
      <c r="I168" s="32" t="s">
        <v>145</v>
      </c>
      <c r="J168" s="32" t="str">
        <f>IF(VLOOKUP(H168,find_replace!G:G,1,"false")=H168,"TRUE","FALSE")</f>
        <v>TRUE</v>
      </c>
      <c r="K168" s="16" t="s">
        <v>394</v>
      </c>
      <c r="L168" s="16" t="s">
        <v>394</v>
      </c>
      <c r="M168" s="7"/>
      <c r="N168" s="9" t="s">
        <v>51</v>
      </c>
      <c r="O168" s="10" t="b">
        <v>1</v>
      </c>
      <c r="P168" s="10" t="b">
        <v>1</v>
      </c>
      <c r="Q168" s="122" t="str">
        <f>IF(L168=999,"",("    "&amp;C168&amp;"_def_"&amp;H168&amp;": """&amp;L168&amp;""""))</f>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c r="R168" s="109" t="s">
        <v>1275</v>
      </c>
    </row>
    <row r="169" spans="1:18">
      <c r="A169"/>
      <c r="B169">
        <v>111</v>
      </c>
      <c r="C169" t="s">
        <v>0</v>
      </c>
      <c r="D169" s="32" t="s">
        <v>743</v>
      </c>
      <c r="F169" t="s">
        <v>779</v>
      </c>
      <c r="G169" s="7" t="s">
        <v>831</v>
      </c>
      <c r="H169" s="7" t="s">
        <v>143</v>
      </c>
      <c r="I169" s="32" t="s">
        <v>1950</v>
      </c>
      <c r="J169" s="32" t="str">
        <f>IF(VLOOKUP(H169,find_replace!G:G,1,"false")=H169,"TRUE","FALSE")</f>
        <v>TRUE</v>
      </c>
      <c r="K169" s="16" t="s">
        <v>423</v>
      </c>
      <c r="L169" s="16" t="s">
        <v>423</v>
      </c>
      <c r="M169" s="7"/>
      <c r="N169" s="9" t="s">
        <v>51</v>
      </c>
      <c r="O169" s="12" t="b">
        <v>0</v>
      </c>
      <c r="P169" s="10" t="b">
        <v>1</v>
      </c>
      <c r="Q169" s="122" t="str">
        <f>IF(L169=999,"",("    "&amp;C169&amp;"_def_"&amp;H169&amp;": """&amp;L169&amp;""""))</f>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R169" s="109" t="s">
        <v>1275</v>
      </c>
    </row>
    <row r="170" spans="1:18">
      <c r="A170"/>
      <c r="B170">
        <v>113</v>
      </c>
      <c r="C170" t="s">
        <v>0</v>
      </c>
      <c r="D170" s="32" t="s">
        <v>142</v>
      </c>
      <c r="F170" t="s">
        <v>779</v>
      </c>
      <c r="G170" t="s">
        <v>4</v>
      </c>
      <c r="H170" s="7" t="s">
        <v>432</v>
      </c>
      <c r="I170" s="32" t="s">
        <v>142</v>
      </c>
      <c r="J170" s="32" t="str">
        <f>IF(VLOOKUP(H170,find_replace!G:G,1,"false")=H170,"TRUE","FALSE")</f>
        <v>TRUE</v>
      </c>
      <c r="K170" s="16" t="s">
        <v>141</v>
      </c>
      <c r="L170" s="16" t="s">
        <v>141</v>
      </c>
      <c r="M170" s="7"/>
      <c r="N170" s="9" t="s">
        <v>51</v>
      </c>
      <c r="O170" s="12" t="b">
        <v>0</v>
      </c>
      <c r="P170" s="10" t="b">
        <v>1</v>
      </c>
      <c r="Q170" s="122" t="str">
        <f>IF(L170=999,"",("    "&amp;C170&amp;"_def_"&amp;H170&amp;": """&amp;L170&amp;""""))</f>
        <v xml:space="preserve">    term_def_mod_rai_poisson: "A regression model for count data used when data are not overdispersed or zero-inflated (Lambert, 1992). [relative abundance indices]"</v>
      </c>
      <c r="R170" s="109" t="s">
        <v>1275</v>
      </c>
    </row>
    <row r="171" spans="1:18">
      <c r="A171"/>
      <c r="B171"/>
      <c r="C171" t="s">
        <v>0</v>
      </c>
      <c r="D171" s="32" t="s">
        <v>567</v>
      </c>
      <c r="F171" t="s">
        <v>779</v>
      </c>
      <c r="G171" t="s">
        <v>829</v>
      </c>
      <c r="H171" s="7" t="s">
        <v>570</v>
      </c>
      <c r="I171" s="32" t="s">
        <v>567</v>
      </c>
      <c r="J171" s="32" t="str">
        <f>IF(VLOOKUP(H171,find_replace!G:G,1,"false")=H171,"TRUE","FALSE")</f>
        <v>TRUE</v>
      </c>
      <c r="K171" s="33" t="s">
        <v>789</v>
      </c>
      <c r="L171" s="33" t="s">
        <v>789</v>
      </c>
      <c r="M171"/>
      <c r="N171"/>
      <c r="O171"/>
      <c r="P171"/>
      <c r="Q171" s="122" t="str">
        <f>IF(L171=999,"",("    "&amp;C171&amp;"_def_"&amp;H171&amp;": """&amp;L171&amp;""""))</f>
        <v xml:space="preserve">    term_def_use_probability: "The probability of at least one, use event of that resource unit during a unit of time' (i.e.,  would a particular resource unit be used at least once) (Keim et al., 2019)."</v>
      </c>
      <c r="R171" s="109" t="s">
        <v>1275</v>
      </c>
    </row>
    <row r="172" spans="1:18">
      <c r="A172"/>
      <c r="B172">
        <v>114</v>
      </c>
      <c r="C172" t="s">
        <v>0</v>
      </c>
      <c r="D172" s="32" t="s">
        <v>140</v>
      </c>
      <c r="F172" t="s">
        <v>779</v>
      </c>
      <c r="G172" s="7" t="s">
        <v>139</v>
      </c>
      <c r="H172" s="7" t="s">
        <v>139</v>
      </c>
      <c r="I172" s="32" t="s">
        <v>140</v>
      </c>
      <c r="J172" s="32" t="str">
        <f>IF(VLOOKUP(H172,find_replace!G:G,1,"false")=H172,"TRUE","FALSE")</f>
        <v>TRUE</v>
      </c>
      <c r="K172" s="16" t="s">
        <v>390</v>
      </c>
      <c r="L172" s="16" t="s">
        <v>390</v>
      </c>
      <c r="M172" s="7"/>
      <c r="N172" s="9" t="s">
        <v>51</v>
      </c>
      <c r="O172" s="10" t="b">
        <v>1</v>
      </c>
      <c r="P172" s="10" t="b">
        <v>1</v>
      </c>
      <c r="Q172" s="122" t="str">
        <f>IF(L172=999,"",("    "&amp;C172&amp;"_def_"&amp;H172&amp;": """&amp;L172&amp;""""))</f>
        <v xml:space="preserve">    term_def_project: "A scientific study, inventory or monitoring program that has a certain objective, defined methods, and a defined boundary in space and time (recorded as 'Project Name')."</v>
      </c>
      <c r="R172" s="109" t="s">
        <v>1275</v>
      </c>
    </row>
    <row r="173" spans="1:18">
      <c r="A173"/>
      <c r="B173">
        <v>119</v>
      </c>
      <c r="C173" t="s">
        <v>0</v>
      </c>
      <c r="D173" s="32" t="s">
        <v>138</v>
      </c>
      <c r="F173" t="s">
        <v>779</v>
      </c>
      <c r="G173"/>
      <c r="H173" s="7" t="s">
        <v>136</v>
      </c>
      <c r="I173" s="32" t="s">
        <v>138</v>
      </c>
      <c r="J173" s="32" t="str">
        <f>IF(VLOOKUP(H173,find_replace!G:G,1,"false")=H173,"TRUE","FALSE")</f>
        <v>TRUE</v>
      </c>
      <c r="K173" s="16" t="s">
        <v>137</v>
      </c>
      <c r="L173" s="16" t="s">
        <v>137</v>
      </c>
      <c r="M173" s="7"/>
      <c r="N173" s="9" t="s">
        <v>51</v>
      </c>
      <c r="O173" s="12" t="b">
        <v>0</v>
      </c>
      <c r="P173" s="10" t="b">
        <v>1</v>
      </c>
      <c r="Q173" s="122" t="str">
        <f>IF(L173=999,"",("    "&amp;C173&amp;"_def_"&amp;H173&amp;": """&amp;L173&amp;""""))</f>
        <v xml:space="preserve">    term_def_pseudoreplication: "When observations are not statistically independent (spatially or temporally) but are treated as if they are independent."</v>
      </c>
      <c r="R173" s="109" t="s">
        <v>1275</v>
      </c>
    </row>
    <row r="174" spans="1:18">
      <c r="A174"/>
      <c r="B174">
        <v>122</v>
      </c>
      <c r="C174" t="s">
        <v>0</v>
      </c>
      <c r="D174" s="32" t="s">
        <v>456</v>
      </c>
      <c r="F174" t="s">
        <v>779</v>
      </c>
      <c r="G174" t="s">
        <v>547</v>
      </c>
      <c r="H174" s="7" t="s">
        <v>134</v>
      </c>
      <c r="I174" s="32" t="s">
        <v>456</v>
      </c>
      <c r="J174" s="32" t="str">
        <f>IF(VLOOKUP(H174,find_replace!G:G,1,"false")=H174,"TRUE","FALSE")</f>
        <v>TRUE</v>
      </c>
      <c r="K174" s="16" t="s">
        <v>135</v>
      </c>
      <c r="L174" s="16" t="s">
        <v>135</v>
      </c>
      <c r="M174" s="7"/>
      <c r="N174" s="9" t="s">
        <v>51</v>
      </c>
      <c r="O174" s="10" t="b">
        <v>1</v>
      </c>
      <c r="P174" s="10" t="b">
        <v>1</v>
      </c>
      <c r="Q174" s="122" t="str">
        <f>IF(L174=999,"",("    "&amp;C174&amp;"_def_"&amp;H174&amp;": """&amp;L174&amp;""""))</f>
        <v xml:space="preserve">    term_def_sampledesign_random: "Cameras occur at randomized camera locations (or sample stations) across the area of interest, sometimes with a predetermined minimum distance between camera locations (or sample stations)."</v>
      </c>
      <c r="R174" s="109" t="s">
        <v>1275</v>
      </c>
    </row>
    <row r="175" spans="1:18">
      <c r="A175"/>
      <c r="B175">
        <v>125</v>
      </c>
      <c r="C175" t="s">
        <v>0</v>
      </c>
      <c r="D175" s="32" t="s">
        <v>131</v>
      </c>
      <c r="F175" t="s">
        <v>779</v>
      </c>
      <c r="G175" t="s">
        <v>556</v>
      </c>
      <c r="H175" s="7" t="s">
        <v>129</v>
      </c>
      <c r="I175" s="32" t="s">
        <v>131</v>
      </c>
      <c r="J175" s="32" t="str">
        <f>IF(VLOOKUP(H175,find_replace!G:G,1,"false")=H175,"TRUE","FALSE")</f>
        <v>TRUE</v>
      </c>
      <c r="K175" s="16" t="s">
        <v>130</v>
      </c>
      <c r="L175" s="16" t="s">
        <v>130</v>
      </c>
      <c r="M175" s="7"/>
      <c r="N175" s="9" t="s">
        <v>51</v>
      </c>
      <c r="O175" s="12" t="b">
        <v>0</v>
      </c>
      <c r="P175" s="10" t="b">
        <v>1</v>
      </c>
      <c r="Q175" s="122" t="str">
        <f>IF(L175=999,"",("    "&amp;C175&amp;"_def_"&amp;H175&amp;": """&amp;L175&amp;""""))</f>
        <v xml:space="preserve">    term_def_recovery_time: "The time necessary for the camera to prepare to capture the next photo after the previous one has been recorded (Trolliet et al., 2014)."</v>
      </c>
      <c r="R175" s="109" t="s">
        <v>1275</v>
      </c>
    </row>
    <row r="176" spans="1:18">
      <c r="A176"/>
      <c r="B176">
        <v>126</v>
      </c>
      <c r="C176" t="s">
        <v>0</v>
      </c>
      <c r="D176" s="32" t="s">
        <v>128</v>
      </c>
      <c r="F176" t="s">
        <v>779</v>
      </c>
      <c r="G176" s="7" t="s">
        <v>549</v>
      </c>
      <c r="H176" s="7" t="s">
        <v>126</v>
      </c>
      <c r="I176" s="32" t="s">
        <v>128</v>
      </c>
      <c r="J176" s="32" t="str">
        <f>IF(VLOOKUP(H176,find_replace!G:G,1,"false")=H176,"TRUE","FALSE")</f>
        <v>TRUE</v>
      </c>
      <c r="K176" s="16" t="s">
        <v>127</v>
      </c>
      <c r="L176" s="16" t="s">
        <v>127</v>
      </c>
      <c r="M176" s="7"/>
      <c r="N176" s="9" t="s">
        <v>51</v>
      </c>
      <c r="O176" s="12" t="b">
        <v>0</v>
      </c>
      <c r="P176" s="10" t="b">
        <v>1</v>
      </c>
      <c r="Q176" s="122" t="str">
        <f>IF(L176=999,"",("    "&amp;C176&amp;"_def_"&amp;H176&amp;": """&amp;L176&amp;""""))</f>
        <v xml:space="preserve">    term_def_fov_registration_area: "The area in which an animal entering has at least some probability of being captured on the image."</v>
      </c>
      <c r="R176" s="109" t="s">
        <v>1275</v>
      </c>
    </row>
    <row r="177" spans="1:18">
      <c r="A177" s="2"/>
      <c r="B177" s="2"/>
      <c r="C177" s="2" t="s">
        <v>0</v>
      </c>
      <c r="D177" s="2" t="s">
        <v>44</v>
      </c>
      <c r="F177" t="s">
        <v>779</v>
      </c>
      <c r="G177" s="2" t="s">
        <v>40</v>
      </c>
      <c r="H177" s="2" t="s">
        <v>45</v>
      </c>
      <c r="I177" s="2" t="s">
        <v>44</v>
      </c>
      <c r="J177" s="32" t="str">
        <f>IF(VLOOKUP(H177,find_replace!G:G,1,"false")=H177,"TRUE","FALSE")</f>
        <v>TRUE</v>
      </c>
      <c r="K177" s="2" t="s">
        <v>830</v>
      </c>
      <c r="L177" s="2" t="s">
        <v>830</v>
      </c>
      <c r="M177" s="2"/>
      <c r="N177" s="2"/>
      <c r="O177" s="2"/>
      <c r="P177" s="2"/>
      <c r="Q177" s="122" t="str">
        <f>IF(L177=999,"",("    "&amp;C177&amp;"_def_"&amp;H177&amp;": """&amp;L177&amp;""""))</f>
        <v xml:space="preserve">    term_def_obj_rel_abund: "The number of animals detected from one camera/area compared to another camera/area."</v>
      </c>
      <c r="R177" s="109" t="s">
        <v>1275</v>
      </c>
    </row>
    <row r="178" spans="1:18">
      <c r="A178"/>
      <c r="B178">
        <v>127</v>
      </c>
      <c r="C178" t="s">
        <v>0</v>
      </c>
      <c r="D178" s="32" t="s">
        <v>32</v>
      </c>
      <c r="F178" t="s">
        <v>779</v>
      </c>
      <c r="G178" t="s">
        <v>4</v>
      </c>
      <c r="H178" s="7" t="s">
        <v>33</v>
      </c>
      <c r="I178" s="32" t="s">
        <v>32</v>
      </c>
      <c r="J178" s="32" t="str">
        <f>IF(VLOOKUP(H178,find_replace!G:G,1,"false")=H178,"TRUE","FALSE")</f>
        <v>TRUE</v>
      </c>
      <c r="K178" s="16" t="s">
        <v>125</v>
      </c>
      <c r="L178" s="16" t="s">
        <v>125</v>
      </c>
      <c r="M178" s="7"/>
      <c r="N178" s="9" t="s">
        <v>51</v>
      </c>
      <c r="O178" s="12" t="b">
        <v>0</v>
      </c>
      <c r="P178" s="10" t="b">
        <v>1</v>
      </c>
      <c r="Q178" s="122" t="str">
        <f>IF(L178=999,"",("    "&amp;C178&amp;"_def_"&amp;H178&amp;": """&amp;L178&amp;""""))</f>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R178" s="109" t="s">
        <v>1275</v>
      </c>
    </row>
    <row r="179" spans="1:18">
      <c r="A179"/>
      <c r="B179">
        <v>130</v>
      </c>
      <c r="C179" t="s">
        <v>0</v>
      </c>
      <c r="D179" s="32" t="s">
        <v>123</v>
      </c>
      <c r="F179" t="s">
        <v>779</v>
      </c>
      <c r="G179" t="s">
        <v>554</v>
      </c>
      <c r="H179" s="7" t="s">
        <v>122</v>
      </c>
      <c r="I179" s="32" t="s">
        <v>123</v>
      </c>
      <c r="J179" s="32" t="str">
        <f>IF(VLOOKUP(H179,find_replace!G:G,1,"false")=H179,"TRUE","FALSE")</f>
        <v>TRUE</v>
      </c>
      <c r="K179" s="16" t="s">
        <v>392</v>
      </c>
      <c r="L179" s="16" t="s">
        <v>392</v>
      </c>
      <c r="M179" s="7"/>
      <c r="N179" s="9" t="s">
        <v>51</v>
      </c>
      <c r="O179" s="10" t="b">
        <v>1</v>
      </c>
      <c r="P179" s="10" t="b">
        <v>1</v>
      </c>
      <c r="Q179" s="122" t="str">
        <f>IF(L179=999,"",("    "&amp;C179&amp;"_def_"&amp;H179&amp;": """&amp;L179&amp;""""))</f>
        <v xml:space="preserve">    term_def_sample_station: "A grouping of two or more non-independent camera locations, such as when cameras are clustered or paired (recorded as 'Sample Station Name')."</v>
      </c>
      <c r="R179" s="109" t="s">
        <v>1275</v>
      </c>
    </row>
    <row r="180" spans="1:18">
      <c r="A180"/>
      <c r="B180">
        <v>132</v>
      </c>
      <c r="C180" t="s">
        <v>0</v>
      </c>
      <c r="D180" s="32" t="s">
        <v>121</v>
      </c>
      <c r="F180" t="s">
        <v>779</v>
      </c>
      <c r="G180" t="s">
        <v>546</v>
      </c>
      <c r="H180" s="7" t="s">
        <v>120</v>
      </c>
      <c r="I180" s="32" t="s">
        <v>121</v>
      </c>
      <c r="J180" s="32" t="str">
        <f>IF(VLOOKUP(H180,find_replace!G:G,1,"false")=H180,"TRUE","FALSE")</f>
        <v>TRUE</v>
      </c>
      <c r="K180" s="16" t="s">
        <v>1414</v>
      </c>
      <c r="L180" s="16" t="s">
        <v>1261</v>
      </c>
      <c r="M180" s="7"/>
      <c r="N180" s="9" t="s">
        <v>51</v>
      </c>
      <c r="O180" s="12" t="b">
        <v>0</v>
      </c>
      <c r="P180" s="10" t="b">
        <v>1</v>
      </c>
      <c r="Q180" s="122" t="str">
        <f>IF(L180=999,"",("    "&amp;C180&amp;"_def_"&amp;H180&amp;": """&amp;L180&amp;""""))</f>
        <v xml:space="preserve">    term_def_baitlure_scent_lure: "Any material that draws animals closer via their sense of smell (Schlexer, 2008)."</v>
      </c>
      <c r="R180" s="109" t="s">
        <v>1275</v>
      </c>
    </row>
    <row r="181" spans="1:18">
      <c r="A181"/>
      <c r="B181">
        <v>137</v>
      </c>
      <c r="C181" t="s">
        <v>0</v>
      </c>
      <c r="D181" s="32" t="s">
        <v>119</v>
      </c>
      <c r="F181" t="s">
        <v>779</v>
      </c>
      <c r="G181"/>
      <c r="H181" s="7" t="s">
        <v>118</v>
      </c>
      <c r="I181" s="32" t="s">
        <v>119</v>
      </c>
      <c r="J181" s="32" t="str">
        <f>IF(VLOOKUP(H181,find_replace!G:G,1,"false")=H181,"TRUE","FALSE")</f>
        <v>TRUE</v>
      </c>
      <c r="K181" s="16" t="s">
        <v>1209</v>
      </c>
      <c r="L181" s="16" t="s">
        <v>1262</v>
      </c>
      <c r="M181" s="7"/>
      <c r="N181" s="9" t="s">
        <v>51</v>
      </c>
      <c r="O181" s="10" t="b">
        <v>1</v>
      </c>
      <c r="P181" s="10" t="b">
        <v>1</v>
      </c>
      <c r="Q181" s="122" t="str">
        <f>IF(L181=999,"",("    "&amp;C181&amp;"_def_"&amp;H181&amp;": """&amp;L181&amp;""""))</f>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c r="R181" s="109" t="s">
        <v>1275</v>
      </c>
    </row>
    <row r="182" spans="1:18">
      <c r="A182"/>
      <c r="B182">
        <v>139</v>
      </c>
      <c r="C182" t="s">
        <v>0</v>
      </c>
      <c r="D182" s="32" t="s">
        <v>117</v>
      </c>
      <c r="F182" t="s">
        <v>779</v>
      </c>
      <c r="G182" t="s">
        <v>548</v>
      </c>
      <c r="H182" s="7" t="s">
        <v>116</v>
      </c>
      <c r="I182" s="32" t="s">
        <v>725</v>
      </c>
      <c r="J182" s="32" t="str">
        <f>IF(VLOOKUP(H182,find_replace!G:G,1,"false")=H182,"TRUE","FALSE")</f>
        <v>TRUE</v>
      </c>
      <c r="K182" s="16" t="s">
        <v>111</v>
      </c>
      <c r="L182" s="16" t="s">
        <v>111</v>
      </c>
      <c r="M182" s="7"/>
      <c r="N182" s="9" t="s">
        <v>51</v>
      </c>
      <c r="O182" s="10" t="b">
        <v>1</v>
      </c>
      <c r="P182" s="10" t="b">
        <v>1</v>
      </c>
      <c r="Q182" s="122" t="str">
        <f>IF(L182=999,"",("    "&amp;C182&amp;"_def_"&amp;H182&amp;": """&amp;L182&amp;""""))</f>
        <v xml:space="preserve">    term_def_service_retrieval: "When a crew has gone to a location to service or retrieve a remote camera."</v>
      </c>
      <c r="R182" s="109" t="s">
        <v>1275</v>
      </c>
    </row>
    <row r="183" spans="1:18">
      <c r="A183"/>
      <c r="B183">
        <v>142</v>
      </c>
      <c r="C183" t="s">
        <v>0</v>
      </c>
      <c r="D183" s="32" t="s">
        <v>115</v>
      </c>
      <c r="F183" t="s">
        <v>779</v>
      </c>
      <c r="G183" t="s">
        <v>548</v>
      </c>
      <c r="H183" s="7" t="s">
        <v>113</v>
      </c>
      <c r="I183" s="32" t="s">
        <v>727</v>
      </c>
      <c r="J183" s="32" t="str">
        <f>IF(VLOOKUP(H183,find_replace!G:G,1,"false")=H183,"TRUE","FALSE")</f>
        <v>TRUE</v>
      </c>
      <c r="K183" s="16" t="s">
        <v>114</v>
      </c>
      <c r="L183" s="16" t="s">
        <v>114</v>
      </c>
      <c r="M183" s="7"/>
      <c r="N183" s="9" t="s">
        <v>51</v>
      </c>
      <c r="O183" s="10" t="b">
        <v>1</v>
      </c>
      <c r="P183" s="10" t="b">
        <v>1</v>
      </c>
      <c r="Q183" s="122" t="str">
        <f>IF(L183=999,"",("    "&amp;C183&amp;"_def_"&amp;H183&amp;": """&amp;L183&amp;""""))</f>
        <v xml:space="preserve">    term_def_service_retrieval_metadata: "Metadata that should be collected each time a camera location is visited to Service*/Retrieval Field Datasheet."</v>
      </c>
      <c r="R183" s="109" t="s">
        <v>1275</v>
      </c>
    </row>
    <row r="184" spans="1:18">
      <c r="A184"/>
      <c r="B184">
        <v>143</v>
      </c>
      <c r="C184" t="s">
        <v>0</v>
      </c>
      <c r="D184" s="32" t="s">
        <v>112</v>
      </c>
      <c r="F184" t="s">
        <v>779</v>
      </c>
      <c r="G184" t="s">
        <v>548</v>
      </c>
      <c r="H184" s="7" t="s">
        <v>110</v>
      </c>
      <c r="I184" s="32" t="s">
        <v>728</v>
      </c>
      <c r="J184" s="32" t="str">
        <f>IF(VLOOKUP(H184,find_replace!G:G,1,"false")=H184,"TRUE","FALSE")</f>
        <v>TRUE</v>
      </c>
      <c r="K184" s="16" t="s">
        <v>111</v>
      </c>
      <c r="L184" s="16" t="s">
        <v>111</v>
      </c>
      <c r="M184" s="7"/>
      <c r="N184" s="9" t="s">
        <v>51</v>
      </c>
      <c r="O184" s="10" t="b">
        <v>1</v>
      </c>
      <c r="P184" s="10" t="b">
        <v>1</v>
      </c>
      <c r="Q184" s="122" t="str">
        <f>IF(L184=999,"",("    "&amp;C184&amp;"_def_"&amp;H184&amp;": """&amp;L184&amp;""""))</f>
        <v xml:space="preserve">    term_def_service_retrieval_visit: "When a crew has gone to a location to service or retrieve a remote camera."</v>
      </c>
      <c r="R184" s="109" t="s">
        <v>1275</v>
      </c>
    </row>
    <row r="185" spans="1:18">
      <c r="A185"/>
      <c r="B185">
        <v>146</v>
      </c>
      <c r="C185" t="s">
        <v>0</v>
      </c>
      <c r="D185" s="32" t="s">
        <v>108</v>
      </c>
      <c r="F185" t="s">
        <v>779</v>
      </c>
      <c r="G185"/>
      <c r="H185" s="7" t="s">
        <v>106</v>
      </c>
      <c r="I185" s="32" t="s">
        <v>108</v>
      </c>
      <c r="J185" s="32" t="str">
        <f>IF(VLOOKUP(H185,find_replace!G:G,1,"false")=H185,"TRUE","FALSE")</f>
        <v>TRUE</v>
      </c>
      <c r="K185" s="16" t="s">
        <v>107</v>
      </c>
      <c r="L185" s="16" t="s">
        <v>107</v>
      </c>
      <c r="M185" s="7"/>
      <c r="N185" s="9" t="s">
        <v>51</v>
      </c>
      <c r="O185" s="12" t="b">
        <v>0</v>
      </c>
      <c r="P185" s="10" t="b">
        <v>1</v>
      </c>
      <c r="Q185" s="122" t="str">
        <f>IF(L185=999,"",("    "&amp;C185&amp;"_def_"&amp;H185&amp;": """&amp;L185&amp;""""))</f>
        <v xml:space="preserve">    term_def_spatial_autocorrelation: "The tendency for locations that are closer together to be more similar."</v>
      </c>
      <c r="R185" s="109" t="s">
        <v>1275</v>
      </c>
    </row>
    <row r="186" spans="1:18">
      <c r="A186"/>
      <c r="B186"/>
      <c r="C186" t="s">
        <v>0</v>
      </c>
      <c r="D186" s="69" t="s">
        <v>443</v>
      </c>
      <c r="E186" s="2"/>
      <c r="F186" t="s">
        <v>779</v>
      </c>
      <c r="G186" t="s">
        <v>829</v>
      </c>
      <c r="H186" s="2" t="s">
        <v>545</v>
      </c>
      <c r="I186" s="69" t="s">
        <v>443</v>
      </c>
      <c r="J186" s="32" t="str">
        <f>IF(VLOOKUP(H186,find_replace!G:G,1,"false")=H186,"TRUE","FALSE")</f>
        <v>TRUE</v>
      </c>
      <c r="K186" s="18" t="s">
        <v>1413</v>
      </c>
      <c r="L186" s="88" t="s">
        <v>1269</v>
      </c>
      <c r="M186"/>
      <c r="N186"/>
      <c r="O186"/>
      <c r="P186"/>
      <c r="Q186" s="122" t="str">
        <f>IF(L186=999,"",("    "&amp;C186&amp;"_def_"&amp;H186&amp;": """&amp;L186&amp;""""))</f>
        <v xml:space="preserve">    term_def_mod_divers_rich_divers: "A measure of diversity that incorporates both the number of species in an assemblage and some measure of their relative abundances.' (Gotelli &amp; Chao, 2013)"</v>
      </c>
      <c r="R186" s="109" t="s">
        <v>1275</v>
      </c>
    </row>
    <row r="187" spans="1:18">
      <c r="A187" s="2"/>
      <c r="B187" s="2"/>
      <c r="C187" s="2" t="s">
        <v>0</v>
      </c>
      <c r="D187" s="2" t="s">
        <v>35</v>
      </c>
      <c r="E187" s="2"/>
      <c r="F187" t="s">
        <v>779</v>
      </c>
      <c r="G187" s="2" t="s">
        <v>40</v>
      </c>
      <c r="H187" s="2" t="s">
        <v>48</v>
      </c>
      <c r="I187" s="2" t="s">
        <v>35</v>
      </c>
      <c r="J187" s="32" t="str">
        <f>IF(VLOOKUP(H187,find_replace!G:G,1,"false")=H187,"TRUE","FALSE")</f>
        <v>TRUE</v>
      </c>
      <c r="K187" s="16">
        <v>999</v>
      </c>
      <c r="L187" s="89"/>
      <c r="M187" s="2"/>
      <c r="N187" s="2"/>
      <c r="O187" s="2"/>
      <c r="P187" s="2"/>
      <c r="Q187" s="122" t="str">
        <f>IF(L187=999,"",("    "&amp;C187&amp;"_def_"&amp;H187&amp;": """&amp;L187&amp;""""))</f>
        <v xml:space="preserve">    term_def_obj_divers_rich: ""</v>
      </c>
      <c r="R187" s="109" t="s">
        <v>1275</v>
      </c>
    </row>
    <row r="188" spans="1:18">
      <c r="A188" s="2"/>
      <c r="B188" s="2"/>
      <c r="C188" s="2" t="s">
        <v>0</v>
      </c>
      <c r="D188" s="2" t="s">
        <v>37</v>
      </c>
      <c r="E188" s="2"/>
      <c r="F188" t="s">
        <v>779</v>
      </c>
      <c r="G188" s="2" t="s">
        <v>40</v>
      </c>
      <c r="H188" s="2" t="s">
        <v>49</v>
      </c>
      <c r="I188" s="2" t="s">
        <v>37</v>
      </c>
      <c r="J188" s="32" t="str">
        <f>IF(VLOOKUP(H188,find_replace!G:G,1,"false")=H188,"TRUE","FALSE")</f>
        <v>TRUE</v>
      </c>
      <c r="K188" s="16" t="s">
        <v>1412</v>
      </c>
      <c r="L188" s="89" t="s">
        <v>1250</v>
      </c>
      <c r="M188" s="2"/>
      <c r="N188" s="2"/>
      <c r="O188" s="2"/>
      <c r="P188" s="2"/>
      <c r="Q188" s="122" t="str">
        <f>IF(L188=999,"",("    "&amp;C188&amp;"_def_"&amp;H188&amp;": """&amp;L188&amp;""""))</f>
        <v xml:space="preserve">    term_def_obj_inventory: "Rapid assessment surveys used to determine what species are present in a given area at a given point in time; there is no attempt made to quantify aspects of communities or populations (Wearn &amp; Glover-Kapfer, 2017)."</v>
      </c>
      <c r="R188" s="109" t="s">
        <v>1275</v>
      </c>
    </row>
    <row r="189" spans="1:18">
      <c r="A189" t="s">
        <v>535</v>
      </c>
      <c r="B189"/>
      <c r="C189" t="s">
        <v>0</v>
      </c>
      <c r="D189" s="69" t="s">
        <v>442</v>
      </c>
      <c r="E189" s="2"/>
      <c r="F189" t="s">
        <v>779</v>
      </c>
      <c r="G189" t="s">
        <v>829</v>
      </c>
      <c r="H189" s="2" t="s">
        <v>451</v>
      </c>
      <c r="I189" s="69" t="s">
        <v>442</v>
      </c>
      <c r="J189" s="32" t="str">
        <f>IF(VLOOKUP(H189,find_replace!G:G,1,"false")=H189,"TRUE","FALSE")</f>
        <v>TRUE</v>
      </c>
      <c r="K189" s="114" t="s">
        <v>1410</v>
      </c>
      <c r="L189" s="113" t="s">
        <v>1268</v>
      </c>
      <c r="M189"/>
      <c r="N189"/>
      <c r="O189"/>
      <c r="P189"/>
      <c r="Q189" s="122" t="str">
        <f>IF(L189=999,"",("    "&amp;C189&amp;"_def_"&amp;H189&amp;": """&amp;L189&amp;""""))</f>
        <v xml:space="preserve">    term_def_mod_divers_rich_rich: "The total number of species in an assemblage or a sample' (Gotelli &amp; Chao, 2013)."</v>
      </c>
      <c r="R189" s="109" t="s">
        <v>1275</v>
      </c>
    </row>
    <row r="190" spans="1:18">
      <c r="A190" t="s">
        <v>535</v>
      </c>
      <c r="B190"/>
      <c r="C190" t="s">
        <v>0</v>
      </c>
      <c r="D190" s="69" t="s">
        <v>442</v>
      </c>
      <c r="E190" s="2"/>
      <c r="F190" t="s">
        <v>779</v>
      </c>
      <c r="G190" t="s">
        <v>829</v>
      </c>
      <c r="H190" s="2" t="s">
        <v>598</v>
      </c>
      <c r="I190" s="69" t="s">
        <v>442</v>
      </c>
      <c r="J190" s="32" t="str">
        <f>IF(VLOOKUP(H190,find_replace!G:G,1,"false")=H190,"TRUE","FALSE")</f>
        <v>TRUE</v>
      </c>
      <c r="K190" s="52" t="s">
        <v>1411</v>
      </c>
      <c r="L190" s="115" t="s">
        <v>1257</v>
      </c>
      <c r="M190"/>
      <c r="N190"/>
      <c r="O190"/>
      <c r="P190"/>
      <c r="Q190" s="122" t="str">
        <f>IF(L190=999,"",("    "&amp;C190&amp;"_def_"&amp;H190&amp;": """&amp;L190&amp;""""))</f>
        <v xml:space="preserve">    term_def_mod_divers_rich_rich2: "The number of species found in the community/area measured (Pyron, 2010)."</v>
      </c>
      <c r="R190" s="109" t="s">
        <v>1275</v>
      </c>
    </row>
    <row r="191" spans="1:18">
      <c r="A191"/>
      <c r="B191">
        <v>153</v>
      </c>
      <c r="C191" t="s">
        <v>0</v>
      </c>
      <c r="D191" s="32" t="s">
        <v>103</v>
      </c>
      <c r="F191" t="s">
        <v>779</v>
      </c>
      <c r="G191" s="7" t="s">
        <v>832</v>
      </c>
      <c r="H191" s="7" t="s">
        <v>102</v>
      </c>
      <c r="I191" s="32" t="s">
        <v>103</v>
      </c>
      <c r="J191" s="32" t="str">
        <f>IF(VLOOKUP(H191,find_replace!G:G,1,"false")=H191,"TRUE","FALSE")</f>
        <v>TRUE</v>
      </c>
      <c r="K191" s="16" t="s">
        <v>315</v>
      </c>
      <c r="L191" s="16" t="s">
        <v>1229</v>
      </c>
      <c r="M191" s="7"/>
      <c r="N191" s="9" t="s">
        <v>51</v>
      </c>
      <c r="O191" s="12" t="b">
        <v>0</v>
      </c>
      <c r="P191" s="10" t="b">
        <v>1</v>
      </c>
      <c r="Q191" s="122" t="str">
        <f>IF(L191=999,"",("    "&amp;C191&amp;"_def_"&amp;H191&amp;": """&amp;L191&amp;""""))</f>
        <v xml:space="preserve">    term_def_state_variable: "A formal measure that summarizes the state of a community or population at a particular time (Wearn &amp; Glover-Kapfer, 2017), (e.g., species richness or population abundance)."</v>
      </c>
      <c r="R191" s="109" t="s">
        <v>1275</v>
      </c>
    </row>
    <row r="192" spans="1:18">
      <c r="A192"/>
      <c r="B192"/>
      <c r="C192" t="s">
        <v>0</v>
      </c>
      <c r="D192" s="7" t="s">
        <v>778</v>
      </c>
      <c r="F192" t="s">
        <v>780</v>
      </c>
      <c r="G192"/>
      <c r="H192" s="7" t="s">
        <v>777</v>
      </c>
      <c r="I192" s="7" t="s">
        <v>778</v>
      </c>
      <c r="J192" s="32" t="str">
        <f>IF(VLOOKUP(H192,find_replace!G:G,1,"false")=H192,"TRUE","FALSE")</f>
        <v>TRUE</v>
      </c>
      <c r="K192" s="114" t="s">
        <v>2373</v>
      </c>
      <c r="L192" s="114" t="s">
        <v>2372</v>
      </c>
      <c r="M192"/>
      <c r="N192"/>
      <c r="O192"/>
      <c r="P192"/>
      <c r="Q192" s="122" t="str">
        <f>IF(L192=999,"",("    "&amp;C192&amp;"_def_"&amp;H192&amp;": """&amp;L192&amp;""""))</f>
        <v xml:space="preserve">    term_def_strata: "(plural of stratum) the 'division in an organized system based on the characteristics of that system' (Morrison et al., 2008)"</v>
      </c>
      <c r="R192" s="109" t="s">
        <v>1275</v>
      </c>
    </row>
    <row r="193" spans="1:18">
      <c r="A193"/>
      <c r="B193"/>
      <c r="C193" t="s">
        <v>0</v>
      </c>
      <c r="D193" s="7" t="s">
        <v>778</v>
      </c>
      <c r="F193" t="s">
        <v>780</v>
      </c>
      <c r="G193"/>
      <c r="H193" s="7" t="s">
        <v>777</v>
      </c>
      <c r="I193" s="7" t="s">
        <v>2304</v>
      </c>
      <c r="J193" s="32" t="str">
        <f>IF(VLOOKUP(H193,find_replace!G:G,1,"false")=H193,"TRUE","FALSE")</f>
        <v>TRUE</v>
      </c>
      <c r="K193" s="114" t="s">
        <v>2373</v>
      </c>
      <c r="L193" s="114" t="s">
        <v>2372</v>
      </c>
      <c r="M193"/>
      <c r="N193"/>
      <c r="O193"/>
      <c r="P193"/>
      <c r="Q193" s="122" t="str">
        <f>IF(L193=999,"",("    "&amp;C193&amp;"_def_"&amp;H193&amp;": """&amp;L193&amp;""""))</f>
        <v xml:space="preserve">    term_def_strata: "(plural of stratum) the 'division in an organized system based on the characteristics of that system' (Morrison et al., 2008)"</v>
      </c>
      <c r="R193" s="109" t="s">
        <v>1275</v>
      </c>
    </row>
    <row r="194" spans="1:18">
      <c r="A194"/>
      <c r="B194">
        <v>154</v>
      </c>
      <c r="C194" t="s">
        <v>0</v>
      </c>
      <c r="D194" s="32" t="s">
        <v>101</v>
      </c>
      <c r="F194" t="s">
        <v>779</v>
      </c>
      <c r="G194" t="s">
        <v>547</v>
      </c>
      <c r="H194" s="7" t="s">
        <v>99</v>
      </c>
      <c r="I194" s="32" t="s">
        <v>101</v>
      </c>
      <c r="J194" s="32" t="str">
        <f>IF(VLOOKUP(H194,find_replace!G:G,1,"false")=H194,"TRUE","FALSE")</f>
        <v>TRUE</v>
      </c>
      <c r="K194" s="16" t="s">
        <v>100</v>
      </c>
      <c r="L194" s="16" t="s">
        <v>100</v>
      </c>
      <c r="M194" s="7"/>
      <c r="N194" s="9" t="s">
        <v>51</v>
      </c>
      <c r="O194" s="10" t="b">
        <v>1</v>
      </c>
      <c r="P194" s="10" t="b">
        <v>1</v>
      </c>
      <c r="Q194" s="122" t="str">
        <f>IF(L194=999,"",("    "&amp;C194&amp;"_def_"&amp;H194&amp;": """&amp;L194&amp;""""))</f>
        <v xml:space="preserve">    term_def_sampledesign_stratified: "The area of interest is divided into smaller strata (e.g., habitat type, disturbance levels), and cameras are placed within each stratum (e.g., 15%, 35% and 50% of sites within high, medium, and low disturbance strata)."</v>
      </c>
      <c r="R194" s="109" t="s">
        <v>1275</v>
      </c>
    </row>
    <row r="195" spans="1:18">
      <c r="A195"/>
      <c r="B195">
        <v>155</v>
      </c>
      <c r="C195" t="s">
        <v>0</v>
      </c>
      <c r="D195" s="32" t="s">
        <v>98</v>
      </c>
      <c r="F195" t="s">
        <v>779</v>
      </c>
      <c r="G195" t="s">
        <v>547</v>
      </c>
      <c r="H195" s="7" t="s">
        <v>96</v>
      </c>
      <c r="I195" s="32" t="s">
        <v>98</v>
      </c>
      <c r="J195" s="32" t="str">
        <f>IF(VLOOKUP(H195,find_replace!G:G,1,"false")=H195,"TRUE","FALSE")</f>
        <v>TRUE</v>
      </c>
      <c r="K195" s="16" t="s">
        <v>97</v>
      </c>
      <c r="L195" s="16" t="s">
        <v>97</v>
      </c>
      <c r="M195" s="7"/>
      <c r="N195" s="9" t="s">
        <v>51</v>
      </c>
      <c r="O195" s="12" t="b">
        <v>0</v>
      </c>
      <c r="P195" s="10" t="b">
        <v>1</v>
      </c>
      <c r="Q195" s="122" t="str">
        <f>IF(L195=999,"",("    "&amp;C195&amp;"_def_"&amp;H195&amp;": """&amp;L195&amp;""""))</f>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c r="R195" s="109" t="s">
        <v>1275</v>
      </c>
    </row>
    <row r="196" spans="1:18">
      <c r="A196"/>
      <c r="B196">
        <v>156</v>
      </c>
      <c r="C196" t="s">
        <v>0</v>
      </c>
      <c r="D196" s="32" t="s">
        <v>95</v>
      </c>
      <c r="F196" t="s">
        <v>779</v>
      </c>
      <c r="G196" s="7" t="s">
        <v>94</v>
      </c>
      <c r="H196" s="7" t="s">
        <v>94</v>
      </c>
      <c r="I196" s="32" t="s">
        <v>95</v>
      </c>
      <c r="J196" s="32" t="str">
        <f>IF(VLOOKUP(H196,find_replace!G:G,1,"false")=H196,"TRUE","FALSE")</f>
        <v>TRUE</v>
      </c>
      <c r="K196" s="16" t="s">
        <v>403</v>
      </c>
      <c r="L196" s="16" t="s">
        <v>403</v>
      </c>
      <c r="M196" s="7"/>
      <c r="N196" s="9" t="s">
        <v>51</v>
      </c>
      <c r="O196" s="10" t="b">
        <v>1</v>
      </c>
      <c r="P196" s="10" t="b">
        <v>1</v>
      </c>
      <c r="Q196" s="122" t="str">
        <f>IF(L196=999,"",("    "&amp;C196&amp;"_def_"&amp;H196&amp;": """&amp;L196&amp;""""))</f>
        <v xml:space="preserve">    term_def_study_area: "A unique research, inventory or monitoring area (spatial boundary) within a project (there may be multiple study areas within a single project) (recorded as 'Study Area Name')."</v>
      </c>
      <c r="R196" s="109" t="s">
        <v>1275</v>
      </c>
    </row>
    <row r="197" spans="1:18">
      <c r="A197"/>
      <c r="B197">
        <v>162</v>
      </c>
      <c r="C197" t="s">
        <v>0</v>
      </c>
      <c r="D197" s="32" t="s">
        <v>533</v>
      </c>
      <c r="F197" t="s">
        <v>779</v>
      </c>
      <c r="G197" s="7" t="s">
        <v>518</v>
      </c>
      <c r="H197" s="7" t="s">
        <v>518</v>
      </c>
      <c r="I197" s="32" t="s">
        <v>533</v>
      </c>
      <c r="J197" s="32" t="str">
        <f>IF(VLOOKUP(H197,find_replace!G:G,1,"false")=H197,"TRUE","FALSE")</f>
        <v>TRUE</v>
      </c>
      <c r="K197" s="16" t="s">
        <v>1207</v>
      </c>
      <c r="L197" s="16" t="s">
        <v>1267</v>
      </c>
      <c r="M197" s="7"/>
      <c r="N197" s="9" t="s">
        <v>51</v>
      </c>
      <c r="O197" s="10" t="b">
        <v>1</v>
      </c>
      <c r="P197" s="10" t="b">
        <v>1</v>
      </c>
      <c r="Q197" s="122" t="str">
        <f>IF(L197=999,"",("    "&amp;C197&amp;"_def_"&amp;H197&amp;": """&amp;L197&amp;""""))</f>
        <v xml:space="preserve">    term_def_survey: "A unique deployment period (temporal extent) within a project (recorded as 'Survey Name')."</v>
      </c>
      <c r="R197" s="109" t="s">
        <v>1275</v>
      </c>
    </row>
    <row r="198" spans="1:18">
      <c r="A198"/>
      <c r="B198">
        <v>167</v>
      </c>
      <c r="C198" t="s">
        <v>0</v>
      </c>
      <c r="D198" s="32" t="s">
        <v>93</v>
      </c>
      <c r="F198" t="s">
        <v>779</v>
      </c>
      <c r="G198" t="s">
        <v>547</v>
      </c>
      <c r="H198" s="7" t="s">
        <v>91</v>
      </c>
      <c r="I198" s="32" t="s">
        <v>93</v>
      </c>
      <c r="J198" s="32" t="str">
        <f>IF(VLOOKUP(H198,find_replace!G:G,1,"false")=H198,"TRUE","FALSE")</f>
        <v>TRUE</v>
      </c>
      <c r="K198" s="16" t="s">
        <v>92</v>
      </c>
      <c r="L198" s="16" t="s">
        <v>92</v>
      </c>
      <c r="M198" s="7"/>
      <c r="N198" s="9" t="s">
        <v>51</v>
      </c>
      <c r="O198" s="10" t="b">
        <v>1</v>
      </c>
      <c r="P198" s="10" t="b">
        <v>1</v>
      </c>
      <c r="Q198" s="122" t="str">
        <f>IF(L198=999,"",("    "&amp;C198&amp;"_def_"&amp;H198&amp;": """&amp;L198&amp;""""))</f>
        <v xml:space="preserve">    term_def_sampledesign_systematic: "Camera locations occur in a regular pattern (e.g., a grid pattern) across the study area."</v>
      </c>
      <c r="R198" s="109" t="s">
        <v>1275</v>
      </c>
    </row>
    <row r="199" spans="1:18">
      <c r="A199"/>
      <c r="B199">
        <v>168</v>
      </c>
      <c r="C199" t="s">
        <v>0</v>
      </c>
      <c r="D199" s="32" t="s">
        <v>90</v>
      </c>
      <c r="F199" t="s">
        <v>779</v>
      </c>
      <c r="G199" t="s">
        <v>547</v>
      </c>
      <c r="H199" s="7" t="s">
        <v>88</v>
      </c>
      <c r="I199" s="32" t="s">
        <v>90</v>
      </c>
      <c r="J199" s="32" t="str">
        <f>IF(VLOOKUP(H199,find_replace!G:G,1,"false")=H199,"TRUE","FALSE")</f>
        <v>TRUE</v>
      </c>
      <c r="K199" s="16" t="s">
        <v>89</v>
      </c>
      <c r="L199" s="16" t="s">
        <v>89</v>
      </c>
      <c r="M199" s="7"/>
      <c r="N199" s="9" t="s">
        <v>51</v>
      </c>
      <c r="O199" s="12" t="b">
        <v>0</v>
      </c>
      <c r="P199" s="10" t="b">
        <v>1</v>
      </c>
      <c r="Q199" s="122" t="str">
        <f>IF(L199=999,"",("    "&amp;C199&amp;"_def_"&amp;H199&amp;": """&amp;L199&amp;""""))</f>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c r="R199" s="109" t="s">
        <v>1275</v>
      </c>
    </row>
    <row r="200" spans="1:18">
      <c r="A200"/>
      <c r="B200">
        <v>169</v>
      </c>
      <c r="C200" t="s">
        <v>429</v>
      </c>
      <c r="D200" s="7" t="s">
        <v>242</v>
      </c>
      <c r="F200" t="s">
        <v>779</v>
      </c>
      <c r="G200" s="7" t="s">
        <v>1736</v>
      </c>
      <c r="H200" s="7" t="s">
        <v>241</v>
      </c>
      <c r="I200" s="7" t="s">
        <v>740</v>
      </c>
      <c r="J200" s="32" t="str">
        <f>IF(VLOOKUP(H200,find_replace!G:G,1,"false")=H200,"TRUE","FALSE")</f>
        <v>TRUE</v>
      </c>
      <c r="K200" s="111" t="s">
        <v>422</v>
      </c>
      <c r="L200" s="111" t="s">
        <v>422</v>
      </c>
      <c r="M200" s="7"/>
      <c r="N200" s="9" t="s">
        <v>51</v>
      </c>
      <c r="O200" s="10" t="b">
        <v>1</v>
      </c>
      <c r="P200" s="12" t="b">
        <v>0</v>
      </c>
      <c r="Q200" s="122" t="str">
        <f>IF(L200=999,"",("    "&amp;C200&amp;"_def_"&amp;H200&amp;": """&amp;L200&amp;""""))</f>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c r="R200" s="109" t="s">
        <v>1275</v>
      </c>
    </row>
    <row r="201" spans="1:18">
      <c r="A201"/>
      <c r="B201">
        <v>171</v>
      </c>
      <c r="C201" t="s">
        <v>0</v>
      </c>
      <c r="D201" s="32" t="s">
        <v>87</v>
      </c>
      <c r="F201" t="s">
        <v>779</v>
      </c>
      <c r="G201" t="s">
        <v>547</v>
      </c>
      <c r="H201" s="7" t="s">
        <v>85</v>
      </c>
      <c r="I201" s="32" t="s">
        <v>87</v>
      </c>
      <c r="J201" s="32" t="str">
        <f>IF(VLOOKUP(H201,find_replace!G:G,1,"false")=H201,"TRUE","FALSE")</f>
        <v>TRUE</v>
      </c>
      <c r="K201" s="16" t="s">
        <v>86</v>
      </c>
      <c r="L201" s="16" t="s">
        <v>86</v>
      </c>
      <c r="M201" s="7"/>
      <c r="N201" s="9" t="s">
        <v>51</v>
      </c>
      <c r="O201" s="10" t="b">
        <v>1</v>
      </c>
      <c r="P201" s="10" t="b">
        <v>1</v>
      </c>
      <c r="Q201" s="122" t="str">
        <f>IF(L201=999,"",("    "&amp;C201&amp;"_def_"&amp;H201&amp;": """&amp;L201&amp;""""))</f>
        <v xml:space="preserve">    term_def_sampledesign_targeted: "Camera locations or sample stations are placed in areas that are known or suspected to have higher activity levels (e.g., game trails, mineral licks)."</v>
      </c>
      <c r="R201" s="109" t="s">
        <v>1275</v>
      </c>
    </row>
    <row r="202" spans="1:18">
      <c r="A202"/>
      <c r="B202">
        <v>172</v>
      </c>
      <c r="C202" t="s">
        <v>0</v>
      </c>
      <c r="D202" s="32" t="s">
        <v>84</v>
      </c>
      <c r="F202" t="s">
        <v>779</v>
      </c>
      <c r="G202"/>
      <c r="H202" s="7" t="s">
        <v>82</v>
      </c>
      <c r="I202" s="32" t="s">
        <v>84</v>
      </c>
      <c r="J202" s="32" t="str">
        <f>IF(VLOOKUP(H202,find_replace!G:G,1,"false")=H202,"TRUE","FALSE")</f>
        <v>TRUE</v>
      </c>
      <c r="K202" s="16" t="s">
        <v>83</v>
      </c>
      <c r="L202" s="16" t="s">
        <v>83</v>
      </c>
      <c r="M202" s="7"/>
      <c r="N202" s="9" t="s">
        <v>51</v>
      </c>
      <c r="O202" s="10" t="b">
        <v>1</v>
      </c>
      <c r="P202" s="10" t="b">
        <v>1</v>
      </c>
      <c r="Q202" s="122" t="str">
        <f>IF(L202=999,"",("    "&amp;C202&amp;"_def_"&amp;H202&amp;": """&amp;L202&amp;""""))</f>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R202" s="109" t="s">
        <v>1275</v>
      </c>
    </row>
    <row r="203" spans="1:18">
      <c r="A203"/>
      <c r="B203">
        <v>175</v>
      </c>
      <c r="C203" t="s">
        <v>0</v>
      </c>
      <c r="D203" s="32" t="s">
        <v>80</v>
      </c>
      <c r="F203" t="s">
        <v>779</v>
      </c>
      <c r="G203"/>
      <c r="H203" s="7" t="s">
        <v>79</v>
      </c>
      <c r="I203" s="32" t="s">
        <v>80</v>
      </c>
      <c r="J203" s="32" t="str">
        <f>IF(VLOOKUP(H203,find_replace!G:G,1,"false")=H203,"TRUE","FALSE")</f>
        <v>TRUE</v>
      </c>
      <c r="K203" s="16" t="s">
        <v>1210</v>
      </c>
      <c r="L203" s="16" t="s">
        <v>1246</v>
      </c>
      <c r="M203" s="7"/>
      <c r="N203" s="9" t="s">
        <v>51</v>
      </c>
      <c r="O203" s="10" t="b">
        <v>1</v>
      </c>
      <c r="P203" s="10" t="b">
        <v>1</v>
      </c>
      <c r="Q203" s="122" t="str">
        <f>IF(L203=999,"",("    "&amp;C203&amp;"_def_"&amp;H203&amp;": """&amp;L203&amp;""""))</f>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R203" s="109" t="s">
        <v>1275</v>
      </c>
    </row>
    <row r="204" spans="1:18">
      <c r="A204"/>
      <c r="B204">
        <v>177</v>
      </c>
      <c r="C204" t="s">
        <v>0</v>
      </c>
      <c r="D204" s="32" t="s">
        <v>77</v>
      </c>
      <c r="F204" t="s">
        <v>779</v>
      </c>
      <c r="G204"/>
      <c r="H204" s="7" t="s">
        <v>1733</v>
      </c>
      <c r="I204" s="32" t="s">
        <v>77</v>
      </c>
      <c r="J204" s="32" t="str">
        <f>IF(VLOOKUP(H204,find_replace!G:G,1,"false")=H204,"TRUE","FALSE")</f>
        <v>TRUE</v>
      </c>
      <c r="K204" s="16" t="s">
        <v>1219</v>
      </c>
      <c r="L204" s="16" t="s">
        <v>1237</v>
      </c>
      <c r="M204" s="7"/>
      <c r="N204" s="9" t="s">
        <v>51</v>
      </c>
      <c r="O204" s="12" t="b">
        <v>0</v>
      </c>
      <c r="P204" s="10" t="b">
        <v>1</v>
      </c>
      <c r="Q204" s="122" t="str">
        <f>IF(L204=999,"",("    "&amp;C204&amp;"_def_"&amp;H204&amp;": """&amp;L204&amp;""""))</f>
        <v xml:space="preserve">    term_def_total_number_of_cam_days: "The number of days that all cameras were active during the survey."</v>
      </c>
      <c r="R204" s="109" t="s">
        <v>1275</v>
      </c>
    </row>
    <row r="205" spans="1:18">
      <c r="A205"/>
      <c r="B205">
        <v>178</v>
      </c>
      <c r="C205" t="s">
        <v>0</v>
      </c>
      <c r="D205" s="32" t="s">
        <v>457</v>
      </c>
      <c r="F205" t="s">
        <v>779</v>
      </c>
      <c r="G205"/>
      <c r="H205" s="7" t="s">
        <v>75</v>
      </c>
      <c r="I205" s="32" t="s">
        <v>457</v>
      </c>
      <c r="J205" s="32" t="str">
        <f>IF(VLOOKUP(H205,find_replace!G:G,1,"false")=H205,"TRUE","FALSE")</f>
        <v>TRUE</v>
      </c>
      <c r="K205" s="16" t="s">
        <v>76</v>
      </c>
      <c r="L205" s="16" t="s">
        <v>76</v>
      </c>
      <c r="M205" s="7"/>
      <c r="N205" s="9" t="s">
        <v>51</v>
      </c>
      <c r="O205" s="10" t="b">
        <v>1</v>
      </c>
      <c r="P205" s="10" t="b">
        <v>1</v>
      </c>
      <c r="Q205" s="122" t="str">
        <f>IF(L205=999,"",("    "&amp;C205&amp;"_def_"&amp;H205&amp;": """&amp;L205&amp;""""))</f>
        <v xml:space="preserve">    term_def_trigger_event: "An activation of the camera detector(s) that initiates the capture of a single or multiple images, or the recording of video."</v>
      </c>
      <c r="R205" s="109" t="s">
        <v>1275</v>
      </c>
    </row>
    <row r="206" spans="1:18">
      <c r="A206"/>
      <c r="B206">
        <v>181</v>
      </c>
      <c r="C206" t="s">
        <v>0</v>
      </c>
      <c r="D206" s="32" t="s">
        <v>74</v>
      </c>
      <c r="F206" t="s">
        <v>779</v>
      </c>
      <c r="G206"/>
      <c r="H206" s="7" t="s">
        <v>73</v>
      </c>
      <c r="I206" s="32" t="s">
        <v>74</v>
      </c>
      <c r="J206" s="32" t="str">
        <f>IF(VLOOKUP(H206,find_replace!G:G,1,"false")=H206,"TRUE","FALSE")</f>
        <v>TRUE</v>
      </c>
      <c r="K206" s="16" t="s">
        <v>404</v>
      </c>
      <c r="L206" s="16" t="s">
        <v>404</v>
      </c>
      <c r="M206" s="7"/>
      <c r="N206" s="9" t="s">
        <v>51</v>
      </c>
      <c r="O206" s="12" t="b">
        <v>0</v>
      </c>
      <c r="P206" s="10" t="b">
        <v>1</v>
      </c>
      <c r="Q206" s="122" t="str">
        <f>IF(L206=999,"",("    "&amp;C206&amp;"_def_"&amp;H206&amp;": """&amp;L206&amp;""""))</f>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c r="R206" s="109" t="s">
        <v>1275</v>
      </c>
    </row>
    <row r="207" spans="1:18">
      <c r="A207"/>
      <c r="B207">
        <v>182</v>
      </c>
      <c r="C207" t="s">
        <v>0</v>
      </c>
      <c r="D207" s="32" t="s">
        <v>72</v>
      </c>
      <c r="F207" t="s">
        <v>779</v>
      </c>
      <c r="G207" s="7" t="s">
        <v>831</v>
      </c>
      <c r="H207" s="7" t="s">
        <v>71</v>
      </c>
      <c r="I207" s="32" t="s">
        <v>1942</v>
      </c>
      <c r="J207" s="32" t="str">
        <f>IF(VLOOKUP(H207,find_replace!G:G,1,"false")=H207,"TRUE","FALSE")</f>
        <v>TRUE</v>
      </c>
      <c r="K207" s="16" t="s">
        <v>424</v>
      </c>
      <c r="L207" s="16" t="s">
        <v>424</v>
      </c>
      <c r="M207" s="7"/>
      <c r="N207" s="9" t="s">
        <v>51</v>
      </c>
      <c r="O207" s="12" t="b">
        <v>0</v>
      </c>
      <c r="P207" s="10" t="b">
        <v>1</v>
      </c>
      <c r="Q207" s="122" t="str">
        <f>IF(L207=999,"",("    "&amp;C207&amp;"_def_"&amp;H207&amp;": """&amp;L207&amp;""""))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R207" s="109" t="s">
        <v>1275</v>
      </c>
    </row>
    <row r="208" spans="1:18">
      <c r="A208"/>
      <c r="B208">
        <v>183</v>
      </c>
      <c r="C208" t="s">
        <v>0</v>
      </c>
      <c r="D208" s="32" t="s">
        <v>70</v>
      </c>
      <c r="F208" t="s">
        <v>779</v>
      </c>
      <c r="G208" t="s">
        <v>553</v>
      </c>
      <c r="H208" s="7" t="s">
        <v>69</v>
      </c>
      <c r="I208" s="32" t="s">
        <v>70</v>
      </c>
      <c r="J208" s="32" t="str">
        <f>IF(VLOOKUP(H208,find_replace!G:G,1,"false")=H208,"TRUE","FALSE")</f>
        <v>TRUE</v>
      </c>
      <c r="K208" s="16" t="s">
        <v>421</v>
      </c>
      <c r="L208" s="16" t="s">
        <v>421</v>
      </c>
      <c r="M208" s="7"/>
      <c r="N208" s="9" t="s">
        <v>51</v>
      </c>
      <c r="O208" s="12" t="b">
        <v>0</v>
      </c>
      <c r="P208" s="10" t="b">
        <v>1</v>
      </c>
      <c r="Q208" s="122" t="str">
        <f>IF(L208=999,"",("    "&amp;C208&amp;"_def_"&amp;H208&amp;": """&amp;L208&amp;""""))</f>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c r="R208" s="109" t="s">
        <v>1275</v>
      </c>
    </row>
    <row r="209" spans="1:18">
      <c r="A209"/>
      <c r="B209">
        <v>186</v>
      </c>
      <c r="C209" t="s">
        <v>0</v>
      </c>
      <c r="D209" s="7" t="s">
        <v>68</v>
      </c>
      <c r="F209" t="s">
        <v>779</v>
      </c>
      <c r="G209" s="7" t="s">
        <v>549</v>
      </c>
      <c r="H209" s="7" t="s">
        <v>66</v>
      </c>
      <c r="I209" s="7" t="s">
        <v>68</v>
      </c>
      <c r="J209" s="32" t="str">
        <f>IF(VLOOKUP(H209,find_replace!G:G,1,"false")=H209,"TRUE","FALSE")</f>
        <v>TRUE</v>
      </c>
      <c r="K209" s="16" t="s">
        <v>67</v>
      </c>
      <c r="L209" s="16" t="s">
        <v>67</v>
      </c>
      <c r="M209" s="7"/>
      <c r="N209" s="9" t="s">
        <v>51</v>
      </c>
      <c r="O209" s="12" t="b">
        <v>0</v>
      </c>
      <c r="P209" s="10" t="b">
        <v>1</v>
      </c>
      <c r="Q209" s="122" t="str">
        <f>IF(L209=999,"",("    "&amp;C209&amp;"_def_"&amp;H209&amp;": """&amp;L209&amp;""""))</f>
        <v xml:space="preserve">    term_def_fov_viewshed: "The area visible to the camera as determined by its lens angle (in degrees) and trigger distance (Moeller et al., 2023)."</v>
      </c>
      <c r="R209" s="109" t="s">
        <v>1275</v>
      </c>
    </row>
    <row r="210" spans="1:18">
      <c r="A210"/>
      <c r="B210">
        <v>187</v>
      </c>
      <c r="C210" t="s">
        <v>0</v>
      </c>
      <c r="D210" s="32" t="s">
        <v>527</v>
      </c>
      <c r="F210" t="s">
        <v>779</v>
      </c>
      <c r="G210" s="7" t="s">
        <v>549</v>
      </c>
      <c r="H210" s="7" t="s">
        <v>526</v>
      </c>
      <c r="I210" s="32" t="s">
        <v>527</v>
      </c>
      <c r="J210" s="32" t="str">
        <f>IF(VLOOKUP(H210,find_replace!G:G,1,"false")=H210,"TRUE","FALSE")</f>
        <v>TRUE</v>
      </c>
      <c r="K210" s="16" t="s">
        <v>1206</v>
      </c>
      <c r="L210" s="16" t="s">
        <v>1247</v>
      </c>
      <c r="M210" s="7"/>
      <c r="N210" s="9" t="s">
        <v>51</v>
      </c>
      <c r="O210" s="12" t="b">
        <v>0</v>
      </c>
      <c r="P210" s="10" t="b">
        <v>1</v>
      </c>
      <c r="Q210" s="122" t="str">
        <f>IF(L210=999,"",("    "&amp;C210&amp;"_def_"&amp;H210&amp;": """&amp;L210&amp;""""))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c r="R210" s="109" t="s">
        <v>1275</v>
      </c>
    </row>
    <row r="211" spans="1:18">
      <c r="A211"/>
      <c r="B211">
        <v>188</v>
      </c>
      <c r="C211" t="s">
        <v>0</v>
      </c>
      <c r="D211" s="32" t="s">
        <v>65</v>
      </c>
      <c r="F211" t="s">
        <v>779</v>
      </c>
      <c r="G211" t="s">
        <v>548</v>
      </c>
      <c r="H211" s="7" t="s">
        <v>63</v>
      </c>
      <c r="I211" s="32" t="s">
        <v>65</v>
      </c>
      <c r="J211" s="32" t="str">
        <f>IF(VLOOKUP(H211,find_replace!G:G,1,"false")=H211,"TRUE","FALSE")</f>
        <v>TRUE</v>
      </c>
      <c r="K211" s="16" t="s">
        <v>64</v>
      </c>
      <c r="L211" s="16" t="s">
        <v>64</v>
      </c>
      <c r="M211" s="7"/>
      <c r="N211" s="9" t="s">
        <v>51</v>
      </c>
      <c r="O211" s="10" t="b">
        <v>1</v>
      </c>
      <c r="P211" s="10" t="b">
        <v>1</v>
      </c>
      <c r="Q211" s="122" t="str">
        <f>IF(L211=999,"",("    "&amp;C211&amp;"_def_"&amp;H211&amp;": """&amp;L211&amp;""""))</f>
        <v xml:space="preserve">    term_def_visit: "When a crew has gone to a location to deploy, service, or retrieve a remote camera."</v>
      </c>
      <c r="R211" s="109" t="s">
        <v>1275</v>
      </c>
    </row>
    <row r="212" spans="1:18">
      <c r="A212"/>
      <c r="B212">
        <v>190</v>
      </c>
      <c r="C212" t="s">
        <v>0</v>
      </c>
      <c r="D212" s="32" t="s">
        <v>62</v>
      </c>
      <c r="F212" t="s">
        <v>779</v>
      </c>
      <c r="G212" t="s">
        <v>548</v>
      </c>
      <c r="H212" s="7" t="s">
        <v>60</v>
      </c>
      <c r="I212" s="32" t="s">
        <v>62</v>
      </c>
      <c r="J212" s="32" t="str">
        <f>IF(VLOOKUP(H212,find_replace!G:G,1,"false")=H212,"TRUE","FALSE")</f>
        <v>TRUE</v>
      </c>
      <c r="K212" s="16" t="s">
        <v>61</v>
      </c>
      <c r="L212" s="16" t="s">
        <v>61</v>
      </c>
      <c r="M212" s="7"/>
      <c r="N212" s="9" t="s">
        <v>51</v>
      </c>
      <c r="O212" s="10" t="b">
        <v>1</v>
      </c>
      <c r="P212" s="10" t="b">
        <v>1</v>
      </c>
      <c r="Q212" s="122" t="str">
        <f>IF(L212=999,"",("    "&amp;C212&amp;"_def_"&amp;H212&amp;": """&amp;L212&amp;""""))</f>
        <v xml:space="preserve">    term_def_visit_metadata: "Metadata that should be collected each time a camera location is visited to deploy, Service*/Retrieval Field Datasheet."</v>
      </c>
      <c r="R212" s="109" t="s">
        <v>1275</v>
      </c>
    </row>
    <row r="213" spans="1:18">
      <c r="A213"/>
      <c r="B213">
        <v>191</v>
      </c>
      <c r="C213" t="s">
        <v>0</v>
      </c>
      <c r="D213" s="32" t="s">
        <v>59</v>
      </c>
      <c r="F213" t="s">
        <v>779</v>
      </c>
      <c r="G213" t="s">
        <v>546</v>
      </c>
      <c r="H213" s="7" t="s">
        <v>58</v>
      </c>
      <c r="I213" s="32" t="s">
        <v>59</v>
      </c>
      <c r="J213" s="32" t="str">
        <f>IF(VLOOKUP(H213,find_replace!G:G,1,"false")=H213,"TRUE","FALSE")</f>
        <v>TRUE</v>
      </c>
      <c r="K213" s="16" t="s">
        <v>1409</v>
      </c>
      <c r="L213" s="16" t="s">
        <v>1260</v>
      </c>
      <c r="M213" s="7"/>
      <c r="N213" s="9" t="s">
        <v>51</v>
      </c>
      <c r="O213" s="12" t="b">
        <v>0</v>
      </c>
      <c r="P213" s="10" t="b">
        <v>1</v>
      </c>
      <c r="Q213" s="122" t="str">
        <f>IF(L213=999,"",("    "&amp;C213&amp;"_def_"&amp;H213&amp;": """&amp;L213&amp;""""))</f>
        <v xml:space="preserve">    term_def_baitlure_visual_lure: "Any material that draws animals closer via their sense of sight (Schlexer, 2008)."</v>
      </c>
      <c r="R213" s="109" t="s">
        <v>1275</v>
      </c>
    </row>
    <row r="214" spans="1:18">
      <c r="A214" s="2"/>
      <c r="B214" s="2"/>
      <c r="C214" s="2" t="s">
        <v>0</v>
      </c>
      <c r="D214" s="2" t="s">
        <v>41</v>
      </c>
      <c r="F214" t="s">
        <v>827</v>
      </c>
      <c r="G214" s="2" t="s">
        <v>40</v>
      </c>
      <c r="H214" s="2" t="s">
        <v>42</v>
      </c>
      <c r="I214" s="2" t="s">
        <v>1274</v>
      </c>
      <c r="J214" s="32" t="str">
        <f>IF(VLOOKUP(H214,find_replace!G:G,1,"false")=H214,"TRUE","FALSE")</f>
        <v>TRUE</v>
      </c>
      <c r="K214" s="31" t="s">
        <v>1408</v>
      </c>
      <c r="L214" s="31" t="s">
        <v>1259</v>
      </c>
      <c r="M214" s="2"/>
      <c r="N214" s="2"/>
      <c r="O214" s="2"/>
      <c r="P214" s="2"/>
      <c r="Q214" s="122" t="str">
        <f>IF(L214=999,"",("    "&amp;C214&amp;"_def_"&amp;H214&amp;": """&amp;L214&amp;""""))</f>
        <v xml:space="preserve">    term_def_obj_vital_rate: "The species-specific factors of a population that, together, play a large role in the population's trend. These include the birth rate, recruitment rate, and probability of survival and mortality.' (NBCKC, 2024a)"</v>
      </c>
      <c r="R214" s="109" t="s">
        <v>1275</v>
      </c>
    </row>
    <row r="215" spans="1:18">
      <c r="A215"/>
      <c r="B215">
        <v>192</v>
      </c>
      <c r="C215" t="s">
        <v>0</v>
      </c>
      <c r="D215" s="32" t="s">
        <v>57</v>
      </c>
      <c r="F215" t="s">
        <v>779</v>
      </c>
      <c r="G215" t="s">
        <v>555</v>
      </c>
      <c r="H215" s="7" t="s">
        <v>56</v>
      </c>
      <c r="I215" s="32" t="s">
        <v>57</v>
      </c>
      <c r="J215" s="32" t="str">
        <f>IF(VLOOKUP(H215,find_replace!G:G,1,"false")=H215,"TRUE","FALSE")</f>
        <v>TRUE</v>
      </c>
      <c r="K215" s="16" t="s">
        <v>425</v>
      </c>
      <c r="L215" s="16" t="s">
        <v>425</v>
      </c>
      <c r="M215" s="7"/>
      <c r="N215" s="9" t="s">
        <v>51</v>
      </c>
      <c r="O215" s="10" t="b">
        <v>1</v>
      </c>
      <c r="P215" s="10" t="b">
        <v>1</v>
      </c>
      <c r="Q215" s="122" t="str">
        <f>IF(L215=999,"",("    "&amp;C215&amp;"_def_"&amp;H215&amp;": """&amp;L215&amp;""""))</f>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R215" s="109" t="s">
        <v>1275</v>
      </c>
    </row>
    <row r="216" spans="1:18">
      <c r="A216"/>
      <c r="B216">
        <v>198</v>
      </c>
      <c r="C216" t="s">
        <v>0</v>
      </c>
      <c r="D216" s="7" t="s">
        <v>52</v>
      </c>
      <c r="E216" s="2"/>
      <c r="F216" t="s">
        <v>779</v>
      </c>
      <c r="G216" t="s">
        <v>4</v>
      </c>
      <c r="H216" s="7" t="s">
        <v>467</v>
      </c>
      <c r="I216" s="7" t="s">
        <v>52</v>
      </c>
      <c r="J216" s="32" t="str">
        <f>IF(VLOOKUP(H216,find_replace!G:G,1,"false")=H216,"TRUE","FALSE")</f>
        <v>TRUE</v>
      </c>
      <c r="K216" s="16" t="s">
        <v>387</v>
      </c>
      <c r="L216" s="16" t="s">
        <v>387</v>
      </c>
      <c r="M216" s="7"/>
      <c r="N216" s="9" t="s">
        <v>51</v>
      </c>
      <c r="O216" s="12" t="b">
        <v>0</v>
      </c>
      <c r="P216" s="10" t="b">
        <v>1</v>
      </c>
      <c r="Q216" s="122" t="str">
        <f>IF(L216=999,"",("    "&amp;C216&amp;"_def_"&amp;H216&amp;": """&amp;L216&amp;""""))</f>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c r="R216" s="109" t="s">
        <v>1275</v>
      </c>
    </row>
    <row r="217" spans="1:18">
      <c r="A217"/>
      <c r="B217">
        <v>173</v>
      </c>
      <c r="C217" t="s">
        <v>429</v>
      </c>
      <c r="D217" s="7" t="s">
        <v>506</v>
      </c>
      <c r="E217" t="s">
        <v>1298</v>
      </c>
      <c r="F217" t="s">
        <v>779</v>
      </c>
      <c r="G217" t="s">
        <v>550</v>
      </c>
      <c r="H217" s="7" t="s">
        <v>1917</v>
      </c>
      <c r="I217" s="7" t="s">
        <v>773</v>
      </c>
      <c r="J217" s="32" t="str">
        <f>IF(VLOOKUP(H217,find_replace!G:G,1,"false")=H217,"TRUE","FALSE")</f>
        <v>TRUE</v>
      </c>
      <c r="K217" s="16" t="s">
        <v>313</v>
      </c>
      <c r="L217" s="16" t="s">
        <v>313</v>
      </c>
      <c r="M217" s="7"/>
      <c r="N217" s="9" t="b">
        <v>0</v>
      </c>
      <c r="O217" s="10" t="b">
        <v>1</v>
      </c>
      <c r="P217" s="10" t="b">
        <v>1</v>
      </c>
      <c r="Q217" s="122" t="str">
        <f>IF(L217=999,"",("    "&amp;C217&amp;"_def_"&amp;H217&amp;": """&amp;L217&amp;""""))</f>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c r="R217" s="109" t="s">
        <v>1275</v>
      </c>
    </row>
    <row r="218" spans="1:18">
      <c r="A218"/>
      <c r="B218"/>
      <c r="C218" t="s">
        <v>0</v>
      </c>
      <c r="D218" s="69" t="s">
        <v>443</v>
      </c>
      <c r="E218" s="2"/>
      <c r="F218" t="s">
        <v>779</v>
      </c>
      <c r="G218" t="s">
        <v>829</v>
      </c>
      <c r="H218" s="2" t="s">
        <v>2369</v>
      </c>
      <c r="I218" s="69" t="s">
        <v>443</v>
      </c>
      <c r="J218" s="32" t="e">
        <f>IF(VLOOKUP(H218,find_replace!G:G,1,"false")=H218,"TRUE","FALSE")</f>
        <v>#N/A</v>
      </c>
      <c r="K218" s="18" t="s">
        <v>2370</v>
      </c>
      <c r="L218" s="18" t="s">
        <v>2371</v>
      </c>
      <c r="M218"/>
      <c r="N218"/>
      <c r="O218"/>
      <c r="P218"/>
      <c r="Q218" s="122" t="str">
        <f>IF(L218=999,"",("    "&amp;C218&amp;"_def_"&amp;H218&amp;": """&amp;L218&amp;""""))</f>
        <v xml:space="preserve">    term_def_mod_divers_rich_divers2: "A measure of diversity that incorporates both the number of species in an assemblage and some measure of their relative abundances. Many species diversity indices can be converted by an algebraic transformation to Hill numbers.' (Gotelli &amp; Chao, 2013)"</v>
      </c>
      <c r="R218" s="109" t="s">
        <v>1275</v>
      </c>
    </row>
    <row r="219" spans="1:18">
      <c r="A219" t="s">
        <v>535</v>
      </c>
      <c r="B219"/>
      <c r="C219" t="s">
        <v>0</v>
      </c>
      <c r="D219" s="69" t="s">
        <v>442</v>
      </c>
      <c r="E219" s="2"/>
      <c r="F219" t="s">
        <v>779</v>
      </c>
      <c r="G219" t="s">
        <v>829</v>
      </c>
      <c r="H219" s="2" t="s">
        <v>2366</v>
      </c>
      <c r="I219" s="69" t="s">
        <v>442</v>
      </c>
      <c r="J219" s="32" t="e">
        <f>IF(VLOOKUP(H219,find_replace!G:G,1,"false")=H219,"TRUE","FALSE")</f>
        <v>#N/A</v>
      </c>
      <c r="K219" s="114" t="s">
        <v>2368</v>
      </c>
      <c r="L219" s="114" t="s">
        <v>2367</v>
      </c>
      <c r="M219"/>
      <c r="N219"/>
      <c r="O219"/>
      <c r="P219"/>
      <c r="Q219" s="122" t="str">
        <f>IF(L219=999,"",("    "&amp;C219&amp;"_def_"&amp;H219&amp;": """&amp;L219&amp;""""))</f>
        <v xml:space="preserve">    term_def_mod_divers_rich_rich3: "The total number of species in an assemblage or a sample. Species richness in an assemblage is difficult to estimate reliably from sample data because it is very sensitive to the number of individuals and the number of samples collected. Species richness is a diversity of order 0 (which means it is completely insensitive to species abundances).' (Gotelli &amp; Chao, 2013)"</v>
      </c>
      <c r="R219" s="109" t="s">
        <v>1275</v>
      </c>
    </row>
    <row r="220" spans="1:18">
      <c r="F220" s="82" t="s">
        <v>780</v>
      </c>
      <c r="G220" s="82"/>
      <c r="H220" s="82" t="s">
        <v>1852</v>
      </c>
      <c r="I220" s="82" t="s">
        <v>1845</v>
      </c>
      <c r="J220" s="32" t="str">
        <f>IF(VLOOKUP(H220,find_replace!G:G,1,"false")=H220,"TRUE","FALSE")</f>
        <v>TRUE</v>
      </c>
      <c r="K220" s="128" t="s">
        <v>2358</v>
      </c>
      <c r="L220" s="128" t="s">
        <v>2388</v>
      </c>
      <c r="R220" s="109" t="s">
        <v>1275</v>
      </c>
    </row>
    <row r="221" spans="1:18">
      <c r="F221" s="82" t="s">
        <v>780</v>
      </c>
      <c r="G221" s="82"/>
      <c r="H221" s="82" t="s">
        <v>1397</v>
      </c>
      <c r="I221" s="82" t="s">
        <v>1846</v>
      </c>
      <c r="J221" s="32" t="str">
        <f>IF(VLOOKUP(H221,find_replace!G:G,1,"false")=H221,"TRUE","FALSE")</f>
        <v>TRUE</v>
      </c>
      <c r="K221" s="128" t="s">
        <v>2359</v>
      </c>
      <c r="L221" s="128" t="s">
        <v>2389</v>
      </c>
      <c r="R221" s="109" t="s">
        <v>1275</v>
      </c>
    </row>
    <row r="222" spans="1:18">
      <c r="F222" s="82" t="s">
        <v>661</v>
      </c>
      <c r="G222" s="82"/>
      <c r="H222" s="85" t="s">
        <v>792</v>
      </c>
      <c r="I222" s="82" t="s">
        <v>636</v>
      </c>
      <c r="J222" s="32" t="str">
        <f>IF(VLOOKUP(H222,find_replace!G:G,1,"false")=H222,"TRUE","FALSE")</f>
        <v>TRUE</v>
      </c>
      <c r="K222" s="128" t="s">
        <v>1808</v>
      </c>
      <c r="L222" s="128" t="s">
        <v>1763</v>
      </c>
      <c r="R222" s="109" t="s">
        <v>1275</v>
      </c>
    </row>
    <row r="223" spans="1:18">
      <c r="F223" s="82" t="s">
        <v>468</v>
      </c>
      <c r="G223" s="82"/>
      <c r="H223" s="82" t="s">
        <v>799</v>
      </c>
      <c r="I223" s="86" t="s">
        <v>669</v>
      </c>
      <c r="J223" s="32" t="str">
        <f>IF(VLOOKUP(H223,find_replace!G:G,1,"false")=H223,"TRUE","FALSE")</f>
        <v>TRUE</v>
      </c>
      <c r="K223" s="128" t="s">
        <v>1800</v>
      </c>
      <c r="L223" s="128" t="s">
        <v>1793</v>
      </c>
      <c r="R223" s="109" t="s">
        <v>1275</v>
      </c>
    </row>
    <row r="224" spans="1:18">
      <c r="F224" s="82" t="s">
        <v>661</v>
      </c>
      <c r="G224" s="82"/>
      <c r="H224" s="82" t="s">
        <v>793</v>
      </c>
      <c r="I224" s="82" t="s">
        <v>637</v>
      </c>
      <c r="J224" s="32" t="str">
        <f>IF(VLOOKUP(H224,find_replace!G:G,1,"false")=H224,"TRUE","FALSE")</f>
        <v>TRUE</v>
      </c>
      <c r="K224" s="128" t="s">
        <v>1811</v>
      </c>
      <c r="L224" s="128" t="s">
        <v>1766</v>
      </c>
      <c r="R224" s="109" t="s">
        <v>1275</v>
      </c>
    </row>
    <row r="225" spans="6:18">
      <c r="F225" s="82" t="s">
        <v>661</v>
      </c>
      <c r="G225" s="82"/>
      <c r="H225" s="82" t="s">
        <v>812</v>
      </c>
      <c r="I225" s="82" t="s">
        <v>653</v>
      </c>
      <c r="J225" s="32" t="str">
        <f>IF(VLOOKUP(H225,find_replace!G:G,1,"false")=H225,"TRUE","FALSE")</f>
        <v>TRUE</v>
      </c>
      <c r="K225" s="128" t="s">
        <v>1830</v>
      </c>
      <c r="L225" s="128" t="s">
        <v>1785</v>
      </c>
      <c r="R225" s="109" t="s">
        <v>1275</v>
      </c>
    </row>
    <row r="226" spans="6:18">
      <c r="F226" s="82" t="s">
        <v>679</v>
      </c>
      <c r="G226" s="82"/>
      <c r="H226" s="82" t="s">
        <v>805</v>
      </c>
      <c r="I226" s="82" t="s">
        <v>680</v>
      </c>
      <c r="J226" s="32" t="str">
        <f>IF(VLOOKUP(H226,find_replace!G:G,1,"false")=H226,"TRUE","FALSE")</f>
        <v>TRUE</v>
      </c>
      <c r="K226" s="128" t="s">
        <v>2376</v>
      </c>
      <c r="L226" s="128" t="s">
        <v>2376</v>
      </c>
      <c r="R226" s="109" t="s">
        <v>1275</v>
      </c>
    </row>
    <row r="227" spans="6:18">
      <c r="F227" s="82" t="s">
        <v>780</v>
      </c>
      <c r="G227" s="82"/>
      <c r="H227" s="82" t="s">
        <v>2364</v>
      </c>
      <c r="I227" s="82" t="s">
        <v>1759</v>
      </c>
      <c r="J227" s="32" t="str">
        <f>IF(VLOOKUP(H227,find_replace!G:G,1,"false")=H227,"TRUE","FALSE")</f>
        <v>TRUE</v>
      </c>
      <c r="K227" s="128" t="s">
        <v>1758</v>
      </c>
      <c r="L227" s="128" t="s">
        <v>1758</v>
      </c>
      <c r="R227" s="109" t="s">
        <v>1275</v>
      </c>
    </row>
    <row r="228" spans="6:18">
      <c r="F228" s="82" t="s">
        <v>780</v>
      </c>
      <c r="G228" s="82"/>
      <c r="H228" s="82" t="s">
        <v>460</v>
      </c>
      <c r="I228" s="82" t="s">
        <v>677</v>
      </c>
      <c r="J228" s="32" t="str">
        <f>IF(VLOOKUP(H228,find_replace!G:G,1,"false")=H228,"TRUE","FALSE")</f>
        <v>TRUE</v>
      </c>
      <c r="K228" s="128" t="s">
        <v>2365</v>
      </c>
      <c r="L228" s="128" t="s">
        <v>2365</v>
      </c>
      <c r="R228" s="109" t="s">
        <v>1275</v>
      </c>
    </row>
    <row r="229" spans="6:18">
      <c r="F229" s="82" t="s">
        <v>468</v>
      </c>
      <c r="G229" s="82"/>
      <c r="H229" s="82" t="s">
        <v>803</v>
      </c>
      <c r="I229" s="82" t="s">
        <v>675</v>
      </c>
      <c r="J229" s="32" t="str">
        <f>IF(VLOOKUP(H229,find_replace!G:G,1,"false")=H229,"TRUE","FALSE")</f>
        <v>TRUE</v>
      </c>
      <c r="K229" s="128" t="s">
        <v>1805</v>
      </c>
      <c r="L229" s="128" t="s">
        <v>1798</v>
      </c>
      <c r="R229" s="109" t="s">
        <v>1275</v>
      </c>
    </row>
    <row r="230" spans="6:18">
      <c r="F230" s="82" t="s">
        <v>780</v>
      </c>
      <c r="G230" s="82"/>
      <c r="H230" s="82" t="s">
        <v>2362</v>
      </c>
      <c r="I230" s="82" t="s">
        <v>1699</v>
      </c>
      <c r="J230" s="32" t="str">
        <f>IF(VLOOKUP(H230,find_replace!G:G,1,"false")=H230,"TRUE","FALSE")</f>
        <v>TRUE</v>
      </c>
      <c r="K230" s="128" t="s">
        <v>2374</v>
      </c>
      <c r="L230" s="128" t="s">
        <v>2390</v>
      </c>
      <c r="R230" s="109" t="s">
        <v>1275</v>
      </c>
    </row>
    <row r="231" spans="6:18">
      <c r="F231" s="82" t="s">
        <v>661</v>
      </c>
      <c r="G231" s="82"/>
      <c r="H231" s="82" t="s">
        <v>791</v>
      </c>
      <c r="I231" s="82" t="s">
        <v>635</v>
      </c>
      <c r="J231" s="32" t="str">
        <f>IF(VLOOKUP(H231,find_replace!G:G,1,"false")=H231,"TRUE","FALSE")</f>
        <v>TRUE</v>
      </c>
      <c r="K231" s="128" t="s">
        <v>1809</v>
      </c>
      <c r="L231" s="128" t="s">
        <v>1764</v>
      </c>
      <c r="R231" s="109" t="s">
        <v>1275</v>
      </c>
    </row>
    <row r="232" spans="6:18">
      <c r="F232" s="82" t="s">
        <v>468</v>
      </c>
      <c r="G232" s="82"/>
      <c r="H232" s="82" t="s">
        <v>801</v>
      </c>
      <c r="I232" s="82" t="s">
        <v>673</v>
      </c>
      <c r="J232" s="32" t="str">
        <f>IF(VLOOKUP(H232,find_replace!G:G,1,"false")=H232,"TRUE","FALSE")</f>
        <v>TRUE</v>
      </c>
      <c r="K232" s="128" t="s">
        <v>1840</v>
      </c>
      <c r="L232" s="128" t="s">
        <v>1841</v>
      </c>
      <c r="R232" s="109" t="s">
        <v>1275</v>
      </c>
    </row>
    <row r="233" spans="6:18" ht="15">
      <c r="F233" s="82" t="s">
        <v>780</v>
      </c>
      <c r="G233" s="116"/>
      <c r="H233" s="2" t="s">
        <v>2363</v>
      </c>
      <c r="I233" s="82" t="s">
        <v>1700</v>
      </c>
      <c r="J233" s="32" t="str">
        <f>IF(VLOOKUP(H233,find_replace!G:G,1,"false")=H233,"TRUE","FALSE")</f>
        <v>TRUE</v>
      </c>
      <c r="K233" s="121" t="s">
        <v>2375</v>
      </c>
      <c r="L233" s="125" t="s">
        <v>2391</v>
      </c>
      <c r="R233" s="109" t="s">
        <v>1275</v>
      </c>
    </row>
  </sheetData>
  <autoFilter ref="A1:R219" xr:uid="{B9597082-29CB-45FC-A241-16B4E33864A2}">
    <sortState xmlns:xlrd2="http://schemas.microsoft.com/office/spreadsheetml/2017/richdata2" ref="A2:R219">
      <sortCondition ref="J1:J219"/>
    </sortState>
  </autoFilter>
  <conditionalFormatting sqref="I1:J1 I234:J1048576 I2:I232">
    <cfRule type="duplicateValues" dxfId="37" priority="4"/>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3E448-581A-4058-9C26-14CC814D4B74}">
  <sheetPr codeName="Sheet11"/>
  <dimension ref="A1:T107"/>
  <sheetViews>
    <sheetView workbookViewId="0"/>
  </sheetViews>
  <sheetFormatPr defaultColWidth="9.125" defaultRowHeight="15.75"/>
  <cols>
    <col min="1" max="2" width="9.125" style="13"/>
    <col min="3" max="3" width="43.375" style="35" customWidth="1"/>
    <col min="4" max="4" width="46" style="13" hidden="1" customWidth="1"/>
    <col min="5" max="5" width="46" style="13" customWidth="1"/>
    <col min="6" max="6" width="11.375" style="13" bestFit="1" customWidth="1"/>
    <col min="7" max="7" width="28.125" style="13" customWidth="1"/>
    <col min="8" max="8" width="62" style="34" customWidth="1"/>
    <col min="9" max="9" width="18.625" style="13" customWidth="1"/>
    <col min="10" max="10" width="18.25" style="13" customWidth="1"/>
    <col min="11" max="11" width="18.625" style="13" customWidth="1"/>
    <col min="12" max="16384" width="9.125" style="13"/>
  </cols>
  <sheetData>
    <row r="1" spans="1:20">
      <c r="A1" s="13" t="s">
        <v>1132</v>
      </c>
      <c r="B1" s="13" t="s">
        <v>1131</v>
      </c>
      <c r="C1" s="35" t="s">
        <v>809</v>
      </c>
      <c r="D1" s="13" t="s">
        <v>1130</v>
      </c>
      <c r="E1" s="13" t="s">
        <v>1129</v>
      </c>
      <c r="F1" s="13" t="s">
        <v>1128</v>
      </c>
      <c r="G1" s="13" t="s">
        <v>1127</v>
      </c>
      <c r="H1" s="34" t="s">
        <v>1126</v>
      </c>
      <c r="I1" s="13" t="s">
        <v>1124</v>
      </c>
      <c r="J1" s="13" t="s">
        <v>1125</v>
      </c>
      <c r="K1" s="13" t="s">
        <v>1124</v>
      </c>
      <c r="L1" s="13" t="s">
        <v>1124</v>
      </c>
      <c r="M1" s="13" t="s">
        <v>1124</v>
      </c>
      <c r="N1" s="13" t="s">
        <v>1124</v>
      </c>
      <c r="O1" s="13" t="s">
        <v>1124</v>
      </c>
      <c r="P1" s="13" t="s">
        <v>1124</v>
      </c>
      <c r="Q1" s="13" t="s">
        <v>1124</v>
      </c>
      <c r="R1" s="13" t="s">
        <v>1124</v>
      </c>
      <c r="S1" s="13" t="s">
        <v>1124</v>
      </c>
      <c r="T1" s="13" t="s">
        <v>1124</v>
      </c>
    </row>
    <row r="2" spans="1:20">
      <c r="A2" s="13" t="s">
        <v>851</v>
      </c>
      <c r="C2" s="39" t="s">
        <v>1123</v>
      </c>
      <c r="D2" s="43" t="s">
        <v>1122</v>
      </c>
      <c r="E2" s="43" t="s">
        <v>1121</v>
      </c>
      <c r="F2" s="34" t="str">
        <f t="shared" ref="F2:F33" si="0">IF(E2=G2,"FALSE","TRUE")</f>
        <v>FALSE</v>
      </c>
      <c r="G2" s="43" t="s">
        <v>1121</v>
      </c>
      <c r="H2" s="34" t="str">
        <f t="shared" ref="H2:H33" si="1">IF(F2="FALSE",("'"&amp;G2&amp;"' {{ rtxt_nbckc_2024a }}"),("'"&amp;G2&amp;"' modified from {{ rtxt_nbckc_2024a }}"))</f>
        <v>'Occurs when an animal undergoes physiological and/or behavioral responses to environmental or internal perturbation. A stress &lt;i&gt;hormone&lt;/i&gt; is a chemical compounds synthesized in the body to chemically communicate a stress reaction to various systems within that organism.' {{ rtxt_nbckc_2024a }}</v>
      </c>
      <c r="I2" s="13" t="s">
        <v>906</v>
      </c>
      <c r="K2" s="13">
        <v>32</v>
      </c>
      <c r="L2" s="13">
        <v>35</v>
      </c>
    </row>
    <row r="3" spans="1:20">
      <c r="A3" s="13" t="s">
        <v>851</v>
      </c>
      <c r="C3" s="39" t="s">
        <v>1120</v>
      </c>
      <c r="D3" s="43" t="s">
        <v>1119</v>
      </c>
      <c r="E3" s="43" t="s">
        <v>1118</v>
      </c>
      <c r="F3" s="34" t="str">
        <f t="shared" si="0"/>
        <v>FALSE</v>
      </c>
      <c r="G3" s="43" t="s">
        <v>1118</v>
      </c>
      <c r="H3" s="34" t="str">
        <f t="shared" si="1"/>
        <v>'A motion- or heat-activated camera which is usually fixed to a stationary structure (such as a tree). This specialized camera has an infrared sensor, or another motion detector that records data (photo or video) if a moving object of different temperature passes by.' {{ rtxt_nbckc_2024a }}</v>
      </c>
      <c r="I3" s="13">
        <v>35</v>
      </c>
      <c r="J3" s="13" t="s">
        <v>834</v>
      </c>
      <c r="K3" s="13">
        <v>35</v>
      </c>
    </row>
    <row r="4" spans="1:20">
      <c r="A4" s="13" t="b">
        <v>0</v>
      </c>
      <c r="C4" s="39" t="s">
        <v>1117</v>
      </c>
      <c r="D4" s="34" t="s">
        <v>1116</v>
      </c>
      <c r="E4" s="34" t="s">
        <v>1115</v>
      </c>
      <c r="F4" s="34" t="str">
        <f t="shared" si="0"/>
        <v>FALSE</v>
      </c>
      <c r="G4" s="34" t="s">
        <v>1115</v>
      </c>
      <c r="H4" s="34" t="str">
        <f t="shared" si="1"/>
        <v>'A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 rtxt_nbckc_2024a }}</v>
      </c>
      <c r="I4" s="13">
        <v>35</v>
      </c>
      <c r="J4" s="13" t="s">
        <v>834</v>
      </c>
      <c r="K4" s="13">
        <v>35</v>
      </c>
    </row>
    <row r="5" spans="1:20">
      <c r="A5" s="13" t="b">
        <v>0</v>
      </c>
      <c r="C5" s="39" t="s">
        <v>1114</v>
      </c>
      <c r="D5" s="34" t="s">
        <v>1113</v>
      </c>
      <c r="E5" s="34" t="s">
        <v>1113</v>
      </c>
      <c r="F5" s="34" t="str">
        <f t="shared" si="0"/>
        <v>FALSE</v>
      </c>
      <c r="G5" s="34" t="s">
        <v>1113</v>
      </c>
      <c r="H5" s="34" t="str">
        <f t="shared" si="1"/>
        <v>'Collars fitted with either a Very High Frequency (VHF) radio transmitter and/or a Global Position System (GPS) unit. May also be referred to as 'tracking collars' or 'radio collars'.' {{ rtxt_nbckc_2024a }}</v>
      </c>
      <c r="I5" s="13">
        <v>35</v>
      </c>
      <c r="J5" s="13" t="s">
        <v>834</v>
      </c>
      <c r="K5" s="13">
        <v>35</v>
      </c>
    </row>
    <row r="6" spans="1:20">
      <c r="A6" s="13" t="b">
        <v>0</v>
      </c>
      <c r="C6" s="39" t="s">
        <v>1112</v>
      </c>
      <c r="D6" s="34" t="s">
        <v>1111</v>
      </c>
      <c r="E6" s="34" t="s">
        <v>1111</v>
      </c>
      <c r="F6" s="34" t="str">
        <f t="shared" si="0"/>
        <v>FALSE</v>
      </c>
      <c r="G6" s="34" t="s">
        <v>1111</v>
      </c>
      <c r="H6" s="34" t="str">
        <f t="shared" si="1"/>
        <v>'Local community members, Elders and harvesters hold vast knowledge of caribou health and population status.' {{ rtxt_nbckc_2024a }}</v>
      </c>
      <c r="I6" s="13">
        <v>35</v>
      </c>
      <c r="J6" s="13" t="s">
        <v>834</v>
      </c>
      <c r="K6" s="13">
        <v>35</v>
      </c>
    </row>
    <row r="7" spans="1:20">
      <c r="A7" s="13" t="b">
        <v>0</v>
      </c>
      <c r="C7" s="39" t="s">
        <v>1110</v>
      </c>
      <c r="D7" s="34" t="s">
        <v>1109</v>
      </c>
      <c r="E7" s="34" t="s">
        <v>1108</v>
      </c>
      <c r="F7" s="34" t="str">
        <f t="shared" si="0"/>
        <v>FALSE</v>
      </c>
      <c r="G7" s="34" t="s">
        <v>1108</v>
      </c>
      <c r="H7" s="34" t="str">
        <f t="shared" si="1"/>
        <v>'For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 {{ rtxt_nbckc_2024a }}</v>
      </c>
      <c r="I7" s="13">
        <v>35</v>
      </c>
      <c r="J7" s="13" t="s">
        <v>834</v>
      </c>
      <c r="K7" s="13">
        <v>35</v>
      </c>
    </row>
    <row r="8" spans="1:20">
      <c r="A8" s="13" t="b">
        <v>0</v>
      </c>
      <c r="C8" s="42" t="s">
        <v>1107</v>
      </c>
      <c r="D8" s="34" t="s">
        <v>1106</v>
      </c>
      <c r="E8" s="34" t="s">
        <v>1106</v>
      </c>
      <c r="F8" s="34" t="str">
        <f t="shared" si="0"/>
        <v>FALSE</v>
      </c>
      <c r="G8" s="34" t="s">
        <v>1106</v>
      </c>
      <c r="H8" s="34" t="str">
        <f t="shared" si="1"/>
        <v>'The automatic recording and transmission of data from remote or inaccessible sources to an information technology system in a different location for monitoring and analysis.' {{ rtxt_nbckc_2024a }}</v>
      </c>
      <c r="I8" s="13">
        <v>35</v>
      </c>
      <c r="J8" s="13" t="s">
        <v>834</v>
      </c>
      <c r="K8" s="13">
        <v>35</v>
      </c>
    </row>
    <row r="9" spans="1:20">
      <c r="A9" s="13" t="b">
        <v>0</v>
      </c>
      <c r="C9" s="39" t="s">
        <v>1105</v>
      </c>
      <c r="D9" s="34" t="s">
        <v>1104</v>
      </c>
      <c r="E9" s="34" t="s">
        <v>1104</v>
      </c>
      <c r="F9" s="34" t="str">
        <f t="shared" si="0"/>
        <v>FALSE</v>
      </c>
      <c r="G9" s="34" t="s">
        <v>1104</v>
      </c>
      <c r="H9" s="34" t="str">
        <f t="shared" si="1"/>
        <v>'Collars fitted with either a Very High Frequency (VHF) radio transmitter and/or a Global Position System (GPS) unit as well as an outward-facing camera. Tracks (caribou tracks) (English)' {{ rtxt_nbckc_2024a }}</v>
      </c>
      <c r="I9" s="13">
        <v>35</v>
      </c>
      <c r="J9" s="13" t="s">
        <v>834</v>
      </c>
      <c r="K9" s="13">
        <v>35</v>
      </c>
    </row>
    <row r="10" spans="1:20">
      <c r="A10" s="13" t="b">
        <v>0</v>
      </c>
      <c r="C10" s="39" t="s">
        <v>1103</v>
      </c>
      <c r="D10" s="34" t="s">
        <v>1102</v>
      </c>
      <c r="E10" s="34" t="s">
        <v>1102</v>
      </c>
      <c r="F10" s="34" t="str">
        <f t="shared" si="0"/>
        <v>FALSE</v>
      </c>
      <c r="G10" s="34" t="s">
        <v>1102</v>
      </c>
      <c r="H10" s="34" t="str">
        <f t="shared" si="1"/>
        <v>'Sampling based on observation of an animal (an individual or herd of the target species). Note: compare against 'Indirect sampling'.' {{ rtxt_nbckc_2024a }}</v>
      </c>
      <c r="I10" s="13">
        <v>35</v>
      </c>
      <c r="J10" s="13" t="s">
        <v>834</v>
      </c>
      <c r="K10" s="13">
        <v>35</v>
      </c>
    </row>
    <row r="11" spans="1:20">
      <c r="A11" s="13" t="b">
        <v>0</v>
      </c>
      <c r="C11" s="39" t="s">
        <v>1101</v>
      </c>
      <c r="D11" s="34" t="s">
        <v>1100</v>
      </c>
      <c r="E11" s="34" t="s">
        <v>1099</v>
      </c>
      <c r="F11" s="34" t="str">
        <f t="shared" si="0"/>
        <v>FALSE</v>
      </c>
      <c r="G11" s="34" t="s">
        <v>1099</v>
      </c>
      <c r="H11" s="34" t="str">
        <f t="shared" si="1"/>
        <v>'Collecting samples of animal fecal matter directly from animals or from the land, to be analyzed in a lab with the goal of learning more about the animal's genetics, health, demographics, or ecology. Genetic tags (unique DNA sequences) can be extracted from the fecal pellets to identify individuals and/ or sex.' {{ rtxt_nbckc_2024a }}</v>
      </c>
      <c r="I11" s="13">
        <v>35</v>
      </c>
      <c r="J11" s="13" t="s">
        <v>834</v>
      </c>
      <c r="K11" s="13">
        <v>35</v>
      </c>
    </row>
    <row r="12" spans="1:20">
      <c r="A12" s="13" t="b">
        <v>0</v>
      </c>
      <c r="C12" s="39" t="s">
        <v>1098</v>
      </c>
      <c r="D12" s="34" t="s">
        <v>1097</v>
      </c>
      <c r="E12" s="34" t="s">
        <v>1097</v>
      </c>
      <c r="F12" s="34" t="str">
        <f t="shared" si="0"/>
        <v>FALSE</v>
      </c>
      <c r="G12" s="34" t="s">
        <v>1097</v>
      </c>
      <c r="H12" s="34" t="str">
        <f t="shared" si="1"/>
        <v>'Sampling based on observation of signs that an animal was present (e.g. collection of scat or hair, and searching for tracks in the snow, foraging sites (cratering activity), and bedding sites). Compare against 'direct sampling'.' {{ rtxt_nbckc_2024a }}</v>
      </c>
      <c r="I12" s="13">
        <v>35</v>
      </c>
      <c r="J12" s="13" t="s">
        <v>834</v>
      </c>
      <c r="K12" s="13">
        <v>35</v>
      </c>
    </row>
    <row r="13" spans="1:20">
      <c r="A13" s="13" t="b">
        <v>0</v>
      </c>
      <c r="C13" s="39" t="s">
        <v>1096</v>
      </c>
      <c r="D13" s="34" t="s">
        <v>1095</v>
      </c>
      <c r="E13" s="34" t="s">
        <v>1094</v>
      </c>
      <c r="F13" s="34" t="str">
        <f t="shared" si="0"/>
        <v>FALSE</v>
      </c>
      <c r="G13" s="34" t="s">
        <v>1094</v>
      </c>
      <c r="H13" s="34" t="str">
        <f t="shared" si="1"/>
        <v>'An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 {{ rtxt_nbckc_2024a }}</v>
      </c>
      <c r="I13" s="13">
        <v>35</v>
      </c>
      <c r="J13" s="13" t="s">
        <v>834</v>
      </c>
      <c r="K13" s="13">
        <v>35</v>
      </c>
    </row>
    <row r="14" spans="1:20">
      <c r="A14" s="13" t="b">
        <v>0</v>
      </c>
      <c r="C14" s="39" t="s">
        <v>1093</v>
      </c>
      <c r="D14" s="34" t="s">
        <v>1092</v>
      </c>
      <c r="E14" s="34" t="s">
        <v>1092</v>
      </c>
      <c r="F14" s="34" t="str">
        <f t="shared" si="0"/>
        <v>FALSE</v>
      </c>
      <c r="G14" s="34" t="s">
        <v>1092</v>
      </c>
      <c r="H14" s="34" t="str">
        <f t="shared" si="1"/>
        <v>'The clues left by an animal indicating the animal was in the area. Can include fur, scat, tracks. Not to be confused with'tracks'.' {{ rtxt_nbckc_2024a }}</v>
      </c>
      <c r="I14" s="13">
        <v>35</v>
      </c>
      <c r="J14" s="13" t="s">
        <v>834</v>
      </c>
      <c r="K14" s="13">
        <v>35</v>
      </c>
    </row>
    <row r="15" spans="1:20">
      <c r="A15" s="13" t="b">
        <v>0</v>
      </c>
      <c r="C15" s="42" t="s">
        <v>1091</v>
      </c>
      <c r="D15" s="34" t="s">
        <v>1090</v>
      </c>
      <c r="E15" s="34" t="s">
        <v>1090</v>
      </c>
      <c r="F15" s="34" t="str">
        <f t="shared" si="0"/>
        <v>FALSE</v>
      </c>
      <c r="G15" s="34" t="s">
        <v>1090</v>
      </c>
      <c r="H15" s="34" t="str">
        <f t="shared" si="1"/>
        <v>'In the case of caribou, these are hoofprints left on the ground after caribou have crossed. Caribou tracks are an example of signs.&lt;br&gt;Caribou tracks are an example of signs.' {{ rtxt_nbckc_2024a }}</v>
      </c>
      <c r="I15" s="13">
        <v>35</v>
      </c>
      <c r="J15" s="13" t="s">
        <v>834</v>
      </c>
      <c r="K15" s="13">
        <v>35</v>
      </c>
    </row>
    <row r="16" spans="1:20">
      <c r="A16" s="13" t="b">
        <v>0</v>
      </c>
      <c r="C16" s="39" t="s">
        <v>1089</v>
      </c>
      <c r="D16" s="34" t="s">
        <v>1088</v>
      </c>
      <c r="E16" s="34" t="s">
        <v>1088</v>
      </c>
      <c r="F16" s="34" t="str">
        <f t="shared" si="0"/>
        <v>FALSE</v>
      </c>
      <c r="G16" s="34" t="s">
        <v>1088</v>
      </c>
      <c r="H16" s="34" t="str">
        <f t="shared" si="1"/>
        <v>'The technique of determining information about an animal through the use of radio signals from or to a device carried by the animal.' {{ rtxt_nbckc_2024a }}</v>
      </c>
      <c r="I16" s="13" t="s">
        <v>854</v>
      </c>
      <c r="J16" s="13" t="s">
        <v>855</v>
      </c>
      <c r="K16" s="13" t="s">
        <v>854</v>
      </c>
    </row>
    <row r="17" spans="1:13">
      <c r="A17" s="13" t="b">
        <v>0</v>
      </c>
      <c r="C17" s="39" t="s">
        <v>1087</v>
      </c>
      <c r="D17" s="34" t="s">
        <v>1086</v>
      </c>
      <c r="E17" s="34" t="s">
        <v>1085</v>
      </c>
      <c r="F17" s="34" t="str">
        <f t="shared" si="0"/>
        <v>FALSE</v>
      </c>
      <c r="G17" s="34" t="s">
        <v>1085</v>
      </c>
      <c r="H17" s="34" t="str">
        <f t="shared" si="1"/>
        <v>'A population monitoring method wherein a predetermined number of transects are flown in an aircraft, animals are counted, and population metrics such as occupancy, abundance, and density can be determined. Aerial surveying is considered a direct sampling method.' {{ rtxt_nbckc_2024a }}</v>
      </c>
      <c r="I17" s="13" t="s">
        <v>862</v>
      </c>
      <c r="K17" s="13">
        <v>11</v>
      </c>
      <c r="L17" s="13">
        <v>35</v>
      </c>
    </row>
    <row r="18" spans="1:13">
      <c r="A18" s="13" t="b">
        <v>0</v>
      </c>
      <c r="C18" s="39" t="s">
        <v>1084</v>
      </c>
      <c r="D18" s="34" t="s">
        <v>1083</v>
      </c>
      <c r="E18" s="34" t="s">
        <v>1083</v>
      </c>
      <c r="F18" s="34" t="str">
        <f t="shared" si="0"/>
        <v>FALSE</v>
      </c>
      <c r="G18" s="34" t="s">
        <v>1083</v>
      </c>
      <c r="H18" s="34" t="str">
        <f t="shared" si="1"/>
        <v>'Use of aircraft to systematically fly over a study area, where onboard observers count the number of caribou seen.' {{ rtxt_nbckc_2024a }}</v>
      </c>
      <c r="I18" s="13" t="s">
        <v>862</v>
      </c>
      <c r="K18" s="13">
        <v>11</v>
      </c>
      <c r="L18" s="13">
        <v>35</v>
      </c>
    </row>
    <row r="19" spans="1:13">
      <c r="A19" s="13" t="b">
        <v>0</v>
      </c>
      <c r="C19" s="39" t="s">
        <v>1082</v>
      </c>
      <c r="D19" s="34" t="s">
        <v>1081</v>
      </c>
      <c r="E19" s="34" t="s">
        <v>1081</v>
      </c>
      <c r="F19" s="34" t="str">
        <f t="shared" si="0"/>
        <v>FALSE</v>
      </c>
      <c r="G19" s="34" t="s">
        <v>1081</v>
      </c>
      <c r="H19" s="34" t="str">
        <f t="shared" si="1"/>
        <v>'Use of aircraft (unmanned/manned), fitted with camera(s) (RGB or thermal) to capture recordings (still image or video footage) of animal(s) in the area.' {{ rtxt_nbckc_2024a }}</v>
      </c>
      <c r="I19" s="13" t="s">
        <v>862</v>
      </c>
      <c r="K19" s="13">
        <v>11</v>
      </c>
      <c r="L19" s="13">
        <v>35</v>
      </c>
    </row>
    <row r="20" spans="1:13">
      <c r="A20" s="13" t="b">
        <v>0</v>
      </c>
      <c r="C20" s="39" t="s">
        <v>1080</v>
      </c>
      <c r="D20" s="34" t="s">
        <v>1079</v>
      </c>
      <c r="E20" s="34" t="s">
        <v>1078</v>
      </c>
      <c r="F20" s="34" t="str">
        <f t="shared" si="0"/>
        <v>FALSE</v>
      </c>
      <c r="G20" s="34" t="s">
        <v>1078</v>
      </c>
      <c r="H20" s="34" t="str">
        <f t="shared" si="1"/>
        <v>'An Elder is a respected individual with life experience who plays key roles in Indigenous communities. They are explicitly named as an Elder by members of their community, i.e. not all people of a certain age become Elders. Elders are important Knowledge Keepers, and they also help to ensure cultural continuity. As living connections to the past, Elders serve as teachers, healers, advisors, and counselors. Not all communities have the same criteria; the culture or community defines what makes an Elder. However, one common trait among Indigenous Elders is a deep spirituality that influences every aspect of their lives and teachings. Elders strive to show by example, by living their lives according to deeply ingrained principles, values, and teachings.' {{ rtxt_nbckc_2024a }}</v>
      </c>
      <c r="I20" s="13" t="s">
        <v>1077</v>
      </c>
      <c r="K20" s="13">
        <v>12</v>
      </c>
      <c r="L20" s="13">
        <v>18</v>
      </c>
      <c r="M20" s="13">
        <v>35</v>
      </c>
    </row>
    <row r="21" spans="1:13">
      <c r="A21" s="13" t="b">
        <v>0</v>
      </c>
      <c r="C21" s="39" t="s">
        <v>1076</v>
      </c>
      <c r="D21" s="34" t="s">
        <v>1075</v>
      </c>
      <c r="E21" s="34" t="s">
        <v>1074</v>
      </c>
      <c r="F21" s="34" t="str">
        <f t="shared" si="0"/>
        <v>FALSE</v>
      </c>
      <c r="G21" s="34" t="s">
        <v>1074</v>
      </c>
      <c r="H21" s="34" t="str">
        <f t="shared" si="1"/>
        <v>'An individual or group that derives benefits from the use of resources, is concerned about a particular issue, and/or holds legal or de facto rights in management or decision-making. &lt;br&gt;Key stakeholders in conservation and stewardship-related projects often include a mix of user groups (e.g. harvesters, industry, tourism operators), national, provincial, and local government (e.g. Department of Fisheries and Oceans), and civil society organizations (e.g. non-governmental organizations).' {{ rtxt_nbckc_2024a }}</v>
      </c>
      <c r="I21" s="13" t="s">
        <v>1073</v>
      </c>
      <c r="K21" s="13">
        <v>17</v>
      </c>
      <c r="L21" s="13">
        <v>35</v>
      </c>
    </row>
    <row r="22" spans="1:13">
      <c r="A22" s="13" t="b">
        <v>0</v>
      </c>
      <c r="C22" s="39" t="s">
        <v>1072</v>
      </c>
      <c r="D22" s="34" t="s">
        <v>1071</v>
      </c>
      <c r="E22" s="34" t="s">
        <v>1071</v>
      </c>
      <c r="F22" s="34" t="str">
        <f t="shared" si="0"/>
        <v>FALSE</v>
      </c>
      <c r="G22" s="34" t="s">
        <v>1071</v>
      </c>
      <c r="H22" s="34" t="str">
        <f t="shared" si="1"/>
        <v>'Animal that feeds by foraging. The collective term for browsers and grazers.' {{ rtxt_nbckc_2024a }}</v>
      </c>
      <c r="I22" s="13" t="s">
        <v>992</v>
      </c>
      <c r="K22" s="13">
        <v>2</v>
      </c>
      <c r="L22" s="13">
        <v>10</v>
      </c>
      <c r="M22" s="13">
        <v>35</v>
      </c>
    </row>
    <row r="23" spans="1:13">
      <c r="A23" s="13" t="b">
        <v>0</v>
      </c>
      <c r="C23" s="39" t="s">
        <v>1070</v>
      </c>
      <c r="D23" s="34" t="s">
        <v>1069</v>
      </c>
      <c r="E23" s="34" t="s">
        <v>1069</v>
      </c>
      <c r="F23" s="34" t="str">
        <f t="shared" si="0"/>
        <v>FALSE</v>
      </c>
      <c r="G23" s="34" t="s">
        <v>1069</v>
      </c>
      <c r="H23" s="34" t="str">
        <f t="shared" si="1"/>
        <v>'The life strategy to maximize the long-term rate of energy intake; searching for and consuming food. The collective term for browsing and grazing.' {{ rtxt_nbckc_2024a }}</v>
      </c>
      <c r="I23" s="13" t="s">
        <v>992</v>
      </c>
      <c r="K23" s="13">
        <v>2</v>
      </c>
      <c r="L23" s="13">
        <v>10</v>
      </c>
      <c r="M23" s="13">
        <v>35</v>
      </c>
    </row>
    <row r="24" spans="1:13">
      <c r="A24" s="13" t="b">
        <v>0</v>
      </c>
      <c r="C24" s="39" t="s">
        <v>1068</v>
      </c>
      <c r="D24" s="46" t="s">
        <v>1067</v>
      </c>
      <c r="E24" s="46" t="s">
        <v>1067</v>
      </c>
      <c r="F24" s="34" t="str">
        <f t="shared" si="0"/>
        <v>FALSE</v>
      </c>
      <c r="G24" s="46" t="s">
        <v>1067</v>
      </c>
      <c r="H24" s="34" t="str">
        <f t="shared" si="1"/>
        <v>'Any vegetation consumable by herbivores.' {{ rtxt_nbckc_2024a }}</v>
      </c>
      <c r="I24" s="13" t="s">
        <v>1066</v>
      </c>
      <c r="K24" s="13">
        <v>2</v>
      </c>
      <c r="L24" s="13">
        <v>20</v>
      </c>
      <c r="M24" s="13">
        <v>35</v>
      </c>
    </row>
    <row r="25" spans="1:13">
      <c r="A25" s="13" t="b">
        <v>0</v>
      </c>
      <c r="C25" s="39" t="s">
        <v>1065</v>
      </c>
      <c r="D25" s="34" t="s">
        <v>1064</v>
      </c>
      <c r="E25" s="34" t="s">
        <v>1063</v>
      </c>
      <c r="F25" s="34" t="str">
        <f t="shared" si="0"/>
        <v>TRUE</v>
      </c>
      <c r="G25" s="34" t="s">
        <v>1062</v>
      </c>
      <c r="H25" s="34" t="str">
        <f t="shared" si="1"/>
        <v>'Herbaceous, broad-leaved, flowing plant, with leaves that have net-like veins. Examples of forbs that are consumed by caribou include lilies, asters, and peas.The product of a symbiotic relationship between a fungus and algae. A very slow-growing organism. Can be found on the ground or on trees. Caribou consume a wide variety of lichens, and these make up a large portion of their diet.A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Knowledge.Indigenous Knowledge pertaining specifically to the natural environment and human-environment relationships, which are passed down across generations.Indigenous Knowledge pertaining specifically to the natural environment and human-environment relationships, collected over the span of one person's lifetime.The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“Indigenous-involved”Refers to the phases of life that all individuals pass through in a normal lifetime. In caribou, these are generally referred to as calf, yearling, or adult, but can be further broken down by both age and sex. Note: May also be referred to as 'maturity class' or 'age class'.Population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size.Specific and measurable action defining how a goal will be achieved. In the context of a boreal caribou monitoring program, these commonly include what, where and when information will be collected.Surveying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species.Used to estimate the probability of occurrence at a given site during a specific time period. Note: Not to be confused with a presence-only model (see 'presence').An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'range'.The study of how and why populations change in size and structure over time. The four factors that serve to measure population change are: birth, death, immigration, and emigration Not to be confused with population demography.The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time.Biological changes in population abundance as defined by the following equation: (natural increase of births deaths) + (migratory increase of immigration - emigration). May also be called population trend. Can be used as evidence towards population state (see probability of persistence).The number of individuals present in a given area. Statistical methods can be used to convert the number of caribou counted to an estimate of the total population size. Can be used as evidence towards population state (see probability of persistence).Status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'Accuracy'.The proportion of females in a population that are pregnant. Can be determined by palpation or Pregnancy Specific Protein B (PSPB) analysis.A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 Presence-absence survey (English)Estimate the probability a site is selected given that it is encountered. Not to be confused with Occupancy models: presence-only models are less powerful than occupancy models for monitoring changes in species distribution.&lt;i&gt;Ecological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year).Results are a simple presentation of the data or output of statistical analyses. These can be thought of as the end of a survey or experiment. Compare against 'Interpretation' and 'Conclusions'.For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 ' modified from {{ rtxt_nbckc_2024a }}</v>
      </c>
      <c r="I25" s="13" t="s">
        <v>992</v>
      </c>
      <c r="K25" s="13">
        <v>2</v>
      </c>
      <c r="L25" s="13">
        <v>10</v>
      </c>
      <c r="M25" s="13">
        <v>35</v>
      </c>
    </row>
    <row r="26" spans="1:13">
      <c r="A26" s="13" t="b">
        <v>0</v>
      </c>
      <c r="C26" s="39" t="s">
        <v>1061</v>
      </c>
      <c r="D26" s="34" t="s">
        <v>1060</v>
      </c>
      <c r="E26" s="34" t="s">
        <v>1060</v>
      </c>
      <c r="F26" s="34" t="str">
        <f t="shared" si="0"/>
        <v>FALSE</v>
      </c>
      <c r="G26" s="34" t="s">
        <v>1060</v>
      </c>
      <c r="H26" s="34" t="str">
        <f t="shared" si="1"/>
        <v>'The collective term for grass-like plants with narrow leaves and barely noticeable flowers. Includes grasses, sedges, and rushes.' {{ rtxt_nbckc_2024a }}</v>
      </c>
      <c r="I26" s="13" t="s">
        <v>992</v>
      </c>
      <c r="K26" s="13">
        <v>2</v>
      </c>
      <c r="L26" s="13">
        <v>10</v>
      </c>
      <c r="M26" s="13">
        <v>35</v>
      </c>
    </row>
    <row r="27" spans="1:13">
      <c r="A27" s="13" t="b">
        <v>0</v>
      </c>
      <c r="C27" s="39" t="s">
        <v>1059</v>
      </c>
      <c r="D27" s="34" t="s">
        <v>1058</v>
      </c>
      <c r="E27" s="34" t="s">
        <v>1057</v>
      </c>
      <c r="F27" s="34" t="str">
        <f t="shared" si="0"/>
        <v>FALSE</v>
      </c>
      <c r="G27" s="34" t="s">
        <v>1057</v>
      </c>
      <c r="H27" s="34" t="str">
        <f t="shared" si="1"/>
        <v>'Herbivore that feed by grazing. A trick to remember this term is “grazers graze grass”. Examples of grazers include sheep, rabbits, and cows.' {{ rtxt_nbckc_2024a }}</v>
      </c>
      <c r="I27" s="13" t="s">
        <v>992</v>
      </c>
      <c r="K27" s="13">
        <v>2</v>
      </c>
      <c r="L27" s="13">
        <v>10</v>
      </c>
      <c r="M27" s="13">
        <v>35</v>
      </c>
    </row>
    <row r="28" spans="1:13">
      <c r="A28" s="13" t="b">
        <v>0</v>
      </c>
      <c r="C28" s="39" t="s">
        <v>1056</v>
      </c>
      <c r="D28" s="34" t="s">
        <v>1055</v>
      </c>
      <c r="E28" s="34" t="s">
        <v>1055</v>
      </c>
      <c r="F28" s="34" t="str">
        <f t="shared" si="0"/>
        <v>FALSE</v>
      </c>
      <c r="G28" s="34" t="s">
        <v>1055</v>
      </c>
      <c r="H28" s="34" t="str">
        <f t="shared" si="1"/>
        <v>'Type of feeding where animals eat vegetation that grows near the ground.' {{ rtxt_nbckc_2024a }}</v>
      </c>
      <c r="I28" s="13" t="s">
        <v>992</v>
      </c>
      <c r="K28" s="13">
        <v>2</v>
      </c>
      <c r="L28" s="13">
        <v>10</v>
      </c>
      <c r="M28" s="13">
        <v>35</v>
      </c>
    </row>
    <row r="29" spans="1:13">
      <c r="A29" s="13" t="b">
        <v>0</v>
      </c>
      <c r="C29" s="39" t="s">
        <v>1054</v>
      </c>
      <c r="D29" s="34" t="s">
        <v>1053</v>
      </c>
      <c r="E29" s="34" t="s">
        <v>1052</v>
      </c>
      <c r="F29" s="34" t="str">
        <f t="shared" si="0"/>
        <v>FALSE</v>
      </c>
      <c r="G29" s="34" t="s">
        <v>1052</v>
      </c>
      <c r="H29" s="34" t="str">
        <f t="shared" si="1"/>
        <v>'The product of a symbiotic relationship between a fungus and algae. A very slow-growing organism. Can be found on the ground or on trees. Caribou consume a wide variety of lichens, and these make up a large portion of their diet.' {{ rtxt_nbckc_2024a }}</v>
      </c>
      <c r="I29" s="13" t="s">
        <v>992</v>
      </c>
      <c r="K29" s="13">
        <v>2</v>
      </c>
      <c r="L29" s="13">
        <v>10</v>
      </c>
      <c r="M29" s="13">
        <v>35</v>
      </c>
    </row>
    <row r="30" spans="1:13">
      <c r="A30" s="13" t="b">
        <v>0</v>
      </c>
      <c r="C30" s="39" t="s">
        <v>1051</v>
      </c>
      <c r="D30" s="34" t="s">
        <v>1050</v>
      </c>
      <c r="E30" s="34" t="s">
        <v>1049</v>
      </c>
      <c r="F30" s="34" t="str">
        <f t="shared" si="0"/>
        <v>FALSE</v>
      </c>
      <c r="G30" s="34" t="s">
        <v>1049</v>
      </c>
      <c r="H30" s="34" t="str">
        <f t="shared" si="1"/>
        <v>'Initiatives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 {{ rtxt_nbckc_2024a }}</v>
      </c>
      <c r="I30" s="13" t="s">
        <v>1045</v>
      </c>
      <c r="K30" s="13">
        <v>20</v>
      </c>
      <c r="L30" s="13">
        <v>19</v>
      </c>
      <c r="M30" s="13">
        <v>35</v>
      </c>
    </row>
    <row r="31" spans="1:13">
      <c r="A31" s="13" t="b">
        <v>0</v>
      </c>
      <c r="C31" s="39" t="s">
        <v>1048</v>
      </c>
      <c r="D31" s="34" t="s">
        <v>1047</v>
      </c>
      <c r="E31" s="34" t="s">
        <v>1046</v>
      </c>
      <c r="F31" s="34" t="str">
        <f t="shared" si="0"/>
        <v>FALSE</v>
      </c>
      <c r="G31" s="34" t="s">
        <v>1046</v>
      </c>
      <c r="H31" s="34" t="str">
        <f t="shared" si="1"/>
        <v>'Initiatives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 {{ rtxt_nbckc_2024a }}</v>
      </c>
      <c r="I31" s="13" t="s">
        <v>1045</v>
      </c>
      <c r="K31" s="13">
        <v>20</v>
      </c>
      <c r="L31" s="13">
        <v>19</v>
      </c>
      <c r="M31" s="13">
        <v>35</v>
      </c>
    </row>
    <row r="32" spans="1:13">
      <c r="A32" s="13" t="b">
        <v>0</v>
      </c>
      <c r="C32" s="39" t="s">
        <v>1044</v>
      </c>
      <c r="D32" s="34" t="s">
        <v>1043</v>
      </c>
      <c r="E32" s="34" t="s">
        <v>1042</v>
      </c>
      <c r="F32" s="34" t="str">
        <f t="shared" si="0"/>
        <v>FALSE</v>
      </c>
      <c r="G32" s="34" t="s">
        <v>1042</v>
      </c>
      <c r="H32" s="34" t="str">
        <f t="shared" si="1"/>
        <v>'The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 {{ rtxt_nbckc_2024a }}</v>
      </c>
      <c r="I32" s="13" t="s">
        <v>1041</v>
      </c>
      <c r="K32" s="13">
        <v>20</v>
      </c>
      <c r="L32" s="13">
        <v>22</v>
      </c>
      <c r="M32" s="13">
        <v>35</v>
      </c>
    </row>
    <row r="33" spans="1:20">
      <c r="A33" s="13" t="b">
        <v>0</v>
      </c>
      <c r="C33" s="39" t="s">
        <v>1040</v>
      </c>
      <c r="D33" s="34" t="s">
        <v>1039</v>
      </c>
      <c r="E33" s="34" t="s">
        <v>1039</v>
      </c>
      <c r="F33" s="34" t="str">
        <f t="shared" si="0"/>
        <v>FALSE</v>
      </c>
      <c r="G33" s="34" t="s">
        <v>1039</v>
      </c>
      <c r="H33" s="34" t="str">
        <f t="shared" si="1"/>
        <v>'Use of aircraft to systematically fly over a study area, where onboard observer(s) record occupancy of an area (see 'occupancy').' {{ rtxt_nbckc_2024a }}</v>
      </c>
      <c r="I33" s="13" t="s">
        <v>981</v>
      </c>
      <c r="K33" s="13">
        <v>27</v>
      </c>
      <c r="L33" s="13">
        <v>30</v>
      </c>
      <c r="M33" s="13">
        <v>35</v>
      </c>
    </row>
    <row r="34" spans="1:20">
      <c r="A34" s="13" t="b">
        <v>0</v>
      </c>
      <c r="C34" s="39" t="s">
        <v>1038</v>
      </c>
      <c r="D34" s="34" t="s">
        <v>1037</v>
      </c>
      <c r="E34" s="34" t="s">
        <v>1036</v>
      </c>
      <c r="F34" s="34" t="str">
        <f t="shared" ref="F34:F65" si="2">IF(E34=G34,"FALSE","TRUE")</f>
        <v>FALSE</v>
      </c>
      <c r="G34" s="34" t="s">
        <v>1036</v>
      </c>
      <c r="H34" s="34" t="str">
        <f t="shared" ref="H34:H65" si="3">IF(F34="FALSE",("'"&amp;G34&amp;"' {{ rtxt_nbckc_2024a }}"),("'"&amp;G34&amp;"' modified from {{ rtxt_nbckc_2024a }}"))</f>
        <v>'A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 {{ rtxt_nbckc_2024a }}</v>
      </c>
      <c r="I34" s="13" t="s">
        <v>1035</v>
      </c>
      <c r="K34" s="13">
        <v>3</v>
      </c>
      <c r="L34" s="13">
        <v>7</v>
      </c>
      <c r="M34" s="13">
        <v>16</v>
      </c>
      <c r="N34" s="13">
        <v>19</v>
      </c>
      <c r="O34" s="13">
        <v>20</v>
      </c>
      <c r="P34" s="13">
        <v>22</v>
      </c>
      <c r="Q34" s="13">
        <v>25</v>
      </c>
      <c r="R34" s="13">
        <v>28</v>
      </c>
      <c r="S34" s="13">
        <v>33</v>
      </c>
      <c r="T34" s="13">
        <v>35</v>
      </c>
    </row>
    <row r="35" spans="1:20">
      <c r="A35" s="13" t="b">
        <v>0</v>
      </c>
      <c r="C35" s="39" t="s">
        <v>1034</v>
      </c>
      <c r="D35" s="34" t="s">
        <v>1033</v>
      </c>
      <c r="E35" s="34" t="s">
        <v>1032</v>
      </c>
      <c r="F35" s="34" t="str">
        <f t="shared" si="2"/>
        <v>FALSE</v>
      </c>
      <c r="G35" s="34" t="s">
        <v>1032</v>
      </c>
      <c r="H35" s="34" t="str">
        <f t="shared" si="3"/>
        <v>'is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 {{ rtxt_nbckc_2024a }}</v>
      </c>
      <c r="I35" s="13" t="s">
        <v>1024</v>
      </c>
      <c r="K35" s="13">
        <v>3</v>
      </c>
      <c r="L35" s="13">
        <v>9</v>
      </c>
      <c r="M35" s="13">
        <v>16</v>
      </c>
      <c r="N35" s="13">
        <v>19</v>
      </c>
      <c r="O35" s="13">
        <v>20</v>
      </c>
      <c r="P35" s="13">
        <v>22</v>
      </c>
      <c r="Q35" s="13">
        <v>25</v>
      </c>
      <c r="R35" s="13">
        <v>28</v>
      </c>
      <c r="S35" s="13">
        <v>33</v>
      </c>
      <c r="T35" s="13">
        <v>35</v>
      </c>
    </row>
    <row r="36" spans="1:20">
      <c r="A36" s="13" t="b">
        <v>0</v>
      </c>
      <c r="C36" s="39" t="s">
        <v>1031</v>
      </c>
      <c r="D36" s="34" t="s">
        <v>1030</v>
      </c>
      <c r="E36" s="34" t="s">
        <v>1029</v>
      </c>
      <c r="F36" s="34" t="str">
        <f t="shared" si="2"/>
        <v>FALSE</v>
      </c>
      <c r="G36" s="34" t="s">
        <v>1029</v>
      </c>
      <c r="H36" s="34" t="str">
        <f t="shared" si="3"/>
        <v>'No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 {{ rtxt_nbckc_2024a }}</v>
      </c>
      <c r="I36" s="13" t="s">
        <v>1024</v>
      </c>
      <c r="K36" s="13">
        <v>3</v>
      </c>
      <c r="L36" s="13">
        <v>9</v>
      </c>
      <c r="M36" s="13">
        <v>16</v>
      </c>
      <c r="N36" s="13">
        <v>19</v>
      </c>
      <c r="O36" s="13">
        <v>20</v>
      </c>
      <c r="P36" s="13">
        <v>22</v>
      </c>
      <c r="Q36" s="13">
        <v>25</v>
      </c>
      <c r="R36" s="13">
        <v>28</v>
      </c>
      <c r="S36" s="13">
        <v>33</v>
      </c>
      <c r="T36" s="13">
        <v>35</v>
      </c>
    </row>
    <row r="37" spans="1:20">
      <c r="A37" s="13" t="b">
        <v>0</v>
      </c>
      <c r="C37" s="39" t="s">
        <v>1028</v>
      </c>
      <c r="D37" s="34" t="s">
        <v>1027</v>
      </c>
      <c r="E37" s="34" t="s">
        <v>1027</v>
      </c>
      <c r="F37" s="34" t="str">
        <f t="shared" si="2"/>
        <v>FALSE</v>
      </c>
      <c r="G37" s="34" t="s">
        <v>1027</v>
      </c>
      <c r="H37" s="34" t="str">
        <f t="shared" si="3"/>
        <v>'Indigenous Knowledge pertaining specifically to the natural environment and human-environment relationships, collected over the span of one person's lifetime.' {{ rtxt_nbckc_2024a }}</v>
      </c>
      <c r="I37" s="13" t="s">
        <v>1024</v>
      </c>
      <c r="K37" s="13">
        <v>3</v>
      </c>
      <c r="L37" s="13">
        <v>9</v>
      </c>
      <c r="M37" s="13">
        <v>16</v>
      </c>
      <c r="N37" s="13">
        <v>19</v>
      </c>
      <c r="O37" s="13">
        <v>20</v>
      </c>
      <c r="P37" s="13">
        <v>22</v>
      </c>
      <c r="Q37" s="13">
        <v>25</v>
      </c>
      <c r="R37" s="13">
        <v>28</v>
      </c>
      <c r="S37" s="13">
        <v>33</v>
      </c>
      <c r="T37" s="13">
        <v>35</v>
      </c>
    </row>
    <row r="38" spans="1:20" ht="19.5" customHeight="1">
      <c r="A38" s="13" t="b">
        <v>0</v>
      </c>
      <c r="C38" s="39" t="s">
        <v>1026</v>
      </c>
      <c r="D38" s="34" t="s">
        <v>1025</v>
      </c>
      <c r="E38" s="34" t="s">
        <v>1025</v>
      </c>
      <c r="F38" s="34" t="str">
        <f t="shared" si="2"/>
        <v>FALSE</v>
      </c>
      <c r="G38" s="34" t="s">
        <v>1025</v>
      </c>
      <c r="H38" s="34" t="str">
        <f t="shared" si="3"/>
        <v>'Indigenous Knowledge pertaining specifically to the natural environment and human-environment relationships, which are passed down across generations.' {{ rtxt_nbckc_2024a }}</v>
      </c>
      <c r="I38" s="13" t="s">
        <v>1024</v>
      </c>
      <c r="K38" s="13">
        <v>3</v>
      </c>
      <c r="L38" s="13">
        <v>9</v>
      </c>
      <c r="M38" s="13">
        <v>16</v>
      </c>
      <c r="N38" s="13">
        <v>19</v>
      </c>
      <c r="O38" s="13">
        <v>20</v>
      </c>
      <c r="P38" s="13">
        <v>22</v>
      </c>
      <c r="Q38" s="13">
        <v>25</v>
      </c>
      <c r="R38" s="13">
        <v>28</v>
      </c>
      <c r="S38" s="13">
        <v>33</v>
      </c>
      <c r="T38" s="13">
        <v>35</v>
      </c>
    </row>
    <row r="39" spans="1:20">
      <c r="A39" s="13" t="b">
        <v>0</v>
      </c>
      <c r="C39" s="39" t="s">
        <v>1023</v>
      </c>
      <c r="D39" s="34" t="s">
        <v>1022</v>
      </c>
      <c r="E39" s="34" t="s">
        <v>1021</v>
      </c>
      <c r="F39" s="34" t="str">
        <f t="shared" si="2"/>
        <v>FALSE</v>
      </c>
      <c r="G39" s="34" t="s">
        <v>1021</v>
      </c>
      <c r="H39" s="34" t="str">
        <f t="shared" si="3"/>
        <v>'Harvesters can collect samples (e.g. blood, feces, hair, tissue) directly from the animals they hunt to inform monitoring of individual and population health. Sampling typically follows specific guidelines/protocols and can be tailored to specific pathogens.' {{ rtxt_nbckc_2024a }}</v>
      </c>
      <c r="I39" s="13" t="s">
        <v>906</v>
      </c>
      <c r="K39" s="13">
        <v>32</v>
      </c>
      <c r="L39" s="13">
        <v>35</v>
      </c>
    </row>
    <row r="40" spans="1:20" ht="19.5" customHeight="1">
      <c r="A40" s="13" t="b">
        <v>0</v>
      </c>
      <c r="C40" s="39" t="s">
        <v>1020</v>
      </c>
      <c r="D40" s="34" t="s">
        <v>1019</v>
      </c>
      <c r="E40" s="34" t="s">
        <v>1018</v>
      </c>
      <c r="F40" s="34" t="str">
        <f t="shared" si="2"/>
        <v>FALSE</v>
      </c>
      <c r="G40" s="34" t="s">
        <v>1018</v>
      </c>
      <c r="H40" s="34" t="str">
        <f t="shared" si="3"/>
        <v>'Note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 {{ rtxt_nbckc_2024a }}</v>
      </c>
      <c r="I40" s="13" t="s">
        <v>906</v>
      </c>
      <c r="K40" s="13">
        <v>32</v>
      </c>
      <c r="L40" s="13">
        <v>35</v>
      </c>
    </row>
    <row r="41" spans="1:20">
      <c r="A41" s="13" t="b">
        <v>0</v>
      </c>
      <c r="C41" s="39" t="s">
        <v>1017</v>
      </c>
      <c r="D41" s="34" t="s">
        <v>1016</v>
      </c>
      <c r="E41" s="34" t="s">
        <v>1015</v>
      </c>
      <c r="F41" s="34" t="str">
        <f t="shared" si="2"/>
        <v>FALSE</v>
      </c>
      <c r="G41" s="34" t="s">
        <v>1015</v>
      </c>
      <c r="H41" s="34" t="str">
        <f t="shared" si="3"/>
        <v>'An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 {{ rtxt_nbckc_2024a }}</v>
      </c>
      <c r="I41" s="13" t="s">
        <v>931</v>
      </c>
      <c r="K41" s="13">
        <v>34</v>
      </c>
      <c r="L41" s="13">
        <v>35</v>
      </c>
    </row>
    <row r="42" spans="1:20">
      <c r="A42" s="13" t="b">
        <v>0</v>
      </c>
      <c r="C42" s="48" t="s">
        <v>1014</v>
      </c>
      <c r="D42" s="34" t="s">
        <v>1013</v>
      </c>
      <c r="E42" s="34" t="s">
        <v>1012</v>
      </c>
      <c r="F42" s="34" t="str">
        <f t="shared" si="2"/>
        <v>FALSE</v>
      </c>
      <c r="G42" s="34" t="s">
        <v>1012</v>
      </c>
      <c r="H42" s="34" t="str">
        <f t="shared" si="3"/>
        <v>'Challenging and changing the supremacy and privilege of Western thought, ideologies, systems, and ways of doing things. Centering and respecting Indigenous Knowledge Systems, legal and governance systems, and ways of knowing and doing. Concerted efforts to address systemic and institutional colonialism in all areas of Canadian society, including conservation and environmental governance.' {{ rtxt_nbckc_2024a }}</v>
      </c>
      <c r="I42" s="13" t="s">
        <v>1011</v>
      </c>
      <c r="K42" s="13">
        <v>17</v>
      </c>
      <c r="L42" s="13">
        <v>18</v>
      </c>
      <c r="M42" s="13">
        <v>19</v>
      </c>
      <c r="N42" s="13">
        <v>35</v>
      </c>
    </row>
    <row r="43" spans="1:20">
      <c r="A43" s="13" t="b">
        <v>0</v>
      </c>
      <c r="C43" s="39" t="s">
        <v>1010</v>
      </c>
      <c r="D43" s="34" t="s">
        <v>1009</v>
      </c>
      <c r="E43" s="34" t="s">
        <v>1008</v>
      </c>
      <c r="F43" s="34" t="str">
        <f t="shared" si="2"/>
        <v>FALSE</v>
      </c>
      <c r="G43" s="34" t="s">
        <v>1008</v>
      </c>
      <c r="H43" s="34" t="str">
        <f t="shared" si="3"/>
        <v>'This term refers to the fact that Indigenous Peoples are “rights and title holders.”. Indigenous Peoples’ constitutionally protected rights allow them to bind up a project in a legal process.  Indigenous communities are not mere stakeholders, they are rights-holders.' {{ rtxt_nbckc_2024a }}</v>
      </c>
      <c r="I43" s="13" t="s">
        <v>1007</v>
      </c>
      <c r="K43" s="13">
        <v>17</v>
      </c>
      <c r="L43" s="13">
        <v>26</v>
      </c>
      <c r="M43" s="13">
        <v>35</v>
      </c>
    </row>
    <row r="44" spans="1:20">
      <c r="A44" s="13" t="b">
        <v>0</v>
      </c>
      <c r="C44" s="39" t="s">
        <v>1006</v>
      </c>
      <c r="D44" s="34" t="s">
        <v>1005</v>
      </c>
      <c r="E44" s="34" t="s">
        <v>1004</v>
      </c>
      <c r="F44" s="34" t="str">
        <f t="shared" si="2"/>
        <v>FALSE</v>
      </c>
      <c r="G44" s="34" t="s">
        <v>1004</v>
      </c>
      <c r="H44" s="34" t="str">
        <f t="shared" si="3"/>
        <v>'Any initiative where Indigenous governments, organizations, or communities share decision-making with partners.Indigenous government/Peoples OR external partners OR both initiate the work together. See Proposed Spectrum for Distinguishing Indigenous-led Stewardship for more information. Compare against “Indigenous involved” and “Indigenous-led”.' {{ rtxt_nbckc_2024a }}</v>
      </c>
      <c r="I44" s="13" t="s">
        <v>1003</v>
      </c>
      <c r="K44" s="13">
        <v>19</v>
      </c>
      <c r="L44" s="13">
        <v>35</v>
      </c>
    </row>
    <row r="45" spans="1:20">
      <c r="A45" s="13" t="b">
        <v>0</v>
      </c>
      <c r="C45" s="47" t="s">
        <v>1002</v>
      </c>
      <c r="D45" s="34" t="s">
        <v>1001</v>
      </c>
      <c r="E45" s="34" t="s">
        <v>1001</v>
      </c>
      <c r="F45" s="34" t="str">
        <f t="shared" si="2"/>
        <v>FALSE</v>
      </c>
      <c r="G45" s="34" t="s">
        <v>1001</v>
      </c>
      <c r="H45" s="34" t="str">
        <f t="shared" si="3"/>
        <v>'Consumable material of high-growing plants such as leaves, the bark of trees, and shrubs. This material peeks above the snow during the winter. Examples of browse that are consumed by caribou include: willow, alder, birch, common juniper, and rose.' {{ rtxt_nbckc_2024a }}</v>
      </c>
      <c r="I45" s="13" t="s">
        <v>992</v>
      </c>
      <c r="K45" s="13">
        <v>2</v>
      </c>
      <c r="L45" s="13">
        <v>10</v>
      </c>
      <c r="M45" s="13">
        <v>35</v>
      </c>
    </row>
    <row r="46" spans="1:20">
      <c r="A46" s="13" t="b">
        <v>0</v>
      </c>
      <c r="C46" s="39" t="s">
        <v>1000</v>
      </c>
      <c r="D46" s="34" t="s">
        <v>999</v>
      </c>
      <c r="E46" s="34" t="s">
        <v>998</v>
      </c>
      <c r="F46" s="34" t="str">
        <f t="shared" si="2"/>
        <v>FALSE</v>
      </c>
      <c r="G46" s="34" t="s">
        <v>998</v>
      </c>
      <c r="H46" s="34" t="str">
        <f t="shared" si="3"/>
        <v>'Herbivore that feed by browsing. A trick to remember this term is “browsers browse browse”. Examples of browsers include deer and goats.' {{ rtxt_nbckc_2024a }}</v>
      </c>
      <c r="I46" s="13" t="s">
        <v>992</v>
      </c>
      <c r="K46" s="13">
        <v>2</v>
      </c>
      <c r="L46" s="13">
        <v>10</v>
      </c>
      <c r="M46" s="13">
        <v>35</v>
      </c>
    </row>
    <row r="47" spans="1:20">
      <c r="A47" s="13" t="b">
        <v>0</v>
      </c>
      <c r="C47" s="39" t="s">
        <v>997</v>
      </c>
      <c r="D47" s="34" t="s">
        <v>996</v>
      </c>
      <c r="E47" s="34" t="s">
        <v>996</v>
      </c>
      <c r="F47" s="34" t="str">
        <f t="shared" si="2"/>
        <v>FALSE</v>
      </c>
      <c r="G47" s="34" t="s">
        <v>996</v>
      </c>
      <c r="H47" s="34" t="str">
        <f t="shared" si="3"/>
        <v>'An approach to relationship-building that recognizes the First Nations, the Métis Nation, and Inuit as the Indigenous Peoples of Canada, who have distinct, rights-bearing communities and their own histories.' {{ rtxt_nbckc_2024a }}</v>
      </c>
      <c r="I47" s="13" t="s">
        <v>995</v>
      </c>
      <c r="K47" s="13">
        <v>7</v>
      </c>
      <c r="L47" s="13">
        <v>35</v>
      </c>
    </row>
    <row r="48" spans="1:20">
      <c r="A48" s="13" t="b">
        <v>0</v>
      </c>
      <c r="C48" s="39" t="s">
        <v>994</v>
      </c>
      <c r="D48" s="34" t="s">
        <v>993</v>
      </c>
      <c r="E48" s="34" t="s">
        <v>993</v>
      </c>
      <c r="F48" s="34" t="str">
        <f t="shared" si="2"/>
        <v>FALSE</v>
      </c>
      <c r="G48" s="34" t="s">
        <v>993</v>
      </c>
      <c r="H48" s="34" t="str">
        <f t="shared" si="3"/>
        <v>'Type of feeding where animals eat high-growing plants.' {{ rtxt_nbckc_2024a }}</v>
      </c>
      <c r="I48" s="13" t="s">
        <v>992</v>
      </c>
      <c r="K48" s="13">
        <v>2</v>
      </c>
      <c r="L48" s="13">
        <v>10</v>
      </c>
      <c r="M48" s="13">
        <v>35</v>
      </c>
    </row>
    <row r="49" spans="1:17">
      <c r="A49" s="13" t="b">
        <v>1</v>
      </c>
      <c r="C49" s="39" t="s">
        <v>991</v>
      </c>
      <c r="D49" s="34" t="s">
        <v>990</v>
      </c>
      <c r="E49" s="34" t="s">
        <v>989</v>
      </c>
      <c r="F49" s="34" t="str">
        <f t="shared" si="2"/>
        <v>FALSE</v>
      </c>
      <c r="G49" s="34" t="s">
        <v>989</v>
      </c>
      <c r="H49" s="34" t="str">
        <f t="shared" si="3"/>
        <v>'A population estimate with corrections made for sightability bias. The number of individual animals in the population is known or estimated.' {{ rtxt_nbckc_2024a }}</v>
      </c>
      <c r="I49" s="13" t="s">
        <v>871</v>
      </c>
      <c r="K49" s="13">
        <v>11</v>
      </c>
      <c r="L49" s="13">
        <v>13</v>
      </c>
      <c r="M49" s="13">
        <v>35</v>
      </c>
    </row>
    <row r="50" spans="1:17">
      <c r="A50" s="13" t="b">
        <v>1</v>
      </c>
      <c r="C50" s="39" t="s">
        <v>634</v>
      </c>
      <c r="D50" s="34" t="s">
        <v>988</v>
      </c>
      <c r="E50" s="34" t="s">
        <v>987</v>
      </c>
      <c r="F50" s="34" t="str">
        <f t="shared" si="2"/>
        <v>FALSE</v>
      </c>
      <c r="G50" s="34" t="s">
        <v>987</v>
      </c>
      <c r="H50" s="34" t="str">
        <f t="shared" si="3"/>
        <v>'Refers to the number of individual animals.&lt;br&gt;Often expressed as density: the number of animals per unit area.&lt;br&gt;Information on abundance is commonly used to show trends over time or to collect detailed information on numbers or density at one point in time.&lt;br&gt;Abundance can be expressed as &lt;i&gt;absolute abundance&lt;/i&gt;, or as &lt;i&gt;relative abundance&lt;/i&gt;. Can be used as evidence towards population state (see probability of persistence).' {{ rtxt_nbckc_2024a }}</v>
      </c>
      <c r="I50" s="13" t="s">
        <v>871</v>
      </c>
      <c r="K50" s="13">
        <v>11</v>
      </c>
      <c r="L50" s="13">
        <v>13</v>
      </c>
      <c r="M50" s="13">
        <v>35</v>
      </c>
    </row>
    <row r="51" spans="1:17">
      <c r="A51" s="13" t="b">
        <v>1</v>
      </c>
      <c r="C51" s="39" t="s">
        <v>669</v>
      </c>
      <c r="D51" s="34" t="s">
        <v>986</v>
      </c>
      <c r="E51" s="34" t="s">
        <v>985</v>
      </c>
      <c r="F51" s="34" t="str">
        <f t="shared" si="2"/>
        <v>FALSE</v>
      </c>
      <c r="G51" s="34" t="s">
        <v>985</v>
      </c>
      <c r="H51" s="34" t="str">
        <f t="shared" si="3"/>
        <v>'In the case of a population estimate, accuracy is how close the parameter estimate is to the true population parameter. Compare against 'Precision'.' {{ rtxt_nbckc_2024a }}</v>
      </c>
      <c r="I51" s="13" t="s">
        <v>900</v>
      </c>
      <c r="K51" s="13">
        <v>11</v>
      </c>
      <c r="L51" s="13">
        <v>14</v>
      </c>
      <c r="M51" s="13">
        <v>35</v>
      </c>
    </row>
    <row r="52" spans="1:17">
      <c r="A52" s="13" t="b">
        <v>1</v>
      </c>
      <c r="C52" s="39" t="s">
        <v>984</v>
      </c>
      <c r="D52" s="34" t="s">
        <v>983</v>
      </c>
      <c r="E52" s="34" t="s">
        <v>982</v>
      </c>
      <c r="F52" s="34" t="str">
        <f t="shared" si="2"/>
        <v>FALSE</v>
      </c>
      <c r="G52" s="34" t="s">
        <v>982</v>
      </c>
      <c r="H52" s="34" t="str">
        <f t="shared" si="3"/>
        <v>'The composition of a population as determined by the number or proportion of males and females in each age category. The age-sex structure is a product of birth (recruitment rate), death (survival rate), immigration and emigration rates (dispersal rates).' {{ rtxt_nbckc_2024a }}</v>
      </c>
      <c r="I52" s="13" t="s">
        <v>981</v>
      </c>
      <c r="K52" s="13">
        <v>27</v>
      </c>
      <c r="L52" s="13">
        <v>30</v>
      </c>
      <c r="M52" s="13">
        <v>35</v>
      </c>
    </row>
    <row r="53" spans="1:17">
      <c r="A53" s="13" t="b">
        <v>1</v>
      </c>
      <c r="C53" s="42" t="s">
        <v>980</v>
      </c>
      <c r="D53" s="46" t="s">
        <v>979</v>
      </c>
      <c r="E53" s="46" t="s">
        <v>979</v>
      </c>
      <c r="F53" s="34" t="str">
        <f t="shared" si="2"/>
        <v>FALSE</v>
      </c>
      <c r="G53" s="46" t="s">
        <v>979</v>
      </c>
      <c r="H53" s="34" t="str">
        <f t="shared" si="3"/>
        <v>'The average number of offspring produced per individual per unit time.' {{ rtxt_nbckc_2024a }}</v>
      </c>
      <c r="I53" s="13">
        <v>35</v>
      </c>
      <c r="J53" s="13" t="s">
        <v>834</v>
      </c>
      <c r="K53" s="13">
        <v>35</v>
      </c>
    </row>
    <row r="54" spans="1:17">
      <c r="A54" s="13" t="b">
        <v>1</v>
      </c>
      <c r="C54" s="42" t="s">
        <v>978</v>
      </c>
      <c r="D54" s="46" t="s">
        <v>977</v>
      </c>
      <c r="E54" s="46" t="s">
        <v>977</v>
      </c>
      <c r="F54" s="34" t="str">
        <f t="shared" si="2"/>
        <v>FALSE</v>
      </c>
      <c r="G54" s="46" t="s">
        <v>977</v>
      </c>
      <c r="H54" s="34" t="str">
        <f t="shared" si="3"/>
        <v>'The state of body components (primarily fat and lean (protein) tissues) which influences an animal’s future fitness.' {{ rtxt_nbckc_2024a }}</v>
      </c>
      <c r="I54" s="13" t="s">
        <v>940</v>
      </c>
      <c r="K54" s="13">
        <v>5</v>
      </c>
      <c r="L54" s="13">
        <v>35</v>
      </c>
    </row>
    <row r="55" spans="1:17">
      <c r="A55" s="13" t="b">
        <v>1</v>
      </c>
      <c r="C55" s="39" t="s">
        <v>976</v>
      </c>
      <c r="D55" s="45" t="s">
        <v>975</v>
      </c>
      <c r="E55" s="45" t="s">
        <v>975</v>
      </c>
      <c r="F55" s="34" t="str">
        <f t="shared" si="2"/>
        <v>FALSE</v>
      </c>
      <c r="G55" s="45" t="s">
        <v>975</v>
      </c>
      <c r="H55" s="34" t="str">
        <f t="shared" si="3"/>
        <v>'A method in which an individual of a population is captured, marked with an individual identifier, and then released back into the population. The proportion of marked individuals captured or re-sighted in subsequent samples can be used to estimate population size and other parameters.&lt;br&gt;The technique can be based on capturing animals, or in the case of fecal sampling, can be based on 'capturing' animal fecal samples.' {{ rtxt_nbckc_2024a }}</v>
      </c>
      <c r="I55" s="13" t="s">
        <v>974</v>
      </c>
      <c r="K55" s="13">
        <v>11</v>
      </c>
      <c r="L55" s="13">
        <v>25</v>
      </c>
      <c r="M55" s="13">
        <v>35</v>
      </c>
    </row>
    <row r="56" spans="1:17">
      <c r="A56" s="13" t="b">
        <v>1</v>
      </c>
      <c r="C56" s="44" t="s">
        <v>973</v>
      </c>
      <c r="D56" s="40" t="s">
        <v>972</v>
      </c>
      <c r="E56" s="40" t="s">
        <v>971</v>
      </c>
      <c r="F56" s="34" t="str">
        <f t="shared" si="2"/>
        <v>FALSE</v>
      </c>
      <c r="G56" s="40" t="s">
        <v>971</v>
      </c>
      <c r="H56" s="34" t="str">
        <f t="shared" si="3"/>
        <v>'When preparing a report or publication, the conclusion is the summary of the work, and can be thoguht of as the “take-home messages” section. Compare against 'Results' and 'Interpretation'.' {{ rtxt_nbckc_2024a }}</v>
      </c>
      <c r="I56" s="13">
        <v>35</v>
      </c>
      <c r="J56" s="13" t="s">
        <v>834</v>
      </c>
      <c r="K56" s="13">
        <v>35</v>
      </c>
    </row>
    <row r="57" spans="1:17">
      <c r="A57" s="13" t="b">
        <v>1</v>
      </c>
      <c r="C57" s="39" t="s">
        <v>970</v>
      </c>
      <c r="D57" s="34" t="s">
        <v>969</v>
      </c>
      <c r="E57" s="34" t="s">
        <v>969</v>
      </c>
      <c r="F57" s="34" t="str">
        <f t="shared" si="2"/>
        <v>FALSE</v>
      </c>
      <c r="G57" s="34" t="s">
        <v>969</v>
      </c>
      <c r="H57" s="34" t="str">
        <f t="shared" si="3"/>
        <v>'The term for 'sightability correction factor' if the experimental design is based on distance sampling.' {{ rtxt_nbckc_2024a }}</v>
      </c>
      <c r="I57" s="13">
        <v>35</v>
      </c>
      <c r="J57" s="13" t="s">
        <v>834</v>
      </c>
      <c r="K57" s="13">
        <v>35</v>
      </c>
    </row>
    <row r="58" spans="1:17">
      <c r="A58" s="13" t="b">
        <v>1</v>
      </c>
      <c r="C58" s="39" t="s">
        <v>968</v>
      </c>
      <c r="D58" s="34" t="s">
        <v>967</v>
      </c>
      <c r="E58" s="34" t="s">
        <v>966</v>
      </c>
      <c r="F58" s="34" t="str">
        <f t="shared" si="2"/>
        <v>FALSE</v>
      </c>
      <c r="G58" s="34" t="s">
        <v>966</v>
      </c>
      <c r="H58" s="34" t="str">
        <f t="shared" si="3"/>
        <v>'An impairment of the normal state of an animal that interrupts or modifies its vital functions. Diseases and parasites usually have more pronounced impacts in animals facing poor body condition. The impacts of diseases and parasites on the body condition of individuals and ultimately on the population dynamics generally depend on the prevalence of infection in the population (number of infected individuals), the intensity of infection, and the total parasite load of individuals.' {{ rtxt_nbckc_2024a }}</v>
      </c>
      <c r="I58" s="13" t="s">
        <v>965</v>
      </c>
      <c r="K58" s="13">
        <v>4</v>
      </c>
      <c r="L58" s="13">
        <v>5</v>
      </c>
      <c r="M58" s="13">
        <v>6</v>
      </c>
      <c r="N58" s="13">
        <v>15</v>
      </c>
      <c r="O58" s="13">
        <v>21</v>
      </c>
      <c r="P58" s="13">
        <v>31</v>
      </c>
      <c r="Q58" s="13">
        <v>35</v>
      </c>
    </row>
    <row r="59" spans="1:17">
      <c r="A59" s="13" t="b">
        <v>1</v>
      </c>
      <c r="C59" s="39" t="s">
        <v>964</v>
      </c>
      <c r="D59" s="34" t="s">
        <v>963</v>
      </c>
      <c r="E59" s="34" t="s">
        <v>962</v>
      </c>
      <c r="F59" s="34" t="str">
        <f t="shared" si="2"/>
        <v>FALSE</v>
      </c>
      <c r="G59" s="34" t="s">
        <v>962</v>
      </c>
      <c r="H59" s="34" t="str">
        <f t="shared" si="3"/>
        <v>'The movement of individual(s) away from the natal population to a new geographic location or population. Facilitates gene flow and has fitness consequences at the individual and population level.' {{ rtxt_nbckc_2024a }}</v>
      </c>
      <c r="I59" s="13">
        <v>35</v>
      </c>
      <c r="J59" s="13" t="s">
        <v>834</v>
      </c>
      <c r="K59" s="13">
        <v>35</v>
      </c>
    </row>
    <row r="60" spans="1:17">
      <c r="A60" s="13" t="b">
        <v>1</v>
      </c>
      <c r="C60" s="39" t="s">
        <v>665</v>
      </c>
      <c r="D60" s="34" t="s">
        <v>961</v>
      </c>
      <c r="E60" s="34" t="s">
        <v>961</v>
      </c>
      <c r="F60" s="34" t="str">
        <f t="shared" si="2"/>
        <v>FALSE</v>
      </c>
      <c r="G60" s="34" t="s">
        <v>961</v>
      </c>
      <c r="H60" s="34" t="str">
        <f t="shared" si="3"/>
        <v>'An experimental design where distances from a transect line, point station, or trapping web to detected animals are recorded, from which the abundance and/or density of animals is estimated.' {{ rtxt_nbckc_2024a }}</v>
      </c>
      <c r="I60" s="13" t="s">
        <v>862</v>
      </c>
      <c r="K60" s="13">
        <v>11</v>
      </c>
      <c r="L60" s="13">
        <v>35</v>
      </c>
    </row>
    <row r="61" spans="1:17">
      <c r="A61" s="13" t="b">
        <v>1</v>
      </c>
      <c r="C61" s="44" t="s">
        <v>960</v>
      </c>
      <c r="D61" s="40" t="s">
        <v>959</v>
      </c>
      <c r="E61" s="40" t="s">
        <v>959</v>
      </c>
      <c r="F61" s="34" t="str">
        <f t="shared" si="2"/>
        <v>FALSE</v>
      </c>
      <c r="G61" s="40" t="s">
        <v>959</v>
      </c>
      <c r="H61" s="34" t="str">
        <f t="shared" si="3"/>
        <v>'The geographic extent of a population. Where caribou can be found at a given time, season, or throughout the year.' {{ rtxt_nbckc_2024a }}</v>
      </c>
      <c r="I61" s="13">
        <v>35</v>
      </c>
      <c r="J61" s="13" t="s">
        <v>834</v>
      </c>
      <c r="K61" s="13">
        <v>35</v>
      </c>
    </row>
    <row r="62" spans="1:17">
      <c r="A62" s="13" t="b">
        <v>1</v>
      </c>
      <c r="C62" s="39" t="s">
        <v>958</v>
      </c>
      <c r="D62" s="34" t="s">
        <v>957</v>
      </c>
      <c r="E62" s="34" t="s">
        <v>956</v>
      </c>
      <c r="F62" s="34" t="str">
        <f t="shared" si="2"/>
        <v>FALSE</v>
      </c>
      <c r="G62" s="34" t="s">
        <v>956</v>
      </c>
      <c r="H62" s="34" t="str">
        <f t="shared" si="3"/>
        <v>'The number of breeding individuals that effectively contribute to producing a subsequent generation in a viable population. The effective population size (Ne) is the size of an ideal viable population (i.e., one that meets all the Hardy-Weinberg assumptions) that would lose heterozygosity at a rate equal to that of the observed viable population.' {{ rtxt_nbckc_2024a }}</v>
      </c>
      <c r="I62" s="13" t="s">
        <v>955</v>
      </c>
      <c r="K62" s="13">
        <v>29</v>
      </c>
      <c r="L62" s="13">
        <v>35</v>
      </c>
    </row>
    <row r="63" spans="1:17">
      <c r="A63" s="13" t="b">
        <v>1</v>
      </c>
      <c r="C63" s="39" t="s">
        <v>954</v>
      </c>
      <c r="D63" s="34" t="s">
        <v>953</v>
      </c>
      <c r="E63" s="34" t="s">
        <v>952</v>
      </c>
      <c r="F63" s="34" t="str">
        <f t="shared" si="2"/>
        <v>FALSE</v>
      </c>
      <c r="G63" s="34" t="s">
        <v>952</v>
      </c>
      <c r="H63" s="34" t="str">
        <f t="shared" si="3"/>
        <v>'Specialized transects are flown by either fixed-wing aircraft or helicopter, where all visible animals are counted and classified. Transects may follow predetermined straight lines, contours, or drainages.' {{ rtxt_nbckc_2024a }}</v>
      </c>
      <c r="I63" s="13" t="s">
        <v>862</v>
      </c>
      <c r="K63" s="13">
        <v>11</v>
      </c>
      <c r="L63" s="13">
        <v>35</v>
      </c>
    </row>
    <row r="64" spans="1:17">
      <c r="A64" s="13" t="b">
        <v>1</v>
      </c>
      <c r="C64" s="39" t="s">
        <v>951</v>
      </c>
      <c r="D64" s="34" t="s">
        <v>950</v>
      </c>
      <c r="E64" s="34" t="s">
        <v>950</v>
      </c>
      <c r="F64" s="34" t="str">
        <f t="shared" si="2"/>
        <v>FALSE</v>
      </c>
      <c r="G64" s="34" t="s">
        <v>950</v>
      </c>
      <c r="H64" s="34" t="str">
        <f t="shared" si="3"/>
        <v>'A way to carefully plan an experiment in advance so that results are both objective and valid.' {{ rtxt_nbckc_2024a }}</v>
      </c>
      <c r="I64" s="13" t="s">
        <v>949</v>
      </c>
      <c r="K64" s="13">
        <v>13</v>
      </c>
      <c r="L64" s="13">
        <v>35</v>
      </c>
    </row>
    <row r="65" spans="1:13">
      <c r="A65" s="13" t="b">
        <v>1</v>
      </c>
      <c r="C65" s="39" t="s">
        <v>643</v>
      </c>
      <c r="D65" s="34" t="s">
        <v>948</v>
      </c>
      <c r="E65" s="34" t="s">
        <v>947</v>
      </c>
      <c r="F65" s="34" t="str">
        <f t="shared" si="2"/>
        <v>FALSE</v>
      </c>
      <c r="G65" s="34" t="s">
        <v>947</v>
      </c>
      <c r="H65" s="34" t="str">
        <f t="shared" si="3"/>
        <v>'The suite of resources (food, shelter) and environmental conditions (abiotic variables such as temperature, and biotic variables such as competitors and predators) that determine the presence, survival, and reproduction of a population. Habitat conditions will influence range (see 'range').' {{ rtxt_nbckc_2024a }}</v>
      </c>
      <c r="I65" s="13" t="s">
        <v>865</v>
      </c>
      <c r="K65" s="13">
        <v>9</v>
      </c>
      <c r="L65" s="13">
        <v>35</v>
      </c>
    </row>
    <row r="66" spans="1:13">
      <c r="A66" s="13" t="b">
        <v>1</v>
      </c>
      <c r="C66" s="44" t="s">
        <v>946</v>
      </c>
      <c r="D66" s="40" t="s">
        <v>945</v>
      </c>
      <c r="E66" s="40" t="s">
        <v>944</v>
      </c>
      <c r="F66" s="34" t="str">
        <f t="shared" ref="F66:F97" si="4">IF(E66=G66,"FALSE","TRUE")</f>
        <v>FALSE</v>
      </c>
      <c r="G66" s="40" t="s">
        <v>944</v>
      </c>
      <c r="H66" s="34" t="str">
        <f t="shared" ref="H66:H97" si="5">IF(F66="FALSE",("'"&amp;G66&amp;"' {{ rtxt_nbckc_2024a }}"),("'"&amp;G66&amp;"' modified from {{ rtxt_nbckc_2024a }}"))</f>
        <v>'Interpretation (or discussion) explores the meaning or implications of results. In primary literature, this is often where the results of a study or experiment are given context, based on the information already known. Compare against 'Results' and 'Conclusions'.' {{ rtxt_nbckc_2024a }}</v>
      </c>
      <c r="I66" s="13">
        <v>35</v>
      </c>
      <c r="J66" s="13" t="s">
        <v>834</v>
      </c>
      <c r="K66" s="13">
        <v>35</v>
      </c>
    </row>
    <row r="67" spans="1:13">
      <c r="A67" s="13" t="b">
        <v>1</v>
      </c>
      <c r="C67" s="39" t="s">
        <v>943</v>
      </c>
      <c r="D67" s="34" t="s">
        <v>942</v>
      </c>
      <c r="E67" s="34" t="s">
        <v>941</v>
      </c>
      <c r="F67" s="34" t="str">
        <f t="shared" si="4"/>
        <v>FALSE</v>
      </c>
      <c r="G67" s="34" t="s">
        <v>941</v>
      </c>
      <c r="H67" s="34" t="str">
        <f t="shared" si="5"/>
        <v>'Refers to the phases of life that all individuals pass through in a normal lifetime. In caribou, these are generally referred to as calf, yearling, or adult, but can be further broken down by both age and sex. Note: May also be referred to as 'maturity class' or 'age class'.' {{ rtxt_nbckc_2024a }}</v>
      </c>
      <c r="I67" s="13" t="s">
        <v>940</v>
      </c>
      <c r="K67" s="13">
        <v>5</v>
      </c>
      <c r="L67" s="13">
        <v>35</v>
      </c>
    </row>
    <row r="68" spans="1:13">
      <c r="A68" s="13" t="b">
        <v>1</v>
      </c>
      <c r="C68" s="39" t="s">
        <v>939</v>
      </c>
      <c r="D68" s="34" t="s">
        <v>938</v>
      </c>
      <c r="E68" s="34" t="s">
        <v>937</v>
      </c>
      <c r="F68" s="34" t="str">
        <f t="shared" si="4"/>
        <v>FALSE</v>
      </c>
      <c r="G68" s="34" t="s">
        <v>937</v>
      </c>
      <c r="H68" s="34" t="str">
        <f t="shared" si="5"/>
        <v>'A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 {{ rtxt_nbckc_2024a }}</v>
      </c>
      <c r="I68" s="13" t="s">
        <v>926</v>
      </c>
      <c r="K68" s="13">
        <v>24</v>
      </c>
      <c r="L68" s="13">
        <v>35</v>
      </c>
    </row>
    <row r="69" spans="1:13">
      <c r="A69" s="13" t="b">
        <v>1</v>
      </c>
      <c r="C69" s="39" t="s">
        <v>936</v>
      </c>
      <c r="D69" s="34" t="s">
        <v>935</v>
      </c>
      <c r="E69" s="34" t="s">
        <v>934</v>
      </c>
      <c r="F69" s="34" t="str">
        <f t="shared" si="4"/>
        <v>FALSE</v>
      </c>
      <c r="G69" s="34" t="s">
        <v>934</v>
      </c>
      <c r="H69" s="34" t="str">
        <f t="shared" si="5"/>
        <v>'Population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 {{ rtxt_nbckc_2024a }}</v>
      </c>
      <c r="I69" s="13">
        <v>35</v>
      </c>
      <c r="J69" s="13" t="s">
        <v>834</v>
      </c>
      <c r="K69" s="13">
        <v>35</v>
      </c>
    </row>
    <row r="70" spans="1:13">
      <c r="A70" s="13" t="b">
        <v>1</v>
      </c>
      <c r="C70" s="39" t="s">
        <v>933</v>
      </c>
      <c r="D70" s="34" t="s">
        <v>932</v>
      </c>
      <c r="E70" s="34" t="s">
        <v>932</v>
      </c>
      <c r="F70" s="34" t="str">
        <f t="shared" si="4"/>
        <v>FALSE</v>
      </c>
      <c r="G70" s="34" t="s">
        <v>932</v>
      </c>
      <c r="H70" s="34" t="str">
        <f t="shared" si="5"/>
        <v>'Used to estimate the probability of occurrence at a given site during a specific time period. Note: Not to be confused with a presence-only model (see 'presence').' {{ rtxt_nbckc_2024a }}</v>
      </c>
      <c r="I70" s="13" t="s">
        <v>931</v>
      </c>
      <c r="K70" s="13">
        <v>34</v>
      </c>
      <c r="L70" s="13">
        <v>35</v>
      </c>
    </row>
    <row r="71" spans="1:13">
      <c r="A71" s="13" t="b">
        <v>1</v>
      </c>
      <c r="C71" s="39" t="s">
        <v>930</v>
      </c>
      <c r="D71" s="34" t="s">
        <v>929</v>
      </c>
      <c r="E71" s="34" t="s">
        <v>928</v>
      </c>
      <c r="F71" s="34" t="str">
        <f t="shared" si="4"/>
        <v>FALSE</v>
      </c>
      <c r="G71" s="34" t="s">
        <v>928</v>
      </c>
      <c r="H71" s="34" t="str">
        <f t="shared" si="5"/>
        <v>'Surveying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 {{ rtxt_nbckc_2024a }}</v>
      </c>
      <c r="I71" s="13" t="s">
        <v>891</v>
      </c>
      <c r="K71" s="13">
        <v>8</v>
      </c>
      <c r="L71" s="13">
        <v>35</v>
      </c>
    </row>
    <row r="72" spans="1:13">
      <c r="A72" s="13" t="b">
        <v>1</v>
      </c>
      <c r="C72" s="39" t="s">
        <v>648</v>
      </c>
      <c r="D72" s="34" t="s">
        <v>927</v>
      </c>
      <c r="E72" s="34" t="s">
        <v>927</v>
      </c>
      <c r="F72" s="34" t="str">
        <f t="shared" si="4"/>
        <v>FALSE</v>
      </c>
      <c r="G72" s="34" t="s">
        <v>927</v>
      </c>
      <c r="H72" s="34" t="str">
        <f t="shared" si="5"/>
        <v>'A group of potentially interbreeding individuals of a single species inhabiting a specific area.' {{ rtxt_nbckc_2024a }}</v>
      </c>
      <c r="I72" s="13" t="s">
        <v>926</v>
      </c>
      <c r="K72" s="13">
        <v>24</v>
      </c>
      <c r="L72" s="13">
        <v>35</v>
      </c>
    </row>
    <row r="73" spans="1:13">
      <c r="A73" s="13" t="b">
        <v>1</v>
      </c>
      <c r="C73" s="39" t="s">
        <v>925</v>
      </c>
      <c r="D73" s="43" t="s">
        <v>924</v>
      </c>
      <c r="E73" s="43" t="s">
        <v>924</v>
      </c>
      <c r="F73" s="34" t="str">
        <f t="shared" si="4"/>
        <v>FALSE</v>
      </c>
      <c r="G73" s="43" t="s">
        <v>924</v>
      </c>
      <c r="H73" s="34" t="str">
        <f t="shared" si="5"/>
        <v>'The relative representation of a species in a particular ecosystem.' {{ rtxt_nbckc_2024a }}</v>
      </c>
      <c r="I73" s="13" t="s">
        <v>854</v>
      </c>
      <c r="J73" s="13" t="s">
        <v>855</v>
      </c>
      <c r="K73" s="13" t="s">
        <v>854</v>
      </c>
    </row>
    <row r="74" spans="1:13">
      <c r="A74" s="13" t="b">
        <v>1</v>
      </c>
      <c r="C74" s="39" t="s">
        <v>923</v>
      </c>
      <c r="D74" s="34" t="s">
        <v>922</v>
      </c>
      <c r="E74" s="34" t="s">
        <v>922</v>
      </c>
      <c r="F74" s="34" t="str">
        <f t="shared" si="4"/>
        <v>FALSE</v>
      </c>
      <c r="G74" s="34" t="s">
        <v>922</v>
      </c>
      <c r="H74" s="34" t="str">
        <f t="shared" si="5"/>
        <v>'The study of a population, especially regarding size, density, distribution, and vital rates. Population demography is used to study population dynamics.' {{ rtxt_nbckc_2024a }}</v>
      </c>
      <c r="I74" s="13">
        <v>35</v>
      </c>
      <c r="J74" s="13" t="s">
        <v>834</v>
      </c>
      <c r="K74" s="13">
        <v>35</v>
      </c>
    </row>
    <row r="75" spans="1:13">
      <c r="A75" s="13" t="b">
        <v>1</v>
      </c>
      <c r="C75" s="39" t="s">
        <v>921</v>
      </c>
      <c r="D75" s="34" t="s">
        <v>920</v>
      </c>
      <c r="E75" s="34" t="s">
        <v>920</v>
      </c>
      <c r="F75" s="34" t="str">
        <f t="shared" si="4"/>
        <v>FALSE</v>
      </c>
      <c r="G75" s="34" t="s">
        <v>920</v>
      </c>
      <c r="H75" s="34" t="str">
        <f t="shared" si="5"/>
        <v>'The number of individuals, or the size of a population, per unit area.' {{ rtxt_nbckc_2024a }}</v>
      </c>
      <c r="I75" s="13" t="s">
        <v>919</v>
      </c>
      <c r="K75" s="13">
        <v>13</v>
      </c>
      <c r="L75" s="13">
        <v>32</v>
      </c>
      <c r="M75" s="13">
        <v>35</v>
      </c>
    </row>
    <row r="76" spans="1:13">
      <c r="A76" s="13" t="b">
        <v>1</v>
      </c>
      <c r="C76" s="39" t="s">
        <v>918</v>
      </c>
      <c r="D76" s="34" t="s">
        <v>917</v>
      </c>
      <c r="E76" s="34" t="s">
        <v>916</v>
      </c>
      <c r="F76" s="34" t="str">
        <f t="shared" si="4"/>
        <v>FALSE</v>
      </c>
      <c r="G76" s="34" t="s">
        <v>916</v>
      </c>
      <c r="H76" s="34" t="str">
        <f t="shared" si="5"/>
        <v>'The study of how and why populations change in size and structure over time. The four factors that serve to measure population change are: birth, death, immigration, and emigration Not to be confused with population demography.' {{ rtxt_nbckc_2024a }}</v>
      </c>
      <c r="I76" s="13">
        <v>35</v>
      </c>
      <c r="J76" s="13" t="s">
        <v>834</v>
      </c>
      <c r="K76" s="13">
        <v>35</v>
      </c>
    </row>
    <row r="77" spans="1:13">
      <c r="A77" s="13" t="b">
        <v>1</v>
      </c>
      <c r="C77" s="39" t="s">
        <v>915</v>
      </c>
      <c r="D77" s="34" t="s">
        <v>914</v>
      </c>
      <c r="E77" s="34" t="s">
        <v>913</v>
      </c>
      <c r="F77" s="34" t="str">
        <f t="shared" si="4"/>
        <v>FALSE</v>
      </c>
      <c r="G77" s="34" t="s">
        <v>913</v>
      </c>
      <c r="H77" s="34" t="str">
        <f t="shared" si="5"/>
        <v>'The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 {{ rtxt_nbckc_2024a }}</v>
      </c>
      <c r="I77" s="13" t="s">
        <v>862</v>
      </c>
      <c r="K77" s="13">
        <v>11</v>
      </c>
      <c r="L77" s="13">
        <v>35</v>
      </c>
    </row>
    <row r="78" spans="1:13">
      <c r="A78" s="13" t="b">
        <v>1</v>
      </c>
      <c r="C78" s="39" t="s">
        <v>912</v>
      </c>
      <c r="D78" s="34" t="s">
        <v>911</v>
      </c>
      <c r="E78" s="34" t="s">
        <v>910</v>
      </c>
      <c r="F78" s="34" t="str">
        <f t="shared" si="4"/>
        <v>FALSE</v>
      </c>
      <c r="G78" s="34" t="s">
        <v>910</v>
      </c>
      <c r="H78" s="34" t="str">
        <f t="shared" si="5"/>
        <v>'Biological changes in population abundance as defined by the following equation: (natural increase of births deaths) + (migratory increase of immigration - emigration). May also be called population trend. Can be used as evidence towards population state (see probability of persistence).' {{ rtxt_nbckc_2024a }}</v>
      </c>
      <c r="I78" s="13" t="s">
        <v>862</v>
      </c>
      <c r="K78" s="13">
        <v>11</v>
      </c>
      <c r="L78" s="13">
        <v>35</v>
      </c>
    </row>
    <row r="79" spans="1:13">
      <c r="A79" s="13" t="b">
        <v>1</v>
      </c>
      <c r="C79" s="39" t="s">
        <v>909</v>
      </c>
      <c r="D79" s="34" t="s">
        <v>908</v>
      </c>
      <c r="E79" s="34" t="s">
        <v>907</v>
      </c>
      <c r="F79" s="34" t="str">
        <f t="shared" si="4"/>
        <v>FALSE</v>
      </c>
      <c r="G79" s="34" t="s">
        <v>907</v>
      </c>
      <c r="H79" s="34" t="str">
        <f t="shared" si="5"/>
        <v>'The number of individuals present in a given area. Statistical methods can be used to convert the number of caribou counted to an estimate of the total population size. ' {{ rtxt_nbckc_2024a }}</v>
      </c>
      <c r="I79" s="13" t="s">
        <v>906</v>
      </c>
      <c r="K79" s="13">
        <v>32</v>
      </c>
      <c r="L79" s="13">
        <v>35</v>
      </c>
    </row>
    <row r="80" spans="1:13">
      <c r="A80" s="13" t="b">
        <v>1</v>
      </c>
      <c r="C80" s="39" t="s">
        <v>905</v>
      </c>
      <c r="D80" s="34" t="s">
        <v>904</v>
      </c>
      <c r="E80" s="34" t="s">
        <v>903</v>
      </c>
      <c r="F80" s="34" t="str">
        <f t="shared" si="4"/>
        <v>FALSE</v>
      </c>
      <c r="G80" s="34" t="s">
        <v>903</v>
      </c>
      <c r="H80" s="34" t="str">
        <f t="shared" si="5"/>
        <v>'Status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 {{ rtxt_nbckc_2024a }}</v>
      </c>
      <c r="I80" s="13" t="s">
        <v>865</v>
      </c>
      <c r="K80" s="13">
        <v>9</v>
      </c>
      <c r="L80" s="13">
        <v>35</v>
      </c>
    </row>
    <row r="81" spans="1:13">
      <c r="A81" s="13" t="b">
        <v>1</v>
      </c>
      <c r="C81" s="39" t="s">
        <v>673</v>
      </c>
      <c r="D81" s="34" t="s">
        <v>902</v>
      </c>
      <c r="E81" s="34" t="s">
        <v>901</v>
      </c>
      <c r="F81" s="34" t="str">
        <f t="shared" si="4"/>
        <v>FALSE</v>
      </c>
      <c r="G81" s="34" t="s">
        <v>901</v>
      </c>
      <c r="H81" s="34" t="str">
        <f t="shared" si="5"/>
        <v>'The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 {{ rtxt_nbckc_2024a }}</v>
      </c>
      <c r="I81" s="13" t="s">
        <v>900</v>
      </c>
      <c r="K81" s="13">
        <v>11</v>
      </c>
      <c r="L81" s="13">
        <v>14</v>
      </c>
      <c r="M81" s="13">
        <v>35</v>
      </c>
    </row>
    <row r="82" spans="1:13">
      <c r="A82" s="13" t="b">
        <v>1</v>
      </c>
      <c r="C82" s="39" t="s">
        <v>899</v>
      </c>
      <c r="D82" s="34" t="s">
        <v>898</v>
      </c>
      <c r="E82" s="34" t="s">
        <v>897</v>
      </c>
      <c r="F82" s="34" t="str">
        <f t="shared" si="4"/>
        <v>FALSE</v>
      </c>
      <c r="G82" s="34" t="s">
        <v>897</v>
      </c>
      <c r="H82" s="34" t="str">
        <f t="shared" si="5"/>
        <v>'A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 {{ rtxt_nbckc_2024a }}</v>
      </c>
      <c r="I82" s="13" t="s">
        <v>891</v>
      </c>
      <c r="K82" s="13">
        <v>8</v>
      </c>
      <c r="L82" s="13">
        <v>35</v>
      </c>
    </row>
    <row r="83" spans="1:13">
      <c r="A83" s="13" t="b">
        <v>1</v>
      </c>
      <c r="C83" s="39" t="s">
        <v>896</v>
      </c>
      <c r="D83" s="43" t="s">
        <v>895</v>
      </c>
      <c r="E83" s="43" t="s">
        <v>895</v>
      </c>
      <c r="F83" s="34" t="str">
        <f t="shared" si="4"/>
        <v>FALSE</v>
      </c>
      <c r="G83" s="43" t="s">
        <v>895</v>
      </c>
      <c r="H83" s="34" t="str">
        <f t="shared" si="5"/>
        <v>'Note that in some jurisdictions, 'presence non-detection surveys' may be referred to as 'presence /absence' surveys, however, it has been said that non-detection does not indicate true absence, as true absence may be impossible to measure.' {{ rtxt_nbckc_2024a }}</v>
      </c>
      <c r="I83" s="13" t="s">
        <v>891</v>
      </c>
      <c r="K83" s="13">
        <v>8</v>
      </c>
      <c r="L83" s="13">
        <v>35</v>
      </c>
    </row>
    <row r="84" spans="1:13">
      <c r="A84" s="13" t="b">
        <v>1</v>
      </c>
      <c r="C84" s="39" t="s">
        <v>894</v>
      </c>
      <c r="D84" s="34" t="s">
        <v>893</v>
      </c>
      <c r="E84" s="34" t="s">
        <v>892</v>
      </c>
      <c r="F84" s="34" t="str">
        <f t="shared" si="4"/>
        <v>FALSE</v>
      </c>
      <c r="G84" s="34" t="s">
        <v>892</v>
      </c>
      <c r="H84" s="34" t="str">
        <f t="shared" si="5"/>
        <v>'Estimate the probability a site is selected given that it is encountered. Not to be confused with Occupancy models: presence-only models are less powerful than occupancy models for monitoring changes in species distribution.' {{ rtxt_nbckc_2024a }}</v>
      </c>
      <c r="I84" s="13" t="s">
        <v>891</v>
      </c>
      <c r="K84" s="13">
        <v>8</v>
      </c>
      <c r="L84" s="13">
        <v>35</v>
      </c>
    </row>
    <row r="85" spans="1:13">
      <c r="A85" s="13" t="b">
        <v>1</v>
      </c>
      <c r="C85" s="39" t="s">
        <v>890</v>
      </c>
      <c r="D85" s="34" t="s">
        <v>889</v>
      </c>
      <c r="E85" s="34" t="s">
        <v>889</v>
      </c>
      <c r="F85" s="34" t="str">
        <f t="shared" si="4"/>
        <v>TRUE</v>
      </c>
      <c r="G85" s="34" t="s">
        <v>888</v>
      </c>
      <c r="H85" s="34" t="str">
        <f t="shared" si="5"/>
        <v>'The likelihood that a population will continue to be self-sustaining into the future.' modified from {{ rtxt_nbckc_2024a }}</v>
      </c>
      <c r="I85" s="13" t="s">
        <v>865</v>
      </c>
      <c r="K85" s="13">
        <v>9</v>
      </c>
      <c r="L85" s="13">
        <v>35</v>
      </c>
    </row>
    <row r="86" spans="1:13">
      <c r="A86" s="13" t="b">
        <v>1</v>
      </c>
      <c r="C86" s="42" t="s">
        <v>887</v>
      </c>
      <c r="D86" s="34" t="s">
        <v>886</v>
      </c>
      <c r="E86" s="34" t="s">
        <v>885</v>
      </c>
      <c r="F86" s="34" t="str">
        <f t="shared" si="4"/>
        <v>TRUE</v>
      </c>
      <c r="G86" s="34" t="s">
        <v>884</v>
      </c>
      <c r="H86" s="34" t="str">
        <f t="shared" si="5"/>
        <v>'The geographic area occupied by a group of individuals that are subject to similar factors affecting their demography and used to satisfy their life history processes (e.g. calving, rutting, wintering) over a defined time frame. Range is a function of both spatial extent and habitat conditions.' modified from {{ rtxt_nbckc_2024a }}</v>
      </c>
      <c r="I86" s="13" t="s">
        <v>880</v>
      </c>
      <c r="K86" s="13">
        <v>9</v>
      </c>
      <c r="L86" s="13">
        <v>13</v>
      </c>
      <c r="M86" s="13">
        <v>35</v>
      </c>
    </row>
    <row r="87" spans="1:13">
      <c r="A87" s="13" t="b">
        <v>1</v>
      </c>
      <c r="C87" s="39" t="s">
        <v>883</v>
      </c>
      <c r="D87" s="34" t="s">
        <v>882</v>
      </c>
      <c r="E87" s="34" t="s">
        <v>881</v>
      </c>
      <c r="F87" s="34" t="str">
        <f t="shared" si="4"/>
        <v>FALSE</v>
      </c>
      <c r="G87" s="34" t="s">
        <v>881</v>
      </c>
      <c r="H87" s="34" t="str">
        <f t="shared" si="5"/>
        <v>'&lt;i&gt;Ecological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 {{ rtxt_nbckc_2024a }}</v>
      </c>
      <c r="I87" s="13" t="s">
        <v>880</v>
      </c>
      <c r="K87" s="13">
        <v>9</v>
      </c>
      <c r="L87" s="13">
        <v>13</v>
      </c>
      <c r="M87" s="13">
        <v>35</v>
      </c>
    </row>
    <row r="88" spans="1:13">
      <c r="A88" s="13" t="b">
        <v>1</v>
      </c>
      <c r="C88" s="39" t="s">
        <v>879</v>
      </c>
      <c r="D88" s="34" t="s">
        <v>878</v>
      </c>
      <c r="E88" s="34" t="s">
        <v>877</v>
      </c>
      <c r="F88" s="34" t="str">
        <f t="shared" si="4"/>
        <v>FALSE</v>
      </c>
      <c r="G88" s="34" t="s">
        <v>877</v>
      </c>
      <c r="H88" s="34" t="str">
        <f t="shared" si="5"/>
        <v>'In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 {{ rtxt_nbckc_2024a }}</v>
      </c>
      <c r="I88" s="13" t="s">
        <v>843</v>
      </c>
      <c r="K88" s="13">
        <v>1</v>
      </c>
      <c r="L88" s="13">
        <v>11</v>
      </c>
      <c r="M88" s="13">
        <v>35</v>
      </c>
    </row>
    <row r="89" spans="1:13">
      <c r="A89" s="13" t="b">
        <v>1</v>
      </c>
      <c r="C89" s="39" t="s">
        <v>876</v>
      </c>
      <c r="D89" s="34" t="s">
        <v>875</v>
      </c>
      <c r="E89" s="34" t="s">
        <v>874</v>
      </c>
      <c r="F89" s="34" t="str">
        <f t="shared" si="4"/>
        <v>FALSE</v>
      </c>
      <c r="G89" s="34" t="s">
        <v>874</v>
      </c>
      <c r="H89" s="34" t="str">
        <f t="shared" si="5"/>
        <v>'A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 {{ rtxt_nbckc_2024a }}</v>
      </c>
      <c r="I89" s="13" t="s">
        <v>843</v>
      </c>
      <c r="K89" s="13">
        <v>1</v>
      </c>
      <c r="L89" s="13">
        <v>11</v>
      </c>
      <c r="M89" s="13">
        <v>35</v>
      </c>
    </row>
    <row r="90" spans="1:13">
      <c r="A90" s="13" t="b">
        <v>1</v>
      </c>
      <c r="C90" s="39" t="s">
        <v>44</v>
      </c>
      <c r="D90" s="34" t="s">
        <v>873</v>
      </c>
      <c r="E90" s="34" t="s">
        <v>872</v>
      </c>
      <c r="F90" s="34" t="str">
        <f t="shared" si="4"/>
        <v>FALSE</v>
      </c>
      <c r="G90" s="34" t="s">
        <v>872</v>
      </c>
      <c r="H90" s="34" t="str">
        <f t="shared" si="5"/>
        <v>'An index of the abundance of animal individuals in the population, for comparison across space or time. Populations are ranked according to population size. No correction is made for sightability or detection bias.' {{ rtxt_nbckc_2024a }}</v>
      </c>
      <c r="I90" s="13" t="s">
        <v>871</v>
      </c>
      <c r="K90" s="13">
        <v>11</v>
      </c>
      <c r="L90" s="13">
        <v>13</v>
      </c>
      <c r="M90" s="13">
        <v>35</v>
      </c>
    </row>
    <row r="91" spans="1:13">
      <c r="A91" s="13" t="b">
        <v>1</v>
      </c>
      <c r="C91" s="39" t="s">
        <v>870</v>
      </c>
      <c r="D91" s="34" t="s">
        <v>869</v>
      </c>
      <c r="E91" s="34" t="s">
        <v>868</v>
      </c>
      <c r="F91" s="34" t="str">
        <f t="shared" si="4"/>
        <v>FALSE</v>
      </c>
      <c r="G91" s="34" t="s">
        <v>868</v>
      </c>
      <c r="H91" s="34" t="str">
        <f t="shared" si="5"/>
        <v>'Results are a simple presentation of the data or output of statistical analyses. These can be thought of as the end of a survey or experiment. Compare against 'Interpretation' and 'Conclusions'.' {{ rtxt_nbckc_2024a }}</v>
      </c>
      <c r="I91" s="13">
        <v>35</v>
      </c>
      <c r="J91" s="13" t="s">
        <v>834</v>
      </c>
      <c r="K91" s="13">
        <v>35</v>
      </c>
    </row>
    <row r="92" spans="1:13">
      <c r="A92" s="13" t="b">
        <v>1</v>
      </c>
      <c r="C92" s="39" t="s">
        <v>867</v>
      </c>
      <c r="D92" s="34" t="s">
        <v>866</v>
      </c>
      <c r="E92" s="34" t="s">
        <v>866</v>
      </c>
      <c r="F92" s="34" t="str">
        <f t="shared" si="4"/>
        <v>FALSE</v>
      </c>
      <c r="G92" s="34" t="s">
        <v>866</v>
      </c>
      <c r="H92" s="34" t="str">
        <f t="shared" si="5"/>
        <v>'A local population (of boreal caribou) that on average demonstrates stable or positive population growth (λ= 1.0) over the short term, and is large enough to withstand stochastic events and persist over the longterm, without the need for ongoing intensive management intervention (e.g. predator management or transplants from other populations).' {{ rtxt_nbckc_2024a }}</v>
      </c>
      <c r="I92" s="13" t="s">
        <v>865</v>
      </c>
      <c r="K92" s="13">
        <v>9</v>
      </c>
      <c r="L92" s="13">
        <v>35</v>
      </c>
    </row>
    <row r="93" spans="1:13">
      <c r="A93" s="13" t="b">
        <v>1</v>
      </c>
      <c r="C93" s="39" t="s">
        <v>864</v>
      </c>
      <c r="D93" s="34" t="s">
        <v>863</v>
      </c>
      <c r="E93" s="34" t="s">
        <v>863</v>
      </c>
      <c r="F93" s="34" t="str">
        <f t="shared" si="4"/>
        <v>FALSE</v>
      </c>
      <c r="G93" s="34" t="s">
        <v>863</v>
      </c>
      <c r="H93" s="34" t="str">
        <f t="shared" si="5"/>
        <v>'A numerical value, that when multiplied by a population estimate, aims to account for caribou that were present in the areas surveyed, but not seen for one reason or another. Sightability correction factors must often be estimated for specific surveys, ranges, or habitats. For example, in aerial studies, these help account for animals which were overlooked, and improve the precision of population estimates.' {{ rtxt_nbckc_2024a }}</v>
      </c>
      <c r="I93" s="13" t="s">
        <v>862</v>
      </c>
      <c r="K93" s="13">
        <v>11</v>
      </c>
      <c r="L93" s="13">
        <v>35</v>
      </c>
    </row>
    <row r="94" spans="1:13">
      <c r="A94" s="13" t="b">
        <v>1</v>
      </c>
      <c r="C94" s="39" t="s">
        <v>861</v>
      </c>
      <c r="D94" s="34" t="s">
        <v>860</v>
      </c>
      <c r="E94" s="34" t="s">
        <v>860</v>
      </c>
      <c r="F94" s="34" t="str">
        <f t="shared" si="4"/>
        <v>FALSE</v>
      </c>
      <c r="G94" s="34" t="s">
        <v>860</v>
      </c>
      <c r="H94" s="34" t="str">
        <f t="shared" si="5"/>
        <v>'An extension of the capture-mark-recapture monitoring sampling design/ technique, which takes into account the location of the capture; is used to model detection probability based on trap location and individuals' home range centre.' {{ rtxt_nbckc_2024a }}</v>
      </c>
      <c r="I94" s="13" t="s">
        <v>843</v>
      </c>
      <c r="K94" s="13">
        <v>1</v>
      </c>
      <c r="L94" s="13">
        <v>11</v>
      </c>
      <c r="M94" s="13">
        <v>35</v>
      </c>
    </row>
    <row r="95" spans="1:13">
      <c r="A95" s="13" t="b">
        <v>1</v>
      </c>
      <c r="C95" s="39" t="s">
        <v>859</v>
      </c>
      <c r="D95" s="34" t="s">
        <v>858</v>
      </c>
      <c r="E95" s="34" t="s">
        <v>858</v>
      </c>
      <c r="F95" s="34" t="str">
        <f t="shared" si="4"/>
        <v>FALSE</v>
      </c>
      <c r="G95" s="34" t="s">
        <v>858</v>
      </c>
      <c r="H95" s="34" t="str">
        <f t="shared" si="5"/>
        <v>'The separation of a sample population into non-overlapping groups based on a habitat or population characteristic that can be divided into multiple levels. Groups are homogeneous within, but distinct from, other strata.' {{ rtxt_nbckc_2024a }}</v>
      </c>
      <c r="I95" s="13" t="s">
        <v>843</v>
      </c>
      <c r="K95" s="13">
        <v>1</v>
      </c>
      <c r="L95" s="13">
        <v>11</v>
      </c>
      <c r="M95" s="13">
        <v>35</v>
      </c>
    </row>
    <row r="96" spans="1:13">
      <c r="A96" s="13" t="b">
        <v>1</v>
      </c>
      <c r="C96" s="42" t="s">
        <v>857</v>
      </c>
      <c r="D96" s="34" t="s">
        <v>856</v>
      </c>
      <c r="E96" s="34" t="s">
        <v>856</v>
      </c>
      <c r="F96" s="34" t="str">
        <f t="shared" si="4"/>
        <v>FALSE</v>
      </c>
      <c r="G96" s="34" t="s">
        <v>856</v>
      </c>
      <c r="H96" s="34" t="str">
        <f t="shared" si="5"/>
        <v>'Allow statistically rigorous estimates of ungulate population numbers and density within areas being sampled. In most cases, this means using the ‘Gasaway Method’ (1986) to design and implement counts in a random selection of survey blocks within areas being sampled.' {{ rtxt_nbckc_2024a }}</v>
      </c>
      <c r="I96" s="13" t="s">
        <v>854</v>
      </c>
      <c r="J96" s="13" t="s">
        <v>855</v>
      </c>
      <c r="K96" s="13" t="s">
        <v>854</v>
      </c>
    </row>
    <row r="97" spans="1:13">
      <c r="A97" s="13" t="b">
        <v>1</v>
      </c>
      <c r="B97" s="13" t="b">
        <v>1</v>
      </c>
      <c r="C97" s="39" t="s">
        <v>41</v>
      </c>
      <c r="D97" s="34" t="s">
        <v>853</v>
      </c>
      <c r="E97" s="34" t="s">
        <v>853</v>
      </c>
      <c r="F97" s="34" t="str">
        <f t="shared" si="4"/>
        <v>FALSE</v>
      </c>
      <c r="G97" s="34" t="s">
        <v>853</v>
      </c>
      <c r="H97" s="34" t="str">
        <f t="shared" si="5"/>
        <v>'The species-specific factors of a population that, together, play a large role in the population's trend. These include the birth rate, recruitment rate, and probability of survival and mortality.' {{ rtxt_nbckc_2024a }}</v>
      </c>
      <c r="I97" s="13" t="s">
        <v>852</v>
      </c>
      <c r="K97" s="13">
        <v>13</v>
      </c>
      <c r="L97" s="13">
        <v>30</v>
      </c>
      <c r="M97" s="13">
        <v>35</v>
      </c>
    </row>
    <row r="98" spans="1:13">
      <c r="A98" s="13" t="s">
        <v>851</v>
      </c>
      <c r="C98" s="41" t="s">
        <v>850</v>
      </c>
      <c r="D98" s="40" t="s">
        <v>849</v>
      </c>
      <c r="E98" s="40" t="s">
        <v>848</v>
      </c>
      <c r="F98" s="34" t="str">
        <f t="shared" ref="F98:F101" si="6">IF(E98=G98,"FALSE","TRUE")</f>
        <v>FALSE</v>
      </c>
      <c r="G98" s="40" t="s">
        <v>848</v>
      </c>
      <c r="H98" s="34" t="str">
        <f t="shared" ref="H98:H101" si="7">IF(F98="FALSE",("'"&amp;G98&amp;"' {{ rtxt_nbckc_2024a }}"),("'"&amp;G98&amp;"' modified from {{ rtxt_nbckc_2024a }}"))</f>
        <v>'A broad statement of what one hopes to achieve. A Goals is usually broad in scope, provide a general intention or direction over a long period of time, and is supported by an (or multiple) objective(s). Note: Compare against 'objective'.' {{ rtxt_nbckc_2024a }}</v>
      </c>
      <c r="I98" s="13">
        <v>35</v>
      </c>
      <c r="J98" s="13" t="s">
        <v>834</v>
      </c>
      <c r="K98" s="13">
        <v>35</v>
      </c>
    </row>
    <row r="99" spans="1:13">
      <c r="A99" s="13" t="b">
        <v>1</v>
      </c>
      <c r="C99" s="39" t="s">
        <v>847</v>
      </c>
      <c r="D99" s="34" t="s">
        <v>846</v>
      </c>
      <c r="E99" s="34" t="s">
        <v>845</v>
      </c>
      <c r="F99" s="34" t="str">
        <f t="shared" si="6"/>
        <v>TRUE</v>
      </c>
      <c r="G99" s="34" t="s">
        <v>844</v>
      </c>
      <c r="H99" s="34" t="str">
        <f t="shared" si="7"/>
        <v>'Categorization of animal by sex, life stage, and/or age. A classification survey may be used to determine the composition of a population or herd. 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survey.An Elder is a respected individual with life experience who plays key roles in Indigenous communities. They are explicitly named as an Elder by members of their community, i.e. not all people of a certain age become Elders. Elders are important Knowledge Keepers, and they also help to ensure cultural continuity. As living connections to the past, Elders serve as teachers, healers, advisors, and counselors. Not all communities have the same criteria; the culture or community defines what makes an Elder. However, one common trait among Indigenous Elders is a deep spirituality that influences every aspect of their lives and teachings. Elders strive to show by example, by living their lives according to deeply ingrained principles, values, and teachings.Specialized transects are flown by either fixed-wing aircraft or helicopter, where all visible animals are counted and classified. Transects may follow predetermined straight lines, contours, or drainages.Herbivore that feed by grazing. A trick to remember this term is “grazers graze grass”. Examples of grazers include sheep, rabbits, and cows.Herbaceous, broad-leaved, flowing plant, with leaves that have net-like veins. Examples of forbs that are consumed by caribou include lilies, asters, and peas.The product of a symbiotic relationship between a fungus and algae. A very slow-growing organism. Can be found on the ground or on trees. Caribou consume a wide variety of lichens, and these make up a large portion of their diet.A means of engaging knowledge holders and people on the land in sharing their understanding. These interviews can be verbal or written, and often take a systematic approach to answer specific questions. Interviews can be conducted in large groups (e.g. 'community interviews'), or one-on-one. A means of engaging knowledge holders and people on the land in sharing their understanding. These interviews can be verbal or written, and often take a systematic approach to answer specific questions. Interviews can be conducted in large groups (e.g. 'community interviews'), or one-on-one.Note 1: In the caribou context, many groups are moving away from using the term 'herd', and using the terms 'population' or 'local population' instead. See 'range' for more. Note 2: The following 'definitions' have been found in the literature or shared by members of the NBCKC. The reader is encouraged to verify the definition on a case-by-case basis. At the range scale; a geographically and demographically defined local population that is governed by births, deaths, and to a minor extent, immigration and emigration. A social group of caribou moving together. The caribou occupying a particular defined area.No single formal definition exists for Indigenous Knowledge (IK). Readers can verify how the government, organization, or community they are working with defines or describes IK and Indigenous Knowledge Systems (IKS), in their own terms and in their language of choice, prior to seeking, requesting, accessing, considering, and applying IK. The following may be used as a starting point: The knowledge held by First Nations, Inuit, and Métis Peoples, the Indigenous Peoples of Canada.is an integral, inseparable feature of Indigenous Knowledge Systems, is place-based, usually transmitted orally, and rooted in the experience of multiple generations, is determined by an Indigenous community’s spirituality, environment, region, culture, and language; Indigenous Knowledge is usually described by Indigenous people as holistic, involving body, mind, feelings, and spirit, May be expressed through symbols, the arts, ceremonial and everyday practices, narratives, and, especially, in relationships, is held collectively by all members of a community, although some members have specialized knowledge and others may have particular responsibility for its transmission, and includes preserved ancestral knowledge created by and received from past generations and innovations as well as new knowledge transmitted to subsequent generations. Note: Indigenous Knowledge has been interchangeably referred to as Traditional Knowledge, Aboriginal Traditional Knowledge, Traditional Environmental Knowledge, Traditional Ecological Knowledge, and Ancestral Knowledge, among other terms. Products of the National Boreal Caribou Knowledge Consortium use the term Indigenous Knowledge.Indigenous Knowledge pertaining specifically to the natural environment and human-environment relationships, which are passed down across generations.Indigenous Knowledge pertaining specifically to the natural environment and human-environment relationships, collected over the span of one person's lifetime.The political, legal, economic, and cultural systems that enable the continued generation and renewal of knowledge for Indigenous Peoples to ensure their well-being. Indigenous Knowledge Systems represent a way of life, something that has to be lived in order to be known, understood, and practiced. Indigenous Knowledge Systems consider relationships not only among people but in all our relations, including with all living things, the spirit world, our ancestors, and those yet to come.A term that recognizes the complexity and diversity of Indigenous ways of learning and teaching. Many people continue to generalize Indigenous experiences and lived realities. The phrase “Indigenous Ways of Knowing” is intended to raise awareness of the many types of knowledge that exists across a diversity of Indigenous communities. It signals that Indigenous Peoples don’t just learn from human interaction and relationships: all elements of Creation can be teachers, from the plant and animal nations, to the “objects” many consider inanimate.Initiatives where Indigenous governments, organizations, or communities inform decisions made by external partners (i.e. through an advisory committee) but are not decision-makers. External partners usually initiate these initiatives. See Proposed Spectrum for Distinguishing Indigenous-led Stewardship for more details Note: compare against “Co-led by Indigenous communities” and “Indigenous-led”Initiatives where Indigenous governments, organizations, or communities lead and have the primary decisionmaking role in determining the objectives, boundaries, management plans, and governance structures. The work is initiated by Indigenous governments or organizations, as mandated by Indigenous people in the exercise of self-determination. See Proposed Spectrum for Distinguishing Indigenous-led Stewardship for more details, Note: compare against “Co-led by Indigenous communities” and “Indigenous-involved”Refers to the phases of life that all individuals pass through in a normal lifetime. In caribou, these are generally referred to as calf, yearling, or adult, but can be further broken down by both age and sex. Note: May also be referred to as 'maturity class' or 'age class'.Population estimate of size, and sometimes survival and recruitment. The total number of caribou seen serves as the simplest finding and is considered to be the lowest possible estimate of population size. An absolute minimum number of animals occupying the range (for boreal caribou, usually measured in February and March) and may also be considered to be the lowest possible estimate of population size.Specific and measurable action defining how a goal will be achieved. In the context of a boreal caribou monitoring program, these commonly include what, where and when information will be collected.Surveying a habitat (a particular area) at a particular point in time to observe if the target species is occupying the habitat. Collection of presence/ not detected data OR presence/absence data. Presence-absence data is particularly useful in making inference(s) about the distribution and occupancy of the landscape by uncommon species.Used to estimate the probability of occurrence at a given site during a specific time period. Note: Not to be confused with a presence-only model (see 'presence').An approach that takes the specific circumstances of a place into account and that enables local people and organizations to decide, define, design, and implement a project. In the context of caribou monitoring, taking a place-based approach means understanding the context and history of the local and Indigenous people from the geographic area where you are considering monitoring caribou, and deciding with them whether and how to develop and undertake a monitoring project.A group of animals occupying a defined area, distinguished spatially from areas occupied by other groups of the same speci. Local populations experience limited exchange of individuals with other groups. Local population dynamics are driven primarily by local factors affecting birth and death rates, rather than immigration or emigration among groups. See also 'range'.The study of how and why populations change in size and structure over time. The four factors that serve to measure population change are: birth, death, immigration, and emigration Not to be confused with population demography.The rate of population growth over time. Used as a short-term estimator of growth trend. May also be refferred to as 'The rate of population change'. The rate of population change (increase or decrease) can be estimated, for example, from two or more population estimates (or relative abundance indices) over time.Biological changes in population abundance as defined by the following equation: (natural increase of births deaths) + (migratory increase of immigration - emigration). May also be called population trend. Can be used as evidence towards population state (see probability of persistence).The number of individuals present in a given area. Statistical methods can be used to convert the number of caribou counted to an estimate of the total population size. Can be used as evidence towards population state (see probability of persistence).Status of a population relative to specific parameters. Examples of population state: Assess or monitor population performance relative to a baseline, a threshold, population trend/trajectory model, or population management threshold. Measures of population state: population size, growth trend, abundance/density, distribution, lambda, structure, and age ratio.The closeness of repeated measurements to the mean population estimate. Is quantified by the sampling variance, and can be improved by replicating surveys, increasing the number of sample units, stratifying samples into groups where variation is expected to be lower, and by optimal allocation of sampling effort. Note: compare against 'Accuracy'.The proportion of females in a population that are pregnant. Can be determined by palpation or Pregnancy Specific Protein B (PSPB) analysis.A low-intensity survey which verifies that a species is present in an area or states that it was not detected (thus not likely to be in the area, but still a possibility). These surveys are usually area-based. Such surveys are particularly useful in making inferences about the distribution and occupancy of landscapes by uncommon species, however, these surveys usually produce limited data on population size, and composition ratios may be biased. Presence-absence survey (English)Estimate the probability a site is selected given that it is encountered. Not to be confused with Occupancy models: presence-only models are less powerful than occupancy models for monitoring changes in species distribution.&lt;i&gt;Ecological scale&lt;/i&gt; refers to the spatial domain of the study, and varies from fine (e.g. local, small area) to coarse (e.g. regional, range), depending on the objective of the study. In the context of boreal caribou, a local population occupies a defined range, and thus monitoring of a local population of caribou usually occurs at or within subsets of the associated 'range'.An ongoing process of repairing, (re)establishing, and maintaining respectful relationships. Involves repairing damaged trust by making apologies, providing individual and collective reparations, and following through with concrete actions that demonstrate real societal change. Is informed by the revitalization of Indigenous law and legal traditions, which include First Nations, Inuit, and Metis approaches to resolving conflict, repairing harm, and restoring respectful relationships. Guided by Indigenous Peoples’ connection to the land, and Indigenous Elders’ and Knowledge Keepers’ perspectives and understanding of ethics, concepts, and practices.In population dynamics, recruitment is the process by which new individuals are added to an existing population, whether by birth and maturation or by immigration. For caribou, individuals are only considered to have been recruited once they've reached a certain age, typically one year of age. This stage of caribou age is known as “yearling”. Measuring and reporting recruitment: the number of animals within a population at a specified stage of life, usually juveniles less than one year of age. Recruitment is usually expressed as the cow/calf ratio, which is the ratio of the number of calves per 100 adult females. Note of clarification: the recruitment measurement is taken when individuals are still calves, but technically, individuals are not considered “recruited” to the population until they are yearlings. This is because mortality is high in calves, and recruitment is really a measure of how many individuals are added to the reproductive pool. The recruitment rate will then be the variations in the calf/cow ratio over a given period.A study aiming to determine how many calves are added to a population and reach maturity. In these studies, observers count the number of caribou seen that belong to different categories. Depending on how many categories are used, different amounts of information can be collected (see ‘classification survey). In Canada, these studies are usually carried out in the winter (in February and March of the same year).Results are a simple presentation of the data or output of statistical analyses. These can be thought of as the end of a survey or experiment. Compare against 'Interpretation' and 'Conclusions'.For the purpose of the boreal caribou monitoring methods toolkit, this term refers to any qualified personnel who is carrying out an action related to a monitoring method. For the purpose of the boreal caribou monitoring toolkit, 'staff' is used as a collective term for biologist, technician, wildlife technician, researcher, trained land user, and/ or practitioner. Note: Classification, Composition and Recruitment survey all refer to the same activity- counting the number of caribou seen that belong to different categories. Depending on the number of categories used, different information can be determined. As long as there is information collected on the number of calves per number of females (or adults), the counting can be considered a recruitment survey. If more information is gathered (e.g .identify adult males and adult females, or the number of caribou in different life stages), it becomes a classification or composition survey.' modified from {{ rtxt_nbckc_2024a }}</v>
      </c>
      <c r="I99" s="13" t="s">
        <v>843</v>
      </c>
      <c r="K99" s="13">
        <v>1</v>
      </c>
      <c r="L99" s="13">
        <v>11</v>
      </c>
      <c r="M99" s="13">
        <v>35</v>
      </c>
    </row>
    <row r="100" spans="1:13">
      <c r="A100" s="13" t="b">
        <v>1</v>
      </c>
      <c r="C100" s="39" t="s">
        <v>842</v>
      </c>
      <c r="D100" s="34" t="s">
        <v>841</v>
      </c>
      <c r="E100" s="34" t="s">
        <v>840</v>
      </c>
      <c r="F100" s="34" t="str">
        <f t="shared" si="6"/>
        <v>TRUE</v>
      </c>
      <c r="G100" s="34" t="s">
        <v>839</v>
      </c>
      <c r="H100" s="34" t="str">
        <f t="shared" si="7"/>
        <v>'Specific and measurable action defining how a goal will be achieved; commonly include what, where and when information will be collected.' modified from {{ rtxt_nbckc_2024a }}</v>
      </c>
      <c r="I100" s="13">
        <v>35</v>
      </c>
      <c r="J100" s="13" t="s">
        <v>834</v>
      </c>
      <c r="K100" s="13">
        <v>35</v>
      </c>
    </row>
    <row r="101" spans="1:13">
      <c r="A101" s="13" t="b">
        <v>1</v>
      </c>
      <c r="B101" s="13" t="b">
        <v>1</v>
      </c>
      <c r="C101" s="38" t="s">
        <v>838</v>
      </c>
      <c r="D101" s="37" t="s">
        <v>837</v>
      </c>
      <c r="E101" s="37" t="s">
        <v>836</v>
      </c>
      <c r="F101" s="34" t="str">
        <f t="shared" si="6"/>
        <v>TRUE</v>
      </c>
      <c r="G101" s="34" t="s">
        <v>835</v>
      </c>
      <c r="H101" s="34" t="str">
        <f t="shared" si="7"/>
        <v>'The proportion of females in a population that are pregnant.' modified from {{ rtxt_nbckc_2024a }}</v>
      </c>
      <c r="I101" s="13">
        <v>35</v>
      </c>
      <c r="J101" s="13" t="s">
        <v>834</v>
      </c>
      <c r="K101" s="13">
        <v>35</v>
      </c>
    </row>
    <row r="107" spans="1:13">
      <c r="C107" s="36" t="s">
        <v>1430</v>
      </c>
    </row>
  </sheetData>
  <conditionalFormatting sqref="C1:C1048576">
    <cfRule type="containsText" dxfId="18" priority="2" operator="containsText" text="rate">
      <formula>NOT(ISERROR(SEARCH("rate",C1)))</formula>
    </cfRule>
    <cfRule type="duplicateValues" dxfId="17" priority="3"/>
  </conditionalFormatting>
  <conditionalFormatting sqref="C65:C66">
    <cfRule type="containsText" dxfId="16" priority="4" operator="containsText" text="References">
      <formula>NOT(ISERROR(SEARCH("References",C65)))</formula>
    </cfRule>
  </conditionalFormatting>
  <conditionalFormatting sqref="C102:C1048576 C1:C32">
    <cfRule type="duplicateValues" dxfId="15" priority="5"/>
  </conditionalFormatting>
  <conditionalFormatting sqref="D1:E1048576">
    <cfRule type="containsText" dxfId="14" priority="1" operator="containsText" text="(english)">
      <formula>NOT(ISERROR(SEARCH("(english)",D1)))</formula>
    </cfRule>
  </conditionalFormatting>
  <conditionalFormatting sqref="H1:H1048576 E2:G2 C2:D8 E3:E8 G3:G8 F3:F101 C10 D10:E20 G10:G20 C12:C20 C22:E32 G22:G32 C34:E39 G34:G39 C41:E52 G41:G52 D54:E60 G54:G60 C55:C59 C62:E64 G62:G64 C67:E101 G67:G101">
    <cfRule type="containsText" dxfId="13" priority="6" operator="containsText" text="References">
      <formula>NOT(ISERROR(SEARCH("References",C1)))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0D40C-5D0B-430F-839C-D21931F81CE6}">
  <sheetPr codeName="Sheet6"/>
  <dimension ref="A1:L147"/>
  <sheetViews>
    <sheetView workbookViewId="0"/>
  </sheetViews>
  <sheetFormatPr defaultRowHeight="14.25"/>
  <cols>
    <col min="1" max="1" width="15.875" style="4" bestFit="1" customWidth="1"/>
    <col min="2" max="3" width="20.875" style="4" customWidth="1"/>
    <col min="4" max="4" width="29.125" style="4" customWidth="1"/>
    <col min="5" max="5" width="48.75" style="4" customWidth="1"/>
    <col min="6" max="6" width="23" style="4" customWidth="1"/>
    <col min="7" max="7" width="13.125" customWidth="1"/>
    <col min="8" max="8" width="34.125" style="20" customWidth="1"/>
    <col min="9" max="9" width="65" style="4" hidden="1" customWidth="1"/>
    <col min="10" max="11" width="35" style="4" customWidth="1"/>
    <col min="12" max="12" width="52.375" style="4" customWidth="1"/>
  </cols>
  <sheetData>
    <row r="1" spans="1:12" ht="15">
      <c r="A1" s="5" t="s">
        <v>436</v>
      </c>
      <c r="B1" s="1" t="s">
        <v>428</v>
      </c>
      <c r="C1" s="5" t="s">
        <v>428</v>
      </c>
      <c r="D1" s="5" t="s">
        <v>347</v>
      </c>
      <c r="E1" s="5" t="s">
        <v>431</v>
      </c>
      <c r="F1" s="5" t="s">
        <v>1377</v>
      </c>
      <c r="G1" t="s">
        <v>1381</v>
      </c>
      <c r="H1" s="15" t="s">
        <v>632</v>
      </c>
      <c r="I1" s="5" t="s">
        <v>454</v>
      </c>
      <c r="J1" s="53" t="s">
        <v>1379</v>
      </c>
      <c r="K1" s="53" t="s">
        <v>1380</v>
      </c>
      <c r="L1" s="6" t="s">
        <v>437</v>
      </c>
    </row>
    <row r="2" spans="1:12" ht="15">
      <c r="A2" s="5"/>
      <c r="B2" s="1" t="s">
        <v>780</v>
      </c>
      <c r="C2" s="5"/>
      <c r="D2" s="5"/>
      <c r="E2" s="5" t="s">
        <v>1735</v>
      </c>
      <c r="F2" s="5"/>
      <c r="H2" s="15"/>
      <c r="I2" s="5"/>
      <c r="J2" s="53"/>
      <c r="K2" s="53"/>
      <c r="L2" s="6"/>
    </row>
    <row r="3" spans="1:12" ht="15">
      <c r="A3" s="5"/>
      <c r="B3" s="1" t="s">
        <v>780</v>
      </c>
      <c r="C3" s="5"/>
      <c r="D3" s="5"/>
      <c r="E3" s="5"/>
      <c r="F3" s="5"/>
      <c r="H3" s="15"/>
      <c r="I3" s="5"/>
      <c r="J3" s="53"/>
      <c r="K3" s="53"/>
      <c r="L3" s="6"/>
    </row>
    <row r="4" spans="1:12">
      <c r="A4" s="4" t="s">
        <v>779</v>
      </c>
      <c r="B4" t="s">
        <v>4</v>
      </c>
      <c r="C4" t="s">
        <v>1</v>
      </c>
      <c r="D4" t="s">
        <v>21</v>
      </c>
      <c r="E4" t="s">
        <v>1299</v>
      </c>
      <c r="F4" s="54"/>
      <c r="G4" t="s">
        <v>1298</v>
      </c>
      <c r="H4" s="16" t="s">
        <v>572</v>
      </c>
      <c r="J4" s="4" t="str">
        <f t="shared" ref="J4:J29" si="0">"    "&amp;C4&amp;"_"&amp;D4&amp;": """&amp;E4&amp;""""</f>
        <v xml:space="preserve">    name_mod_2flankspim: "Spatial partial identity model (2-flank SPIM)"</v>
      </c>
      <c r="L4" s="4" t="str">
        <f t="shared" ref="L4:L29" si="1">IF(E4=999,"",("    "&amp;C4&amp;"_def_"&amp;D4&amp;": """&amp;E4&amp;""""))</f>
        <v xml:space="preserve">    name_def_mod_2flankspim: "Spatial partial identity model (2-flank SPIM)"</v>
      </c>
    </row>
    <row r="5" spans="1:12">
      <c r="A5" s="4" t="s">
        <v>779</v>
      </c>
      <c r="B5" t="s">
        <v>4</v>
      </c>
      <c r="C5" t="s">
        <v>1</v>
      </c>
      <c r="D5" t="s">
        <v>31</v>
      </c>
      <c r="E5" t="s">
        <v>30</v>
      </c>
      <c r="F5" s="54" t="s">
        <v>339</v>
      </c>
      <c r="H5" s="16" t="s">
        <v>573</v>
      </c>
      <c r="J5" s="4" t="str">
        <f t="shared" si="0"/>
        <v xml:space="preserve">    name_mod_behaviour: "Behaviour"</v>
      </c>
      <c r="K5" s="4" t="str">
        <f>"    l_"&amp;C5&amp;"_"&amp;D5&amp;": """&amp;F5&amp;""""</f>
        <v xml:space="preserve">    l_name_mod_behaviour: "behaviour"</v>
      </c>
      <c r="L5" s="4" t="str">
        <f t="shared" si="1"/>
        <v xml:space="preserve">    name_def_mod_behaviour: "Behaviour"</v>
      </c>
    </row>
    <row r="6" spans="1:12">
      <c r="A6" s="4" t="s">
        <v>779</v>
      </c>
      <c r="B6" t="s">
        <v>4</v>
      </c>
      <c r="C6" t="s">
        <v>1</v>
      </c>
      <c r="D6" t="s">
        <v>22</v>
      </c>
      <c r="E6" t="s">
        <v>1383</v>
      </c>
      <c r="F6" s="54"/>
      <c r="G6" t="s">
        <v>1298</v>
      </c>
      <c r="H6" s="16" t="s">
        <v>574</v>
      </c>
      <c r="J6" s="4" t="str">
        <f t="shared" si="0"/>
        <v xml:space="preserve">    name_mod_catspim: "Categorical partial identity model (Categorical SPIM; catSPIM)"</v>
      </c>
      <c r="L6" s="4" t="str">
        <f t="shared" si="1"/>
        <v xml:space="preserve">    name_def_mod_catspim: "Categorical partial identity model (Categorical SPIM; catSPIM)"</v>
      </c>
    </row>
    <row r="7" spans="1:12">
      <c r="A7" s="4" t="s">
        <v>779</v>
      </c>
      <c r="B7" t="s">
        <v>4</v>
      </c>
      <c r="C7" t="s">
        <v>1</v>
      </c>
      <c r="D7" t="s">
        <v>29</v>
      </c>
      <c r="E7" t="s">
        <v>438</v>
      </c>
      <c r="F7" s="54"/>
      <c r="G7" t="s">
        <v>1298</v>
      </c>
      <c r="H7" s="16" t="s">
        <v>575</v>
      </c>
      <c r="J7" s="4" t="str">
        <f t="shared" si="0"/>
        <v xml:space="preserve">    name_mod_cr_cmr: "Capture-recapture (CR) / Capture-mark-recapture (CMR)"</v>
      </c>
      <c r="L7" s="4" t="str">
        <f t="shared" si="1"/>
        <v xml:space="preserve">    name_def_mod_cr_cmr: "Capture-recapture (CR) / Capture-mark-recapture (CMR)"</v>
      </c>
    </row>
    <row r="8" spans="1:12">
      <c r="A8" s="4" t="s">
        <v>779</v>
      </c>
      <c r="B8" t="s">
        <v>4</v>
      </c>
      <c r="C8" t="s">
        <v>1</v>
      </c>
      <c r="D8" t="s">
        <v>36</v>
      </c>
      <c r="E8" t="s">
        <v>35</v>
      </c>
      <c r="F8" s="54" t="s">
        <v>1301</v>
      </c>
      <c r="H8" s="16" t="s">
        <v>594</v>
      </c>
      <c r="J8" s="4" t="str">
        <f t="shared" si="0"/>
        <v xml:space="preserve">    name_mod_divers_rich: "Species diversity &amp; richness"</v>
      </c>
      <c r="K8" s="4" t="str">
        <f>"    l_"&amp;C8&amp;"_"&amp;D8&amp;": """&amp;F8&amp;""""</f>
        <v xml:space="preserve">    l_name_mod_divers_rich: "species diversity &amp; richness"</v>
      </c>
      <c r="L8" s="4" t="str">
        <f t="shared" si="1"/>
        <v xml:space="preserve">    name_def_mod_divers_rich: "Species diversity &amp; richness"</v>
      </c>
    </row>
    <row r="9" spans="1:12">
      <c r="A9" s="4" t="s">
        <v>779</v>
      </c>
      <c r="B9" t="s">
        <v>4</v>
      </c>
      <c r="C9" t="s">
        <v>1</v>
      </c>
      <c r="D9" t="s">
        <v>10</v>
      </c>
      <c r="E9" t="s">
        <v>9</v>
      </c>
      <c r="F9" s="54"/>
      <c r="G9" t="s">
        <v>1298</v>
      </c>
      <c r="H9" s="16" t="s">
        <v>576</v>
      </c>
      <c r="J9" s="4" t="str">
        <f t="shared" si="0"/>
        <v xml:space="preserve">    name_mod_ds: "Distance sampling (DS)"</v>
      </c>
      <c r="L9" s="4" t="str">
        <f t="shared" si="1"/>
        <v xml:space="preserve">    name_def_mod_ds: "Distance sampling (DS)"</v>
      </c>
    </row>
    <row r="10" spans="1:12">
      <c r="A10" s="4" t="s">
        <v>779</v>
      </c>
      <c r="B10" t="s">
        <v>4</v>
      </c>
      <c r="C10" t="s">
        <v>1</v>
      </c>
      <c r="D10" t="s">
        <v>38</v>
      </c>
      <c r="E10" t="s">
        <v>37</v>
      </c>
      <c r="F10" s="54" t="s">
        <v>1354</v>
      </c>
      <c r="H10" s="16" t="s">
        <v>577</v>
      </c>
      <c r="J10" s="4" t="str">
        <f t="shared" si="0"/>
        <v xml:space="preserve">    name_mod_inventory: "Species inventory"</v>
      </c>
      <c r="K10" s="4" t="str">
        <f>"    l_"&amp;C10&amp;"_"&amp;D10&amp;": """&amp;F10&amp;""""</f>
        <v xml:space="preserve">    l_name_mod_inventory: "species inventory"</v>
      </c>
      <c r="L10" s="4" t="str">
        <f t="shared" si="1"/>
        <v xml:space="preserve">    name_def_mod_inventory: "Species inventory"</v>
      </c>
    </row>
    <row r="11" spans="1:12">
      <c r="A11" s="4" t="s">
        <v>779</v>
      </c>
      <c r="B11" t="s">
        <v>4</v>
      </c>
      <c r="C11" t="s">
        <v>1</v>
      </c>
      <c r="D11" t="s">
        <v>3</v>
      </c>
      <c r="E11" t="s">
        <v>2</v>
      </c>
      <c r="F11" s="54"/>
      <c r="G11" t="s">
        <v>1298</v>
      </c>
      <c r="H11" s="16" t="s">
        <v>578</v>
      </c>
      <c r="J11" s="4" t="str">
        <f t="shared" si="0"/>
        <v xml:space="preserve">    name_mod_is: "Instantaneous sampling (IS)"</v>
      </c>
      <c r="L11" s="4" t="str">
        <f t="shared" si="1"/>
        <v xml:space="preserve">    name_def_mod_is: "Instantaneous sampling (IS)"</v>
      </c>
    </row>
    <row r="12" spans="1:12">
      <c r="A12" s="4" t="s">
        <v>779</v>
      </c>
      <c r="B12" t="s">
        <v>4</v>
      </c>
      <c r="C12" t="s">
        <v>1</v>
      </c>
      <c r="D12" t="s">
        <v>27</v>
      </c>
      <c r="E12" t="s">
        <v>26</v>
      </c>
      <c r="F12" s="54"/>
      <c r="G12" t="s">
        <v>1298</v>
      </c>
      <c r="H12" s="16" t="s">
        <v>595</v>
      </c>
      <c r="J12" s="4" t="str">
        <f t="shared" si="0"/>
        <v xml:space="preserve">    name_mod_mr: "Mark-resight (MR)"</v>
      </c>
      <c r="L12" s="4" t="str">
        <f t="shared" si="1"/>
        <v xml:space="preserve">    name_def_mod_mr: "Mark-resight (MR)"</v>
      </c>
    </row>
    <row r="13" spans="1:12">
      <c r="A13" s="4" t="s">
        <v>779</v>
      </c>
      <c r="B13" t="s">
        <v>4</v>
      </c>
      <c r="C13" t="s">
        <v>1</v>
      </c>
      <c r="D13" t="s">
        <v>18</v>
      </c>
      <c r="E13" t="s">
        <v>17</v>
      </c>
      <c r="F13" s="54" t="s">
        <v>1339</v>
      </c>
      <c r="H13" s="16" t="s">
        <v>596</v>
      </c>
      <c r="J13" s="4" t="str">
        <f t="shared" si="0"/>
        <v xml:space="preserve">    name_mod_nmixture: "N-mixture"</v>
      </c>
      <c r="K13" s="4" t="str">
        <f>"    l_"&amp;C13&amp;"_"&amp;D13&amp;": """&amp;F13&amp;""""</f>
        <v xml:space="preserve">    l_name_mod_nmixture: "n-mixture"</v>
      </c>
      <c r="L13" s="4" t="str">
        <f t="shared" si="1"/>
        <v xml:space="preserve">    name_def_mod_nmixture: "N-mixture"</v>
      </c>
    </row>
    <row r="14" spans="1:12">
      <c r="A14" s="4" t="s">
        <v>779</v>
      </c>
      <c r="B14" t="s">
        <v>4</v>
      </c>
      <c r="C14" t="s">
        <v>1</v>
      </c>
      <c r="D14" t="s">
        <v>34</v>
      </c>
      <c r="E14" t="s">
        <v>933</v>
      </c>
      <c r="F14" s="54" t="s">
        <v>149</v>
      </c>
      <c r="H14" s="16" t="s">
        <v>579</v>
      </c>
      <c r="J14" s="4" t="str">
        <f t="shared" si="0"/>
        <v xml:space="preserve">    name_mod_occupancy: "Occupancy model"</v>
      </c>
      <c r="K14" s="4" t="str">
        <f>"    l_"&amp;C14&amp;"_"&amp;D14&amp;": """&amp;F14&amp;""""</f>
        <v xml:space="preserve">    l_name_mod_occupancy: "occupancy"</v>
      </c>
      <c r="L14" s="4" t="str">
        <f t="shared" si="1"/>
        <v xml:space="preserve">    name_def_mod_occupancy: "Occupancy model"</v>
      </c>
    </row>
    <row r="15" spans="1:12">
      <c r="A15" s="4" t="s">
        <v>779</v>
      </c>
      <c r="B15" t="s">
        <v>4</v>
      </c>
      <c r="C15" t="s">
        <v>1</v>
      </c>
      <c r="D15" t="s">
        <v>33</v>
      </c>
      <c r="E15" t="s">
        <v>32</v>
      </c>
      <c r="F15" s="54" t="s">
        <v>1349</v>
      </c>
      <c r="H15" s="16" t="s">
        <v>580</v>
      </c>
      <c r="J15" s="4" t="str">
        <f t="shared" si="0"/>
        <v xml:space="preserve">    name_mod_rai: "Relative abundance indices"</v>
      </c>
      <c r="K15" s="4" t="str">
        <f>"    l_"&amp;C15&amp;"_"&amp;D15&amp;": """&amp;F15&amp;""""</f>
        <v xml:space="preserve">    l_name_mod_rai: "relative abundance indices"</v>
      </c>
      <c r="L15" s="4" t="str">
        <f t="shared" si="1"/>
        <v xml:space="preserve">    name_def_mod_rai: "Relative abundance indices"</v>
      </c>
    </row>
    <row r="16" spans="1:12">
      <c r="A16" s="4" t="s">
        <v>779</v>
      </c>
      <c r="B16" s="4" t="s">
        <v>4</v>
      </c>
      <c r="C16" t="s">
        <v>1</v>
      </c>
      <c r="D16" s="7" t="s">
        <v>446</v>
      </c>
      <c r="E16" s="8" t="s">
        <v>445</v>
      </c>
      <c r="F16" s="54"/>
      <c r="G16" t="s">
        <v>1298</v>
      </c>
      <c r="H16" s="16" t="s">
        <v>581</v>
      </c>
      <c r="I16" s="8" t="str">
        <f>"(#"&amp;D16&amp;")=@{{ "&amp;C16&amp;"_"&amp;D16&amp;" }}@@: {{ "&amp;C16&amp;"_def_"&amp;D16&amp;" }}@@"</f>
        <v>(#mod_rai_hurdle)=@{{ name_mod_rai_hurdle }}@@: {{ name_def_mod_rai_hurdle }}@@</v>
      </c>
      <c r="J16" s="4" t="str">
        <f t="shared" si="0"/>
        <v xml:space="preserve">    name_mod_rai_hurdle: "Hurdle"</v>
      </c>
      <c r="L16" s="4" t="str">
        <f t="shared" si="1"/>
        <v xml:space="preserve">    name_def_mod_rai_hurdle: "Hurdle"</v>
      </c>
    </row>
    <row r="17" spans="1:12">
      <c r="A17" s="4" t="s">
        <v>779</v>
      </c>
      <c r="B17" s="4" t="s">
        <v>4</v>
      </c>
      <c r="C17" t="s">
        <v>1</v>
      </c>
      <c r="D17" s="7" t="s">
        <v>449</v>
      </c>
      <c r="E17" s="8" t="s">
        <v>448</v>
      </c>
      <c r="F17" s="54"/>
      <c r="G17" t="s">
        <v>1298</v>
      </c>
      <c r="H17" s="16" t="s">
        <v>582</v>
      </c>
      <c r="I17" s="8" t="str">
        <f>"(#"&amp;D17&amp;")=@{{ "&amp;C17&amp;"_"&amp;D17&amp;" }}@@: {{ "&amp;C17&amp;"_def_"&amp;D17&amp;" }}@@"</f>
        <v>(#mod_rai_nb)=@{{ name_mod_rai_nb }}@@: {{ name_def_mod_rai_nb }}@@</v>
      </c>
      <c r="J17" s="4" t="str">
        <f t="shared" si="0"/>
        <v xml:space="preserve">    name_mod_rai_nb: "Negative binomial (NB)"</v>
      </c>
      <c r="L17" s="4" t="str">
        <f t="shared" si="1"/>
        <v xml:space="preserve">    name_def_mod_rai_nb: "Negative binomial (NB)"</v>
      </c>
    </row>
    <row r="18" spans="1:12">
      <c r="A18" s="4" t="s">
        <v>779</v>
      </c>
      <c r="B18" s="4" t="s">
        <v>4</v>
      </c>
      <c r="C18" t="s">
        <v>1</v>
      </c>
      <c r="D18" s="7" t="s">
        <v>432</v>
      </c>
      <c r="E18" s="8" t="s">
        <v>444</v>
      </c>
      <c r="F18" s="54" t="s">
        <v>1342</v>
      </c>
      <c r="H18" s="16" t="s">
        <v>583</v>
      </c>
      <c r="I18" s="8" t="str">
        <f>"(#"&amp;D18&amp;")=@{{ "&amp;C18&amp;"_"&amp;D18&amp;" }}@@: {{ "&amp;C18&amp;"_def_"&amp;D18&amp;" }}@@"</f>
        <v>(#mod_rai_poisson)=@{{ name_mod_rai_poisson }}@@: {{ name_def_mod_rai_poisson }}@@</v>
      </c>
      <c r="J18" s="4" t="str">
        <f t="shared" si="0"/>
        <v xml:space="preserve">    name_mod_rai_poisson: "Poisson"</v>
      </c>
      <c r="K18" s="4" t="str">
        <f>"    l_"&amp;C18&amp;"_"&amp;D18&amp;": """&amp;F18&amp;""""</f>
        <v xml:space="preserve">    l_name_mod_rai_poisson: "poisson"</v>
      </c>
      <c r="L18" s="4" t="str">
        <f t="shared" si="1"/>
        <v xml:space="preserve">    name_def_mod_rai_poisson: "Poisson"</v>
      </c>
    </row>
    <row r="19" spans="1:12">
      <c r="A19" s="4" t="s">
        <v>779</v>
      </c>
      <c r="B19" s="4" t="s">
        <v>4</v>
      </c>
      <c r="C19" t="s">
        <v>1</v>
      </c>
      <c r="D19" s="7" t="s">
        <v>447</v>
      </c>
      <c r="E19" s="8" t="s">
        <v>558</v>
      </c>
      <c r="F19" s="54"/>
      <c r="G19" t="s">
        <v>1298</v>
      </c>
      <c r="H19" s="16" t="s">
        <v>584</v>
      </c>
      <c r="I19" s="8" t="str">
        <f>"(#"&amp;D19&amp;")=@{{ "&amp;C19&amp;"_"&amp;D19&amp;" }}@@: {{ "&amp;C19&amp;"_def_"&amp;D19&amp;" }}@@"</f>
        <v>(#mod_rai_zinb)=@{{ name_mod_rai_zinb }}@@: {{ name_def_mod_rai_zinb }}@@</v>
      </c>
      <c r="J19" s="4" t="str">
        <f t="shared" si="0"/>
        <v xml:space="preserve">    name_mod_rai_zinb: "Zero-inflated negative binomial (ZINB) "</v>
      </c>
      <c r="L19" s="4" t="str">
        <f t="shared" si="1"/>
        <v xml:space="preserve">    name_def_mod_rai_zinb: "Zero-inflated negative binomial (ZINB) "</v>
      </c>
    </row>
    <row r="20" spans="1:12">
      <c r="A20" s="4" t="s">
        <v>779</v>
      </c>
      <c r="B20" s="4" t="s">
        <v>4</v>
      </c>
      <c r="C20" t="s">
        <v>1</v>
      </c>
      <c r="D20" s="7" t="s">
        <v>450</v>
      </c>
      <c r="E20" s="8" t="s">
        <v>559</v>
      </c>
      <c r="F20" s="54"/>
      <c r="G20" t="s">
        <v>1298</v>
      </c>
      <c r="H20" s="16" t="s">
        <v>585</v>
      </c>
      <c r="I20" s="8" t="str">
        <f>"(#"&amp;D20&amp;")=@{{ "&amp;C20&amp;"_"&amp;D20&amp;" }}@@: {{ "&amp;C20&amp;"_def_"&amp;D20&amp;" }}@@"</f>
        <v>(#mod_rai_zip)=@{{ name_mod_rai_zip }}@@: {{ name_def_mod_rai_zip }}@@</v>
      </c>
      <c r="J20" s="4" t="str">
        <f t="shared" si="0"/>
        <v xml:space="preserve">    name_mod_rai_zip: "Zero-inflated Poisson (ZIP)"</v>
      </c>
      <c r="L20" s="4" t="str">
        <f t="shared" si="1"/>
        <v xml:space="preserve">    name_def_mod_rai_zip: "Zero-inflated Poisson (ZIP)"</v>
      </c>
    </row>
    <row r="21" spans="1:12">
      <c r="A21" s="4" t="s">
        <v>779</v>
      </c>
      <c r="B21" t="s">
        <v>4</v>
      </c>
      <c r="C21" t="s">
        <v>1</v>
      </c>
      <c r="D21" t="s">
        <v>16</v>
      </c>
      <c r="E21" t="s">
        <v>15</v>
      </c>
      <c r="F21" s="54"/>
      <c r="G21" t="s">
        <v>1298</v>
      </c>
      <c r="H21" s="16" t="s">
        <v>586</v>
      </c>
      <c r="J21" s="4" t="str">
        <f t="shared" si="0"/>
        <v xml:space="preserve">    name_mod_rem: "Random encounter model (REM)"</v>
      </c>
      <c r="L21" s="4" t="str">
        <f t="shared" si="1"/>
        <v xml:space="preserve">    name_def_mod_rem: "Random encounter model (REM)"</v>
      </c>
    </row>
    <row r="22" spans="1:12">
      <c r="A22" s="4" t="s">
        <v>779</v>
      </c>
      <c r="B22" t="s">
        <v>4</v>
      </c>
      <c r="C22" t="s">
        <v>1</v>
      </c>
      <c r="D22" t="s">
        <v>14</v>
      </c>
      <c r="E22" t="s">
        <v>13</v>
      </c>
      <c r="F22" s="54"/>
      <c r="G22" t="s">
        <v>1298</v>
      </c>
      <c r="H22" s="16" t="s">
        <v>587</v>
      </c>
      <c r="J22" s="4" t="str">
        <f t="shared" si="0"/>
        <v xml:space="preserve">    name_mod_rest: "Random encounter and staying time (REST)"</v>
      </c>
      <c r="L22" s="4" t="str">
        <f t="shared" si="1"/>
        <v xml:space="preserve">    name_def_mod_rest: "Random encounter and staying time (REST)"</v>
      </c>
    </row>
    <row r="23" spans="1:12">
      <c r="A23" s="4" t="s">
        <v>779</v>
      </c>
      <c r="B23" t="s">
        <v>4</v>
      </c>
      <c r="C23" t="s">
        <v>1</v>
      </c>
      <c r="D23" t="s">
        <v>20</v>
      </c>
      <c r="E23" t="s">
        <v>19</v>
      </c>
      <c r="F23" s="54"/>
      <c r="G23" t="s">
        <v>1298</v>
      </c>
      <c r="H23" s="16" t="s">
        <v>597</v>
      </c>
      <c r="J23" s="4" t="str">
        <f t="shared" si="0"/>
        <v xml:space="preserve">    name_mod_roylenichols: "Royle-Nichols"</v>
      </c>
      <c r="L23" s="4" t="str">
        <f t="shared" si="1"/>
        <v xml:space="preserve">    name_def_mod_roylenichols: "Royle-Nichols"</v>
      </c>
    </row>
    <row r="24" spans="1:12">
      <c r="A24" s="4" t="s">
        <v>779</v>
      </c>
      <c r="B24" t="s">
        <v>4</v>
      </c>
      <c r="C24" t="s">
        <v>1</v>
      </c>
      <c r="D24" t="s">
        <v>23</v>
      </c>
      <c r="E24" t="s">
        <v>440</v>
      </c>
      <c r="F24"/>
      <c r="G24" t="s">
        <v>1298</v>
      </c>
      <c r="H24" s="16" t="s">
        <v>588</v>
      </c>
      <c r="J24" s="4" t="str">
        <f t="shared" si="0"/>
        <v xml:space="preserve">    name_mod_sc: "Spatial count (SC) model / Unmarked spatial capture-recapture"</v>
      </c>
      <c r="L24" s="4" t="str">
        <f t="shared" si="1"/>
        <v xml:space="preserve">    name_def_mod_sc: "Spatial count (SC) model / Unmarked spatial capture-recapture"</v>
      </c>
    </row>
    <row r="25" spans="1:12">
      <c r="A25" s="4" t="s">
        <v>779</v>
      </c>
      <c r="B25" t="s">
        <v>4</v>
      </c>
      <c r="C25" t="s">
        <v>1</v>
      </c>
      <c r="D25" t="s">
        <v>28</v>
      </c>
      <c r="E25" t="s">
        <v>439</v>
      </c>
      <c r="F25"/>
      <c r="G25" t="s">
        <v>1298</v>
      </c>
      <c r="H25" s="16" t="s">
        <v>589</v>
      </c>
      <c r="J25" s="4" t="str">
        <f t="shared" si="0"/>
        <v xml:space="preserve">    name_mod_scr_secr: "Spatial capture-recapture (SCR) / Spatially explicit capture recapture (SECR)"</v>
      </c>
      <c r="L25" s="4" t="str">
        <f t="shared" si="1"/>
        <v xml:space="preserve">    name_def_mod_scr_secr: "Spatial capture-recapture (SCR) / Spatially explicit capture recapture (SECR)"</v>
      </c>
    </row>
    <row r="26" spans="1:12">
      <c r="A26" s="4" t="s">
        <v>779</v>
      </c>
      <c r="B26" t="s">
        <v>4</v>
      </c>
      <c r="C26" t="s">
        <v>1</v>
      </c>
      <c r="D26" t="s">
        <v>25</v>
      </c>
      <c r="E26" t="s">
        <v>24</v>
      </c>
      <c r="F26" s="54"/>
      <c r="G26" t="s">
        <v>1298</v>
      </c>
      <c r="H26" s="16" t="s">
        <v>590</v>
      </c>
      <c r="J26" s="4" t="str">
        <f t="shared" si="0"/>
        <v xml:space="preserve">    name_mod_smr: "Spatial mark-resight "</v>
      </c>
      <c r="L26" s="4" t="str">
        <f t="shared" si="1"/>
        <v xml:space="preserve">    name_def_mod_smr: "Spatial mark-resight "</v>
      </c>
    </row>
    <row r="27" spans="1:12">
      <c r="A27" s="4" t="s">
        <v>779</v>
      </c>
      <c r="B27" t="s">
        <v>4</v>
      </c>
      <c r="C27" t="s">
        <v>1</v>
      </c>
      <c r="D27" t="s">
        <v>6</v>
      </c>
      <c r="E27" t="s">
        <v>5</v>
      </c>
      <c r="F27" s="54"/>
      <c r="G27" t="s">
        <v>1298</v>
      </c>
      <c r="H27" s="16" t="s">
        <v>591</v>
      </c>
      <c r="J27" s="4" t="str">
        <f t="shared" si="0"/>
        <v xml:space="preserve">    name_mod_ste: "Space-to-event (STE)"</v>
      </c>
      <c r="L27" s="4" t="str">
        <f t="shared" si="1"/>
        <v xml:space="preserve">    name_def_mod_ste: "Space-to-event (STE)"</v>
      </c>
    </row>
    <row r="28" spans="1:12">
      <c r="A28" s="4" t="s">
        <v>779</v>
      </c>
      <c r="B28" t="s">
        <v>4</v>
      </c>
      <c r="C28" t="s">
        <v>1</v>
      </c>
      <c r="D28" t="s">
        <v>12</v>
      </c>
      <c r="E28" t="s">
        <v>11</v>
      </c>
      <c r="F28" s="54"/>
      <c r="G28" t="s">
        <v>1298</v>
      </c>
      <c r="H28" s="16" t="s">
        <v>592</v>
      </c>
      <c r="J28" s="4" t="str">
        <f t="shared" si="0"/>
        <v xml:space="preserve">    name_mod_tifc: "Time in front of the camera (TIFC)"</v>
      </c>
      <c r="L28" s="4" t="str">
        <f t="shared" si="1"/>
        <v xml:space="preserve">    name_def_mod_tifc: "Time in front of the camera (TIFC)"</v>
      </c>
    </row>
    <row r="29" spans="1:12">
      <c r="A29" s="4" t="s">
        <v>779</v>
      </c>
      <c r="B29" t="s">
        <v>4</v>
      </c>
      <c r="C29" t="s">
        <v>1</v>
      </c>
      <c r="D29" t="s">
        <v>8</v>
      </c>
      <c r="E29" t="s">
        <v>7</v>
      </c>
      <c r="F29" s="54"/>
      <c r="G29" t="s">
        <v>1298</v>
      </c>
      <c r="H29" s="16" t="s">
        <v>593</v>
      </c>
      <c r="J29" s="4" t="str">
        <f t="shared" si="0"/>
        <v xml:space="preserve">    name_mod_tte: "Time-to-event (TTE)"</v>
      </c>
      <c r="L29" s="4" t="str">
        <f t="shared" si="1"/>
        <v xml:space="preserve">    name_def_mod_tte: "Time-to-event (TTE)"</v>
      </c>
    </row>
    <row r="30" spans="1:12">
      <c r="A30" s="4" t="s">
        <v>779</v>
      </c>
      <c r="B30" t="s">
        <v>4</v>
      </c>
      <c r="C30" t="s">
        <v>560</v>
      </c>
      <c r="D30" t="s">
        <v>21</v>
      </c>
      <c r="E30" s="4" t="s">
        <v>543</v>
      </c>
    </row>
    <row r="31" spans="1:12">
      <c r="A31" s="4" t="s">
        <v>779</v>
      </c>
      <c r="B31" t="s">
        <v>4</v>
      </c>
      <c r="C31" t="s">
        <v>560</v>
      </c>
      <c r="D31" t="s">
        <v>31</v>
      </c>
      <c r="E31" s="4" t="s">
        <v>30</v>
      </c>
    </row>
    <row r="32" spans="1:12">
      <c r="A32" s="4" t="s">
        <v>779</v>
      </c>
      <c r="B32" t="s">
        <v>4</v>
      </c>
      <c r="C32" t="s">
        <v>560</v>
      </c>
      <c r="D32" t="s">
        <v>22</v>
      </c>
      <c r="E32" s="4" t="s">
        <v>543</v>
      </c>
    </row>
    <row r="33" spans="1:5">
      <c r="A33" s="4" t="s">
        <v>779</v>
      </c>
      <c r="B33" t="s">
        <v>4</v>
      </c>
      <c r="C33" t="s">
        <v>560</v>
      </c>
      <c r="D33" t="s">
        <v>29</v>
      </c>
      <c r="E33" s="4" t="s">
        <v>540</v>
      </c>
    </row>
    <row r="34" spans="1:5">
      <c r="A34" s="4" t="s">
        <v>779</v>
      </c>
      <c r="B34" t="s">
        <v>4</v>
      </c>
      <c r="C34" t="s">
        <v>560</v>
      </c>
      <c r="D34" t="s">
        <v>434</v>
      </c>
      <c r="E34" t="s">
        <v>628</v>
      </c>
    </row>
    <row r="35" spans="1:5">
      <c r="A35" s="4" t="s">
        <v>779</v>
      </c>
      <c r="B35" t="s">
        <v>4</v>
      </c>
      <c r="C35" t="s">
        <v>560</v>
      </c>
      <c r="D35" t="s">
        <v>433</v>
      </c>
      <c r="E35" t="s">
        <v>627</v>
      </c>
    </row>
    <row r="36" spans="1:5">
      <c r="A36" s="4" t="s">
        <v>779</v>
      </c>
      <c r="B36" t="s">
        <v>4</v>
      </c>
      <c r="C36" t="s">
        <v>560</v>
      </c>
      <c r="D36" t="s">
        <v>545</v>
      </c>
      <c r="E36" s="8" t="s">
        <v>443</v>
      </c>
    </row>
    <row r="37" spans="1:5">
      <c r="A37" s="4" t="s">
        <v>779</v>
      </c>
      <c r="B37" t="s">
        <v>4</v>
      </c>
      <c r="C37" t="s">
        <v>560</v>
      </c>
      <c r="D37" t="s">
        <v>435</v>
      </c>
      <c r="E37" t="s">
        <v>626</v>
      </c>
    </row>
    <row r="38" spans="1:5">
      <c r="A38" s="4" t="s">
        <v>779</v>
      </c>
      <c r="B38" t="s">
        <v>4</v>
      </c>
      <c r="C38" t="s">
        <v>560</v>
      </c>
      <c r="D38" t="s">
        <v>451</v>
      </c>
      <c r="E38" s="8" t="s">
        <v>442</v>
      </c>
    </row>
    <row r="39" spans="1:5">
      <c r="A39" s="4" t="s">
        <v>779</v>
      </c>
      <c r="B39" t="s">
        <v>4</v>
      </c>
      <c r="C39" t="s">
        <v>560</v>
      </c>
      <c r="D39" t="s">
        <v>10</v>
      </c>
      <c r="E39" s="4" t="s">
        <v>539</v>
      </c>
    </row>
    <row r="40" spans="1:5">
      <c r="A40" s="4" t="s">
        <v>779</v>
      </c>
      <c r="B40" t="s">
        <v>4</v>
      </c>
      <c r="C40" t="s">
        <v>560</v>
      </c>
      <c r="D40" t="s">
        <v>38</v>
      </c>
      <c r="E40" s="4" t="s">
        <v>452</v>
      </c>
    </row>
    <row r="41" spans="1:5">
      <c r="A41" s="4" t="s">
        <v>779</v>
      </c>
      <c r="B41" t="s">
        <v>4</v>
      </c>
      <c r="C41" t="s">
        <v>560</v>
      </c>
      <c r="D41" t="s">
        <v>3</v>
      </c>
      <c r="E41" s="4" t="s">
        <v>539</v>
      </c>
    </row>
    <row r="42" spans="1:5">
      <c r="A42" s="4" t="s">
        <v>779</v>
      </c>
      <c r="B42" t="s">
        <v>4</v>
      </c>
      <c r="C42" t="s">
        <v>560</v>
      </c>
      <c r="D42" t="s">
        <v>34</v>
      </c>
      <c r="E42" s="4" t="s">
        <v>46</v>
      </c>
    </row>
    <row r="43" spans="1:5">
      <c r="A43" s="4" t="s">
        <v>779</v>
      </c>
      <c r="B43" t="s">
        <v>4</v>
      </c>
      <c r="C43" t="s">
        <v>560</v>
      </c>
      <c r="D43" t="s">
        <v>33</v>
      </c>
      <c r="E43" s="4" t="s">
        <v>44</v>
      </c>
    </row>
    <row r="44" spans="1:5">
      <c r="A44" s="4" t="s">
        <v>779</v>
      </c>
      <c r="B44" t="s">
        <v>4</v>
      </c>
      <c r="C44" t="s">
        <v>560</v>
      </c>
      <c r="D44" t="s">
        <v>446</v>
      </c>
      <c r="E44" s="4" t="s">
        <v>44</v>
      </c>
    </row>
    <row r="45" spans="1:5">
      <c r="A45" s="4" t="s">
        <v>779</v>
      </c>
      <c r="B45" t="s">
        <v>4</v>
      </c>
      <c r="C45" t="s">
        <v>560</v>
      </c>
      <c r="D45" t="s">
        <v>449</v>
      </c>
      <c r="E45" s="4" t="s">
        <v>44</v>
      </c>
    </row>
    <row r="46" spans="1:5">
      <c r="A46" s="4" t="s">
        <v>779</v>
      </c>
      <c r="B46" t="s">
        <v>4</v>
      </c>
      <c r="C46" t="s">
        <v>560</v>
      </c>
      <c r="D46" t="s">
        <v>432</v>
      </c>
      <c r="E46" s="4" t="s">
        <v>44</v>
      </c>
    </row>
    <row r="47" spans="1:5">
      <c r="A47" s="4" t="s">
        <v>779</v>
      </c>
      <c r="B47" t="s">
        <v>4</v>
      </c>
      <c r="C47" t="s">
        <v>560</v>
      </c>
      <c r="D47" t="s">
        <v>447</v>
      </c>
      <c r="E47" s="4" t="s">
        <v>44</v>
      </c>
    </row>
    <row r="48" spans="1:5">
      <c r="A48" s="4" t="s">
        <v>779</v>
      </c>
      <c r="B48" t="s">
        <v>4</v>
      </c>
      <c r="C48" t="s">
        <v>560</v>
      </c>
      <c r="D48" t="s">
        <v>450</v>
      </c>
      <c r="E48" s="4" t="s">
        <v>44</v>
      </c>
    </row>
    <row r="49" spans="1:12">
      <c r="A49" s="4" t="s">
        <v>779</v>
      </c>
      <c r="B49" t="s">
        <v>4</v>
      </c>
      <c r="C49" t="s">
        <v>560</v>
      </c>
      <c r="D49" t="s">
        <v>16</v>
      </c>
      <c r="E49" s="4" t="s">
        <v>539</v>
      </c>
    </row>
    <row r="50" spans="1:12">
      <c r="A50" s="4" t="s">
        <v>779</v>
      </c>
      <c r="B50" t="s">
        <v>4</v>
      </c>
      <c r="C50" t="s">
        <v>560</v>
      </c>
      <c r="D50" t="s">
        <v>14</v>
      </c>
      <c r="E50" s="4" t="s">
        <v>539</v>
      </c>
    </row>
    <row r="51" spans="1:12">
      <c r="A51" s="4" t="s">
        <v>779</v>
      </c>
      <c r="B51" t="s">
        <v>4</v>
      </c>
      <c r="C51" t="s">
        <v>560</v>
      </c>
      <c r="D51" t="s">
        <v>23</v>
      </c>
      <c r="E51" s="4" t="s">
        <v>539</v>
      </c>
    </row>
    <row r="52" spans="1:12">
      <c r="A52" s="4" t="s">
        <v>779</v>
      </c>
      <c r="B52" t="s">
        <v>4</v>
      </c>
      <c r="C52" t="s">
        <v>560</v>
      </c>
      <c r="D52" t="s">
        <v>28</v>
      </c>
      <c r="E52" s="4" t="s">
        <v>541</v>
      </c>
    </row>
    <row r="53" spans="1:12">
      <c r="A53" s="4" t="s">
        <v>779</v>
      </c>
      <c r="B53" t="s">
        <v>4</v>
      </c>
      <c r="C53" t="s">
        <v>560</v>
      </c>
      <c r="D53" t="s">
        <v>25</v>
      </c>
      <c r="E53" s="4" t="s">
        <v>542</v>
      </c>
    </row>
    <row r="54" spans="1:12">
      <c r="A54" s="4" t="s">
        <v>779</v>
      </c>
      <c r="B54" t="s">
        <v>4</v>
      </c>
      <c r="C54" t="s">
        <v>560</v>
      </c>
      <c r="D54" t="s">
        <v>6</v>
      </c>
      <c r="E54" s="4" t="s">
        <v>539</v>
      </c>
    </row>
    <row r="55" spans="1:12">
      <c r="A55" s="4" t="s">
        <v>779</v>
      </c>
      <c r="B55" t="s">
        <v>4</v>
      </c>
      <c r="C55" t="s">
        <v>560</v>
      </c>
      <c r="D55" t="s">
        <v>12</v>
      </c>
      <c r="E55" s="4" t="s">
        <v>539</v>
      </c>
    </row>
    <row r="56" spans="1:12">
      <c r="A56" s="4" t="s">
        <v>779</v>
      </c>
      <c r="B56" t="s">
        <v>4</v>
      </c>
      <c r="C56" t="s">
        <v>560</v>
      </c>
      <c r="D56" t="s">
        <v>8</v>
      </c>
      <c r="E56" s="4" t="s">
        <v>539</v>
      </c>
    </row>
    <row r="57" spans="1:12">
      <c r="C57" t="s">
        <v>478</v>
      </c>
      <c r="D57" t="s">
        <v>561</v>
      </c>
      <c r="E57" t="s">
        <v>1396</v>
      </c>
      <c r="F57" t="s">
        <v>561</v>
      </c>
      <c r="G57" t="s">
        <v>1396</v>
      </c>
      <c r="H57" t="s">
        <v>1396</v>
      </c>
      <c r="J57" t="str">
        <f t="shared" ref="J57:J88" si="2">"    "&amp;D57&amp;": "&amp;""""&amp;F57&amp;""""</f>
        <v xml:space="preserve">    name_mod_name: "name_mod_name"</v>
      </c>
      <c r="K57" t="s">
        <v>1396</v>
      </c>
      <c r="L57" t="s">
        <v>1396</v>
      </c>
    </row>
    <row r="58" spans="1:12">
      <c r="C58" t="s">
        <v>478</v>
      </c>
      <c r="D58" t="s">
        <v>606</v>
      </c>
      <c r="E58" t="s">
        <v>1396</v>
      </c>
      <c r="F58" t="s">
        <v>606</v>
      </c>
      <c r="G58" t="s">
        <v>1396</v>
      </c>
      <c r="H58" t="s">
        <v>1396</v>
      </c>
      <c r="J58" t="str">
        <f t="shared" si="2"/>
        <v xml:space="preserve">    ref_bib_figure1_ref_id: "ref_bib_figure1_ref_id"</v>
      </c>
      <c r="K58" t="s">
        <v>1396</v>
      </c>
      <c r="L58" t="s">
        <v>1396</v>
      </c>
    </row>
    <row r="59" spans="1:12">
      <c r="C59" t="s">
        <v>478</v>
      </c>
      <c r="D59" t="s">
        <v>615</v>
      </c>
      <c r="E59" t="s">
        <v>1396</v>
      </c>
      <c r="F59" t="s">
        <v>615</v>
      </c>
      <c r="G59" t="s">
        <v>1396</v>
      </c>
      <c r="H59" t="s">
        <v>1396</v>
      </c>
      <c r="J59" t="str">
        <f t="shared" si="2"/>
        <v xml:space="preserve">    ref_bib_figure10_ref_id: "ref_bib_figure10_ref_id"</v>
      </c>
      <c r="K59" t="s">
        <v>1396</v>
      </c>
      <c r="L59" t="s">
        <v>1396</v>
      </c>
    </row>
    <row r="60" spans="1:12">
      <c r="C60" t="s">
        <v>478</v>
      </c>
      <c r="D60" t="s">
        <v>616</v>
      </c>
      <c r="E60" t="s">
        <v>1396</v>
      </c>
      <c r="F60" t="s">
        <v>616</v>
      </c>
      <c r="G60" t="s">
        <v>1396</v>
      </c>
      <c r="H60" t="s">
        <v>1396</v>
      </c>
      <c r="J60" t="str">
        <f t="shared" si="2"/>
        <v xml:space="preserve">    ref_bib_figure11_ref_id: "ref_bib_figure11_ref_id"</v>
      </c>
      <c r="K60" t="s">
        <v>1396</v>
      </c>
      <c r="L60" t="s">
        <v>1396</v>
      </c>
    </row>
    <row r="61" spans="1:12">
      <c r="C61" t="s">
        <v>478</v>
      </c>
      <c r="D61" t="s">
        <v>617</v>
      </c>
      <c r="E61" t="s">
        <v>1396</v>
      </c>
      <c r="F61" t="s">
        <v>617</v>
      </c>
      <c r="G61" t="s">
        <v>1396</v>
      </c>
      <c r="H61" t="s">
        <v>1396</v>
      </c>
      <c r="J61" t="str">
        <f t="shared" si="2"/>
        <v xml:space="preserve">    ref_bib_figure12_ref_id: "ref_bib_figure12_ref_id"</v>
      </c>
      <c r="K61" t="s">
        <v>1396</v>
      </c>
      <c r="L61" t="s">
        <v>1396</v>
      </c>
    </row>
    <row r="62" spans="1:12">
      <c r="C62" t="s">
        <v>478</v>
      </c>
      <c r="D62" t="s">
        <v>618</v>
      </c>
      <c r="E62" t="s">
        <v>1396</v>
      </c>
      <c r="F62" t="s">
        <v>618</v>
      </c>
      <c r="G62" t="s">
        <v>1396</v>
      </c>
      <c r="H62" t="s">
        <v>1396</v>
      </c>
      <c r="J62" t="str">
        <f t="shared" si="2"/>
        <v xml:space="preserve">    ref_bib_figure13_ref_id: "ref_bib_figure13_ref_id"</v>
      </c>
      <c r="K62" t="s">
        <v>1396</v>
      </c>
      <c r="L62" t="s">
        <v>1396</v>
      </c>
    </row>
    <row r="63" spans="1:12">
      <c r="C63" t="s">
        <v>478</v>
      </c>
      <c r="D63" t="s">
        <v>619</v>
      </c>
      <c r="E63" t="s">
        <v>1396</v>
      </c>
      <c r="F63" t="s">
        <v>619</v>
      </c>
      <c r="G63" t="s">
        <v>1396</v>
      </c>
      <c r="H63" t="s">
        <v>1396</v>
      </c>
      <c r="J63" t="str">
        <f t="shared" si="2"/>
        <v xml:space="preserve">    ref_bib_figure14_ref_id: "ref_bib_figure14_ref_id"</v>
      </c>
      <c r="K63" t="s">
        <v>1396</v>
      </c>
      <c r="L63" t="s">
        <v>1396</v>
      </c>
    </row>
    <row r="64" spans="1:12">
      <c r="C64" t="s">
        <v>478</v>
      </c>
      <c r="D64" t="s">
        <v>620</v>
      </c>
      <c r="E64" t="s">
        <v>1396</v>
      </c>
      <c r="F64" t="s">
        <v>620</v>
      </c>
      <c r="G64" t="s">
        <v>1396</v>
      </c>
      <c r="H64" t="s">
        <v>1396</v>
      </c>
      <c r="J64" t="str">
        <f t="shared" si="2"/>
        <v xml:space="preserve">    ref_bib_figure15_ref_id: "ref_bib_figure15_ref_id"</v>
      </c>
      <c r="K64" t="s">
        <v>1396</v>
      </c>
      <c r="L64" t="s">
        <v>1396</v>
      </c>
    </row>
    <row r="65" spans="3:12">
      <c r="C65" t="s">
        <v>478</v>
      </c>
      <c r="D65" t="s">
        <v>621</v>
      </c>
      <c r="E65" t="s">
        <v>1396</v>
      </c>
      <c r="F65" t="s">
        <v>621</v>
      </c>
      <c r="G65" t="s">
        <v>1396</v>
      </c>
      <c r="H65" t="s">
        <v>1396</v>
      </c>
      <c r="J65" t="str">
        <f t="shared" si="2"/>
        <v xml:space="preserve">    ref_bib_figure16_ref_id: "ref_bib_figure16_ref_id"</v>
      </c>
      <c r="K65" t="s">
        <v>1396</v>
      </c>
      <c r="L65" t="s">
        <v>1396</v>
      </c>
    </row>
    <row r="66" spans="3:12">
      <c r="C66" t="s">
        <v>478</v>
      </c>
      <c r="D66" t="s">
        <v>622</v>
      </c>
      <c r="E66" t="s">
        <v>1396</v>
      </c>
      <c r="F66" t="s">
        <v>622</v>
      </c>
      <c r="G66" t="s">
        <v>1396</v>
      </c>
      <c r="H66" t="s">
        <v>1396</v>
      </c>
      <c r="J66" t="str">
        <f t="shared" si="2"/>
        <v xml:space="preserve">    ref_bib_figure17_ref_id: "ref_bib_figure17_ref_id"</v>
      </c>
      <c r="K66" t="s">
        <v>1396</v>
      </c>
      <c r="L66" t="s">
        <v>1396</v>
      </c>
    </row>
    <row r="67" spans="3:12">
      <c r="C67" t="s">
        <v>478</v>
      </c>
      <c r="D67" t="s">
        <v>623</v>
      </c>
      <c r="E67" t="s">
        <v>1396</v>
      </c>
      <c r="F67" t="s">
        <v>623</v>
      </c>
      <c r="G67" t="s">
        <v>1396</v>
      </c>
      <c r="H67" t="s">
        <v>1396</v>
      </c>
      <c r="J67" t="str">
        <f t="shared" si="2"/>
        <v xml:space="preserve">    ref_bib_figure18_ref_id: "ref_bib_figure18_ref_id"</v>
      </c>
      <c r="K67" t="s">
        <v>1396</v>
      </c>
      <c r="L67" t="s">
        <v>1396</v>
      </c>
    </row>
    <row r="68" spans="3:12">
      <c r="C68" t="s">
        <v>478</v>
      </c>
      <c r="D68" t="s">
        <v>624</v>
      </c>
      <c r="E68" t="s">
        <v>1396</v>
      </c>
      <c r="F68" t="s">
        <v>624</v>
      </c>
      <c r="G68" t="s">
        <v>1396</v>
      </c>
      <c r="H68" t="s">
        <v>1396</v>
      </c>
      <c r="J68" t="str">
        <f t="shared" si="2"/>
        <v xml:space="preserve">    ref_bib_figure19_ref_id: "ref_bib_figure19_ref_id"</v>
      </c>
      <c r="K68" t="s">
        <v>1396</v>
      </c>
      <c r="L68" t="s">
        <v>1396</v>
      </c>
    </row>
    <row r="69" spans="3:12">
      <c r="C69" t="s">
        <v>478</v>
      </c>
      <c r="D69" t="s">
        <v>607</v>
      </c>
      <c r="E69" t="s">
        <v>1396</v>
      </c>
      <c r="F69" t="s">
        <v>607</v>
      </c>
      <c r="G69" t="s">
        <v>1396</v>
      </c>
      <c r="H69" t="s">
        <v>1396</v>
      </c>
      <c r="J69" t="str">
        <f t="shared" si="2"/>
        <v xml:space="preserve">    ref_bib_figure2_ref_id: "ref_bib_figure2_ref_id"</v>
      </c>
      <c r="K69" t="s">
        <v>1396</v>
      </c>
      <c r="L69" t="s">
        <v>1396</v>
      </c>
    </row>
    <row r="70" spans="3:12">
      <c r="C70" t="s">
        <v>478</v>
      </c>
      <c r="D70" t="s">
        <v>625</v>
      </c>
      <c r="E70" t="s">
        <v>1396</v>
      </c>
      <c r="F70" t="s">
        <v>625</v>
      </c>
      <c r="G70" t="s">
        <v>1396</v>
      </c>
      <c r="H70" t="s">
        <v>1396</v>
      </c>
      <c r="J70" t="str">
        <f t="shared" si="2"/>
        <v xml:space="preserve">    ref_bib_figure20_ref_id: "ref_bib_figure20_ref_id"</v>
      </c>
      <c r="K70" t="s">
        <v>1396</v>
      </c>
      <c r="L70" t="s">
        <v>1396</v>
      </c>
    </row>
    <row r="71" spans="3:12">
      <c r="C71" t="s">
        <v>478</v>
      </c>
      <c r="D71" t="s">
        <v>608</v>
      </c>
      <c r="E71" t="s">
        <v>1396</v>
      </c>
      <c r="F71" t="s">
        <v>608</v>
      </c>
      <c r="G71" t="s">
        <v>1396</v>
      </c>
      <c r="H71" t="s">
        <v>1396</v>
      </c>
      <c r="J71" t="str">
        <f t="shared" si="2"/>
        <v xml:space="preserve">    ref_bib_figure3_ref_id: "ref_bib_figure3_ref_id"</v>
      </c>
      <c r="K71" t="s">
        <v>1396</v>
      </c>
      <c r="L71" t="s">
        <v>1396</v>
      </c>
    </row>
    <row r="72" spans="3:12">
      <c r="C72" t="s">
        <v>478</v>
      </c>
      <c r="D72" t="s">
        <v>609</v>
      </c>
      <c r="E72" t="s">
        <v>1396</v>
      </c>
      <c r="F72" t="s">
        <v>609</v>
      </c>
      <c r="G72" t="s">
        <v>1396</v>
      </c>
      <c r="H72" t="s">
        <v>1396</v>
      </c>
      <c r="J72" t="str">
        <f t="shared" si="2"/>
        <v xml:space="preserve">    ref_bib_figure4_ref_id: "ref_bib_figure4_ref_id"</v>
      </c>
      <c r="K72" t="s">
        <v>1396</v>
      </c>
      <c r="L72" t="s">
        <v>1396</v>
      </c>
    </row>
    <row r="73" spans="3:12">
      <c r="C73" t="s">
        <v>478</v>
      </c>
      <c r="D73" t="s">
        <v>610</v>
      </c>
      <c r="E73" t="s">
        <v>1396</v>
      </c>
      <c r="F73" t="s">
        <v>610</v>
      </c>
      <c r="G73" t="s">
        <v>1396</v>
      </c>
      <c r="H73" t="s">
        <v>1396</v>
      </c>
      <c r="J73" t="str">
        <f t="shared" si="2"/>
        <v xml:space="preserve">    ref_bib_figure5_ref_id: "ref_bib_figure5_ref_id"</v>
      </c>
      <c r="K73" t="s">
        <v>1396</v>
      </c>
      <c r="L73" t="s">
        <v>1396</v>
      </c>
    </row>
    <row r="74" spans="3:12">
      <c r="C74" t="s">
        <v>478</v>
      </c>
      <c r="D74" t="s">
        <v>611</v>
      </c>
      <c r="E74" t="s">
        <v>1396</v>
      </c>
      <c r="F74" t="s">
        <v>611</v>
      </c>
      <c r="G74" t="s">
        <v>1396</v>
      </c>
      <c r="H74" t="s">
        <v>1396</v>
      </c>
      <c r="J74" t="str">
        <f t="shared" si="2"/>
        <v xml:space="preserve">    ref_bib_figure6_ref_id: "ref_bib_figure6_ref_id"</v>
      </c>
      <c r="K74" t="s">
        <v>1396</v>
      </c>
      <c r="L74" t="s">
        <v>1396</v>
      </c>
    </row>
    <row r="75" spans="3:12">
      <c r="C75" t="s">
        <v>478</v>
      </c>
      <c r="D75" t="s">
        <v>612</v>
      </c>
      <c r="E75" t="s">
        <v>1396</v>
      </c>
      <c r="F75" t="s">
        <v>612</v>
      </c>
      <c r="G75" t="s">
        <v>1396</v>
      </c>
      <c r="H75" t="s">
        <v>1396</v>
      </c>
      <c r="J75" t="str">
        <f t="shared" si="2"/>
        <v xml:space="preserve">    ref_bib_figure7_ref_id: "ref_bib_figure7_ref_id"</v>
      </c>
      <c r="K75" t="s">
        <v>1396</v>
      </c>
      <c r="L75" t="s">
        <v>1396</v>
      </c>
    </row>
    <row r="76" spans="3:12">
      <c r="C76" t="s">
        <v>478</v>
      </c>
      <c r="D76" t="s">
        <v>613</v>
      </c>
      <c r="E76" t="s">
        <v>1396</v>
      </c>
      <c r="F76" t="s">
        <v>613</v>
      </c>
      <c r="G76" t="s">
        <v>1396</v>
      </c>
      <c r="H76" t="s">
        <v>1396</v>
      </c>
      <c r="J76" t="str">
        <f t="shared" si="2"/>
        <v xml:space="preserve">    ref_bib_figure8_ref_id: "ref_bib_figure8_ref_id"</v>
      </c>
      <c r="K76" t="s">
        <v>1396</v>
      </c>
      <c r="L76" t="s">
        <v>1396</v>
      </c>
    </row>
    <row r="77" spans="3:12">
      <c r="C77" t="s">
        <v>478</v>
      </c>
      <c r="D77" t="s">
        <v>614</v>
      </c>
      <c r="E77" t="s">
        <v>1396</v>
      </c>
      <c r="F77" t="s">
        <v>614</v>
      </c>
      <c r="G77" t="s">
        <v>1396</v>
      </c>
      <c r="H77" t="s">
        <v>1396</v>
      </c>
      <c r="J77" t="str">
        <f t="shared" si="2"/>
        <v xml:space="preserve">    ref_bib_figure9_ref_id: "ref_bib_figure9_ref_id"</v>
      </c>
      <c r="K77" t="s">
        <v>1396</v>
      </c>
      <c r="L77" t="s">
        <v>1396</v>
      </c>
    </row>
    <row r="78" spans="3:12">
      <c r="C78" t="s">
        <v>478</v>
      </c>
      <c r="D78" t="s">
        <v>471</v>
      </c>
      <c r="E78" t="s">
        <v>1396</v>
      </c>
      <c r="F78" t="s">
        <v>471</v>
      </c>
      <c r="G78" t="s">
        <v>1396</v>
      </c>
      <c r="H78" t="s">
        <v>1396</v>
      </c>
      <c r="J78" t="str">
        <f t="shared" si="2"/>
        <v xml:space="preserve">    ref_bib_resource1_ref_id: "ref_bib_resource1_ref_id"</v>
      </c>
      <c r="K78" t="s">
        <v>1396</v>
      </c>
      <c r="L78" t="s">
        <v>1396</v>
      </c>
    </row>
    <row r="79" spans="3:12">
      <c r="C79" t="s">
        <v>478</v>
      </c>
      <c r="D79" t="s">
        <v>512</v>
      </c>
      <c r="E79" t="s">
        <v>1396</v>
      </c>
      <c r="F79" t="s">
        <v>512</v>
      </c>
      <c r="G79" t="s">
        <v>1396</v>
      </c>
      <c r="H79" t="s">
        <v>1396</v>
      </c>
      <c r="J79" t="str">
        <f t="shared" si="2"/>
        <v xml:space="preserve">    ref_bib_resource10_ref_id: "ref_bib_resource10_ref_id"</v>
      </c>
      <c r="K79" t="s">
        <v>1396</v>
      </c>
      <c r="L79" t="s">
        <v>1396</v>
      </c>
    </row>
    <row r="80" spans="3:12">
      <c r="C80" t="s">
        <v>478</v>
      </c>
      <c r="D80" t="s">
        <v>513</v>
      </c>
      <c r="E80" t="s">
        <v>1396</v>
      </c>
      <c r="F80" t="s">
        <v>513</v>
      </c>
      <c r="G80" t="s">
        <v>1396</v>
      </c>
      <c r="H80" t="s">
        <v>1396</v>
      </c>
      <c r="J80" t="str">
        <f t="shared" si="2"/>
        <v xml:space="preserve">    ref_bib_resource11_ref_id: "ref_bib_resource11_ref_id"</v>
      </c>
      <c r="K80" t="s">
        <v>1396</v>
      </c>
      <c r="L80" t="s">
        <v>1396</v>
      </c>
    </row>
    <row r="81" spans="3:12">
      <c r="C81" t="s">
        <v>478</v>
      </c>
      <c r="D81" t="s">
        <v>514</v>
      </c>
      <c r="E81" t="s">
        <v>1396</v>
      </c>
      <c r="F81" t="s">
        <v>514</v>
      </c>
      <c r="G81" t="s">
        <v>1396</v>
      </c>
      <c r="H81" t="s">
        <v>1396</v>
      </c>
      <c r="J81" t="str">
        <f t="shared" si="2"/>
        <v xml:space="preserve">    ref_bib_resource12_ref_id: "ref_bib_resource12_ref_id"</v>
      </c>
      <c r="K81" t="s">
        <v>1396</v>
      </c>
      <c r="L81" t="s">
        <v>1396</v>
      </c>
    </row>
    <row r="82" spans="3:12">
      <c r="C82" t="s">
        <v>478</v>
      </c>
      <c r="D82" t="s">
        <v>515</v>
      </c>
      <c r="E82" t="s">
        <v>1396</v>
      </c>
      <c r="F82" t="s">
        <v>515</v>
      </c>
      <c r="G82" t="s">
        <v>1396</v>
      </c>
      <c r="H82" t="s">
        <v>1396</v>
      </c>
      <c r="J82" t="str">
        <f t="shared" si="2"/>
        <v xml:space="preserve">    ref_bib_resource13_ref_id: "ref_bib_resource13_ref_id"</v>
      </c>
      <c r="K82" t="s">
        <v>1396</v>
      </c>
      <c r="L82" t="s">
        <v>1396</v>
      </c>
    </row>
    <row r="83" spans="3:12">
      <c r="C83" t="s">
        <v>478</v>
      </c>
      <c r="D83" t="s">
        <v>599</v>
      </c>
      <c r="E83" t="s">
        <v>1396</v>
      </c>
      <c r="F83" t="s">
        <v>599</v>
      </c>
      <c r="G83" t="s">
        <v>1396</v>
      </c>
      <c r="H83" t="s">
        <v>1396</v>
      </c>
      <c r="J83" t="str">
        <f t="shared" si="2"/>
        <v xml:space="preserve">    ref_bib_resource14_ref_id: "ref_bib_resource14_ref_id"</v>
      </c>
      <c r="K83" t="s">
        <v>1396</v>
      </c>
      <c r="L83" t="s">
        <v>1396</v>
      </c>
    </row>
    <row r="84" spans="3:12">
      <c r="C84" t="s">
        <v>478</v>
      </c>
      <c r="D84" t="s">
        <v>600</v>
      </c>
      <c r="E84" t="s">
        <v>1396</v>
      </c>
      <c r="F84" t="s">
        <v>600</v>
      </c>
      <c r="G84" t="s">
        <v>1396</v>
      </c>
      <c r="H84" t="s">
        <v>1396</v>
      </c>
      <c r="J84" t="str">
        <f t="shared" si="2"/>
        <v xml:space="preserve">    ref_bib_resource15_ref_id: "ref_bib_resource15_ref_id"</v>
      </c>
      <c r="K84" t="s">
        <v>1396</v>
      </c>
      <c r="L84" t="s">
        <v>1396</v>
      </c>
    </row>
    <row r="85" spans="3:12">
      <c r="C85" t="s">
        <v>478</v>
      </c>
      <c r="D85" t="s">
        <v>601</v>
      </c>
      <c r="E85" t="s">
        <v>1396</v>
      </c>
      <c r="F85" t="s">
        <v>601</v>
      </c>
      <c r="G85" t="s">
        <v>1396</v>
      </c>
      <c r="H85" t="s">
        <v>1396</v>
      </c>
      <c r="J85" t="str">
        <f t="shared" si="2"/>
        <v xml:space="preserve">    ref_bib_resource16_ref_id: "ref_bib_resource16_ref_id"</v>
      </c>
      <c r="K85" t="s">
        <v>1396</v>
      </c>
      <c r="L85" t="s">
        <v>1396</v>
      </c>
    </row>
    <row r="86" spans="3:12">
      <c r="C86" t="s">
        <v>478</v>
      </c>
      <c r="D86" t="s">
        <v>602</v>
      </c>
      <c r="E86" t="s">
        <v>1396</v>
      </c>
      <c r="F86" t="s">
        <v>602</v>
      </c>
      <c r="G86" t="s">
        <v>1396</v>
      </c>
      <c r="H86" t="s">
        <v>1396</v>
      </c>
      <c r="J86" t="str">
        <f t="shared" si="2"/>
        <v xml:space="preserve">    ref_bib_resource17_ref_id: "ref_bib_resource17_ref_id"</v>
      </c>
      <c r="K86" t="s">
        <v>1396</v>
      </c>
      <c r="L86" t="s">
        <v>1396</v>
      </c>
    </row>
    <row r="87" spans="3:12">
      <c r="C87" t="s">
        <v>478</v>
      </c>
      <c r="D87" t="s">
        <v>603</v>
      </c>
      <c r="E87" t="s">
        <v>1396</v>
      </c>
      <c r="F87" t="s">
        <v>603</v>
      </c>
      <c r="G87" t="s">
        <v>1396</v>
      </c>
      <c r="H87" t="s">
        <v>1396</v>
      </c>
      <c r="J87" t="str">
        <f t="shared" si="2"/>
        <v xml:space="preserve">    ref_bib_resource18_ref_id: "ref_bib_resource18_ref_id"</v>
      </c>
      <c r="K87" t="s">
        <v>1396</v>
      </c>
      <c r="L87" t="s">
        <v>1396</v>
      </c>
    </row>
    <row r="88" spans="3:12">
      <c r="C88" t="s">
        <v>478</v>
      </c>
      <c r="D88" t="s">
        <v>604</v>
      </c>
      <c r="E88" t="s">
        <v>1396</v>
      </c>
      <c r="F88" t="s">
        <v>604</v>
      </c>
      <c r="G88" t="s">
        <v>1396</v>
      </c>
      <c r="H88" t="s">
        <v>1396</v>
      </c>
      <c r="J88" t="str">
        <f t="shared" si="2"/>
        <v xml:space="preserve">    ref_bib_resource19_ref_id: "ref_bib_resource19_ref_id"</v>
      </c>
      <c r="K88" t="s">
        <v>1396</v>
      </c>
      <c r="L88" t="s">
        <v>1396</v>
      </c>
    </row>
    <row r="89" spans="3:12">
      <c r="C89" t="s">
        <v>478</v>
      </c>
      <c r="D89" t="s">
        <v>472</v>
      </c>
      <c r="E89" t="s">
        <v>1396</v>
      </c>
      <c r="F89" t="s">
        <v>472</v>
      </c>
      <c r="G89" t="s">
        <v>1396</v>
      </c>
      <c r="H89" t="s">
        <v>1396</v>
      </c>
      <c r="J89" t="str">
        <f t="shared" ref="J89:J120" si="3">"    "&amp;D89&amp;": "&amp;""""&amp;F89&amp;""""</f>
        <v xml:space="preserve">    ref_bib_resource2_ref_id: "ref_bib_resource2_ref_id"</v>
      </c>
      <c r="K89" t="s">
        <v>1396</v>
      </c>
      <c r="L89" t="s">
        <v>1396</v>
      </c>
    </row>
    <row r="90" spans="3:12">
      <c r="C90" t="s">
        <v>478</v>
      </c>
      <c r="D90" t="s">
        <v>605</v>
      </c>
      <c r="E90" t="s">
        <v>1396</v>
      </c>
      <c r="F90" t="s">
        <v>605</v>
      </c>
      <c r="G90" t="s">
        <v>1396</v>
      </c>
      <c r="H90" t="s">
        <v>1396</v>
      </c>
      <c r="J90" t="str">
        <f t="shared" si="3"/>
        <v xml:space="preserve">    ref_bib_resource20_ref_id: "ref_bib_resource20_ref_id"</v>
      </c>
      <c r="K90" t="s">
        <v>1396</v>
      </c>
      <c r="L90" t="s">
        <v>1396</v>
      </c>
    </row>
    <row r="91" spans="3:12">
      <c r="C91" t="s">
        <v>478</v>
      </c>
      <c r="D91" t="s">
        <v>473</v>
      </c>
      <c r="E91" t="s">
        <v>1396</v>
      </c>
      <c r="F91" t="s">
        <v>473</v>
      </c>
      <c r="G91" t="s">
        <v>1396</v>
      </c>
      <c r="H91" t="s">
        <v>1396</v>
      </c>
      <c r="J91" t="str">
        <f t="shared" si="3"/>
        <v xml:space="preserve">    ref_bib_resource3_ref_id: "ref_bib_resource3_ref_id"</v>
      </c>
      <c r="K91" t="s">
        <v>1396</v>
      </c>
      <c r="L91" t="s">
        <v>1396</v>
      </c>
    </row>
    <row r="92" spans="3:12">
      <c r="C92" t="s">
        <v>478</v>
      </c>
      <c r="D92" t="s">
        <v>474</v>
      </c>
      <c r="E92" t="s">
        <v>1396</v>
      </c>
      <c r="F92" t="s">
        <v>474</v>
      </c>
      <c r="G92" t="s">
        <v>1396</v>
      </c>
      <c r="H92" t="s">
        <v>1396</v>
      </c>
      <c r="J92" t="str">
        <f t="shared" si="3"/>
        <v xml:space="preserve">    ref_bib_resource4_ref_id: "ref_bib_resource4_ref_id"</v>
      </c>
      <c r="K92" t="s">
        <v>1396</v>
      </c>
      <c r="L92" t="s">
        <v>1396</v>
      </c>
    </row>
    <row r="93" spans="3:12">
      <c r="C93" t="s">
        <v>478</v>
      </c>
      <c r="D93" t="s">
        <v>470</v>
      </c>
      <c r="E93" t="s">
        <v>1396</v>
      </c>
      <c r="F93" t="s">
        <v>470</v>
      </c>
      <c r="G93" t="s">
        <v>1396</v>
      </c>
      <c r="H93" t="s">
        <v>1396</v>
      </c>
      <c r="J93" t="str">
        <f t="shared" si="3"/>
        <v xml:space="preserve">    ref_bib_resource5_ref_id: "ref_bib_resource5_ref_id"</v>
      </c>
      <c r="K93" t="s">
        <v>1396</v>
      </c>
      <c r="L93" t="s">
        <v>1396</v>
      </c>
    </row>
    <row r="94" spans="3:12">
      <c r="C94" t="s">
        <v>478</v>
      </c>
      <c r="D94" t="s">
        <v>475</v>
      </c>
      <c r="E94" t="s">
        <v>1396</v>
      </c>
      <c r="F94" t="s">
        <v>475</v>
      </c>
      <c r="G94" t="s">
        <v>1396</v>
      </c>
      <c r="H94" t="s">
        <v>1396</v>
      </c>
      <c r="J94" t="str">
        <f t="shared" si="3"/>
        <v xml:space="preserve">    ref_bib_resource6_ref_id: "ref_bib_resource6_ref_id"</v>
      </c>
      <c r="K94" t="s">
        <v>1396</v>
      </c>
      <c r="L94" t="s">
        <v>1396</v>
      </c>
    </row>
    <row r="95" spans="3:12">
      <c r="C95" t="s">
        <v>478</v>
      </c>
      <c r="D95" t="s">
        <v>476</v>
      </c>
      <c r="E95" t="s">
        <v>1396</v>
      </c>
      <c r="F95" t="s">
        <v>476</v>
      </c>
      <c r="G95" t="s">
        <v>1396</v>
      </c>
      <c r="H95" t="s">
        <v>1396</v>
      </c>
      <c r="J95" t="str">
        <f t="shared" si="3"/>
        <v xml:space="preserve">    ref_bib_resource7_ref_id: "ref_bib_resource7_ref_id"</v>
      </c>
      <c r="K95" t="s">
        <v>1396</v>
      </c>
      <c r="L95" t="s">
        <v>1396</v>
      </c>
    </row>
    <row r="96" spans="3:12">
      <c r="C96" t="s">
        <v>478</v>
      </c>
      <c r="D96" t="s">
        <v>477</v>
      </c>
      <c r="E96" t="s">
        <v>1396</v>
      </c>
      <c r="F96" t="s">
        <v>477</v>
      </c>
      <c r="G96" t="s">
        <v>1396</v>
      </c>
      <c r="H96" t="s">
        <v>1396</v>
      </c>
      <c r="J96" t="str">
        <f t="shared" si="3"/>
        <v xml:space="preserve">    ref_bib_resource8_ref_id: "ref_bib_resource8_ref_id"</v>
      </c>
      <c r="K96" t="s">
        <v>1396</v>
      </c>
      <c r="L96" t="s">
        <v>1396</v>
      </c>
    </row>
    <row r="97" spans="3:12">
      <c r="C97" t="s">
        <v>478</v>
      </c>
      <c r="D97" t="s">
        <v>511</v>
      </c>
      <c r="E97" t="s">
        <v>1396</v>
      </c>
      <c r="F97" t="s">
        <v>511</v>
      </c>
      <c r="G97" t="s">
        <v>1396</v>
      </c>
      <c r="H97" t="s">
        <v>1396</v>
      </c>
      <c r="J97" t="str">
        <f t="shared" si="3"/>
        <v xml:space="preserve">    ref_bib_resource9_ref_id: "ref_bib_resource9_ref_id"</v>
      </c>
      <c r="K97" t="s">
        <v>1396</v>
      </c>
      <c r="L97" t="s">
        <v>1396</v>
      </c>
    </row>
    <row r="98" spans="3:12">
      <c r="C98" t="s">
        <v>478</v>
      </c>
      <c r="D98" t="s">
        <v>1431</v>
      </c>
      <c r="E98" t="s">
        <v>1396</v>
      </c>
      <c r="F98" t="s">
        <v>1431</v>
      </c>
      <c r="G98" t="s">
        <v>1396</v>
      </c>
      <c r="H98" t="s">
        <v>1396</v>
      </c>
      <c r="J98" t="str">
        <f t="shared" si="3"/>
        <v xml:space="preserve">    rtxt_figure1_ref_id: "rtxt_figure1_ref_id"</v>
      </c>
      <c r="K98" t="s">
        <v>1396</v>
      </c>
      <c r="L98" t="s">
        <v>1396</v>
      </c>
    </row>
    <row r="99" spans="3:12">
      <c r="C99" t="s">
        <v>478</v>
      </c>
      <c r="D99" t="s">
        <v>1432</v>
      </c>
      <c r="E99" t="s">
        <v>1396</v>
      </c>
      <c r="F99" t="s">
        <v>1432</v>
      </c>
      <c r="G99" t="s">
        <v>1396</v>
      </c>
      <c r="H99" t="s">
        <v>1396</v>
      </c>
      <c r="J99" t="str">
        <f t="shared" si="3"/>
        <v xml:space="preserve">    rtxt_figure10_ref_id: "rtxt_figure10_ref_id"</v>
      </c>
      <c r="K99" t="s">
        <v>1396</v>
      </c>
      <c r="L99" t="s">
        <v>1396</v>
      </c>
    </row>
    <row r="100" spans="3:12">
      <c r="C100" t="s">
        <v>478</v>
      </c>
      <c r="D100" t="s">
        <v>1433</v>
      </c>
      <c r="E100" t="s">
        <v>1396</v>
      </c>
      <c r="F100" t="s">
        <v>1433</v>
      </c>
      <c r="G100" t="s">
        <v>1396</v>
      </c>
      <c r="H100" t="s">
        <v>1396</v>
      </c>
      <c r="J100" t="str">
        <f t="shared" si="3"/>
        <v xml:space="preserve">    rtxt_figure11_ref_id: "rtxt_figure11_ref_id"</v>
      </c>
      <c r="K100" t="s">
        <v>1396</v>
      </c>
      <c r="L100" t="s">
        <v>1396</v>
      </c>
    </row>
    <row r="101" spans="3:12">
      <c r="C101" t="s">
        <v>478</v>
      </c>
      <c r="D101" t="s">
        <v>1434</v>
      </c>
      <c r="E101" t="s">
        <v>1396</v>
      </c>
      <c r="F101" t="s">
        <v>1434</v>
      </c>
      <c r="G101" t="s">
        <v>1396</v>
      </c>
      <c r="H101" t="s">
        <v>1396</v>
      </c>
      <c r="J101" t="str">
        <f t="shared" si="3"/>
        <v xml:space="preserve">    rtxt_figure12_ref_id: "rtxt_figure12_ref_id"</v>
      </c>
      <c r="K101" t="s">
        <v>1396</v>
      </c>
      <c r="L101" t="s">
        <v>1396</v>
      </c>
    </row>
    <row r="102" spans="3:12">
      <c r="C102" t="s">
        <v>478</v>
      </c>
      <c r="D102" t="s">
        <v>1435</v>
      </c>
      <c r="E102" t="s">
        <v>1396</v>
      </c>
      <c r="F102" t="s">
        <v>1435</v>
      </c>
      <c r="G102" t="s">
        <v>1396</v>
      </c>
      <c r="H102" t="s">
        <v>1396</v>
      </c>
      <c r="J102" t="str">
        <f t="shared" si="3"/>
        <v xml:space="preserve">    rtxt_figure13_ref_id: "rtxt_figure13_ref_id"</v>
      </c>
      <c r="K102" t="s">
        <v>1396</v>
      </c>
      <c r="L102" t="s">
        <v>1396</v>
      </c>
    </row>
    <row r="103" spans="3:12">
      <c r="C103" t="s">
        <v>478</v>
      </c>
      <c r="D103" t="s">
        <v>1436</v>
      </c>
      <c r="E103" t="s">
        <v>1396</v>
      </c>
      <c r="F103" t="s">
        <v>1436</v>
      </c>
      <c r="G103" t="s">
        <v>1396</v>
      </c>
      <c r="H103" t="s">
        <v>1396</v>
      </c>
      <c r="J103" t="str">
        <f t="shared" si="3"/>
        <v xml:space="preserve">    rtxt_figure14_ref_id: "rtxt_figure14_ref_id"</v>
      </c>
      <c r="K103" t="s">
        <v>1396</v>
      </c>
      <c r="L103" t="s">
        <v>1396</v>
      </c>
    </row>
    <row r="104" spans="3:12">
      <c r="C104" t="s">
        <v>478</v>
      </c>
      <c r="D104" t="s">
        <v>1437</v>
      </c>
      <c r="E104" t="s">
        <v>1396</v>
      </c>
      <c r="F104" t="s">
        <v>1437</v>
      </c>
      <c r="G104" t="s">
        <v>1396</v>
      </c>
      <c r="H104" t="s">
        <v>1396</v>
      </c>
      <c r="J104" t="str">
        <f t="shared" si="3"/>
        <v xml:space="preserve">    rtxt_figure15_ref_id: "rtxt_figure15_ref_id"</v>
      </c>
      <c r="K104" t="s">
        <v>1396</v>
      </c>
      <c r="L104" t="s">
        <v>1396</v>
      </c>
    </row>
    <row r="105" spans="3:12">
      <c r="C105" t="s">
        <v>478</v>
      </c>
      <c r="D105" t="s">
        <v>1438</v>
      </c>
      <c r="E105" t="s">
        <v>1396</v>
      </c>
      <c r="F105" t="s">
        <v>1438</v>
      </c>
      <c r="G105" t="s">
        <v>1396</v>
      </c>
      <c r="H105" t="s">
        <v>1396</v>
      </c>
      <c r="J105" t="str">
        <f t="shared" si="3"/>
        <v xml:space="preserve">    rtxt_figure16_ref_id: "rtxt_figure16_ref_id"</v>
      </c>
      <c r="K105" t="s">
        <v>1396</v>
      </c>
      <c r="L105" t="s">
        <v>1396</v>
      </c>
    </row>
    <row r="106" spans="3:12">
      <c r="C106" t="s">
        <v>478</v>
      </c>
      <c r="D106" t="s">
        <v>1439</v>
      </c>
      <c r="E106" t="s">
        <v>1396</v>
      </c>
      <c r="F106" t="s">
        <v>1439</v>
      </c>
      <c r="G106" t="s">
        <v>1396</v>
      </c>
      <c r="H106" t="s">
        <v>1396</v>
      </c>
      <c r="J106" t="str">
        <f t="shared" si="3"/>
        <v xml:space="preserve">    rtxt_figure17_ref_id: "rtxt_figure17_ref_id"</v>
      </c>
      <c r="K106" t="s">
        <v>1396</v>
      </c>
      <c r="L106" t="s">
        <v>1396</v>
      </c>
    </row>
    <row r="107" spans="3:12">
      <c r="C107" t="s">
        <v>478</v>
      </c>
      <c r="D107" t="s">
        <v>1440</v>
      </c>
      <c r="E107" t="s">
        <v>1396</v>
      </c>
      <c r="F107" t="s">
        <v>1440</v>
      </c>
      <c r="G107" t="s">
        <v>1396</v>
      </c>
      <c r="H107" t="s">
        <v>1396</v>
      </c>
      <c r="J107" t="str">
        <f t="shared" si="3"/>
        <v xml:space="preserve">    rtxt_figure18_ref_id: "rtxt_figure18_ref_id"</v>
      </c>
      <c r="K107" t="s">
        <v>1396</v>
      </c>
      <c r="L107" t="s">
        <v>1396</v>
      </c>
    </row>
    <row r="108" spans="3:12">
      <c r="C108" t="s">
        <v>478</v>
      </c>
      <c r="D108" t="s">
        <v>1441</v>
      </c>
      <c r="E108" t="s">
        <v>1396</v>
      </c>
      <c r="F108" t="s">
        <v>1441</v>
      </c>
      <c r="G108" t="s">
        <v>1396</v>
      </c>
      <c r="H108" t="s">
        <v>1396</v>
      </c>
      <c r="J108" t="str">
        <f t="shared" si="3"/>
        <v xml:space="preserve">    rtxt_figure19_ref_id: "rtxt_figure19_ref_id"</v>
      </c>
      <c r="K108" t="s">
        <v>1396</v>
      </c>
      <c r="L108" t="s">
        <v>1396</v>
      </c>
    </row>
    <row r="109" spans="3:12">
      <c r="C109" t="s">
        <v>478</v>
      </c>
      <c r="D109" t="s">
        <v>1442</v>
      </c>
      <c r="E109" t="s">
        <v>1396</v>
      </c>
      <c r="F109" t="s">
        <v>1442</v>
      </c>
      <c r="G109" t="s">
        <v>1396</v>
      </c>
      <c r="H109" t="s">
        <v>1396</v>
      </c>
      <c r="J109" t="str">
        <f t="shared" si="3"/>
        <v xml:space="preserve">    rtxt_figure2_ref_id: "rtxt_figure2_ref_id"</v>
      </c>
      <c r="K109" t="s">
        <v>1396</v>
      </c>
      <c r="L109" t="s">
        <v>1396</v>
      </c>
    </row>
    <row r="110" spans="3:12">
      <c r="C110" t="s">
        <v>478</v>
      </c>
      <c r="D110" t="s">
        <v>1443</v>
      </c>
      <c r="E110" t="s">
        <v>1396</v>
      </c>
      <c r="F110" t="s">
        <v>1443</v>
      </c>
      <c r="G110" t="s">
        <v>1396</v>
      </c>
      <c r="H110" t="s">
        <v>1396</v>
      </c>
      <c r="J110" t="str">
        <f t="shared" si="3"/>
        <v xml:space="preserve">    rtxt_figure20_ref_id: "rtxt_figure20_ref_id"</v>
      </c>
      <c r="K110" t="s">
        <v>1396</v>
      </c>
      <c r="L110" t="s">
        <v>1396</v>
      </c>
    </row>
    <row r="111" spans="3:12">
      <c r="C111" t="s">
        <v>478</v>
      </c>
      <c r="D111" t="s">
        <v>1444</v>
      </c>
      <c r="E111" t="s">
        <v>1396</v>
      </c>
      <c r="F111" t="s">
        <v>1444</v>
      </c>
      <c r="G111" t="s">
        <v>1396</v>
      </c>
      <c r="H111" t="s">
        <v>1396</v>
      </c>
      <c r="J111" t="str">
        <f t="shared" si="3"/>
        <v xml:space="preserve">    rtxt_figure3_ref_id: "rtxt_figure3_ref_id"</v>
      </c>
      <c r="K111" t="s">
        <v>1396</v>
      </c>
      <c r="L111" t="s">
        <v>1396</v>
      </c>
    </row>
    <row r="112" spans="3:12">
      <c r="C112" t="s">
        <v>478</v>
      </c>
      <c r="D112" t="s">
        <v>1445</v>
      </c>
      <c r="E112" t="s">
        <v>1396</v>
      </c>
      <c r="F112" t="s">
        <v>1445</v>
      </c>
      <c r="G112" t="s">
        <v>1396</v>
      </c>
      <c r="H112" t="s">
        <v>1396</v>
      </c>
      <c r="J112" t="str">
        <f t="shared" si="3"/>
        <v xml:space="preserve">    rtxt_figure4_ref_id: "rtxt_figure4_ref_id"</v>
      </c>
      <c r="K112" t="s">
        <v>1396</v>
      </c>
      <c r="L112" t="s">
        <v>1396</v>
      </c>
    </row>
    <row r="113" spans="3:12">
      <c r="C113" t="s">
        <v>478</v>
      </c>
      <c r="D113" t="s">
        <v>1446</v>
      </c>
      <c r="E113" t="s">
        <v>1396</v>
      </c>
      <c r="F113" t="s">
        <v>1446</v>
      </c>
      <c r="G113" t="s">
        <v>1396</v>
      </c>
      <c r="H113" t="s">
        <v>1396</v>
      </c>
      <c r="J113" t="str">
        <f t="shared" si="3"/>
        <v xml:space="preserve">    rtxt_figure5_ref_id: "rtxt_figure5_ref_id"</v>
      </c>
      <c r="K113" t="s">
        <v>1396</v>
      </c>
      <c r="L113" t="s">
        <v>1396</v>
      </c>
    </row>
    <row r="114" spans="3:12">
      <c r="C114" t="s">
        <v>478</v>
      </c>
      <c r="D114" t="s">
        <v>1447</v>
      </c>
      <c r="E114" t="s">
        <v>1396</v>
      </c>
      <c r="F114" t="s">
        <v>1447</v>
      </c>
      <c r="G114" t="s">
        <v>1396</v>
      </c>
      <c r="H114" t="s">
        <v>1396</v>
      </c>
      <c r="J114" t="str">
        <f t="shared" si="3"/>
        <v xml:space="preserve">    rtxt_figure6_ref_id: "rtxt_figure6_ref_id"</v>
      </c>
      <c r="K114" t="s">
        <v>1396</v>
      </c>
      <c r="L114" t="s">
        <v>1396</v>
      </c>
    </row>
    <row r="115" spans="3:12">
      <c r="C115" t="s">
        <v>478</v>
      </c>
      <c r="D115" t="s">
        <v>1448</v>
      </c>
      <c r="E115" t="s">
        <v>1396</v>
      </c>
      <c r="F115" t="s">
        <v>1448</v>
      </c>
      <c r="G115" t="s">
        <v>1396</v>
      </c>
      <c r="H115" t="s">
        <v>1396</v>
      </c>
      <c r="J115" t="str">
        <f t="shared" si="3"/>
        <v xml:space="preserve">    rtxt_figure7_ref_id: "rtxt_figure7_ref_id"</v>
      </c>
      <c r="K115" t="s">
        <v>1396</v>
      </c>
      <c r="L115" t="s">
        <v>1396</v>
      </c>
    </row>
    <row r="116" spans="3:12">
      <c r="C116" t="s">
        <v>478</v>
      </c>
      <c r="D116" t="s">
        <v>1449</v>
      </c>
      <c r="E116" t="s">
        <v>1396</v>
      </c>
      <c r="F116" t="s">
        <v>1449</v>
      </c>
      <c r="G116" t="s">
        <v>1396</v>
      </c>
      <c r="H116" t="s">
        <v>1396</v>
      </c>
      <c r="J116" t="str">
        <f t="shared" si="3"/>
        <v xml:space="preserve">    rtxt_figure8_ref_id: "rtxt_figure8_ref_id"</v>
      </c>
      <c r="K116" t="s">
        <v>1396</v>
      </c>
      <c r="L116" t="s">
        <v>1396</v>
      </c>
    </row>
    <row r="117" spans="3:12">
      <c r="C117" t="s">
        <v>478</v>
      </c>
      <c r="D117" t="s">
        <v>1450</v>
      </c>
      <c r="E117" t="s">
        <v>1396</v>
      </c>
      <c r="F117" t="s">
        <v>1450</v>
      </c>
      <c r="G117" t="s">
        <v>1396</v>
      </c>
      <c r="H117" t="s">
        <v>1396</v>
      </c>
      <c r="J117" t="str">
        <f t="shared" si="3"/>
        <v xml:space="preserve">    rtxt_figure9_ref_id: "rtxt_figure9_ref_id"</v>
      </c>
      <c r="K117" t="s">
        <v>1396</v>
      </c>
      <c r="L117" t="s">
        <v>1396</v>
      </c>
    </row>
    <row r="118" spans="3:12">
      <c r="C118" t="s">
        <v>478</v>
      </c>
      <c r="D118" t="s">
        <v>1451</v>
      </c>
      <c r="E118" t="s">
        <v>1396</v>
      </c>
      <c r="F118" t="s">
        <v>1451</v>
      </c>
      <c r="G118" t="s">
        <v>1396</v>
      </c>
      <c r="H118" t="s">
        <v>1396</v>
      </c>
      <c r="J118" t="str">
        <f t="shared" si="3"/>
        <v xml:space="preserve">    rtxt_resource1_ref_id: "rtxt_resource1_ref_id"</v>
      </c>
      <c r="K118" t="s">
        <v>1396</v>
      </c>
      <c r="L118" t="s">
        <v>1396</v>
      </c>
    </row>
    <row r="119" spans="3:12">
      <c r="C119" t="s">
        <v>478</v>
      </c>
      <c r="D119" t="s">
        <v>1452</v>
      </c>
      <c r="E119" t="s">
        <v>1396</v>
      </c>
      <c r="F119" t="s">
        <v>1452</v>
      </c>
      <c r="G119" t="s">
        <v>1396</v>
      </c>
      <c r="H119" t="s">
        <v>1396</v>
      </c>
      <c r="J119" t="str">
        <f t="shared" si="3"/>
        <v xml:space="preserve">    rtxt_resource10_ref_id: "rtxt_resource10_ref_id"</v>
      </c>
      <c r="K119" t="s">
        <v>1396</v>
      </c>
      <c r="L119" t="s">
        <v>1396</v>
      </c>
    </row>
    <row r="120" spans="3:12">
      <c r="C120" t="s">
        <v>478</v>
      </c>
      <c r="D120" t="s">
        <v>1453</v>
      </c>
      <c r="E120" t="s">
        <v>1396</v>
      </c>
      <c r="F120" t="s">
        <v>1453</v>
      </c>
      <c r="G120" t="s">
        <v>1396</v>
      </c>
      <c r="H120" t="s">
        <v>1396</v>
      </c>
      <c r="J120" t="str">
        <f t="shared" si="3"/>
        <v xml:space="preserve">    rtxt_resource11_ref_id: "rtxt_resource11_ref_id"</v>
      </c>
      <c r="K120" t="s">
        <v>1396</v>
      </c>
      <c r="L120" t="s">
        <v>1396</v>
      </c>
    </row>
    <row r="121" spans="3:12">
      <c r="C121" t="s">
        <v>478</v>
      </c>
      <c r="D121" t="s">
        <v>1454</v>
      </c>
      <c r="E121" t="s">
        <v>1396</v>
      </c>
      <c r="F121" t="s">
        <v>1454</v>
      </c>
      <c r="G121" t="s">
        <v>1396</v>
      </c>
      <c r="H121" t="s">
        <v>1396</v>
      </c>
      <c r="J121" t="str">
        <f t="shared" ref="J121:J147" si="4">"    "&amp;D121&amp;": "&amp;""""&amp;F121&amp;""""</f>
        <v xml:space="preserve">    rtxt_resource12_ref_id: "rtxt_resource12_ref_id"</v>
      </c>
      <c r="K121" t="s">
        <v>1396</v>
      </c>
      <c r="L121" t="s">
        <v>1396</v>
      </c>
    </row>
    <row r="122" spans="3:12">
      <c r="C122" t="s">
        <v>478</v>
      </c>
      <c r="D122" t="s">
        <v>1455</v>
      </c>
      <c r="E122" t="s">
        <v>1396</v>
      </c>
      <c r="F122" t="s">
        <v>1455</v>
      </c>
      <c r="G122" t="s">
        <v>1396</v>
      </c>
      <c r="H122" t="s">
        <v>1396</v>
      </c>
      <c r="J122" t="str">
        <f t="shared" si="4"/>
        <v xml:space="preserve">    rtxt_resource13_ref_id: "rtxt_resource13_ref_id"</v>
      </c>
      <c r="K122" t="s">
        <v>1396</v>
      </c>
      <c r="L122" t="s">
        <v>1396</v>
      </c>
    </row>
    <row r="123" spans="3:12">
      <c r="C123" t="s">
        <v>478</v>
      </c>
      <c r="D123" t="s">
        <v>1456</v>
      </c>
      <c r="E123" t="s">
        <v>1396</v>
      </c>
      <c r="F123" t="s">
        <v>1456</v>
      </c>
      <c r="G123" t="s">
        <v>1396</v>
      </c>
      <c r="H123" t="s">
        <v>1396</v>
      </c>
      <c r="J123" t="str">
        <f t="shared" si="4"/>
        <v xml:space="preserve">    rtxt_resource14_ref_id: "rtxt_resource14_ref_id"</v>
      </c>
      <c r="K123" t="s">
        <v>1396</v>
      </c>
      <c r="L123" t="s">
        <v>1396</v>
      </c>
    </row>
    <row r="124" spans="3:12">
      <c r="C124" t="s">
        <v>478</v>
      </c>
      <c r="D124" t="s">
        <v>1457</v>
      </c>
      <c r="E124" t="s">
        <v>1396</v>
      </c>
      <c r="F124" t="s">
        <v>1457</v>
      </c>
      <c r="G124" t="s">
        <v>1396</v>
      </c>
      <c r="H124" t="s">
        <v>1396</v>
      </c>
      <c r="J124" t="str">
        <f t="shared" si="4"/>
        <v xml:space="preserve">    rtxt_resource15_ref_id: "rtxt_resource15_ref_id"</v>
      </c>
      <c r="K124" t="s">
        <v>1396</v>
      </c>
      <c r="L124" t="s">
        <v>1396</v>
      </c>
    </row>
    <row r="125" spans="3:12">
      <c r="C125" t="s">
        <v>478</v>
      </c>
      <c r="D125" t="s">
        <v>1458</v>
      </c>
      <c r="E125" t="s">
        <v>1396</v>
      </c>
      <c r="F125" t="s">
        <v>1458</v>
      </c>
      <c r="G125" t="s">
        <v>1396</v>
      </c>
      <c r="H125" t="s">
        <v>1396</v>
      </c>
      <c r="J125" t="str">
        <f t="shared" si="4"/>
        <v xml:space="preserve">    rtxt_resource16_ref_id: "rtxt_resource16_ref_id"</v>
      </c>
      <c r="K125" t="s">
        <v>1396</v>
      </c>
      <c r="L125" t="s">
        <v>1396</v>
      </c>
    </row>
    <row r="126" spans="3:12">
      <c r="C126" t="s">
        <v>478</v>
      </c>
      <c r="D126" t="s">
        <v>1459</v>
      </c>
      <c r="E126" t="s">
        <v>1396</v>
      </c>
      <c r="F126" t="s">
        <v>1459</v>
      </c>
      <c r="G126" t="s">
        <v>1396</v>
      </c>
      <c r="H126" t="s">
        <v>1396</v>
      </c>
      <c r="J126" t="str">
        <f t="shared" si="4"/>
        <v xml:space="preserve">    rtxt_resource17_ref_id: "rtxt_resource17_ref_id"</v>
      </c>
      <c r="K126" t="s">
        <v>1396</v>
      </c>
      <c r="L126" t="s">
        <v>1396</v>
      </c>
    </row>
    <row r="127" spans="3:12">
      <c r="C127" t="s">
        <v>478</v>
      </c>
      <c r="D127" t="s">
        <v>1460</v>
      </c>
      <c r="E127" t="s">
        <v>1396</v>
      </c>
      <c r="F127" t="s">
        <v>1460</v>
      </c>
      <c r="G127" t="s">
        <v>1396</v>
      </c>
      <c r="H127" t="s">
        <v>1396</v>
      </c>
      <c r="J127" t="str">
        <f t="shared" si="4"/>
        <v xml:space="preserve">    rtxt_resource18_ref_id: "rtxt_resource18_ref_id"</v>
      </c>
      <c r="K127" t="s">
        <v>1396</v>
      </c>
      <c r="L127" t="s">
        <v>1396</v>
      </c>
    </row>
    <row r="128" spans="3:12">
      <c r="C128" t="s">
        <v>478</v>
      </c>
      <c r="D128" t="s">
        <v>1461</v>
      </c>
      <c r="E128" t="s">
        <v>1396</v>
      </c>
      <c r="F128" t="s">
        <v>1461</v>
      </c>
      <c r="G128" t="s">
        <v>1396</v>
      </c>
      <c r="H128" t="s">
        <v>1396</v>
      </c>
      <c r="J128" t="str">
        <f t="shared" si="4"/>
        <v xml:space="preserve">    rtxt_resource19_ref_id: "rtxt_resource19_ref_id"</v>
      </c>
      <c r="K128" t="s">
        <v>1396</v>
      </c>
      <c r="L128" t="s">
        <v>1396</v>
      </c>
    </row>
    <row r="129" spans="3:12">
      <c r="C129" t="s">
        <v>478</v>
      </c>
      <c r="D129" t="s">
        <v>1462</v>
      </c>
      <c r="E129" t="s">
        <v>1396</v>
      </c>
      <c r="F129" t="s">
        <v>1462</v>
      </c>
      <c r="G129" t="s">
        <v>1396</v>
      </c>
      <c r="H129" t="s">
        <v>1396</v>
      </c>
      <c r="J129" t="str">
        <f t="shared" si="4"/>
        <v xml:space="preserve">    rtxt_resource2_ref_id: "rtxt_resource2_ref_id"</v>
      </c>
      <c r="K129" t="s">
        <v>1396</v>
      </c>
      <c r="L129" t="s">
        <v>1396</v>
      </c>
    </row>
    <row r="130" spans="3:12">
      <c r="C130" t="s">
        <v>478</v>
      </c>
      <c r="D130" t="s">
        <v>1463</v>
      </c>
      <c r="E130" t="s">
        <v>1396</v>
      </c>
      <c r="F130" t="s">
        <v>1463</v>
      </c>
      <c r="G130" t="s">
        <v>1396</v>
      </c>
      <c r="H130" t="s">
        <v>1396</v>
      </c>
      <c r="J130" t="str">
        <f t="shared" si="4"/>
        <v xml:space="preserve">    rtxt_resource20_ref_id: "rtxt_resource20_ref_id"</v>
      </c>
      <c r="K130" t="s">
        <v>1396</v>
      </c>
      <c r="L130" t="s">
        <v>1396</v>
      </c>
    </row>
    <row r="131" spans="3:12">
      <c r="C131" t="s">
        <v>478</v>
      </c>
      <c r="D131" t="s">
        <v>1464</v>
      </c>
      <c r="E131" t="s">
        <v>1396</v>
      </c>
      <c r="F131" t="s">
        <v>1464</v>
      </c>
      <c r="G131" t="s">
        <v>1396</v>
      </c>
      <c r="H131" t="s">
        <v>1396</v>
      </c>
      <c r="J131" t="str">
        <f t="shared" si="4"/>
        <v xml:space="preserve">    rtxt_resource3_ref_id: "rtxt_resource3_ref_id"</v>
      </c>
      <c r="K131" t="s">
        <v>1396</v>
      </c>
      <c r="L131" t="s">
        <v>1396</v>
      </c>
    </row>
    <row r="132" spans="3:12">
      <c r="C132" t="s">
        <v>478</v>
      </c>
      <c r="D132" t="s">
        <v>1465</v>
      </c>
      <c r="E132" t="s">
        <v>1396</v>
      </c>
      <c r="F132" t="s">
        <v>1465</v>
      </c>
      <c r="G132" t="s">
        <v>1396</v>
      </c>
      <c r="H132" t="s">
        <v>1396</v>
      </c>
      <c r="J132" t="str">
        <f t="shared" si="4"/>
        <v xml:space="preserve">    rtxt_resource4_ref_id: "rtxt_resource4_ref_id"</v>
      </c>
      <c r="K132" t="s">
        <v>1396</v>
      </c>
      <c r="L132" t="s">
        <v>1396</v>
      </c>
    </row>
    <row r="133" spans="3:12">
      <c r="C133" t="s">
        <v>478</v>
      </c>
      <c r="D133" t="s">
        <v>1466</v>
      </c>
      <c r="E133" t="s">
        <v>1396</v>
      </c>
      <c r="F133" t="s">
        <v>1466</v>
      </c>
      <c r="G133" t="s">
        <v>1396</v>
      </c>
      <c r="H133" t="s">
        <v>1396</v>
      </c>
      <c r="J133" t="str">
        <f t="shared" si="4"/>
        <v xml:space="preserve">    rtxt_resource5_ref_id: "rtxt_resource5_ref_id"</v>
      </c>
      <c r="K133" t="s">
        <v>1396</v>
      </c>
      <c r="L133" t="s">
        <v>1396</v>
      </c>
    </row>
    <row r="134" spans="3:12">
      <c r="C134" t="s">
        <v>478</v>
      </c>
      <c r="D134" t="s">
        <v>1467</v>
      </c>
      <c r="E134" t="s">
        <v>1396</v>
      </c>
      <c r="F134" t="s">
        <v>1467</v>
      </c>
      <c r="G134" t="s">
        <v>1396</v>
      </c>
      <c r="H134" t="s">
        <v>1396</v>
      </c>
      <c r="J134" t="str">
        <f t="shared" si="4"/>
        <v xml:space="preserve">    rtxt_resource6_ref_id: "rtxt_resource6_ref_id"</v>
      </c>
      <c r="K134" t="s">
        <v>1396</v>
      </c>
      <c r="L134" t="s">
        <v>1396</v>
      </c>
    </row>
    <row r="135" spans="3:12">
      <c r="C135" t="s">
        <v>478</v>
      </c>
      <c r="D135" t="s">
        <v>1468</v>
      </c>
      <c r="E135" t="s">
        <v>1396</v>
      </c>
      <c r="F135" t="s">
        <v>1468</v>
      </c>
      <c r="G135" t="s">
        <v>1396</v>
      </c>
      <c r="H135" t="s">
        <v>1396</v>
      </c>
      <c r="J135" t="str">
        <f t="shared" si="4"/>
        <v xml:space="preserve">    rtxt_resource7_ref_id: "rtxt_resource7_ref_id"</v>
      </c>
      <c r="K135" t="s">
        <v>1396</v>
      </c>
      <c r="L135" t="s">
        <v>1396</v>
      </c>
    </row>
    <row r="136" spans="3:12">
      <c r="C136" t="s">
        <v>478</v>
      </c>
      <c r="D136" t="s">
        <v>1469</v>
      </c>
      <c r="E136" t="s">
        <v>1396</v>
      </c>
      <c r="F136" t="s">
        <v>1469</v>
      </c>
      <c r="G136" t="s">
        <v>1396</v>
      </c>
      <c r="H136" t="s">
        <v>1396</v>
      </c>
      <c r="J136" t="str">
        <f t="shared" si="4"/>
        <v xml:space="preserve">    rtxt_resource8_ref_id: "rtxt_resource8_ref_id"</v>
      </c>
      <c r="K136" t="s">
        <v>1396</v>
      </c>
      <c r="L136" t="s">
        <v>1396</v>
      </c>
    </row>
    <row r="137" spans="3:12">
      <c r="C137" t="s">
        <v>478</v>
      </c>
      <c r="D137" t="s">
        <v>1470</v>
      </c>
      <c r="E137" t="s">
        <v>1396</v>
      </c>
      <c r="F137" t="s">
        <v>1470</v>
      </c>
      <c r="G137" t="s">
        <v>1396</v>
      </c>
      <c r="H137" t="s">
        <v>1396</v>
      </c>
      <c r="J137" t="str">
        <f t="shared" si="4"/>
        <v xml:space="preserve">    rtxt_resource9_ref_id: "rtxt_resource9_ref_id"</v>
      </c>
      <c r="K137" t="s">
        <v>1396</v>
      </c>
      <c r="L137" t="s">
        <v>1396</v>
      </c>
    </row>
    <row r="138" spans="3:12">
      <c r="C138" t="s">
        <v>478</v>
      </c>
      <c r="D138" t="s">
        <v>1471</v>
      </c>
      <c r="E138" t="s">
        <v>1396</v>
      </c>
      <c r="F138" t="s">
        <v>1471</v>
      </c>
      <c r="G138" t="s">
        <v>1396</v>
      </c>
      <c r="H138" t="s">
        <v>1396</v>
      </c>
      <c r="J138" t="str">
        <f t="shared" si="4"/>
        <v xml:space="preserve">    rtxt_vid1_ref_id: "rtxt_vid1_ref_id"</v>
      </c>
      <c r="K138" t="s">
        <v>1396</v>
      </c>
      <c r="L138" t="s">
        <v>1396</v>
      </c>
    </row>
    <row r="139" spans="3:12">
      <c r="C139" t="s">
        <v>478</v>
      </c>
      <c r="D139" t="s">
        <v>1472</v>
      </c>
      <c r="E139" t="s">
        <v>1396</v>
      </c>
      <c r="F139" t="s">
        <v>1472</v>
      </c>
      <c r="G139" t="s">
        <v>1396</v>
      </c>
      <c r="H139" t="s">
        <v>1396</v>
      </c>
      <c r="J139" t="str">
        <f t="shared" si="4"/>
        <v xml:space="preserve">    rtxt_vid2_ref_id: "rtxt_vid2_ref_id"</v>
      </c>
      <c r="K139" t="s">
        <v>1396</v>
      </c>
      <c r="L139" t="s">
        <v>1396</v>
      </c>
    </row>
    <row r="140" spans="3:12">
      <c r="C140" t="s">
        <v>478</v>
      </c>
      <c r="D140" t="s">
        <v>1473</v>
      </c>
      <c r="E140" t="s">
        <v>1396</v>
      </c>
      <c r="F140" t="s">
        <v>1473</v>
      </c>
      <c r="G140" t="s">
        <v>1396</v>
      </c>
      <c r="H140" t="s">
        <v>1396</v>
      </c>
      <c r="J140" t="str">
        <f t="shared" si="4"/>
        <v xml:space="preserve">    rtxt_vid3_ref_id: "rtxt_vid3_ref_id"</v>
      </c>
      <c r="K140" t="s">
        <v>1396</v>
      </c>
      <c r="L140" t="s">
        <v>1396</v>
      </c>
    </row>
    <row r="141" spans="3:12">
      <c r="C141" t="s">
        <v>478</v>
      </c>
      <c r="D141" t="s">
        <v>1474</v>
      </c>
      <c r="E141" t="s">
        <v>1396</v>
      </c>
      <c r="F141" t="s">
        <v>1474</v>
      </c>
      <c r="G141" t="s">
        <v>1396</v>
      </c>
      <c r="H141" t="s">
        <v>1396</v>
      </c>
      <c r="J141" t="str">
        <f t="shared" si="4"/>
        <v xml:space="preserve">    rtxt_vid4_ref_id: "rtxt_vid4_ref_id"</v>
      </c>
      <c r="K141" t="s">
        <v>1396</v>
      </c>
      <c r="L141" t="s">
        <v>1396</v>
      </c>
    </row>
    <row r="142" spans="3:12">
      <c r="C142" t="s">
        <v>478</v>
      </c>
      <c r="D142" t="s">
        <v>1475</v>
      </c>
      <c r="E142" t="s">
        <v>1396</v>
      </c>
      <c r="F142" t="s">
        <v>1475</v>
      </c>
      <c r="G142" t="s">
        <v>1396</v>
      </c>
      <c r="H142" t="s">
        <v>1396</v>
      </c>
      <c r="J142" t="str">
        <f t="shared" si="4"/>
        <v xml:space="preserve">    rtxt_vid5_ref_id: "rtxt_vid5_ref_id"</v>
      </c>
      <c r="K142" t="s">
        <v>1396</v>
      </c>
      <c r="L142" t="s">
        <v>1396</v>
      </c>
    </row>
    <row r="143" spans="3:12">
      <c r="C143" t="s">
        <v>478</v>
      </c>
      <c r="D143" t="s">
        <v>1476</v>
      </c>
      <c r="E143" t="s">
        <v>1396</v>
      </c>
      <c r="F143" t="s">
        <v>1476</v>
      </c>
      <c r="G143" t="s">
        <v>1396</v>
      </c>
      <c r="H143" t="s">
        <v>1396</v>
      </c>
      <c r="J143" t="str">
        <f t="shared" si="4"/>
        <v xml:space="preserve">    rtxt_vid6_ref_id: "rtxt_vid6_ref_id"</v>
      </c>
      <c r="K143" t="s">
        <v>1396</v>
      </c>
      <c r="L143" t="s">
        <v>1396</v>
      </c>
    </row>
    <row r="144" spans="3:12">
      <c r="C144" t="s">
        <v>478</v>
      </c>
      <c r="D144" t="s">
        <v>1477</v>
      </c>
      <c r="E144" t="s">
        <v>1396</v>
      </c>
      <c r="F144" t="s">
        <v>1477</v>
      </c>
      <c r="G144" t="s">
        <v>1396</v>
      </c>
      <c r="H144" t="s">
        <v>1396</v>
      </c>
      <c r="J144" t="str">
        <f t="shared" si="4"/>
        <v xml:space="preserve">    rtxt_vid7_ref_id: "rtxt_vid7_ref_id"</v>
      </c>
      <c r="K144" t="s">
        <v>1396</v>
      </c>
      <c r="L144" t="s">
        <v>1396</v>
      </c>
    </row>
    <row r="145" spans="3:12">
      <c r="C145" t="s">
        <v>478</v>
      </c>
      <c r="D145" t="s">
        <v>1478</v>
      </c>
      <c r="E145" t="s">
        <v>1396</v>
      </c>
      <c r="F145" t="s">
        <v>1478</v>
      </c>
      <c r="G145" t="s">
        <v>1396</v>
      </c>
      <c r="H145" t="s">
        <v>1396</v>
      </c>
      <c r="J145" t="str">
        <f t="shared" si="4"/>
        <v xml:space="preserve">    rtxt_vid8_ref_id: "rtxt_vid8_ref_id"</v>
      </c>
      <c r="K145" t="s">
        <v>1396</v>
      </c>
      <c r="L145" t="s">
        <v>1396</v>
      </c>
    </row>
    <row r="146" spans="3:12">
      <c r="C146" t="s">
        <v>478</v>
      </c>
      <c r="D146" t="s">
        <v>1479</v>
      </c>
      <c r="E146" t="s">
        <v>1396</v>
      </c>
      <c r="F146" t="s">
        <v>1479</v>
      </c>
      <c r="G146" t="s">
        <v>1396</v>
      </c>
      <c r="H146" t="s">
        <v>1396</v>
      </c>
      <c r="J146" t="str">
        <f t="shared" si="4"/>
        <v xml:space="preserve">    rtxt_vid9_ref_id: "rtxt_vid9_ref_id"</v>
      </c>
      <c r="K146" t="s">
        <v>1396</v>
      </c>
      <c r="L146" t="s">
        <v>1396</v>
      </c>
    </row>
    <row r="147" spans="3:12">
      <c r="C147" t="s">
        <v>478</v>
      </c>
      <c r="D147" t="s">
        <v>562</v>
      </c>
      <c r="E147" t="s">
        <v>1396</v>
      </c>
      <c r="F147" t="s">
        <v>562</v>
      </c>
      <c r="G147" t="s">
        <v>1396</v>
      </c>
      <c r="H147" t="s">
        <v>1396</v>
      </c>
      <c r="J147" t="str">
        <f t="shared" si="4"/>
        <v xml:space="preserve">    term_mod_name: "term_mod_name"</v>
      </c>
      <c r="K147" t="s">
        <v>1396</v>
      </c>
      <c r="L147" t="s">
        <v>1396</v>
      </c>
    </row>
  </sheetData>
  <autoFilter ref="A1:L29" xr:uid="{B9597082-29CB-45FC-A241-16B4E33864A2}">
    <sortState xmlns:xlrd2="http://schemas.microsoft.com/office/spreadsheetml/2017/richdata2" ref="A2:L29">
      <sortCondition ref="C1:C29"/>
    </sortState>
  </autoFilter>
  <conditionalFormatting sqref="D57:D63">
    <cfRule type="duplicateValues" dxfId="12" priority="13"/>
  </conditionalFormatting>
  <conditionalFormatting sqref="D64:D67">
    <cfRule type="duplicateValues" dxfId="11" priority="14"/>
  </conditionalFormatting>
  <conditionalFormatting sqref="D68:D76">
    <cfRule type="duplicateValues" dxfId="10" priority="12"/>
  </conditionalFormatting>
  <conditionalFormatting sqref="D77:D83">
    <cfRule type="duplicateValues" dxfId="9" priority="16"/>
  </conditionalFormatting>
  <conditionalFormatting sqref="D84:D87">
    <cfRule type="duplicateValues" dxfId="8" priority="17"/>
  </conditionalFormatting>
  <conditionalFormatting sqref="D88:D96">
    <cfRule type="duplicateValues" dxfId="7" priority="15"/>
  </conditionalFormatting>
  <conditionalFormatting sqref="D117:D136">
    <cfRule type="duplicateValues" dxfId="6" priority="11"/>
  </conditionalFormatting>
  <conditionalFormatting sqref="D137:D147 D97:D116">
    <cfRule type="duplicateValues" dxfId="5" priority="18"/>
  </conditionalFormatting>
  <conditionalFormatting sqref="E1:E56 E149:E1048576">
    <cfRule type="containsText" dxfId="4" priority="26" operator="containsText" text="\">
      <formula>NOT(ISERROR(SEARCH("\",E1)))</formula>
    </cfRule>
    <cfRule type="containsText" dxfId="3" priority="27" operator="containsText" text="/">
      <formula>NOT(ISERROR(SEARCH("/",E1)))</formula>
    </cfRule>
  </conditionalFormatting>
  <conditionalFormatting sqref="F57">
    <cfRule type="duplicateValues" dxfId="2" priority="10"/>
  </conditionalFormatting>
  <conditionalFormatting sqref="F147">
    <cfRule type="duplicateValues" dxfId="1" priority="9"/>
  </conditionalFormatting>
  <conditionalFormatting sqref="F148:F1048576 F1:F56">
    <cfRule type="duplicateValues" dxfId="0" priority="2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12F5-68DD-4D9B-96D7-5A08DE09C995}">
  <sheetPr codeName="Sheet5"/>
  <dimension ref="A1:K17"/>
  <sheetViews>
    <sheetView workbookViewId="0">
      <selection activeCell="B6" sqref="B6"/>
    </sheetView>
  </sheetViews>
  <sheetFormatPr defaultRowHeight="15"/>
  <cols>
    <col min="1" max="1" width="9" style="82"/>
    <col min="2" max="2" width="9" style="116"/>
    <col min="3" max="3" width="23" style="82" customWidth="1"/>
    <col min="4" max="4" width="29.875" style="82" customWidth="1"/>
    <col min="5" max="8" width="23" style="82" customWidth="1"/>
    <col min="9" max="9" width="23" style="124" customWidth="1"/>
  </cols>
  <sheetData>
    <row r="1" spans="1:11">
      <c r="A1" s="116" t="s">
        <v>436</v>
      </c>
      <c r="B1" s="90" t="s">
        <v>2385</v>
      </c>
      <c r="C1" s="116" t="s">
        <v>347</v>
      </c>
      <c r="D1" s="120" t="s">
        <v>2386</v>
      </c>
      <c r="E1" s="120" t="s">
        <v>2319</v>
      </c>
      <c r="F1" s="123" t="s">
        <v>2387</v>
      </c>
      <c r="G1" s="123" t="s">
        <v>2318</v>
      </c>
      <c r="H1" s="82" t="s">
        <v>350</v>
      </c>
      <c r="I1" s="124" t="s">
        <v>1524</v>
      </c>
      <c r="K1" t="s">
        <v>2357</v>
      </c>
    </row>
    <row r="2" spans="1:11">
      <c r="C2" s="84" t="s">
        <v>1850</v>
      </c>
      <c r="D2" s="84" t="s">
        <v>1849</v>
      </c>
      <c r="E2" s="84" t="str">
        <f>C2&amp;"_tu"</f>
        <v>covariate_tu</v>
      </c>
      <c r="F2" s="84" t="str">
        <f>LOWER(D2)</f>
        <v>covariate</v>
      </c>
      <c r="G2" s="84" t="str">
        <f>C2&amp;"_tl"</f>
        <v>covariate_tl</v>
      </c>
      <c r="H2" s="84"/>
      <c r="I2" s="126"/>
    </row>
    <row r="3" spans="1:11">
      <c r="C3" s="85" t="s">
        <v>1761</v>
      </c>
      <c r="D3" s="85" t="s">
        <v>1851</v>
      </c>
      <c r="E3" s="84" t="str">
        <f>C3&amp;"_tu"</f>
        <v>distribution_tu</v>
      </c>
      <c r="F3" s="84" t="str">
        <f>LOWER(D3)</f>
        <v>distribution</v>
      </c>
      <c r="G3" s="84" t="str">
        <f>C3&amp;"_tl"</f>
        <v>distribution_tl</v>
      </c>
      <c r="H3" s="85"/>
      <c r="I3" s="127"/>
    </row>
    <row r="4" spans="1:11">
      <c r="C4" s="84" t="s">
        <v>1860</v>
      </c>
      <c r="D4" s="84" t="s">
        <v>1847</v>
      </c>
      <c r="E4" s="84" t="str">
        <f>C4&amp;"_tu"</f>
        <v>independence_tu</v>
      </c>
      <c r="F4" s="84" t="str">
        <f>LOWER(D4)</f>
        <v>independent</v>
      </c>
      <c r="G4" s="84" t="str">
        <f>C4&amp;"_tl"</f>
        <v>independence_tl</v>
      </c>
    </row>
    <row r="5" spans="1:11">
      <c r="C5" s="84" t="s">
        <v>1861</v>
      </c>
      <c r="D5" s="84" t="s">
        <v>1848</v>
      </c>
      <c r="E5" s="84" t="str">
        <f>C5&amp;"_tu"</f>
        <v>independent_tu</v>
      </c>
      <c r="F5" s="84" t="str">
        <f>LOWER(D5)</f>
        <v>independence</v>
      </c>
      <c r="G5" s="84" t="str">
        <f>C5&amp;"_tl"</f>
        <v>independent_tl</v>
      </c>
    </row>
    <row r="6" spans="1:11">
      <c r="C6" s="82" t="s">
        <v>805</v>
      </c>
      <c r="D6" s="82" t="s">
        <v>1862</v>
      </c>
      <c r="E6" s="84" t="str">
        <f>C6&amp;"_tu"</f>
        <v>home_range_tu</v>
      </c>
      <c r="F6" s="84" t="str">
        <f>LOWER(D6)</f>
        <v>home ranges</v>
      </c>
      <c r="G6" s="84" t="str">
        <f>C6&amp;"_tl"</f>
        <v>home_range_tl</v>
      </c>
    </row>
    <row r="7" spans="1:11">
      <c r="C7" s="83" t="s">
        <v>1853</v>
      </c>
      <c r="D7" s="82" t="s">
        <v>1844</v>
      </c>
      <c r="E7" s="84" t="str">
        <f>C7&amp;"_tu"</f>
        <v>sp_accum_asymptote_tu</v>
      </c>
      <c r="F7" s="84" t="str">
        <f>LOWER(D7)</f>
        <v>species-accumulation asymptote</v>
      </c>
      <c r="G7" s="84" t="str">
        <f>C7&amp;"_tl"</f>
        <v>sp_accum_asymptote_tl</v>
      </c>
    </row>
    <row r="8" spans="1:11">
      <c r="C8" s="82" t="s">
        <v>2361</v>
      </c>
      <c r="D8" s="84" t="s">
        <v>1854</v>
      </c>
      <c r="E8" s="84" t="str">
        <f>C8&amp;"_tu"</f>
        <v>distribution_para_tu</v>
      </c>
      <c r="F8" s="84" t="str">
        <f>LOWER(D8)</f>
        <v>parametric distribution</v>
      </c>
      <c r="G8" s="84" t="str">
        <f>C8&amp;"_tl"</f>
        <v>distribution_para_tl</v>
      </c>
    </row>
    <row r="9" spans="1:11">
      <c r="C9" s="82" t="s">
        <v>2360</v>
      </c>
      <c r="D9" s="82" t="s">
        <v>1855</v>
      </c>
      <c r="E9" s="84" t="str">
        <f>C9&amp;"_tu"</f>
        <v>distribution_poisson_tu</v>
      </c>
      <c r="F9" s="84" t="str">
        <f>LOWER(D9)</f>
        <v>poisson-distributed</v>
      </c>
      <c r="G9" s="84" t="str">
        <f>C9&amp;"_tl"</f>
        <v>distribution_poisson_tl</v>
      </c>
    </row>
    <row r="10" spans="1:11">
      <c r="C10" s="82" t="s">
        <v>1859</v>
      </c>
      <c r="D10" s="84" t="s">
        <v>1856</v>
      </c>
      <c r="E10" s="84" t="str">
        <f>C10&amp;"_tu"</f>
        <v>closure_demographic_tu</v>
      </c>
      <c r="F10" s="84" t="str">
        <f>LOWER(D10)</f>
        <v>demographic closure</v>
      </c>
      <c r="G10" s="84" t="str">
        <f>C10&amp;"_tl"</f>
        <v>closure_demographic_tl</v>
      </c>
    </row>
    <row r="11" spans="1:11">
      <c r="C11" s="82" t="s">
        <v>1858</v>
      </c>
      <c r="D11" s="84" t="s">
        <v>1857</v>
      </c>
      <c r="E11" s="84" t="str">
        <f>C11&amp;"_tu"</f>
        <v>closure_geographic_tu</v>
      </c>
      <c r="F11" s="84" t="str">
        <f>LOWER(D11)</f>
        <v xml:space="preserve">geographic closure </v>
      </c>
      <c r="G11" s="84" t="str">
        <f>C11&amp;"_tl"</f>
        <v>closure_geographic_tl</v>
      </c>
    </row>
    <row r="12" spans="1:11">
      <c r="C12" s="122" t="s">
        <v>777</v>
      </c>
      <c r="D12" s="103" t="s">
        <v>2304</v>
      </c>
      <c r="E12" s="122" t="str">
        <f>C12&amp;"_tu"</f>
        <v>strata_tu</v>
      </c>
      <c r="F12" s="122" t="str">
        <f>LOWER(D12)</f>
        <v>stratum</v>
      </c>
      <c r="G12" s="122" t="str">
        <f>C12&amp;"_tl"</f>
        <v>strata_tl</v>
      </c>
    </row>
    <row r="13" spans="1:11">
      <c r="C13" s="108"/>
      <c r="E13" s="108"/>
      <c r="F13" s="108"/>
      <c r="G13" s="108"/>
    </row>
    <row r="16" spans="1:11">
      <c r="C16" s="21"/>
      <c r="D16" s="21"/>
      <c r="E16" s="21"/>
      <c r="F16" s="21"/>
      <c r="G16" s="21"/>
    </row>
    <row r="17" spans="4:4">
      <c r="D17" s="2"/>
    </row>
  </sheetData>
  <autoFilter ref="A1:I12" xr:uid="{DAB812F5-68DD-4D9B-96D7-5A08DE09C995}">
    <sortState xmlns:xlrd2="http://schemas.microsoft.com/office/spreadsheetml/2017/richdata2" ref="A2:I12">
      <sortCondition ref="I1:I12"/>
    </sortState>
  </autoFilter>
  <conditionalFormatting sqref="D6 D8">
    <cfRule type="duplicateValues" dxfId="36" priority="5"/>
  </conditionalFormatting>
  <conditionalFormatting sqref="D12">
    <cfRule type="duplicateValues" dxfId="35" priority="3"/>
  </conditionalFormatting>
  <conditionalFormatting sqref="D1">
    <cfRule type="duplicateValues" dxfId="34" priority="2"/>
  </conditionalFormatting>
  <conditionalFormatting sqref="C6">
    <cfRule type="duplicateValues" dxfId="33" priority="48"/>
  </conditionalFormatting>
  <conditionalFormatting sqref="F1">
    <cfRule type="duplicateValues" dxfId="32" priority="1"/>
  </conditionalFormatting>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C8A1F-581D-493B-AC1B-735B9965A843}">
  <sheetPr codeName="Sheet21"/>
  <dimension ref="A1:R736"/>
  <sheetViews>
    <sheetView tabSelected="1" workbookViewId="0">
      <pane ySplit="1" topLeftCell="A704" activePane="bottomLeft" state="frozen"/>
      <selection pane="bottomLeft" activeCell="L725" sqref="L725"/>
    </sheetView>
  </sheetViews>
  <sheetFormatPr defaultRowHeight="14.25"/>
  <cols>
    <col min="1" max="1" width="7.75" bestFit="1" customWidth="1"/>
    <col min="2" max="2" width="7.5" bestFit="1" customWidth="1"/>
    <col min="3" max="3" width="7.625" bestFit="1" customWidth="1"/>
    <col min="4" max="4" width="6.625" bestFit="1" customWidth="1"/>
    <col min="5" max="5" width="8.25" customWidth="1"/>
    <col min="6" max="6" width="20" customWidth="1"/>
    <col min="7" max="7" width="26.5" customWidth="1"/>
    <col min="8" max="8" width="26.25" style="107" customWidth="1"/>
    <col min="9" max="9" width="21.75" style="97" customWidth="1"/>
    <col min="10" max="10" width="30.25" style="3" customWidth="1"/>
    <col min="11" max="11" width="21.75" customWidth="1"/>
    <col min="12" max="12" width="33.5" customWidth="1"/>
    <col min="17" max="17" width="12.875" customWidth="1"/>
  </cols>
  <sheetData>
    <row r="1" spans="1:17" ht="15">
      <c r="A1" s="90" t="s">
        <v>1671</v>
      </c>
      <c r="B1" s="90" t="s">
        <v>1672</v>
      </c>
      <c r="C1" s="90" t="s">
        <v>1604</v>
      </c>
      <c r="D1" s="90" t="s">
        <v>2280</v>
      </c>
      <c r="E1" s="90" t="s">
        <v>2279</v>
      </c>
      <c r="F1" s="90" t="s">
        <v>2310</v>
      </c>
      <c r="G1" s="90" t="s">
        <v>2399</v>
      </c>
      <c r="H1" s="105" t="s">
        <v>326</v>
      </c>
      <c r="I1" s="91" t="s">
        <v>1916</v>
      </c>
      <c r="J1" s="91" t="s">
        <v>1524</v>
      </c>
      <c r="K1" s="90" t="s">
        <v>1663</v>
      </c>
      <c r="L1" s="90" t="s">
        <v>1664</v>
      </c>
      <c r="M1" s="119" t="s">
        <v>1385</v>
      </c>
      <c r="N1" s="119" t="s">
        <v>1386</v>
      </c>
      <c r="O1" s="119" t="s">
        <v>1387</v>
      </c>
      <c r="P1" s="119" t="s">
        <v>1388</v>
      </c>
      <c r="Q1" s="105" t="s">
        <v>2402</v>
      </c>
    </row>
    <row r="2" spans="1:17">
      <c r="A2" s="82">
        <v>3</v>
      </c>
      <c r="B2" s="82" t="s">
        <v>1916</v>
      </c>
      <c r="C2" s="82"/>
      <c r="D2" s="82" t="s">
        <v>1670</v>
      </c>
      <c r="E2" s="82" t="s">
        <v>1396</v>
      </c>
      <c r="F2" s="82" t="s">
        <v>345</v>
      </c>
      <c r="G2" s="86" t="s">
        <v>345</v>
      </c>
      <c r="H2" s="106" t="str">
        <f t="shared" ref="H2:H15" si="0">IF(D2="-","-",IF(E2&lt;&gt;"-",(G2&amp;"_"&amp;D2&amp;"_"&amp;E2),G2&amp;"_"&amp;D2))</f>
        <v>number_of_images_tu</v>
      </c>
      <c r="I2" s="102" t="s">
        <v>763</v>
      </c>
      <c r="J2" s="97" t="str">
        <f>VLOOKUP(F2,glossary!H:L,5,FALSE)</f>
        <v>The number of images on an SD card.</v>
      </c>
      <c r="K2" s="86" t="s">
        <v>763</v>
      </c>
      <c r="L2" s="82" t="str">
        <f>"{{ "&amp;H2&amp;" }}"</f>
        <v>{{ number_of_images_tu }}</v>
      </c>
      <c r="M2" s="110" t="s">
        <v>1276</v>
      </c>
      <c r="N2" t="s">
        <v>1277</v>
      </c>
      <c r="O2" s="22" t="s">
        <v>2404</v>
      </c>
      <c r="P2" t="s">
        <v>2403</v>
      </c>
      <c r="Q2" t="str">
        <f>IF(J2&lt;&gt;"-",("    "&amp;H2&amp;": "&amp;""""&amp;"&lt;a href=\"&amp;""""&amp;"09_glossary.html#"&amp;G2&amp;N2&amp;J2&amp;O2&amp;I2&amp;P2&amp;""""),"-")</f>
        <v xml:space="preserve">    number_of_images_tu: "&lt;a href=\"09_glossary.html#number_of_images\" target=\"_blank\" data-bs-toggle=\"tooltip\" data-bs-title=\"The number of images on an SD card.\"&gt;# Of Images&lt;button type=\"button\" class=\"btn btn-bd-tip-info-hidden btn-sm position-relative\"&gt;.&lt;span class=\"position-absolute top-0 start-100 translate-middle\"&gt;{{ icon_info }}&lt;/span&gt;&lt;/button&gt;&lt;/a&gt; "</v>
      </c>
    </row>
    <row r="3" spans="1:17">
      <c r="A3" s="82">
        <v>2</v>
      </c>
      <c r="B3" s="82" t="s">
        <v>1922</v>
      </c>
      <c r="C3" s="82"/>
      <c r="D3" s="82" t="s">
        <v>1670</v>
      </c>
      <c r="E3" s="82" t="s">
        <v>1396</v>
      </c>
      <c r="F3" s="82" t="s">
        <v>345</v>
      </c>
      <c r="G3" s="82" t="s">
        <v>345</v>
      </c>
      <c r="H3" s="106" t="str">
        <f t="shared" si="0"/>
        <v>number_of_images_tu</v>
      </c>
      <c r="I3" s="97" t="s">
        <v>763</v>
      </c>
      <c r="J3" s="97" t="str">
        <f>VLOOKUP(F3,glossary!H:L,5,FALSE)</f>
        <v>The number of images on an SD card.</v>
      </c>
      <c r="K3" s="82" t="s">
        <v>2070</v>
      </c>
      <c r="L3" s="82" t="str">
        <f>"{{ "&amp;H3&amp;" }}"</f>
        <v>{{ number_of_images_tu }}</v>
      </c>
      <c r="M3" s="110" t="s">
        <v>1276</v>
      </c>
      <c r="N3" t="s">
        <v>1277</v>
      </c>
      <c r="O3" s="22" t="s">
        <v>2404</v>
      </c>
      <c r="P3" t="s">
        <v>2403</v>
      </c>
      <c r="Q3" t="str">
        <f t="shared" ref="Q3:Q66" si="1">IF(J3&lt;&gt;"-",("    "&amp;H3&amp;": "&amp;""""&amp;"&lt;a href=\"&amp;""""&amp;"09_glossary.html#"&amp;G3&amp;N3&amp;J3&amp;O3&amp;I3&amp;P3&amp;""""),"-")</f>
        <v xml:space="preserve">    number_of_images_tu: "&lt;a href=\"09_glossary.html#number_of_images\" target=\"_blank\" data-bs-toggle=\"tooltip\" data-bs-title=\"The number of images on an SD card.\"&gt;# Of Images&lt;button type=\"button\" class=\"btn btn-bd-tip-info-hidden btn-sm position-relative\"&gt;.&lt;span class=\"position-absolute top-0 start-100 translate-middle\"&gt;{{ icon_info }}&lt;/span&gt;&lt;/button&gt;&lt;/a&gt; "</v>
      </c>
    </row>
    <row r="4" spans="1:17">
      <c r="A4" s="82">
        <v>1</v>
      </c>
      <c r="B4" s="82" t="s">
        <v>1525</v>
      </c>
      <c r="C4" s="82" t="s">
        <v>429</v>
      </c>
      <c r="D4" s="82" t="s">
        <v>1670</v>
      </c>
      <c r="E4" s="82" t="s">
        <v>2290</v>
      </c>
      <c r="F4" s="82" t="s">
        <v>43</v>
      </c>
      <c r="G4" s="82" t="s">
        <v>43</v>
      </c>
      <c r="H4" s="106" t="str">
        <f t="shared" si="0"/>
        <v>obj_abundance_tu_abrv</v>
      </c>
      <c r="I4" s="97" t="s">
        <v>991</v>
      </c>
      <c r="J4" s="97" t="str">
        <f>VLOOKUP(F4,glossary!H:L,5,FALSE)</f>
        <v>The number of individuals in a population (Wearn &amp; Glover-Kapfer, 2017).</v>
      </c>
      <c r="K4" s="82" t="s">
        <v>1608</v>
      </c>
      <c r="L4" s="82" t="str">
        <f>"{{ "&amp;H4&amp;" }}"</f>
        <v>{{ obj_abundance_tu_abrv }}</v>
      </c>
      <c r="M4" s="110" t="s">
        <v>1276</v>
      </c>
      <c r="N4" t="s">
        <v>1277</v>
      </c>
      <c r="O4" s="22" t="s">
        <v>2404</v>
      </c>
      <c r="P4" t="s">
        <v>2403</v>
      </c>
      <c r="Q4" t="str">
        <f t="shared" si="1"/>
        <v xml:space="preserve">    obj_abundance_tu_abrv: "&lt;a href=\"09_glossary.html#obj_abundance\" target=\"_blank\" data-bs-toggle=\"tooltip\" data-bs-title=\"The number of individuals in a population (Wearn &amp; Glover-Kapfer, 2017).\"&gt;Absolute abundance&lt;button type=\"button\" class=\"btn btn-bd-tip-info-hidden btn-sm position-relative\"&gt;.&lt;span class=\"position-absolute top-0 start-100 translate-middle\"&gt;{{ icon_info }}&lt;/span&gt;&lt;/button&gt;&lt;/a&gt; "</v>
      </c>
    </row>
    <row r="5" spans="1:17">
      <c r="A5" s="82">
        <v>2</v>
      </c>
      <c r="B5" s="82" t="s">
        <v>1922</v>
      </c>
      <c r="C5" s="82"/>
      <c r="D5" s="82" t="s">
        <v>1669</v>
      </c>
      <c r="E5" s="82" t="s">
        <v>1396</v>
      </c>
      <c r="F5" s="82" t="s">
        <v>43</v>
      </c>
      <c r="G5" s="82" t="s">
        <v>43</v>
      </c>
      <c r="H5" s="106" t="str">
        <f t="shared" si="0"/>
        <v>obj_abundance_tl</v>
      </c>
      <c r="I5" s="97" t="s">
        <v>1378</v>
      </c>
      <c r="J5" s="97" t="str">
        <f>VLOOKUP(F5,glossary!H:L,5,FALSE)</f>
        <v>The number of individuals in a population (Wearn &amp; Glover-Kapfer, 2017).</v>
      </c>
      <c r="K5" s="82" t="s">
        <v>2069</v>
      </c>
      <c r="L5" s="82" t="str">
        <f>"{{ "&amp;H5&amp;" }}"</f>
        <v>{{ obj_abundance_tl }}</v>
      </c>
      <c r="M5" s="110" t="s">
        <v>1276</v>
      </c>
      <c r="N5" t="s">
        <v>1277</v>
      </c>
      <c r="O5" s="22" t="s">
        <v>2404</v>
      </c>
      <c r="P5" t="s">
        <v>2403</v>
      </c>
      <c r="Q5" t="str">
        <f t="shared" si="1"/>
        <v xml:space="preserve">    obj_abundance_tl: "&lt;a href=\"09_glossary.html#obj_abundance\" target=\"_blank\" data-bs-toggle=\"tooltip\" data-bs-title=\"The number of individuals in a population (Wearn &amp; Glover-Kapfer, 2017).\"&gt;absolute abundance / population size&lt;button type=\"button\" class=\"btn btn-bd-tip-info-hidden btn-sm position-relative\"&gt;.&lt;span class=\"position-absolute top-0 start-100 translate-middle\"&gt;{{ icon_info }}&lt;/span&gt;&lt;/button&gt;&lt;/a&gt; "</v>
      </c>
    </row>
    <row r="6" spans="1:17">
      <c r="A6" s="82">
        <v>3</v>
      </c>
      <c r="B6" s="82" t="s">
        <v>1916</v>
      </c>
      <c r="C6" s="82"/>
      <c r="D6" s="82" t="s">
        <v>1669</v>
      </c>
      <c r="E6" s="82" t="s">
        <v>2302</v>
      </c>
      <c r="F6" s="82" t="s">
        <v>43</v>
      </c>
      <c r="G6" s="86" t="s">
        <v>43</v>
      </c>
      <c r="H6" s="106" t="str">
        <f t="shared" si="0"/>
        <v>obj_abundance_tl_or</v>
      </c>
      <c r="I6" s="104" t="s">
        <v>1378</v>
      </c>
      <c r="J6" s="97" t="str">
        <f>VLOOKUP(F6,glossary!H:L,5,FALSE)</f>
        <v>The number of individuals in a population (Wearn &amp; Glover-Kapfer, 2017).</v>
      </c>
      <c r="K6" s="99" t="s">
        <v>1378</v>
      </c>
      <c r="L6" s="82" t="str">
        <f>"{{ "&amp;H6&amp;" }}"</f>
        <v>{{ obj_abundance_tl_or }}</v>
      </c>
      <c r="M6" s="110" t="s">
        <v>1276</v>
      </c>
      <c r="N6" t="s">
        <v>1277</v>
      </c>
      <c r="O6" s="22" t="s">
        <v>2404</v>
      </c>
      <c r="P6" t="s">
        <v>2403</v>
      </c>
      <c r="Q6" t="str">
        <f t="shared" si="1"/>
        <v xml:space="preserve">    obj_abundance_tl_or: "&lt;a href=\"09_glossary.html#obj_abundance\" target=\"_blank\" data-bs-toggle=\"tooltip\" data-bs-title=\"The number of individuals in a population (Wearn &amp; Glover-Kapfer, 2017).\"&gt;absolute abundance / population size&lt;button type=\"button\" class=\"btn btn-bd-tip-info-hidden btn-sm position-relative\"&gt;.&lt;span class=\"position-absolute top-0 start-100 translate-middle\"&gt;{{ icon_info }}&lt;/span&gt;&lt;/button&gt;&lt;/a&gt; "</v>
      </c>
    </row>
    <row r="7" spans="1:17">
      <c r="A7" s="82">
        <v>2</v>
      </c>
      <c r="B7" s="82" t="s">
        <v>1922</v>
      </c>
      <c r="C7" s="82"/>
      <c r="D7" s="82" t="s">
        <v>1670</v>
      </c>
      <c r="E7" s="82" t="s">
        <v>1396</v>
      </c>
      <c r="F7" s="82" t="s">
        <v>43</v>
      </c>
      <c r="G7" s="82" t="s">
        <v>43</v>
      </c>
      <c r="H7" s="106" t="str">
        <f t="shared" si="0"/>
        <v>obj_abundance_tu</v>
      </c>
      <c r="I7" s="97" t="s">
        <v>571</v>
      </c>
      <c r="J7" s="97" t="str">
        <f>VLOOKUP(F7,glossary!H:L,5,FALSE)</f>
        <v>The number of individuals in a population (Wearn &amp; Glover-Kapfer, 2017).</v>
      </c>
      <c r="K7" s="82" t="s">
        <v>2068</v>
      </c>
      <c r="L7" s="82" t="str">
        <f>"{{ "&amp;H7&amp;" }}"</f>
        <v>{{ obj_abundance_tu }}</v>
      </c>
      <c r="M7" s="110" t="s">
        <v>1276</v>
      </c>
      <c r="N7" t="s">
        <v>1277</v>
      </c>
      <c r="O7" s="22" t="s">
        <v>2404</v>
      </c>
      <c r="P7" t="s">
        <v>2403</v>
      </c>
      <c r="Q7" t="str">
        <f t="shared" si="1"/>
        <v xml:space="preserve">    obj_abundance_tu: "&lt;a href=\"09_glossary.html#obj_abundance\" target=\"_blank\" data-bs-toggle=\"tooltip\" data-bs-title=\"The number of individuals in a population (Wearn &amp; Glover-Kapfer, 2017).\"&gt;Absolute abundance / Population size&lt;button type=\"button\" class=\"btn btn-bd-tip-info-hidden btn-sm position-relative\"&gt;.&lt;span class=\"position-absolute top-0 start-100 translate-middle\"&gt;{{ icon_info }}&lt;/span&gt;&lt;/button&gt;&lt;/a&gt; "</v>
      </c>
    </row>
    <row r="8" spans="1:17">
      <c r="A8" s="82">
        <v>3</v>
      </c>
      <c r="B8" s="82" t="s">
        <v>1916</v>
      </c>
      <c r="C8" s="82"/>
      <c r="D8" s="82" t="s">
        <v>1670</v>
      </c>
      <c r="E8" s="82" t="s">
        <v>2302</v>
      </c>
      <c r="F8" s="82" t="s">
        <v>43</v>
      </c>
      <c r="G8" s="86" t="s">
        <v>43</v>
      </c>
      <c r="H8" s="106" t="str">
        <f t="shared" si="0"/>
        <v>obj_abundance_tu_or</v>
      </c>
      <c r="I8" s="97" t="s">
        <v>571</v>
      </c>
      <c r="J8" s="97" t="str">
        <f>VLOOKUP(F8,glossary!H:L,5,FALSE)</f>
        <v>The number of individuals in a population (Wearn &amp; Glover-Kapfer, 2017).</v>
      </c>
      <c r="K8" s="82" t="s">
        <v>571</v>
      </c>
      <c r="L8" s="82" t="str">
        <f>"{{ "&amp;H8&amp;" }}"</f>
        <v>{{ obj_abundance_tu_or }}</v>
      </c>
      <c r="M8" s="110" t="s">
        <v>1276</v>
      </c>
      <c r="N8" t="s">
        <v>1277</v>
      </c>
      <c r="O8" s="22" t="s">
        <v>2404</v>
      </c>
      <c r="P8" t="s">
        <v>2403</v>
      </c>
      <c r="Q8" t="str">
        <f t="shared" si="1"/>
        <v xml:space="preserve">    obj_abundance_tu_or: "&lt;a href=\"09_glossary.html#obj_abundance\" target=\"_blank\" data-bs-toggle=\"tooltip\" data-bs-title=\"The number of individuals in a population (Wearn &amp; Glover-Kapfer, 2017).\"&gt;Absolute abundance / Population size&lt;button type=\"button\" class=\"btn btn-bd-tip-info-hidden btn-sm position-relative\"&gt;.&lt;span class=\"position-absolute top-0 start-100 translate-middle\"&gt;{{ icon_info }}&lt;/span&gt;&lt;/button&gt;&lt;/a&gt; "</v>
      </c>
    </row>
    <row r="9" spans="1:17">
      <c r="A9" s="82">
        <v>2</v>
      </c>
      <c r="B9" s="82" t="s">
        <v>1922</v>
      </c>
      <c r="C9" s="82"/>
      <c r="D9" s="82" t="s">
        <v>1670</v>
      </c>
      <c r="E9" s="82" t="s">
        <v>1396</v>
      </c>
      <c r="F9" s="82" t="s">
        <v>344</v>
      </c>
      <c r="G9" s="82" t="s">
        <v>344</v>
      </c>
      <c r="H9" s="106" t="str">
        <f t="shared" si="0"/>
        <v>access_method_tu</v>
      </c>
      <c r="I9" s="97" t="s">
        <v>681</v>
      </c>
      <c r="J9" s="97" t="str">
        <f>VLOOKUP(F9,glossary!H:L,5,FALSE)</f>
        <v>The method used to reach the camera location (e.g., on 'Foot,' 'ATV,' 'Helicopter,' etc.).</v>
      </c>
      <c r="K9" s="82" t="s">
        <v>2245</v>
      </c>
      <c r="L9" s="82" t="str">
        <f>"{{ "&amp;H9&amp;" }}"</f>
        <v>{{ access_method_tu }}</v>
      </c>
      <c r="M9" s="110" t="s">
        <v>1276</v>
      </c>
      <c r="N9" t="s">
        <v>1277</v>
      </c>
      <c r="O9" s="22" t="s">
        <v>2404</v>
      </c>
      <c r="P9" t="s">
        <v>2403</v>
      </c>
      <c r="Q9" t="str">
        <f t="shared" si="1"/>
        <v xml:space="preserve">    access_method_tu: "&lt;a href=\"09_glossary.html#access_method\" target=\"_blank\" data-bs-toggle=\"tooltip\" data-bs-title=\"The method used to reach the camera location (e.g., on 'Foot,' 'ATV,' 'Helicopter,' etc.).\"&gt;Access Method&lt;button type=\"button\" class=\"btn btn-bd-tip-info-hidden btn-sm position-relative\"&gt;.&lt;span class=\"position-absolute top-0 start-100 translate-middle\"&gt;{{ icon_info }}&lt;/span&gt;&lt;/button&gt;&lt;/a&gt; "</v>
      </c>
    </row>
    <row r="10" spans="1:17">
      <c r="A10" s="82">
        <v>3</v>
      </c>
      <c r="B10" s="82" t="s">
        <v>1916</v>
      </c>
      <c r="C10" s="82"/>
      <c r="D10" s="82" t="s">
        <v>1670</v>
      </c>
      <c r="E10" s="82" t="s">
        <v>1396</v>
      </c>
      <c r="F10" s="82" t="s">
        <v>344</v>
      </c>
      <c r="G10" s="86" t="s">
        <v>344</v>
      </c>
      <c r="H10" s="106" t="str">
        <f t="shared" si="0"/>
        <v>access_method_tu</v>
      </c>
      <c r="I10" s="102" t="s">
        <v>681</v>
      </c>
      <c r="J10" s="97" t="str">
        <f>VLOOKUP(F10,glossary!H:L,5,FALSE)</f>
        <v>The method used to reach the camera location (e.g., on 'Foot,' 'ATV,' 'Helicopter,' etc.).</v>
      </c>
      <c r="K10" s="86" t="s">
        <v>681</v>
      </c>
      <c r="L10" s="82" t="str">
        <f>"{{ "&amp;H10&amp;" }}"</f>
        <v>{{ access_method_tu }}</v>
      </c>
      <c r="M10" s="110" t="s">
        <v>1276</v>
      </c>
      <c r="N10" t="s">
        <v>1277</v>
      </c>
      <c r="O10" s="22" t="s">
        <v>2404</v>
      </c>
      <c r="P10" t="s">
        <v>2403</v>
      </c>
      <c r="Q10" t="str">
        <f t="shared" si="1"/>
        <v xml:space="preserve">    access_method_tu: "&lt;a href=\"09_glossary.html#access_method\" target=\"_blank\" data-bs-toggle=\"tooltip\" data-bs-title=\"The method used to reach the camera location (e.g., on 'Foot,' 'ATV,' 'Helicopter,' etc.).\"&gt;Access Method&lt;button type=\"button\" class=\"btn btn-bd-tip-info-hidden btn-sm position-relative\"&gt;.&lt;span class=\"position-absolute top-0 start-100 translate-middle\"&gt;{{ icon_info }}&lt;/span&gt;&lt;/button&gt;&lt;/a&gt; "</v>
      </c>
    </row>
    <row r="11" spans="1:17">
      <c r="A11" s="82">
        <v>2</v>
      </c>
      <c r="B11" s="82" t="s">
        <v>1922</v>
      </c>
      <c r="C11" s="82"/>
      <c r="D11" s="82" t="s">
        <v>1670</v>
      </c>
      <c r="E11" s="82" t="s">
        <v>1396</v>
      </c>
      <c r="F11" s="82" t="s">
        <v>303</v>
      </c>
      <c r="G11" s="82" t="s">
        <v>303</v>
      </c>
      <c r="H11" s="106" t="str">
        <f t="shared" si="0"/>
        <v>age_class_adult_tu</v>
      </c>
      <c r="I11" s="97" t="s">
        <v>683</v>
      </c>
      <c r="J11" s="97" t="str">
        <f>VLOOKUP(F11,glossary!H:L,5,FALSE)</f>
        <v>Animals that are old enough to breed; reproductively mature.</v>
      </c>
      <c r="K11" s="82" t="s">
        <v>2243</v>
      </c>
      <c r="L11" s="82" t="str">
        <f>"{{ "&amp;H11&amp;" }}"</f>
        <v>{{ age_class_adult_tu }}</v>
      </c>
      <c r="M11" s="110" t="s">
        <v>1276</v>
      </c>
      <c r="N11" t="s">
        <v>1277</v>
      </c>
      <c r="O11" s="22" t="s">
        <v>2404</v>
      </c>
      <c r="P11" t="s">
        <v>2403</v>
      </c>
      <c r="Q11" t="str">
        <f t="shared" si="1"/>
        <v xml:space="preserve">    age_class_adult_tu: "&lt;a href=\"09_glossary.html#age_class_adult\" target=\"_blank\" data-bs-toggle=\"tooltip\" data-bs-title=\"Animals that are old enough to breed; reproductively mature.\"&gt;Adult&lt;button type=\"button\" class=\"btn btn-bd-tip-info-hidden btn-sm position-relative\"&gt;.&lt;span class=\"position-absolute top-0 start-100 translate-middle\"&gt;{{ icon_info }}&lt;/span&gt;&lt;/button&gt;&lt;/a&gt; "</v>
      </c>
    </row>
    <row r="12" spans="1:17">
      <c r="A12" s="82">
        <v>2</v>
      </c>
      <c r="B12" s="82" t="s">
        <v>1922</v>
      </c>
      <c r="C12" s="82"/>
      <c r="D12" s="82" t="s">
        <v>1670</v>
      </c>
      <c r="E12" s="82" t="s">
        <v>1396</v>
      </c>
      <c r="F12" s="82" t="s">
        <v>302</v>
      </c>
      <c r="G12" s="82" t="s">
        <v>302</v>
      </c>
      <c r="H12" s="106" t="str">
        <f t="shared" si="0"/>
        <v>age_class_tu</v>
      </c>
      <c r="I12" s="97" t="s">
        <v>682</v>
      </c>
      <c r="J12" s="97" t="str">
        <f>VLOOKUP(F12,glossary!H:L,5,FALSE)</f>
        <v xml:space="preserve">The age classification of individual(s) being categorized (e.g., 'Adult,' 'Juvenile,' 'Subadult,' 'Subadult - Young of Year,' 'Subadult - Yearling,' or 'Unknown'). </v>
      </c>
      <c r="K12" s="82" t="s">
        <v>2244</v>
      </c>
      <c r="L12" s="82" t="str">
        <f>"{{ "&amp;H12&amp;" }}"</f>
        <v>{{ age_class_tu }}</v>
      </c>
      <c r="M12" s="110" t="s">
        <v>1276</v>
      </c>
      <c r="N12" t="s">
        <v>1277</v>
      </c>
      <c r="O12" s="22" t="s">
        <v>2404</v>
      </c>
      <c r="P12" t="s">
        <v>2403</v>
      </c>
      <c r="Q12" t="str">
        <f t="shared" si="1"/>
        <v xml:space="preserve">    age_class_tu: "&lt;a href=\"09_glossary.html#age_class\" target=\"_blank\" data-bs-toggle=\"tooltip\" data-bs-title=\"The age classification of individual(s) being categorized (e.g., 'Adult,' 'Juvenile,' 'Subadult,' 'Subadult - Young of Year,' 'Subadult - Yearling,' or 'Unknown'). \"&gt;Age Class&lt;button type=\"button\" class=\"btn btn-bd-tip-info-hidden btn-sm position-relative\"&gt;.&lt;span class=\"position-absolute top-0 start-100 translate-middle\"&gt;{{ icon_info }}&lt;/span&gt;&lt;/button&gt;&lt;/a&gt; "</v>
      </c>
    </row>
    <row r="13" spans="1:17">
      <c r="A13" s="82">
        <v>3</v>
      </c>
      <c r="B13" s="82" t="s">
        <v>1916</v>
      </c>
      <c r="C13" s="82"/>
      <c r="D13" s="82" t="s">
        <v>1670</v>
      </c>
      <c r="E13" s="82" t="s">
        <v>1396</v>
      </c>
      <c r="F13" s="82" t="s">
        <v>302</v>
      </c>
      <c r="G13" s="86" t="s">
        <v>302</v>
      </c>
      <c r="H13" s="106" t="str">
        <f t="shared" si="0"/>
        <v>age_class_tu</v>
      </c>
      <c r="I13" s="102" t="s">
        <v>682</v>
      </c>
      <c r="J13" s="97" t="str">
        <f>VLOOKUP(F13,glossary!H:L,5,FALSE)</f>
        <v xml:space="preserve">The age classification of individual(s) being categorized (e.g., 'Adult,' 'Juvenile,' 'Subadult,' 'Subadult - Young of Year,' 'Subadult - Yearling,' or 'Unknown'). </v>
      </c>
      <c r="K13" s="98" t="s">
        <v>682</v>
      </c>
      <c r="L13" s="82" t="str">
        <f>"{{ "&amp;H13&amp;" }}"</f>
        <v>{{ age_class_tu }}</v>
      </c>
      <c r="M13" s="110" t="s">
        <v>1276</v>
      </c>
      <c r="N13" t="s">
        <v>1277</v>
      </c>
      <c r="O13" s="22" t="s">
        <v>2404</v>
      </c>
      <c r="P13" t="s">
        <v>2403</v>
      </c>
      <c r="Q13" t="str">
        <f t="shared" si="1"/>
        <v xml:space="preserve">    age_class_tu: "&lt;a href=\"09_glossary.html#age_class\" target=\"_blank\" data-bs-toggle=\"tooltip\" data-bs-title=\"The age classification of individual(s) being categorized (e.g., 'Adult,' 'Juvenile,' 'Subadult,' 'Subadult - Young of Year,' 'Subadult - Yearling,' or 'Unknown'). \"&gt;Age Class&lt;button type=\"button\" class=\"btn btn-bd-tip-info-hidden btn-sm position-relative\"&gt;.&lt;span class=\"position-absolute top-0 start-100 translate-middle\"&gt;{{ icon_info }}&lt;/span&gt;&lt;/button&gt;&lt;/a&gt; "</v>
      </c>
    </row>
    <row r="14" spans="1:17">
      <c r="A14" s="82">
        <v>1</v>
      </c>
      <c r="B14" s="82" t="s">
        <v>1525</v>
      </c>
      <c r="C14" s="82" t="s">
        <v>429</v>
      </c>
      <c r="D14" s="82" t="s">
        <v>1670</v>
      </c>
      <c r="E14" s="82" t="s">
        <v>2296</v>
      </c>
      <c r="F14" s="82" t="s">
        <v>302</v>
      </c>
      <c r="G14" s="82" t="s">
        <v>302</v>
      </c>
      <c r="H14" s="106" t="str">
        <f t="shared" si="0"/>
        <v>age_class_tu_pl</v>
      </c>
      <c r="I14" s="97" t="s">
        <v>1623</v>
      </c>
      <c r="J14" s="97" t="str">
        <f>VLOOKUP(F14,glossary!H:L,5,FALSE)</f>
        <v xml:space="preserve">The age classification of individual(s) being categorized (e.g., 'Adult,' 'Juvenile,' 'Subadult,' 'Subadult - Young of Year,' 'Subadult - Yearling,' or 'Unknown'). </v>
      </c>
      <c r="K14" s="82" t="s">
        <v>1566</v>
      </c>
      <c r="L14" s="82" t="str">
        <f>"{{ "&amp;H14&amp;" }}"</f>
        <v>{{ age_class_tu_pl }}</v>
      </c>
      <c r="M14" s="110" t="s">
        <v>1276</v>
      </c>
      <c r="N14" t="s">
        <v>1277</v>
      </c>
      <c r="O14" s="22" t="s">
        <v>2404</v>
      </c>
      <c r="P14" t="s">
        <v>2403</v>
      </c>
      <c r="Q14" t="str">
        <f t="shared" si="1"/>
        <v xml:space="preserve">    age_class_tu_pl: "&lt;a href=\"09_glossary.html#age_class\" target=\"_blank\" data-bs-toggle=\"tooltip\" data-bs-title=\"The age classification of individual(s) being categorized (e.g., 'Adult,' 'Juvenile,' 'Subadult,' 'Subadult - Young of Year,' 'Subadult - Yearling,' or 'Unknown'). \"&gt;Age Classes&lt;button type=\"button\" class=\"btn btn-bd-tip-info-hidden btn-sm position-relative\"&gt;.&lt;span class=\"position-absolute top-0 start-100 translate-middle\"&gt;{{ icon_info }}&lt;/span&gt;&lt;/button&gt;&lt;/a&gt; "</v>
      </c>
    </row>
    <row r="15" spans="1:17">
      <c r="A15" s="82">
        <v>2</v>
      </c>
      <c r="B15" s="82" t="s">
        <v>1922</v>
      </c>
      <c r="C15" s="82"/>
      <c r="D15" s="82" t="s">
        <v>1669</v>
      </c>
      <c r="E15" s="82" t="s">
        <v>2288</v>
      </c>
      <c r="F15" s="82" t="s">
        <v>434</v>
      </c>
      <c r="G15" s="82" t="s">
        <v>434</v>
      </c>
      <c r="H15" s="106" t="str">
        <f t="shared" si="0"/>
        <v>mod_divers_rich_alpha_tl_simp</v>
      </c>
      <c r="I15" s="97" t="s">
        <v>1302</v>
      </c>
      <c r="J15" s="97" t="str">
        <f>VLOOKUP(F15,glossary!H:L,5,FALSE)</f>
        <v>The number of species at the level of an individual camera location (Wearn &amp; Glover-Kapfer, 2017).</v>
      </c>
      <c r="K15" s="82" t="s">
        <v>2112</v>
      </c>
      <c r="L15" s="82" t="str">
        <f>"{{ "&amp;H15&amp;" }}"</f>
        <v>{{ mod_divers_rich_alpha_tl_simp }}</v>
      </c>
      <c r="M15" s="110" t="s">
        <v>1276</v>
      </c>
      <c r="N15" t="s">
        <v>1277</v>
      </c>
      <c r="O15" s="22" t="s">
        <v>2404</v>
      </c>
      <c r="P15" t="s">
        <v>2403</v>
      </c>
      <c r="Q15" t="str">
        <f t="shared" si="1"/>
        <v xml:space="preserve">    mod_divers_rich_alpha_tl_simp: "&lt;a href=\"09_glossary.html#mod_divers_rich_alpha\" target=\"_blank\" data-bs-toggle=\"tooltip\" data-bs-title=\"The number of species at the level of an individual camera location (Wearn &amp; Glover-Kapfer, 2017).\"&gt;alpha richness (α)&lt;button type=\"button\" class=\"btn btn-bd-tip-info-hidden btn-sm position-relative\"&gt;.&lt;span class=\"position-absolute top-0 start-100 translate-middle\"&gt;{{ icon_info }}&lt;/span&gt;&lt;/button&gt;&lt;/a&gt; "</v>
      </c>
    </row>
    <row r="16" spans="1:17">
      <c r="A16" s="82">
        <v>3</v>
      </c>
      <c r="B16" s="82" t="s">
        <v>1916</v>
      </c>
      <c r="C16" s="82"/>
      <c r="D16" s="82" t="s">
        <v>1669</v>
      </c>
      <c r="E16" s="82" t="s">
        <v>2288</v>
      </c>
      <c r="F16" s="82" t="s">
        <v>434</v>
      </c>
      <c r="G16" s="86" t="s">
        <v>434</v>
      </c>
      <c r="H16" s="106" t="str">
        <f t="shared" ref="H16:H79" si="2">IF(D16="-","-",IF(E16&lt;&gt;"-",(G16&amp;"_"&amp;D16&amp;"_"&amp;E16),G16&amp;"_"&amp;D16))</f>
        <v>mod_divers_rich_alpha_tl_simp</v>
      </c>
      <c r="I16" s="104" t="s">
        <v>1302</v>
      </c>
      <c r="J16" s="97" t="str">
        <f>VLOOKUP(F16,glossary!H:L,5,FALSE)</f>
        <v>The number of species at the level of an individual camera location (Wearn &amp; Glover-Kapfer, 2017).</v>
      </c>
      <c r="K16" s="99" t="s">
        <v>1302</v>
      </c>
      <c r="L16" s="82" t="str">
        <f>"{{ "&amp;H16&amp;" }}"</f>
        <v>{{ mod_divers_rich_alpha_tl_simp }}</v>
      </c>
      <c r="M16" s="110" t="s">
        <v>1276</v>
      </c>
      <c r="N16" t="s">
        <v>1277</v>
      </c>
      <c r="O16" s="22" t="s">
        <v>2404</v>
      </c>
      <c r="P16" t="s">
        <v>2403</v>
      </c>
      <c r="Q16" t="str">
        <f t="shared" si="1"/>
        <v xml:space="preserve">    mod_divers_rich_alpha_tl_simp: "&lt;a href=\"09_glossary.html#mod_divers_rich_alpha\" target=\"_blank\" data-bs-toggle=\"tooltip\" data-bs-title=\"The number of species at the level of an individual camera location (Wearn &amp; Glover-Kapfer, 2017).\"&gt;alpha richness (α)&lt;button type=\"button\" class=\"btn btn-bd-tip-info-hidden btn-sm position-relative\"&gt;.&lt;span class=\"position-absolute top-0 start-100 translate-middle\"&gt;{{ icon_info }}&lt;/span&gt;&lt;/button&gt;&lt;/a&gt; "</v>
      </c>
    </row>
    <row r="17" spans="1:17">
      <c r="A17" s="82">
        <v>2</v>
      </c>
      <c r="B17" s="82" t="s">
        <v>1922</v>
      </c>
      <c r="C17" s="82"/>
      <c r="D17" s="82" t="s">
        <v>1670</v>
      </c>
      <c r="E17" s="82" t="s">
        <v>2288</v>
      </c>
      <c r="F17" s="82" t="s">
        <v>434</v>
      </c>
      <c r="G17" s="82" t="s">
        <v>434</v>
      </c>
      <c r="H17" s="106" t="str">
        <f t="shared" si="2"/>
        <v>mod_divers_rich_alpha_tu_simp</v>
      </c>
      <c r="I17" s="97" t="s">
        <v>628</v>
      </c>
      <c r="J17" s="97" t="str">
        <f>VLOOKUP(F17,glossary!H:L,5,FALSE)</f>
        <v>The number of species at the level of an individual camera location (Wearn &amp; Glover-Kapfer, 2017).</v>
      </c>
      <c r="K17" s="82" t="s">
        <v>2111</v>
      </c>
      <c r="L17" s="82" t="str">
        <f>"{{ "&amp;H17&amp;" }}"</f>
        <v>{{ mod_divers_rich_alpha_tu_simp }}</v>
      </c>
      <c r="M17" s="110" t="s">
        <v>1276</v>
      </c>
      <c r="N17" t="s">
        <v>1277</v>
      </c>
      <c r="O17" s="22" t="s">
        <v>2404</v>
      </c>
      <c r="P17" t="s">
        <v>2403</v>
      </c>
      <c r="Q17" t="str">
        <f t="shared" si="1"/>
        <v xml:space="preserve">    mod_divers_rich_alpha_tu_simp: "&lt;a href=\"09_glossary.html#mod_divers_rich_alpha\" target=\"_blank\" data-bs-toggle=\"tooltip\" data-bs-title=\"The number of species at the level of an individual camera location (Wearn &amp; Glover-Kapfer, 2017).\"&gt;Alpha richness (α)&lt;button type=\"button\" class=\"btn btn-bd-tip-info-hidden btn-sm position-relative\"&gt;.&lt;span class=\"position-absolute top-0 start-100 translate-middle\"&gt;{{ icon_info }}&lt;/span&gt;&lt;/button&gt;&lt;/a&gt; "</v>
      </c>
    </row>
    <row r="18" spans="1:17">
      <c r="A18" s="82">
        <v>3</v>
      </c>
      <c r="B18" s="82" t="s">
        <v>1916</v>
      </c>
      <c r="C18" s="82"/>
      <c r="D18" s="82" t="s">
        <v>1670</v>
      </c>
      <c r="E18" s="82" t="s">
        <v>2288</v>
      </c>
      <c r="F18" s="82" t="s">
        <v>434</v>
      </c>
      <c r="G18" s="86" t="s">
        <v>434</v>
      </c>
      <c r="H18" s="106" t="str">
        <f t="shared" si="2"/>
        <v>mod_divers_rich_alpha_tu_simp</v>
      </c>
      <c r="I18" s="97" t="s">
        <v>628</v>
      </c>
      <c r="J18" s="97" t="str">
        <f>VLOOKUP(F18,glossary!H:L,5,FALSE)</f>
        <v>The number of species at the level of an individual camera location (Wearn &amp; Glover-Kapfer, 2017).</v>
      </c>
      <c r="K18" s="82" t="s">
        <v>628</v>
      </c>
      <c r="L18" s="82" t="str">
        <f>"{{ "&amp;H18&amp;" }}"</f>
        <v>{{ mod_divers_rich_alpha_tu_simp }}</v>
      </c>
      <c r="M18" s="110" t="s">
        <v>1276</v>
      </c>
      <c r="N18" t="s">
        <v>1277</v>
      </c>
      <c r="O18" s="22" t="s">
        <v>2404</v>
      </c>
      <c r="P18" t="s">
        <v>2403</v>
      </c>
      <c r="Q18" t="str">
        <f t="shared" si="1"/>
        <v xml:space="preserve">    mod_divers_rich_alpha_tu_simp: "&lt;a href=\"09_glossary.html#mod_divers_rich_alpha\" target=\"_blank\" data-bs-toggle=\"tooltip\" data-bs-title=\"The number of species at the level of an individual camera location (Wearn &amp; Glover-Kapfer, 2017).\"&gt;Alpha richness (α)&lt;button type=\"button\" class=\"btn btn-bd-tip-info-hidden btn-sm position-relative\"&gt;.&lt;span class=\"position-absolute top-0 start-100 translate-middle\"&gt;{{ icon_info }}&lt;/span&gt;&lt;/button&gt;&lt;/a&gt; "</v>
      </c>
    </row>
    <row r="19" spans="1:17">
      <c r="A19" s="82">
        <v>2</v>
      </c>
      <c r="B19" s="82" t="s">
        <v>1922</v>
      </c>
      <c r="C19" s="82"/>
      <c r="D19" s="82" t="s">
        <v>1670</v>
      </c>
      <c r="E19" s="82" t="s">
        <v>1396</v>
      </c>
      <c r="F19" s="82" t="s">
        <v>300</v>
      </c>
      <c r="G19" s="82" t="s">
        <v>300</v>
      </c>
      <c r="H19" s="106" t="str">
        <f t="shared" si="2"/>
        <v>analyst_tu</v>
      </c>
      <c r="I19" s="97" t="s">
        <v>688</v>
      </c>
      <c r="J19" s="97" t="str">
        <f>VLOOKUP(F19,glossary!H:L,5,FALSE)</f>
        <v>The first and last names of the individual who provided the observation data point (species identification and associated information). If there are multiple analysts for an observation, enter the primary analyst.</v>
      </c>
      <c r="K19" s="82" t="s">
        <v>2238</v>
      </c>
      <c r="L19" s="82" t="str">
        <f>"{{ "&amp;H19&amp;" }}"</f>
        <v>{{ analyst_tu }}</v>
      </c>
      <c r="M19" s="110" t="s">
        <v>1276</v>
      </c>
      <c r="N19" t="s">
        <v>1277</v>
      </c>
      <c r="O19" s="22" t="s">
        <v>2404</v>
      </c>
      <c r="P19" t="s">
        <v>2403</v>
      </c>
      <c r="Q19" t="str">
        <f t="shared" si="1"/>
        <v xml:space="preserve">    analyst_tu: "&lt;a href=\"09_glossary.html#analyst\" target=\"_blank\" data-bs-toggle=\"tooltip\" data-bs-title=\"The first and last names of the individual who provided the observation data point (species identification and associated information). If there are multiple analysts for an observation, enter the primary analyst.\"&gt;Analyst&lt;button type=\"button\" class=\"btn btn-bd-tip-info-hidden btn-sm position-relative\"&gt;.&lt;span class=\"position-absolute top-0 start-100 translate-middle\"&gt;{{ icon_info }}&lt;/span&gt;&lt;/button&gt;&lt;/a&gt; "</v>
      </c>
    </row>
    <row r="20" spans="1:17">
      <c r="A20" s="82">
        <v>1</v>
      </c>
      <c r="B20" s="82" t="s">
        <v>1525</v>
      </c>
      <c r="C20" s="82" t="s">
        <v>429</v>
      </c>
      <c r="D20" s="82" t="s">
        <v>1669</v>
      </c>
      <c r="E20" s="82" t="s">
        <v>2290</v>
      </c>
      <c r="F20" s="82" t="s">
        <v>1715</v>
      </c>
      <c r="G20" s="82" t="s">
        <v>1715</v>
      </c>
      <c r="H20" s="106" t="str">
        <f t="shared" si="2"/>
        <v>cam_angle_tl_abrv</v>
      </c>
      <c r="I20" s="97" t="s">
        <v>1655</v>
      </c>
      <c r="J20" s="97" t="str">
        <f>VLOOKUP(F20,glossary!H:L,5,FALSE)</f>
        <v>The degree at which the camera is pointed toward the FOV Target Feature relative to the horizontal ground surface (with respect to slope, if applicable).</v>
      </c>
      <c r="K20" s="82" t="s">
        <v>2273</v>
      </c>
      <c r="L20" s="82" t="str">
        <f>"{{ "&amp;H20&amp;" }}"</f>
        <v>{{ cam_angle_tl_abrv }}</v>
      </c>
      <c r="M20" s="110" t="s">
        <v>1276</v>
      </c>
      <c r="N20" t="s">
        <v>1277</v>
      </c>
      <c r="O20" s="22" t="s">
        <v>2404</v>
      </c>
      <c r="P20" t="s">
        <v>2403</v>
      </c>
      <c r="Q20" t="str">
        <f t="shared" si="1"/>
        <v xml:space="preserve">    cam_angle_tl_abrv: "&lt;a href=\"09_glossary.html#cam_angle\" target=\"_blank\" data-bs-toggle=\"tooltip\" data-bs-title=\"The degree at which the camera is pointed toward the FOV Target Feature relative to the horizontal ground surface (with respect to slope, if applicable).\"&gt;angle&lt;button type=\"button\" class=\"btn btn-bd-tip-info-hidden btn-sm position-relative\"&gt;.&lt;span class=\"position-absolute top-0 start-100 translate-middle\"&gt;{{ icon_info }}&lt;/span&gt;&lt;/button&gt;&lt;/a&gt; "</v>
      </c>
    </row>
    <row r="21" spans="1:17">
      <c r="A21" s="82">
        <v>1</v>
      </c>
      <c r="B21" s="82" t="s">
        <v>1525</v>
      </c>
      <c r="C21" s="82" t="s">
        <v>429</v>
      </c>
      <c r="D21" s="82" t="s">
        <v>1670</v>
      </c>
      <c r="E21" s="82" t="s">
        <v>2290</v>
      </c>
      <c r="F21" s="82" t="s">
        <v>1715</v>
      </c>
      <c r="G21" s="82" t="s">
        <v>1715</v>
      </c>
      <c r="H21" s="106" t="str">
        <f t="shared" si="2"/>
        <v>cam_angle_tu_abrv</v>
      </c>
      <c r="I21" s="97" t="s">
        <v>1620</v>
      </c>
      <c r="J21" s="97" t="str">
        <f>VLOOKUP(F21,glossary!H:L,5,FALSE)</f>
        <v>The degree at which the camera is pointed toward the FOV Target Feature relative to the horizontal ground surface (with respect to slope, if applicable).</v>
      </c>
      <c r="K21" s="82" t="s">
        <v>2272</v>
      </c>
      <c r="L21" s="82" t="str">
        <f>"{{ "&amp;H21&amp;" }}"</f>
        <v>{{ cam_angle_tu_abrv }}</v>
      </c>
      <c r="M21" s="110" t="s">
        <v>1276</v>
      </c>
      <c r="N21" t="s">
        <v>1277</v>
      </c>
      <c r="O21" s="22" t="s">
        <v>2404</v>
      </c>
      <c r="P21" t="s">
        <v>2403</v>
      </c>
      <c r="Q21" t="str">
        <f t="shared" si="1"/>
        <v xml:space="preserve">    cam_angle_tu_abrv: "&lt;a href=\"09_glossary.html#cam_angle\" target=\"_blank\" data-bs-toggle=\"tooltip\" data-bs-title=\"The degree at which the camera is pointed toward the FOV Target Feature relative to the horizontal ground surface (with respect to slope, if applicable).\"&gt;Angle&lt;button type=\"button\" class=\"btn btn-bd-tip-info-hidden btn-sm position-relative\"&gt;.&lt;span class=\"position-absolute top-0 start-100 translate-middle\"&gt;{{ icon_info }}&lt;/span&gt;&lt;/button&gt;&lt;/a&gt; "</v>
      </c>
    </row>
    <row r="22" spans="1:17">
      <c r="A22" s="82">
        <v>2</v>
      </c>
      <c r="B22" s="82" t="s">
        <v>1922</v>
      </c>
      <c r="C22" s="82"/>
      <c r="D22" s="82" t="s">
        <v>1670</v>
      </c>
      <c r="E22" s="82" t="s">
        <v>1396</v>
      </c>
      <c r="F22" s="82" t="s">
        <v>342</v>
      </c>
      <c r="G22" s="82" t="s">
        <v>342</v>
      </c>
      <c r="H22" s="106" t="str">
        <f t="shared" si="2"/>
        <v>animal_id_tu</v>
      </c>
      <c r="I22" s="97" t="s">
        <v>689</v>
      </c>
      <c r="J22" s="97" t="str">
        <f>VLOOKUP(F22,glossary!H:L,5,FALSE)</f>
        <v>A unique ID for an animal that can be uniquely identified (e.g., marked in some way). If multiple unique individuals are identified, enter an Animal ID for each as a unique row. Leave blank if not applicable.</v>
      </c>
      <c r="K22" s="82" t="s">
        <v>2237</v>
      </c>
      <c r="L22" s="82" t="str">
        <f>"{{ "&amp;H22&amp;" }}"</f>
        <v>{{ animal_id_tu }}</v>
      </c>
      <c r="M22" s="110" t="s">
        <v>1276</v>
      </c>
      <c r="N22" t="s">
        <v>1277</v>
      </c>
      <c r="O22" s="22" t="s">
        <v>2404</v>
      </c>
      <c r="P22" t="s">
        <v>2403</v>
      </c>
      <c r="Q22" t="str">
        <f t="shared" si="1"/>
        <v xml:space="preserve">    animal_id_tu: "&lt;a href=\"09_glossary.html#animal_id\" target=\"_blank\" data-bs-toggle=\"tooltip\" data-bs-title=\"A unique ID for an animal that can be uniquely identified (e.g., marked in some way). If multiple unique individuals are identified, enter an Animal ID for each as a unique row. Leave blank if not applicable.\"&gt;Animal ID&lt;button type=\"button\" class=\"btn btn-bd-tip-info-hidden btn-sm position-relative\"&gt;.&lt;span class=\"position-absolute top-0 start-100 translate-middle\"&gt;{{ icon_info }}&lt;/span&gt;&lt;/button&gt;&lt;/a&gt; "</v>
      </c>
    </row>
    <row r="23" spans="1:17">
      <c r="A23" s="82">
        <v>3</v>
      </c>
      <c r="B23" s="82" t="s">
        <v>1916</v>
      </c>
      <c r="C23" s="82"/>
      <c r="D23" s="82" t="s">
        <v>1670</v>
      </c>
      <c r="E23" s="82" t="s">
        <v>1396</v>
      </c>
      <c r="F23" s="82" t="s">
        <v>342</v>
      </c>
      <c r="G23" s="86" t="s">
        <v>342</v>
      </c>
      <c r="H23" s="106" t="str">
        <f t="shared" si="2"/>
        <v>animal_id_tu</v>
      </c>
      <c r="I23" s="102" t="s">
        <v>689</v>
      </c>
      <c r="J23" s="97" t="str">
        <f>VLOOKUP(F23,glossary!H:L,5,FALSE)</f>
        <v>A unique ID for an animal that can be uniquely identified (e.g., marked in some way). If multiple unique individuals are identified, enter an Animal ID for each as a unique row. Leave blank if not applicable.</v>
      </c>
      <c r="K23" s="98" t="s">
        <v>689</v>
      </c>
      <c r="L23" s="82" t="str">
        <f>"{{ "&amp;H23&amp;" }}"</f>
        <v>{{ animal_id_tu }}</v>
      </c>
      <c r="M23" s="110" t="s">
        <v>1276</v>
      </c>
      <c r="N23" t="s">
        <v>1277</v>
      </c>
      <c r="O23" s="22" t="s">
        <v>2404</v>
      </c>
      <c r="P23" t="s">
        <v>2403</v>
      </c>
      <c r="Q23" t="str">
        <f t="shared" si="1"/>
        <v xml:space="preserve">    animal_id_tu: "&lt;a href=\"09_glossary.html#animal_id\" target=\"_blank\" data-bs-toggle=\"tooltip\" data-bs-title=\"A unique ID for an animal that can be uniquely identified (e.g., marked in some way). If multiple unique individuals are identified, enter an Animal ID for each as a unique row. Leave blank if not applicable.\"&gt;Animal ID&lt;button type=\"button\" class=\"btn btn-bd-tip-info-hidden btn-sm position-relative\"&gt;.&lt;span class=\"position-absolute top-0 start-100 translate-middle\"&gt;{{ icon_info }}&lt;/span&gt;&lt;/button&gt;&lt;/a&gt; "</v>
      </c>
    </row>
    <row r="24" spans="1:17">
      <c r="A24" s="82">
        <v>1</v>
      </c>
      <c r="B24" s="82" t="s">
        <v>1525</v>
      </c>
      <c r="C24" s="82" t="s">
        <v>429</v>
      </c>
      <c r="D24" s="82" t="s">
        <v>1669</v>
      </c>
      <c r="E24" s="82" t="s">
        <v>2290</v>
      </c>
      <c r="F24" s="82" t="s">
        <v>1863</v>
      </c>
      <c r="G24" s="82" t="s">
        <v>1863</v>
      </c>
      <c r="H24" s="106" t="str">
        <f t="shared" si="2"/>
        <v>mod_approach_tl_abrv</v>
      </c>
      <c r="I24" s="97" t="s">
        <v>4</v>
      </c>
      <c r="J24" s="97" t="str">
        <f>VLOOKUP(F24,glossary!H:L,5,FALSE)</f>
        <v>The method used to analyze the camera data, which should depend on the state variable, e.g., occupancy models [MacKenzie et al., 2002], spatially explicit capture recapture (SECR) for density estimation [Chandler &amp; Royle, 2013], etc. and the Target Species.</v>
      </c>
      <c r="K24" s="82" t="s">
        <v>2258</v>
      </c>
      <c r="L24" s="82" t="str">
        <f>"{{ "&amp;H24&amp;" }}"</f>
        <v>{{ mod_approach_tl_abrv }}</v>
      </c>
      <c r="M24" s="110" t="s">
        <v>1276</v>
      </c>
      <c r="N24" t="s">
        <v>1277</v>
      </c>
      <c r="O24" s="22" t="s">
        <v>2404</v>
      </c>
      <c r="P24" t="s">
        <v>2403</v>
      </c>
      <c r="Q24" t="str">
        <f t="shared" si="1"/>
        <v xml:space="preserve">    mod_approach_tl_abrv: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Species.\"&gt;approach&lt;button type=\"button\" class=\"btn btn-bd-tip-info-hidden btn-sm position-relative\"&gt;.&lt;span class=\"position-absolute top-0 start-100 translate-middle\"&gt;{{ icon_info }}&lt;/span&gt;&lt;/button&gt;&lt;/a&gt; "</v>
      </c>
    </row>
    <row r="25" spans="1:17">
      <c r="A25" s="82">
        <v>1</v>
      </c>
      <c r="B25" s="82" t="s">
        <v>1525</v>
      </c>
      <c r="C25" s="82" t="s">
        <v>429</v>
      </c>
      <c r="D25" s="82" t="s">
        <v>1669</v>
      </c>
      <c r="E25" s="82" t="s">
        <v>2290</v>
      </c>
      <c r="F25" s="82" t="s">
        <v>1864</v>
      </c>
      <c r="G25" s="82" t="s">
        <v>1864</v>
      </c>
      <c r="H25" s="106" t="str">
        <f t="shared" si="2"/>
        <v>mod_assumption_tl_abrv</v>
      </c>
      <c r="I25" s="97" t="s">
        <v>2255</v>
      </c>
      <c r="J25" s="97" t="str">
        <f>VLOOKUP(F25,glossary!H:L,5,FALSE)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25" s="82" t="s">
        <v>2256</v>
      </c>
      <c r="L25" s="82" t="str">
        <f>"{{ "&amp;H25&amp;" }}"</f>
        <v>{{ mod_assumption_tl_abrv }}</v>
      </c>
      <c r="M25" s="110" t="s">
        <v>1276</v>
      </c>
      <c r="N25" t="s">
        <v>1277</v>
      </c>
      <c r="O25" s="22" t="s">
        <v>2404</v>
      </c>
      <c r="P25" t="s">
        <v>2403</v>
      </c>
      <c r="Q25" t="str">
        <f t="shared" si="1"/>
        <v xml:space="preserve">    mod_assumption_tl_abrv: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inference.\"&gt;assumption&lt;button type=\"button\" class=\"btn btn-bd-tip-info-hidden btn-sm position-relative\"&gt;.&lt;span class=\"position-absolute top-0 start-100 translate-middle\"&gt;{{ icon_info }}&lt;/span&gt;&lt;/button&gt;&lt;/a&gt; "</v>
      </c>
    </row>
    <row r="26" spans="1:17">
      <c r="A26" s="82">
        <v>1</v>
      </c>
      <c r="B26" s="82" t="s">
        <v>1525</v>
      </c>
      <c r="C26" s="82"/>
      <c r="D26" s="82" t="s">
        <v>1669</v>
      </c>
      <c r="E26" s="82" t="s">
        <v>2298</v>
      </c>
      <c r="F26" s="82" t="s">
        <v>1864</v>
      </c>
      <c r="G26" s="82" t="s">
        <v>1864</v>
      </c>
      <c r="H26" s="106" t="str">
        <f t="shared" si="2"/>
        <v>mod_assumption_tl_abrv_pl</v>
      </c>
      <c r="I26" s="97" t="s">
        <v>1656</v>
      </c>
      <c r="J26" s="97" t="str">
        <f>VLOOKUP(F26,glossary!H:L,5,FALSE)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26" s="82" t="s">
        <v>2254</v>
      </c>
      <c r="L26" s="82" t="str">
        <f>"{{ "&amp;H26&amp;" }}"</f>
        <v>{{ mod_assumption_tl_abrv_pl }}</v>
      </c>
      <c r="M26" s="110" t="s">
        <v>1276</v>
      </c>
      <c r="N26" t="s">
        <v>1277</v>
      </c>
      <c r="O26" s="22" t="s">
        <v>2404</v>
      </c>
      <c r="P26" t="s">
        <v>2403</v>
      </c>
      <c r="Q26" t="str">
        <f t="shared" si="1"/>
        <v xml:space="preserve">    mod_assumption_tl_abrv_pl: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inference.\"&gt;assumptions&lt;button type=\"button\" class=\"btn btn-bd-tip-info-hidden btn-sm position-relative\"&gt;.&lt;span class=\"position-absolute top-0 start-100 translate-middle\"&gt;{{ icon_info }}&lt;/span&gt;&lt;/button&gt;&lt;/a&gt; "</v>
      </c>
    </row>
    <row r="27" spans="1:17">
      <c r="A27" s="82">
        <v>2</v>
      </c>
      <c r="B27" s="82" t="s">
        <v>1922</v>
      </c>
      <c r="C27" s="82"/>
      <c r="D27" s="82" t="s">
        <v>1669</v>
      </c>
      <c r="E27" s="82" t="s">
        <v>1396</v>
      </c>
      <c r="F27" s="82" t="s">
        <v>236</v>
      </c>
      <c r="G27" s="82" t="s">
        <v>236</v>
      </c>
      <c r="H27" s="106" t="str">
        <f t="shared" si="2"/>
        <v>baitlure_audible_lure_tl</v>
      </c>
      <c r="I27" s="97" t="s">
        <v>1303</v>
      </c>
      <c r="J27" s="97" t="str">
        <f>VLOOKUP(F27,glossary!H:L,5,FALSE)</f>
        <v>Sounds imitating noises of prey or conspecifics that draw animals closer by eliciting curiosity (Schlexer, 2008).</v>
      </c>
      <c r="K27" s="82" t="s">
        <v>2236</v>
      </c>
      <c r="L27" s="82" t="str">
        <f>"{{ "&amp;H27&amp;" }}"</f>
        <v>{{ baitlure_audible_lure_tl }}</v>
      </c>
      <c r="M27" s="110" t="s">
        <v>1276</v>
      </c>
      <c r="N27" t="s">
        <v>1277</v>
      </c>
      <c r="O27" s="22" t="s">
        <v>2404</v>
      </c>
      <c r="P27" t="s">
        <v>2403</v>
      </c>
      <c r="Q27" t="str">
        <f t="shared" si="1"/>
        <v xml:space="preserve">    baitlure_audible_lure_tl: "&lt;a href=\"09_glossary.html#baitlure_audible_lure\" target=\"_blank\" data-bs-toggle=\"tooltip\" data-bs-title=\"Sounds imitating noises of prey or conspecifics that draw animals closer by eliciting curiosity (Schlexer, 2008).\"&gt;audible lure&lt;button type=\"button\" class=\"btn btn-bd-tip-info-hidden btn-sm position-relative\"&gt;.&lt;span class=\"position-absolute top-0 start-100 translate-middle\"&gt;{{ icon_info }}&lt;/span&gt;&lt;/button&gt;&lt;/a&gt; "</v>
      </c>
    </row>
    <row r="28" spans="1:17" ht="10.5" customHeight="1">
      <c r="A28" s="82">
        <v>3</v>
      </c>
      <c r="B28" s="82" t="s">
        <v>1916</v>
      </c>
      <c r="C28" s="82"/>
      <c r="D28" s="82" t="s">
        <v>1669</v>
      </c>
      <c r="E28" s="82" t="s">
        <v>1396</v>
      </c>
      <c r="F28" s="82" t="s">
        <v>236</v>
      </c>
      <c r="G28" s="86" t="s">
        <v>236</v>
      </c>
      <c r="H28" s="106" t="str">
        <f t="shared" si="2"/>
        <v>baitlure_audible_lure_tl</v>
      </c>
      <c r="I28" s="104" t="s">
        <v>1303</v>
      </c>
      <c r="J28" s="97" t="str">
        <f>VLOOKUP(F28,glossary!H:L,5,FALSE)</f>
        <v>Sounds imitating noises of prey or conspecifics that draw animals closer by eliciting curiosity (Schlexer, 2008).</v>
      </c>
      <c r="K28" s="99" t="s">
        <v>1303</v>
      </c>
      <c r="L28" s="82" t="str">
        <f>"{{ "&amp;H28&amp;" }}"</f>
        <v>{{ baitlure_audible_lure_tl }}</v>
      </c>
      <c r="M28" s="110" t="s">
        <v>1276</v>
      </c>
      <c r="N28" t="s">
        <v>1277</v>
      </c>
      <c r="O28" s="22" t="s">
        <v>2404</v>
      </c>
      <c r="P28" t="s">
        <v>2403</v>
      </c>
      <c r="Q28" t="str">
        <f t="shared" si="1"/>
        <v xml:space="preserve">    baitlure_audible_lure_tl: "&lt;a href=\"09_glossary.html#baitlure_audible_lure\" target=\"_blank\" data-bs-toggle=\"tooltip\" data-bs-title=\"Sounds imitating noises of prey or conspecifics that draw animals closer by eliciting curiosity (Schlexer, 2008).\"&gt;audible lure&lt;button type=\"button\" class=\"btn btn-bd-tip-info-hidden btn-sm position-relative\"&gt;.&lt;span class=\"position-absolute top-0 start-100 translate-middle\"&gt;{{ icon_info }}&lt;/span&gt;&lt;/button&gt;&lt;/a&gt; "</v>
      </c>
    </row>
    <row r="29" spans="1:17">
      <c r="A29" s="82">
        <v>2</v>
      </c>
      <c r="B29" s="82" t="s">
        <v>1922</v>
      </c>
      <c r="C29" s="82"/>
      <c r="D29" s="82" t="s">
        <v>1670</v>
      </c>
      <c r="E29" s="82" t="s">
        <v>1396</v>
      </c>
      <c r="F29" s="82" t="s">
        <v>236</v>
      </c>
      <c r="G29" s="82" t="s">
        <v>236</v>
      </c>
      <c r="H29" s="106" t="str">
        <f t="shared" si="2"/>
        <v>baitlure_audible_lure_tu</v>
      </c>
      <c r="I29" s="97" t="s">
        <v>237</v>
      </c>
      <c r="J29" s="97" t="str">
        <f>VLOOKUP(F29,glossary!H:L,5,FALSE)</f>
        <v>Sounds imitating noises of prey or conspecifics that draw animals closer by eliciting curiosity (Schlexer, 2008).</v>
      </c>
      <c r="K29" s="82" t="s">
        <v>2235</v>
      </c>
      <c r="L29" s="82" t="str">
        <f>"{{ "&amp;H29&amp;" }}"</f>
        <v>{{ baitlure_audible_lure_tu }}</v>
      </c>
      <c r="M29" s="110" t="s">
        <v>1276</v>
      </c>
      <c r="N29" t="s">
        <v>1277</v>
      </c>
      <c r="O29" s="22" t="s">
        <v>2404</v>
      </c>
      <c r="P29" t="s">
        <v>2403</v>
      </c>
      <c r="Q29" t="str">
        <f t="shared" si="1"/>
        <v xml:space="preserve">    baitlure_audible_lure_tu: "&lt;a href=\"09_glossary.html#baitlure_audible_lure\" target=\"_blank\" data-bs-toggle=\"tooltip\" data-bs-title=\"Sounds imitating noises of prey or conspecifics that draw animals closer by eliciting curiosity (Schlexer, 2008).\"&gt;Audible lure&lt;button type=\"button\" class=\"btn btn-bd-tip-info-hidden btn-sm position-relative\"&gt;.&lt;span class=\"position-absolute top-0 start-100 translate-middle\"&gt;{{ icon_info }}&lt;/span&gt;&lt;/button&gt;&lt;/a&gt; "</v>
      </c>
    </row>
    <row r="30" spans="1:17">
      <c r="A30" s="82">
        <v>3</v>
      </c>
      <c r="B30" s="82" t="s">
        <v>1916</v>
      </c>
      <c r="C30" s="82"/>
      <c r="D30" s="82" t="s">
        <v>1670</v>
      </c>
      <c r="E30" s="82" t="s">
        <v>1396</v>
      </c>
      <c r="F30" s="82" t="s">
        <v>236</v>
      </c>
      <c r="G30" s="86" t="s">
        <v>236</v>
      </c>
      <c r="H30" s="106" t="str">
        <f t="shared" si="2"/>
        <v>baitlure_audible_lure_tu</v>
      </c>
      <c r="I30" s="102" t="s">
        <v>237</v>
      </c>
      <c r="J30" s="97" t="str">
        <f>VLOOKUP(F30,glossary!H:L,5,FALSE)</f>
        <v>Sounds imitating noises of prey or conspecifics that draw animals closer by eliciting curiosity (Schlexer, 2008).</v>
      </c>
      <c r="K30" s="86" t="s">
        <v>237</v>
      </c>
      <c r="L30" s="82" t="str">
        <f>"{{ "&amp;H30&amp;" }}"</f>
        <v>{{ baitlure_audible_lure_tu }}</v>
      </c>
      <c r="M30" s="110" t="s">
        <v>1276</v>
      </c>
      <c r="N30" t="s">
        <v>1277</v>
      </c>
      <c r="O30" s="22" t="s">
        <v>2404</v>
      </c>
      <c r="P30" t="s">
        <v>2403</v>
      </c>
      <c r="Q30" t="str">
        <f t="shared" si="1"/>
        <v xml:space="preserve">    baitlure_audible_lure_tu: "&lt;a href=\"09_glossary.html#baitlure_audible_lure\" target=\"_blank\" data-bs-toggle=\"tooltip\" data-bs-title=\"Sounds imitating noises of prey or conspecifics that draw animals closer by eliciting curiosity (Schlexer, 2008).\"&gt;Audible lure&lt;button type=\"button\" class=\"btn btn-bd-tip-info-hidden btn-sm position-relative\"&gt;.&lt;span class=\"position-absolute top-0 start-100 translate-middle\"&gt;{{ icon_info }}&lt;/span&gt;&lt;/button&gt;&lt;/a&gt; "</v>
      </c>
    </row>
    <row r="31" spans="1:17">
      <c r="A31" s="82">
        <v>2</v>
      </c>
      <c r="B31" s="82" t="s">
        <v>1922</v>
      </c>
      <c r="C31" s="82"/>
      <c r="D31" s="82" t="s">
        <v>1669</v>
      </c>
      <c r="E31" s="82" t="s">
        <v>1396</v>
      </c>
      <c r="F31" s="82" t="s">
        <v>234</v>
      </c>
      <c r="G31" s="82" t="s">
        <v>234</v>
      </c>
      <c r="H31" s="106" t="str">
        <f t="shared" si="2"/>
        <v>baitlure_bait_tl</v>
      </c>
      <c r="I31" s="97" t="s">
        <v>1304</v>
      </c>
      <c r="J31" s="97" t="str">
        <f>VLOOKUP(F31,glossary!H:L,5,FALSE)</f>
        <v>A food item (or other substance) that is placed to attract animals via the sense of taste and olfactory cues (Schlexer, 2008).</v>
      </c>
      <c r="K31" s="82" t="s">
        <v>2234</v>
      </c>
      <c r="L31" s="82" t="str">
        <f>"{{ "&amp;H31&amp;" }}"</f>
        <v>{{ baitlure_bait_tl }}</v>
      </c>
      <c r="M31" s="110" t="s">
        <v>1276</v>
      </c>
      <c r="N31" t="s">
        <v>1277</v>
      </c>
      <c r="O31" s="22" t="s">
        <v>2404</v>
      </c>
      <c r="P31" t="s">
        <v>2403</v>
      </c>
      <c r="Q31" t="str">
        <f t="shared" si="1"/>
        <v xml:space="preserve">    baitlure_bait_tl: "&lt;a href=\"09_glossary.html#baitlure_bait\" target=\"_blank\" data-bs-toggle=\"tooltip\" data-bs-title=\"A food item (or other substance) that is placed to attract animals via the sense of taste and olfactory cues (Schlexer, 2008).\"&gt;bait&lt;button type=\"button\" class=\"btn btn-bd-tip-info-hidden btn-sm position-relative\"&gt;.&lt;span class=\"position-absolute top-0 start-100 translate-middle\"&gt;{{ icon_info }}&lt;/span&gt;&lt;/button&gt;&lt;/a&gt; "</v>
      </c>
    </row>
    <row r="32" spans="1:17">
      <c r="A32" s="82">
        <v>2</v>
      </c>
      <c r="B32" s="82" t="s">
        <v>1922</v>
      </c>
      <c r="C32" s="82"/>
      <c r="D32" s="82" t="s">
        <v>1670</v>
      </c>
      <c r="E32" s="82" t="s">
        <v>1396</v>
      </c>
      <c r="F32" s="82" t="s">
        <v>234</v>
      </c>
      <c r="G32" s="82" t="s">
        <v>234</v>
      </c>
      <c r="H32" s="106" t="str">
        <f t="shared" si="2"/>
        <v>baitlure_bait_tu</v>
      </c>
      <c r="I32" s="97" t="s">
        <v>235</v>
      </c>
      <c r="J32" s="97" t="str">
        <f>VLOOKUP(F32,glossary!H:L,5,FALSE)</f>
        <v>A food item (or other substance) that is placed to attract animals via the sense of taste and olfactory cues (Schlexer, 2008).</v>
      </c>
      <c r="K32" s="82" t="s">
        <v>2233</v>
      </c>
      <c r="L32" s="82" t="str">
        <f>"{{ "&amp;H32&amp;" }}"</f>
        <v>{{ baitlure_bait_tu }}</v>
      </c>
      <c r="M32" s="110" t="s">
        <v>1276</v>
      </c>
      <c r="N32" t="s">
        <v>1277</v>
      </c>
      <c r="O32" s="22" t="s">
        <v>2404</v>
      </c>
      <c r="P32" t="s">
        <v>2403</v>
      </c>
      <c r="Q32" t="str">
        <f t="shared" si="1"/>
        <v xml:space="preserve">    baitlure_bait_tu: "&lt;a href=\"09_glossary.html#baitlure_bait\" target=\"_blank\" data-bs-toggle=\"tooltip\" data-bs-title=\"A food item (or other substance) that is placed to attract animals via the sense of taste and olfactory cues (Schlexer, 2008).\"&gt;Bait&lt;button type=\"button\" class=\"btn btn-bd-tip-info-hidden btn-sm position-relative\"&gt;.&lt;span class=\"position-absolute top-0 start-100 translate-middle\"&gt;{{ icon_info }}&lt;/span&gt;&lt;/button&gt;&lt;/a&gt; "</v>
      </c>
    </row>
    <row r="33" spans="1:17">
      <c r="A33" s="82">
        <v>2</v>
      </c>
      <c r="B33" s="82" t="s">
        <v>1922</v>
      </c>
      <c r="C33" s="82"/>
      <c r="D33" s="82" t="s">
        <v>1670</v>
      </c>
      <c r="E33" s="82" t="s">
        <v>1396</v>
      </c>
      <c r="F33" s="82" t="s">
        <v>299</v>
      </c>
      <c r="G33" s="82" t="s">
        <v>299</v>
      </c>
      <c r="H33" s="106" t="str">
        <f t="shared" si="2"/>
        <v>baitlure_bait_lure_type_tu</v>
      </c>
      <c r="I33" s="97" t="s">
        <v>690</v>
      </c>
      <c r="J33" s="97" t="str">
        <f>VLOOKUP(F33,glossary!H:L,5,FALSE)</f>
        <v>The type of bait or lure used at a camera location. Record 'None' if a Bait*/Lure Type was not used and 'Unknown' if not known. If 'Other,' describe in the Deployment Comments.</v>
      </c>
      <c r="K33" s="82" t="s">
        <v>2232</v>
      </c>
      <c r="L33" s="82" t="str">
        <f>"{{ "&amp;H33&amp;" }}"</f>
        <v>{{ baitlure_bait_lure_type_tu }}</v>
      </c>
      <c r="M33" s="110" t="s">
        <v>1276</v>
      </c>
      <c r="N33" t="s">
        <v>1277</v>
      </c>
      <c r="O33" s="22" t="s">
        <v>2404</v>
      </c>
      <c r="P33" t="s">
        <v>2403</v>
      </c>
      <c r="Q33" t="str">
        <f t="shared" si="1"/>
        <v xml:space="preserve">    baitlure_bait_lure_type_tu: "&lt;a href=\"09_glossary.html#baitlure_bait_lure_type\" target=\"_blank\" data-bs-toggle=\"tooltip\" data-bs-title=\"The type of bait or lure used at a camera location. Record 'None' if a Bait*/Lure Type was not used and 'Unknown' if not known. If 'Other,' describe in the Deployment Comments.\"&gt;Bait/Lure Type&lt;button type=\"button\" class=\"btn btn-bd-tip-info-hidden btn-sm position-relative\"&gt;.&lt;span class=\"position-absolute top-0 start-100 translate-middle\"&gt;{{ icon_info }}&lt;/span&gt;&lt;/button&gt;&lt;/a&gt; "</v>
      </c>
    </row>
    <row r="34" spans="1:17">
      <c r="A34" s="82">
        <v>3</v>
      </c>
      <c r="B34" s="82" t="s">
        <v>1916</v>
      </c>
      <c r="C34" s="82"/>
      <c r="D34" s="82" t="s">
        <v>1670</v>
      </c>
      <c r="E34" s="82" t="s">
        <v>1396</v>
      </c>
      <c r="F34" s="82" t="s">
        <v>299</v>
      </c>
      <c r="G34" s="86" t="s">
        <v>299</v>
      </c>
      <c r="H34" s="106" t="str">
        <f t="shared" si="2"/>
        <v>baitlure_bait_lure_type_tu</v>
      </c>
      <c r="I34" s="102" t="s">
        <v>690</v>
      </c>
      <c r="J34" s="97" t="str">
        <f>VLOOKUP(F34,glossary!H:L,5,FALSE)</f>
        <v>The type of bait or lure used at a camera location. Record 'None' if a Bait*/Lure Type was not used and 'Unknown' if not known. If 'Other,' describe in the Deployment Comments.</v>
      </c>
      <c r="K34" s="86" t="s">
        <v>690</v>
      </c>
      <c r="L34" s="82" t="str">
        <f>"{{ "&amp;H34&amp;" }}"</f>
        <v>{{ baitlure_bait_lure_type_tu }}</v>
      </c>
      <c r="M34" s="110" t="s">
        <v>1276</v>
      </c>
      <c r="N34" t="s">
        <v>1277</v>
      </c>
      <c r="O34" s="22" t="s">
        <v>2404</v>
      </c>
      <c r="P34" t="s">
        <v>2403</v>
      </c>
      <c r="Q34" t="str">
        <f t="shared" si="1"/>
        <v xml:space="preserve">    baitlure_bait_lure_type_tu: "&lt;a href=\"09_glossary.html#baitlure_bait_lure_type\" target=\"_blank\" data-bs-toggle=\"tooltip\" data-bs-title=\"The type of bait or lure used at a camera location. Record 'None' if a Bait*/Lure Type was not used and 'Unknown' if not known. If 'Other,' describe in the Deployment Comments.\"&gt;Bait/Lure Type&lt;button type=\"button\" class=\"btn btn-bd-tip-info-hidden btn-sm position-relative\"&gt;.&lt;span class=\"position-absolute top-0 start-100 translate-middle\"&gt;{{ icon_info }}&lt;/span&gt;&lt;/button&gt;&lt;/a&gt; "</v>
      </c>
    </row>
    <row r="35" spans="1:17">
      <c r="A35" s="82">
        <v>2</v>
      </c>
      <c r="B35" s="82" t="s">
        <v>1922</v>
      </c>
      <c r="C35" s="82"/>
      <c r="D35" s="82" t="s">
        <v>1669</v>
      </c>
      <c r="E35" s="82" t="s">
        <v>2296</v>
      </c>
      <c r="F35" s="82" t="s">
        <v>234</v>
      </c>
      <c r="G35" s="82" t="s">
        <v>234</v>
      </c>
      <c r="H35" s="106" t="str">
        <f t="shared" si="2"/>
        <v>baitlure_bait_tl_pl</v>
      </c>
      <c r="I35" s="97" t="s">
        <v>2378</v>
      </c>
      <c r="J35" s="97" t="str">
        <f>VLOOKUP(F35,glossary!H:L,5,FALSE)</f>
        <v>A food item (or other substance) that is placed to attract animals via the sense of taste and olfactory cues (Schlexer, 2008).</v>
      </c>
      <c r="K35" s="82" t="s">
        <v>2380</v>
      </c>
      <c r="L35" s="82" t="str">
        <f>"{{ "&amp;H35&amp;" }}"</f>
        <v>{{ baitlure_bait_tl_pl }}</v>
      </c>
      <c r="M35" s="110" t="s">
        <v>1276</v>
      </c>
      <c r="N35" t="s">
        <v>1277</v>
      </c>
      <c r="O35" s="22" t="s">
        <v>2404</v>
      </c>
      <c r="P35" t="s">
        <v>2403</v>
      </c>
      <c r="Q35" t="str">
        <f t="shared" si="1"/>
        <v xml:space="preserve">    baitlure_bait_tl_pl: "&lt;a href=\"09_glossary.html#baitlure_bait\" target=\"_blank\" data-bs-toggle=\"tooltip\" data-bs-title=\"A food item (or other substance) that is placed to attract animals via the sense of taste and olfactory cues (Schlexer, 2008).\"&gt;baits&lt;button type=\"button\" class=\"btn btn-bd-tip-info-hidden btn-sm position-relative\"&gt;.&lt;span class=\"position-absolute top-0 start-100 translate-middle\"&gt;{{ icon_info }}&lt;/span&gt;&lt;/button&gt;&lt;/a&gt; "</v>
      </c>
    </row>
    <row r="36" spans="1:17">
      <c r="A36" s="82">
        <v>2</v>
      </c>
      <c r="B36" s="82" t="s">
        <v>1922</v>
      </c>
      <c r="C36" s="82"/>
      <c r="D36" s="82" t="s">
        <v>1670</v>
      </c>
      <c r="E36" s="82" t="s">
        <v>2296</v>
      </c>
      <c r="F36" s="82" t="s">
        <v>234</v>
      </c>
      <c r="G36" s="82" t="s">
        <v>234</v>
      </c>
      <c r="H36" s="106" t="str">
        <f t="shared" si="2"/>
        <v>baitlure_bait_tu_pl</v>
      </c>
      <c r="I36" s="97" t="s">
        <v>2377</v>
      </c>
      <c r="J36" s="97" t="str">
        <f>VLOOKUP(F36,glossary!H:L,5,FALSE)</f>
        <v>A food item (or other substance) that is placed to attract animals via the sense of taste and olfactory cues (Schlexer, 2008).</v>
      </c>
      <c r="K36" s="82" t="s">
        <v>2379</v>
      </c>
      <c r="L36" s="82" t="str">
        <f>"{{ "&amp;H36&amp;" }}"</f>
        <v>{{ baitlure_bait_tu_pl }}</v>
      </c>
      <c r="M36" s="110" t="s">
        <v>1276</v>
      </c>
      <c r="N36" t="s">
        <v>1277</v>
      </c>
      <c r="O36" s="22" t="s">
        <v>2404</v>
      </c>
      <c r="P36" t="s">
        <v>2403</v>
      </c>
      <c r="Q36" t="str">
        <f t="shared" si="1"/>
        <v xml:space="preserve">    baitlure_bait_tu_pl: "&lt;a href=\"09_glossary.html#baitlure_bait\" target=\"_blank\" data-bs-toggle=\"tooltip\" data-bs-title=\"A food item (or other substance) that is placed to attract animals via the sense of taste and olfactory cues (Schlexer, 2008).\"&gt;Baits&lt;button type=\"button\" class=\"btn btn-bd-tip-info-hidden btn-sm position-relative\"&gt;.&lt;span class=\"position-absolute top-0 start-100 translate-middle\"&gt;{{ icon_info }}&lt;/span&gt;&lt;/button&gt;&lt;/a&gt; "</v>
      </c>
    </row>
    <row r="37" spans="1:17">
      <c r="A37" s="82">
        <v>2</v>
      </c>
      <c r="B37" s="82" t="s">
        <v>1922</v>
      </c>
      <c r="C37" s="82"/>
      <c r="D37" s="82" t="s">
        <v>1670</v>
      </c>
      <c r="E37" s="82" t="s">
        <v>1396</v>
      </c>
      <c r="F37" s="82" t="s">
        <v>340</v>
      </c>
      <c r="G37" s="82" t="s">
        <v>340</v>
      </c>
      <c r="H37" s="106" t="str">
        <f t="shared" si="2"/>
        <v>batteries_replaced_tu</v>
      </c>
      <c r="I37" s="97" t="s">
        <v>691</v>
      </c>
      <c r="J37" s="97" t="str">
        <f>VLOOKUP(F37,glossary!H:L,5,FALSE)</f>
        <v>Whether the camera's batteries were replaced.</v>
      </c>
      <c r="K37" s="82" t="s">
        <v>2225</v>
      </c>
      <c r="L37" s="82" t="str">
        <f>"{{ "&amp;H37&amp;" }}"</f>
        <v>{{ batteries_replaced_tu }}</v>
      </c>
      <c r="M37" s="110" t="s">
        <v>1276</v>
      </c>
      <c r="N37" t="s">
        <v>1277</v>
      </c>
      <c r="O37" s="22" t="s">
        <v>2404</v>
      </c>
      <c r="P37" t="s">
        <v>2403</v>
      </c>
      <c r="Q37" t="str">
        <f t="shared" si="1"/>
        <v xml:space="preserve">    batteries_replaced_tu: "&lt;a href=\"09_glossary.html#batteries_replaced\" target=\"_blank\" data-bs-toggle=\"tooltip\" data-bs-title=\"Whether the camera's batteries were replaced.\"&gt;Batteries Replaced&lt;button type=\"button\" class=\"btn btn-bd-tip-info-hidden btn-sm position-relative\"&gt;.&lt;span class=\"position-absolute top-0 start-100 translate-middle\"&gt;{{ icon_info }}&lt;/span&gt;&lt;/button&gt;&lt;/a&gt; "</v>
      </c>
    </row>
    <row r="38" spans="1:17">
      <c r="A38" s="82">
        <v>3</v>
      </c>
      <c r="B38" s="82" t="s">
        <v>1916</v>
      </c>
      <c r="C38" s="82"/>
      <c r="D38" s="82" t="s">
        <v>1670</v>
      </c>
      <c r="E38" s="82" t="s">
        <v>1396</v>
      </c>
      <c r="F38" s="82" t="s">
        <v>340</v>
      </c>
      <c r="G38" s="86" t="s">
        <v>340</v>
      </c>
      <c r="H38" s="106" t="str">
        <f t="shared" si="2"/>
        <v>batteries_replaced_tu</v>
      </c>
      <c r="I38" s="102" t="s">
        <v>691</v>
      </c>
      <c r="J38" s="97" t="str">
        <f>VLOOKUP(F38,glossary!H:L,5,FALSE)</f>
        <v>Whether the camera's batteries were replaced.</v>
      </c>
      <c r="K38" s="98" t="s">
        <v>691</v>
      </c>
      <c r="L38" s="82" t="str">
        <f>"{{ "&amp;H38&amp;" }}"</f>
        <v>{{ batteries_replaced_tu }}</v>
      </c>
      <c r="M38" s="110" t="s">
        <v>1276</v>
      </c>
      <c r="N38" t="s">
        <v>1277</v>
      </c>
      <c r="O38" s="22" t="s">
        <v>2404</v>
      </c>
      <c r="P38" t="s">
        <v>2403</v>
      </c>
      <c r="Q38" t="str">
        <f t="shared" si="1"/>
        <v xml:space="preserve">    batteries_replaced_tu: "&lt;a href=\"09_glossary.html#batteries_replaced\" target=\"_blank\" data-bs-toggle=\"tooltip\" data-bs-title=\"Whether the camera's batteries were replaced.\"&gt;Batteries Replaced&lt;button type=\"button\" class=\"btn btn-bd-tip-info-hidden btn-sm position-relative\"&gt;.&lt;span class=\"position-absolute top-0 start-100 translate-middle\"&gt;{{ icon_info }}&lt;/span&gt;&lt;/button&gt;&lt;/a&gt; "</v>
      </c>
    </row>
    <row r="39" spans="1:17">
      <c r="A39" s="82">
        <v>2</v>
      </c>
      <c r="B39" s="82" t="s">
        <v>1922</v>
      </c>
      <c r="C39" s="82"/>
      <c r="D39" s="82" t="s">
        <v>1670</v>
      </c>
      <c r="E39" s="82" t="s">
        <v>1396</v>
      </c>
      <c r="F39" s="82" t="s">
        <v>339</v>
      </c>
      <c r="G39" s="82" t="s">
        <v>339</v>
      </c>
      <c r="H39" s="106" t="str">
        <f t="shared" si="2"/>
        <v>behaviour_tu</v>
      </c>
      <c r="I39" s="97" t="s">
        <v>30</v>
      </c>
      <c r="J39" s="97" t="str">
        <f>VLOOKUP(F39,glossary!H:L,5,FALSE)</f>
        <v>The behaviour of the individual(s) being categorized (e.g., 'Standing,' 'Drinking,' 'Vigilant,' etc.).</v>
      </c>
      <c r="K39" s="82" t="s">
        <v>2224</v>
      </c>
      <c r="L39" s="82" t="str">
        <f>"{{ "&amp;H39&amp;" }}"</f>
        <v>{{ behaviour_tu }}</v>
      </c>
      <c r="M39" s="110" t="s">
        <v>1276</v>
      </c>
      <c r="N39" t="s">
        <v>1277</v>
      </c>
      <c r="O39" s="22" t="s">
        <v>2404</v>
      </c>
      <c r="P39" t="s">
        <v>2403</v>
      </c>
      <c r="Q39" t="str">
        <f t="shared" si="1"/>
        <v xml:space="preserve">    behaviour_tu: "&lt;a href=\"09_glossary.html#behaviour\" target=\"_blank\" data-bs-toggle=\"tooltip\" data-bs-title=\"The behaviour of the individual(s) being categorized (e.g., 'Standing,' 'Drinking,' 'Vigilant,' etc.).\"&gt;Behaviour&lt;button type=\"button\" class=\"btn btn-bd-tip-info-hidden btn-sm position-relative\"&gt;.&lt;span class=\"position-absolute top-0 start-100 translate-middle\"&gt;{{ icon_info }}&lt;/span&gt;&lt;/button&gt;&lt;/a&gt; "</v>
      </c>
    </row>
    <row r="40" spans="1:17">
      <c r="A40" s="82">
        <v>2</v>
      </c>
      <c r="B40" s="82" t="s">
        <v>1922</v>
      </c>
      <c r="C40" s="82"/>
      <c r="D40" s="82" t="s">
        <v>1669</v>
      </c>
      <c r="E40" s="82" t="s">
        <v>1396</v>
      </c>
      <c r="F40" s="82" t="s">
        <v>39</v>
      </c>
      <c r="G40" s="82" t="s">
        <v>39</v>
      </c>
      <c r="H40" s="106" t="str">
        <f t="shared" si="2"/>
        <v>obj_behaviour_tl</v>
      </c>
      <c r="I40" s="97" t="s">
        <v>339</v>
      </c>
      <c r="J40" s="97" t="str">
        <f>VLOOKUP(F40,glossary!H:L,5,FALSE)</f>
        <v>behaviour focused objectives vary greatly; they may be qualitative or quantitative (e.g., diel activity patterns, mating, boldness, predation, foraging, activity patterns, vigilance, parental care (Caravaggi et al., 2020; Wearn &amp; Glover-Kapfer, 2017).</v>
      </c>
      <c r="K40" s="82" t="s">
        <v>2067</v>
      </c>
      <c r="L40" s="82" t="str">
        <f>"{{ "&amp;H40&amp;" }}"</f>
        <v>{{ obj_behaviour_tl }}</v>
      </c>
      <c r="M40" s="110" t="s">
        <v>1276</v>
      </c>
      <c r="N40" t="s">
        <v>1277</v>
      </c>
      <c r="O40" s="22" t="s">
        <v>2404</v>
      </c>
      <c r="P40" t="s">
        <v>2403</v>
      </c>
      <c r="Q40" t="str">
        <f t="shared" si="1"/>
        <v xml:space="preserve">    obj_behaviour_tl: "&lt;a href=\"09_glossary.html#obj_behaviour\" target=\"_blank\" data-bs-toggle=\"tooltip\" data-bs-title=\"behaviour focused objectives vary greatly; they may be qualitative or quantitative (e.g., diel activity patterns, mating, boldness, predation, foraging, activity patterns, vigilance, parental care (Caravaggi et al., 2020; Wearn &amp; Glover-Kapfer, 2017).\"&gt;behaviour&lt;button type=\"button\" class=\"btn btn-bd-tip-info-hidden btn-sm position-relative\"&gt;.&lt;span class=\"position-absolute top-0 start-100 translate-middle\"&gt;{{ icon_info }}&lt;/span&gt;&lt;/button&gt;&lt;/a&gt; "</v>
      </c>
    </row>
    <row r="41" spans="1:17">
      <c r="A41" s="82">
        <v>2</v>
      </c>
      <c r="B41" s="82" t="s">
        <v>1922</v>
      </c>
      <c r="C41" s="82"/>
      <c r="D41" s="82" t="s">
        <v>1670</v>
      </c>
      <c r="E41" s="82" t="s">
        <v>1396</v>
      </c>
      <c r="F41" s="82" t="s">
        <v>39</v>
      </c>
      <c r="G41" s="82" t="s">
        <v>39</v>
      </c>
      <c r="H41" s="106" t="str">
        <f t="shared" si="2"/>
        <v>obj_behaviour_tu</v>
      </c>
      <c r="I41" s="97" t="s">
        <v>30</v>
      </c>
      <c r="J41" s="97" t="str">
        <f>VLOOKUP(F41,glossary!H:L,5,FALSE)</f>
        <v>behaviour focused objectives vary greatly; they may be qualitative or quantitative (e.g., diel activity patterns, mating, boldness, predation, foraging, activity patterns, vigilance, parental care (Caravaggi et al., 2020; Wearn &amp; Glover-Kapfer, 2017).</v>
      </c>
      <c r="K41" s="82" t="s">
        <v>2066</v>
      </c>
      <c r="L41" s="82" t="str">
        <f>"{{ "&amp;H41&amp;" }}"</f>
        <v>{{ obj_behaviour_tu }}</v>
      </c>
      <c r="M41" s="110" t="s">
        <v>1276</v>
      </c>
      <c r="N41" t="s">
        <v>1277</v>
      </c>
      <c r="O41" s="22" t="s">
        <v>2404</v>
      </c>
      <c r="P41" t="s">
        <v>2403</v>
      </c>
      <c r="Q41" t="str">
        <f t="shared" si="1"/>
        <v xml:space="preserve">    obj_behaviour_tu: "&lt;a href=\"09_glossary.html#obj_behaviour\" target=\"_blank\" data-bs-toggle=\"tooltip\" data-bs-title=\"behaviour focused objectives vary greatly; they may be qualitative or quantitative (e.g., diel activity patterns, mating, boldness, predation, foraging, activity patterns, vigilance, parental care (Caravaggi et al., 2020; Wearn &amp; Glover-Kapfer, 2017).\"&gt;Behaviour&lt;button type=\"button\" class=\"btn btn-bd-tip-info-hidden btn-sm position-relative\"&gt;.&lt;span class=\"position-absolute top-0 start-100 translate-middle\"&gt;{{ icon_info }}&lt;/span&gt;&lt;/button&gt;&lt;/a&gt; "</v>
      </c>
    </row>
    <row r="42" spans="1:17">
      <c r="A42" s="82">
        <v>1</v>
      </c>
      <c r="B42" s="82" t="s">
        <v>1525</v>
      </c>
      <c r="C42" s="82" t="s">
        <v>429</v>
      </c>
      <c r="D42" s="82" t="s">
        <v>1669</v>
      </c>
      <c r="E42" s="82" t="s">
        <v>2296</v>
      </c>
      <c r="F42" s="82" t="s">
        <v>339</v>
      </c>
      <c r="G42" s="82" t="s">
        <v>339</v>
      </c>
      <c r="H42" s="106" t="str">
        <f t="shared" si="2"/>
        <v>behaviour_tl_pl</v>
      </c>
      <c r="I42" s="97" t="s">
        <v>1653</v>
      </c>
      <c r="J42" s="97" t="str">
        <f>VLOOKUP(F42,glossary!H:L,5,FALSE)</f>
        <v>The behaviour of the individual(s) being categorized (e.g., 'Standing,' 'Drinking,' 'Vigilant,' etc.).</v>
      </c>
      <c r="K42" s="82" t="s">
        <v>1580</v>
      </c>
      <c r="L42" s="82" t="str">
        <f>"{{ "&amp;H42&amp;" }}"</f>
        <v>{{ behaviour_tl_pl }}</v>
      </c>
      <c r="M42" s="110" t="s">
        <v>1276</v>
      </c>
      <c r="N42" t="s">
        <v>1277</v>
      </c>
      <c r="O42" s="22" t="s">
        <v>2404</v>
      </c>
      <c r="P42" t="s">
        <v>2403</v>
      </c>
      <c r="Q42" t="str">
        <f t="shared" si="1"/>
        <v xml:space="preserve">    behaviour_tl_pl: "&lt;a href=\"09_glossary.html#behaviour\" target=\"_blank\" data-bs-toggle=\"tooltip\" data-bs-title=\"The behaviour of the individual(s) being categorized (e.g., 'Standing,' 'Drinking,' 'Vigilant,' etc.).\"&gt;behaviours&lt;button type=\"button\" class=\"btn btn-bd-tip-info-hidden btn-sm position-relative\"&gt;.&lt;span class=\"position-absolute top-0 start-100 translate-middle\"&gt;{{ icon_info }}&lt;/span&gt;&lt;/button&gt;&lt;/a&gt; "</v>
      </c>
    </row>
    <row r="43" spans="1:17">
      <c r="A43" s="82">
        <v>1</v>
      </c>
      <c r="B43" s="82" t="s">
        <v>1525</v>
      </c>
      <c r="C43" s="82" t="s">
        <v>429</v>
      </c>
      <c r="D43" s="82" t="s">
        <v>1670</v>
      </c>
      <c r="E43" s="82" t="s">
        <v>2296</v>
      </c>
      <c r="F43" s="82" t="s">
        <v>339</v>
      </c>
      <c r="G43" s="82" t="s">
        <v>339</v>
      </c>
      <c r="H43" s="106" t="str">
        <f t="shared" si="2"/>
        <v>behaviour_tu_pl</v>
      </c>
      <c r="I43" s="97" t="s">
        <v>1624</v>
      </c>
      <c r="J43" s="97" t="str">
        <f>VLOOKUP(F43,glossary!H:L,5,FALSE)</f>
        <v>The behaviour of the individual(s) being categorized (e.g., 'Standing,' 'Drinking,' 'Vigilant,' etc.).</v>
      </c>
      <c r="K43" s="82" t="s">
        <v>1565</v>
      </c>
      <c r="L43" s="82" t="str">
        <f>"{{ "&amp;H43&amp;" }}"</f>
        <v>{{ behaviour_tu_pl }}</v>
      </c>
      <c r="M43" s="110" t="s">
        <v>1276</v>
      </c>
      <c r="N43" t="s">
        <v>1277</v>
      </c>
      <c r="O43" s="22" t="s">
        <v>2404</v>
      </c>
      <c r="P43" t="s">
        <v>2403</v>
      </c>
      <c r="Q43" t="str">
        <f t="shared" si="1"/>
        <v xml:space="preserve">    behaviour_tu_pl: "&lt;a href=\"09_glossary.html#behaviour\" target=\"_blank\" data-bs-toggle=\"tooltip\" data-bs-title=\"The behaviour of the individual(s) being categorized (e.g., 'Standing,' 'Drinking,' 'Vigilant,' etc.).\"&gt;Behaviours&lt;button type=\"button\" class=\"btn btn-bd-tip-info-hidden btn-sm position-relative\"&gt;.&lt;span class=\"position-absolute top-0 start-100 translate-middle\"&gt;{{ icon_info }}&lt;/span&gt;&lt;/button&gt;&lt;/a&gt; "</v>
      </c>
    </row>
    <row r="44" spans="1:17">
      <c r="A44" s="82">
        <v>2</v>
      </c>
      <c r="B44" s="82" t="s">
        <v>1922</v>
      </c>
      <c r="C44" s="82"/>
      <c r="D44" s="82" t="s">
        <v>1669</v>
      </c>
      <c r="E44" s="82" t="s">
        <v>2288</v>
      </c>
      <c r="F44" s="82" t="s">
        <v>433</v>
      </c>
      <c r="G44" s="82" t="s">
        <v>433</v>
      </c>
      <c r="H44" s="106" t="str">
        <f t="shared" si="2"/>
        <v>mod_divers_rich_beta_tl_simp</v>
      </c>
      <c r="I44" s="97" t="s">
        <v>1305</v>
      </c>
      <c r="J44" s="97" t="str">
        <f>VLOOKUP(F44,glossary!H:L,5,FALSE)</f>
        <v>The differences between the communities or, more formally, the variance among the communities  (Wearn &amp; Glover-Kapfer, 2017).</v>
      </c>
      <c r="K44" s="82" t="s">
        <v>2110</v>
      </c>
      <c r="L44" s="82" t="str">
        <f>"{{ "&amp;H44&amp;" }}"</f>
        <v>{{ mod_divers_rich_beta_tl_simp }}</v>
      </c>
      <c r="M44" s="110" t="s">
        <v>1276</v>
      </c>
      <c r="N44" t="s">
        <v>1277</v>
      </c>
      <c r="O44" s="22" t="s">
        <v>2404</v>
      </c>
      <c r="P44" t="s">
        <v>2403</v>
      </c>
      <c r="Q44" t="str">
        <f t="shared" si="1"/>
        <v xml:space="preserve">    mod_divers_rich_beta_tl_simp: "&lt;a href=\"09_glossary.html#mod_divers_rich_beta\" target=\"_blank\" data-bs-toggle=\"tooltip\" data-bs-title=\"The differences between the communities or, more formally, the variance among the communities  (Wearn &amp; Glover-Kapfer, 2017).\"&gt;beta-diversity (β)&lt;button type=\"button\" class=\"btn btn-bd-tip-info-hidden btn-sm position-relative\"&gt;.&lt;span class=\"position-absolute top-0 start-100 translate-middle\"&gt;{{ icon_info }}&lt;/span&gt;&lt;/button&gt;&lt;/a&gt; "</v>
      </c>
    </row>
    <row r="45" spans="1:17">
      <c r="A45" s="82">
        <v>3</v>
      </c>
      <c r="B45" s="82" t="s">
        <v>1916</v>
      </c>
      <c r="C45" s="82"/>
      <c r="D45" s="82" t="s">
        <v>1669</v>
      </c>
      <c r="E45" s="82" t="s">
        <v>2288</v>
      </c>
      <c r="F45" s="82" t="s">
        <v>433</v>
      </c>
      <c r="G45" s="86" t="s">
        <v>433</v>
      </c>
      <c r="H45" s="106" t="str">
        <f t="shared" si="2"/>
        <v>mod_divers_rich_beta_tl_simp</v>
      </c>
      <c r="I45" s="104" t="s">
        <v>1305</v>
      </c>
      <c r="J45" s="97" t="str">
        <f>VLOOKUP(F45,glossary!H:L,5,FALSE)</f>
        <v>The differences between the communities or, more formally, the variance among the communities  (Wearn &amp; Glover-Kapfer, 2017).</v>
      </c>
      <c r="K45" s="99" t="s">
        <v>1305</v>
      </c>
      <c r="L45" s="82" t="str">
        <f>"{{ "&amp;H45&amp;" }}"</f>
        <v>{{ mod_divers_rich_beta_tl_simp }}</v>
      </c>
      <c r="M45" s="110" t="s">
        <v>1276</v>
      </c>
      <c r="N45" t="s">
        <v>1277</v>
      </c>
      <c r="O45" s="22" t="s">
        <v>2404</v>
      </c>
      <c r="P45" t="s">
        <v>2403</v>
      </c>
      <c r="Q45" t="str">
        <f t="shared" si="1"/>
        <v xml:space="preserve">    mod_divers_rich_beta_tl_simp: "&lt;a href=\"09_glossary.html#mod_divers_rich_beta\" target=\"_blank\" data-bs-toggle=\"tooltip\" data-bs-title=\"The differences between the communities or, more formally, the variance among the communities  (Wearn &amp; Glover-Kapfer, 2017).\"&gt;beta-diversity (β)&lt;button type=\"button\" class=\"btn btn-bd-tip-info-hidden btn-sm position-relative\"&gt;.&lt;span class=\"position-absolute top-0 start-100 translate-middle\"&gt;{{ icon_info }}&lt;/span&gt;&lt;/button&gt;&lt;/a&gt; "</v>
      </c>
    </row>
    <row r="46" spans="1:17">
      <c r="A46" s="82">
        <v>2</v>
      </c>
      <c r="B46" s="82" t="s">
        <v>1922</v>
      </c>
      <c r="C46" s="82"/>
      <c r="D46" s="82" t="s">
        <v>1670</v>
      </c>
      <c r="E46" s="82" t="s">
        <v>2288</v>
      </c>
      <c r="F46" s="82" t="s">
        <v>433</v>
      </c>
      <c r="G46" s="82" t="s">
        <v>433</v>
      </c>
      <c r="H46" s="106" t="str">
        <f t="shared" si="2"/>
        <v>mod_divers_rich_beta_tu_simp</v>
      </c>
      <c r="I46" s="97" t="s">
        <v>627</v>
      </c>
      <c r="J46" s="97" t="str">
        <f>VLOOKUP(F46,glossary!H:L,5,FALSE)</f>
        <v>The differences between the communities or, more formally, the variance among the communities  (Wearn &amp; Glover-Kapfer, 2017).</v>
      </c>
      <c r="K46" s="82" t="s">
        <v>2109</v>
      </c>
      <c r="L46" s="82" t="str">
        <f>"{{ "&amp;H46&amp;" }}"</f>
        <v>{{ mod_divers_rich_beta_tu_simp }}</v>
      </c>
      <c r="M46" s="110" t="s">
        <v>1276</v>
      </c>
      <c r="N46" t="s">
        <v>1277</v>
      </c>
      <c r="O46" s="22" t="s">
        <v>2404</v>
      </c>
      <c r="P46" t="s">
        <v>2403</v>
      </c>
      <c r="Q46" t="str">
        <f t="shared" si="1"/>
        <v xml:space="preserve">    mod_divers_rich_beta_tu_simp: "&lt;a href=\"09_glossary.html#mod_divers_rich_beta\" target=\"_blank\" data-bs-toggle=\"tooltip\" data-bs-title=\"The differences between the communities or, more formally, the variance among the communities  (Wearn &amp; Glover-Kapfer, 2017).\"&gt;Beta-diversity (β)&lt;button type=\"button\" class=\"btn btn-bd-tip-info-hidden btn-sm position-relative\"&gt;.&lt;span class=\"position-absolute top-0 start-100 translate-middle\"&gt;{{ icon_info }}&lt;/span&gt;&lt;/button&gt;&lt;/a&gt; "</v>
      </c>
    </row>
    <row r="47" spans="1:17">
      <c r="A47" s="82">
        <v>3</v>
      </c>
      <c r="B47" s="82" t="s">
        <v>1916</v>
      </c>
      <c r="C47" s="82"/>
      <c r="D47" s="82" t="s">
        <v>1670</v>
      </c>
      <c r="E47" s="82" t="s">
        <v>2288</v>
      </c>
      <c r="F47" s="82" t="s">
        <v>433</v>
      </c>
      <c r="G47" s="86" t="s">
        <v>433</v>
      </c>
      <c r="H47" s="106" t="str">
        <f t="shared" si="2"/>
        <v>mod_divers_rich_beta_tu_simp</v>
      </c>
      <c r="I47" s="97" t="s">
        <v>627</v>
      </c>
      <c r="J47" s="97" t="str">
        <f>VLOOKUP(F47,glossary!H:L,5,FALSE)</f>
        <v>The differences between the communities or, more formally, the variance among the communities  (Wearn &amp; Glover-Kapfer, 2017).</v>
      </c>
      <c r="K47" s="82" t="s">
        <v>627</v>
      </c>
      <c r="L47" s="82" t="str">
        <f>"{{ "&amp;H47&amp;" }}"</f>
        <v>{{ mod_divers_rich_beta_tu_simp }}</v>
      </c>
      <c r="M47" s="110" t="s">
        <v>1276</v>
      </c>
      <c r="N47" t="s">
        <v>1277</v>
      </c>
      <c r="O47" s="22" t="s">
        <v>2404</v>
      </c>
      <c r="P47" t="s">
        <v>2403</v>
      </c>
      <c r="Q47" t="str">
        <f t="shared" si="1"/>
        <v xml:space="preserve">    mod_divers_rich_beta_tu_simp: "&lt;a href=\"09_glossary.html#mod_divers_rich_beta\" target=\"_blank\" data-bs-toggle=\"tooltip\" data-bs-title=\"The differences between the communities or, more formally, the variance among the communities  (Wearn &amp; Glover-Kapfer, 2017).\"&gt;Beta-diversity (β)&lt;button type=\"button\" class=\"btn btn-bd-tip-info-hidden btn-sm position-relative\"&gt;.&lt;span class=\"position-absolute top-0 start-100 translate-middle\"&gt;{{ icon_info }}&lt;/span&gt;&lt;/button&gt;&lt;/a&gt; "</v>
      </c>
    </row>
    <row r="48" spans="1:17">
      <c r="A48" s="82">
        <v>2</v>
      </c>
      <c r="B48" s="82" t="s">
        <v>1922</v>
      </c>
      <c r="C48" s="82"/>
      <c r="D48" s="82" t="s">
        <v>1670</v>
      </c>
      <c r="E48" s="82" t="s">
        <v>1396</v>
      </c>
      <c r="F48" s="82" t="s">
        <v>1713</v>
      </c>
      <c r="G48" s="82" t="s">
        <v>1713</v>
      </c>
      <c r="H48" s="106" t="str">
        <f t="shared" si="2"/>
        <v>cam_active_on_arrival_tu</v>
      </c>
      <c r="I48" s="97" t="s">
        <v>745</v>
      </c>
      <c r="J48" s="97" t="str">
        <f>VLOOKUP(F48,glossary!H:L,5,FALSE)</f>
        <v>Whether a camera was functional upon arrival.</v>
      </c>
      <c r="K48" s="82" t="s">
        <v>2223</v>
      </c>
      <c r="L48" s="82" t="str">
        <f>"{{ "&amp;H48&amp;" }}"</f>
        <v>{{ cam_active_on_arrival_tu }}</v>
      </c>
      <c r="M48" s="110" t="s">
        <v>1276</v>
      </c>
      <c r="N48" t="s">
        <v>1277</v>
      </c>
      <c r="O48" s="22" t="s">
        <v>2404</v>
      </c>
      <c r="P48" t="s">
        <v>2403</v>
      </c>
      <c r="Q48" t="str">
        <f t="shared" si="1"/>
        <v xml:space="preserve">    cam_active_on_arrival_tu: "&lt;a href=\"09_glossary.html#cam_active_on_arrival\" target=\"_blank\" data-bs-toggle=\"tooltip\" data-bs-title=\"Whether a camera was functional upon arrival.\"&gt;Camera Active On Arrival&lt;button type=\"button\" class=\"btn btn-bd-tip-info-hidden btn-sm position-relative\"&gt;.&lt;span class=\"position-absolute top-0 start-100 translate-middle\"&gt;{{ icon_info }}&lt;/span&gt;&lt;/button&gt;&lt;/a&gt; "</v>
      </c>
    </row>
    <row r="49" spans="1:17">
      <c r="A49" s="82">
        <v>3</v>
      </c>
      <c r="B49" s="82" t="s">
        <v>1916</v>
      </c>
      <c r="C49" s="82"/>
      <c r="D49" s="82" t="s">
        <v>1670</v>
      </c>
      <c r="E49" s="82" t="s">
        <v>1396</v>
      </c>
      <c r="F49" s="82" t="s">
        <v>1713</v>
      </c>
      <c r="G49" s="86" t="s">
        <v>1713</v>
      </c>
      <c r="H49" s="106" t="str">
        <f t="shared" si="2"/>
        <v>cam_active_on_arrival_tu</v>
      </c>
      <c r="I49" s="102" t="s">
        <v>745</v>
      </c>
      <c r="J49" s="97" t="str">
        <f>VLOOKUP(F49,glossary!H:L,5,FALSE)</f>
        <v>Whether a camera was functional upon arrival.</v>
      </c>
      <c r="K49" s="98" t="s">
        <v>745</v>
      </c>
      <c r="L49" s="82" t="str">
        <f>"{{ "&amp;H49&amp;" }}"</f>
        <v>{{ cam_active_on_arrival_tu }}</v>
      </c>
      <c r="M49" s="110" t="s">
        <v>1276</v>
      </c>
      <c r="N49" t="s">
        <v>1277</v>
      </c>
      <c r="O49" s="22" t="s">
        <v>2404</v>
      </c>
      <c r="P49" t="s">
        <v>2403</v>
      </c>
      <c r="Q49" t="str">
        <f t="shared" si="1"/>
        <v xml:space="preserve">    cam_active_on_arrival_tu: "&lt;a href=\"09_glossary.html#cam_active_on_arrival\" target=\"_blank\" data-bs-toggle=\"tooltip\" data-bs-title=\"Whether a camera was functional upon arrival.\"&gt;Camera Active On Arrival&lt;button type=\"button\" class=\"btn btn-bd-tip-info-hidden btn-sm position-relative\"&gt;.&lt;span class=\"position-absolute top-0 start-100 translate-middle\"&gt;{{ icon_info }}&lt;/span&gt;&lt;/button&gt;&lt;/a&gt; "</v>
      </c>
    </row>
    <row r="50" spans="1:17">
      <c r="A50" s="82">
        <v>2</v>
      </c>
      <c r="B50" s="82" t="s">
        <v>1922</v>
      </c>
      <c r="C50" s="82"/>
      <c r="D50" s="82" t="s">
        <v>1670</v>
      </c>
      <c r="E50" s="82" t="s">
        <v>1396</v>
      </c>
      <c r="F50" s="82" t="s">
        <v>1714</v>
      </c>
      <c r="G50" s="82" t="s">
        <v>1714</v>
      </c>
      <c r="H50" s="106" t="str">
        <f t="shared" si="2"/>
        <v>cam_active_on_departure_tu</v>
      </c>
      <c r="I50" s="97" t="s">
        <v>746</v>
      </c>
      <c r="J50" s="97" t="str">
        <f>VLOOKUP(F50,glossary!H:L,5,FALSE)</f>
        <v>Whether a camera was functional upon departure.</v>
      </c>
      <c r="K50" s="82" t="s">
        <v>2222</v>
      </c>
      <c r="L50" s="82" t="str">
        <f>"{{ "&amp;H50&amp;" }}"</f>
        <v>{{ cam_active_on_departure_tu }}</v>
      </c>
      <c r="M50" s="110" t="s">
        <v>1276</v>
      </c>
      <c r="N50" t="s">
        <v>1277</v>
      </c>
      <c r="O50" s="22" t="s">
        <v>2404</v>
      </c>
      <c r="P50" t="s">
        <v>2403</v>
      </c>
      <c r="Q50" t="str">
        <f t="shared" si="1"/>
        <v xml:space="preserve">    cam_active_on_departure_tu: "&lt;a href=\"09_glossary.html#cam_active_on_departure\" target=\"_blank\" data-bs-toggle=\"tooltip\" data-bs-title=\"Whether a camera was functional upon departure.\"&gt;Camera Active On Departure&lt;button type=\"button\" class=\"btn btn-bd-tip-info-hidden btn-sm position-relative\"&gt;.&lt;span class=\"position-absolute top-0 start-100 translate-middle\"&gt;{{ icon_info }}&lt;/span&gt;&lt;/button&gt;&lt;/a&gt; "</v>
      </c>
    </row>
    <row r="51" spans="1:17">
      <c r="A51" s="82">
        <v>3</v>
      </c>
      <c r="B51" s="82" t="s">
        <v>1916</v>
      </c>
      <c r="C51" s="82"/>
      <c r="D51" s="82" t="s">
        <v>1670</v>
      </c>
      <c r="E51" s="82" t="s">
        <v>1396</v>
      </c>
      <c r="F51" s="82" t="s">
        <v>1714</v>
      </c>
      <c r="G51" s="86" t="s">
        <v>1714</v>
      </c>
      <c r="H51" s="106" t="str">
        <f t="shared" si="2"/>
        <v>cam_active_on_departure_tu</v>
      </c>
      <c r="I51" s="102" t="s">
        <v>746</v>
      </c>
      <c r="J51" s="97" t="str">
        <f>VLOOKUP(F51,glossary!H:L,5,FALSE)</f>
        <v>Whether a camera was functional upon departure.</v>
      </c>
      <c r="K51" s="98" t="s">
        <v>746</v>
      </c>
      <c r="L51" s="82" t="str">
        <f>"{{ "&amp;H51&amp;" }}"</f>
        <v>{{ cam_active_on_departure_tu }}</v>
      </c>
      <c r="M51" s="110" t="s">
        <v>1276</v>
      </c>
      <c r="N51" t="s">
        <v>1277</v>
      </c>
      <c r="O51" s="22" t="s">
        <v>2404</v>
      </c>
      <c r="P51" t="s">
        <v>2403</v>
      </c>
      <c r="Q51" t="str">
        <f t="shared" si="1"/>
        <v xml:space="preserve">    cam_active_on_departure_tu: "&lt;a href=\"09_glossary.html#cam_active_on_departure\" target=\"_blank\" data-bs-toggle=\"tooltip\" data-bs-title=\"Whether a camera was functional upon departure.\"&gt;Camera Active On Departure&lt;button type=\"button\" class=\"btn btn-bd-tip-info-hidden btn-sm position-relative\"&gt;.&lt;span class=\"position-absolute top-0 start-100 translate-middle\"&gt;{{ icon_info }}&lt;/span&gt;&lt;/button&gt;&lt;/a&gt; "</v>
      </c>
    </row>
    <row r="52" spans="1:17">
      <c r="A52" s="82">
        <v>2</v>
      </c>
      <c r="B52" s="82" t="s">
        <v>1922</v>
      </c>
      <c r="C52" s="82"/>
      <c r="D52" s="82" t="s">
        <v>1669</v>
      </c>
      <c r="E52" s="82" t="s">
        <v>1396</v>
      </c>
      <c r="F52" s="82" t="s">
        <v>1715</v>
      </c>
      <c r="G52" s="82" t="s">
        <v>1715</v>
      </c>
      <c r="H52" s="106" t="str">
        <f t="shared" si="2"/>
        <v>cam_angle_tl</v>
      </c>
      <c r="I52" s="97" t="s">
        <v>1306</v>
      </c>
      <c r="J52" s="97" t="str">
        <f>VLOOKUP(F52,glossary!H:L,5,FALSE)</f>
        <v>The degree at which the camera is pointed toward the FOV Target Feature relative to the horizontal ground surface (with respect to slope, if applicable).</v>
      </c>
      <c r="K52" s="82" t="s">
        <v>2221</v>
      </c>
      <c r="L52" s="82" t="str">
        <f>"{{ "&amp;H52&amp;" }}"</f>
        <v>{{ cam_angle_tl }}</v>
      </c>
      <c r="M52" s="110" t="s">
        <v>1276</v>
      </c>
      <c r="N52" t="s">
        <v>1277</v>
      </c>
      <c r="O52" s="22" t="s">
        <v>2404</v>
      </c>
      <c r="P52" t="s">
        <v>2403</v>
      </c>
      <c r="Q52" t="str">
        <f t="shared" si="1"/>
        <v xml:space="preserve">    cam_angle_tl: "&lt;a href=\"09_glossary.html#cam_angle\" target=\"_blank\" data-bs-toggle=\"tooltip\" data-bs-title=\"The degree at which the camera is pointed toward the FOV Target Feature relative to the horizontal ground surface (with respect to slope, if applicable).\"&gt;camera angle&lt;button type=\"button\" class=\"btn btn-bd-tip-info-hidden btn-sm position-relative\"&gt;.&lt;span class=\"position-absolute top-0 start-100 translate-middle\"&gt;{{ icon_info }}&lt;/span&gt;&lt;/button&gt;&lt;/a&gt; "</v>
      </c>
    </row>
    <row r="53" spans="1:17">
      <c r="A53" s="82">
        <v>3</v>
      </c>
      <c r="B53" s="82" t="s">
        <v>1916</v>
      </c>
      <c r="C53" s="82"/>
      <c r="D53" s="82" t="s">
        <v>1669</v>
      </c>
      <c r="E53" s="82" t="s">
        <v>1396</v>
      </c>
      <c r="F53" s="82" t="s">
        <v>1715</v>
      </c>
      <c r="G53" s="86" t="s">
        <v>1715</v>
      </c>
      <c r="H53" s="106" t="str">
        <f t="shared" si="2"/>
        <v>cam_angle_tl</v>
      </c>
      <c r="I53" s="104" t="s">
        <v>1306</v>
      </c>
      <c r="J53" s="97" t="str">
        <f>VLOOKUP(F53,glossary!H:L,5,FALSE)</f>
        <v>The degree at which the camera is pointed toward the FOV Target Feature relative to the horizontal ground surface (with respect to slope, if applicable).</v>
      </c>
      <c r="K53" s="99" t="s">
        <v>1306</v>
      </c>
      <c r="L53" s="82" t="str">
        <f>"{{ "&amp;H53&amp;" }}"</f>
        <v>{{ cam_angle_tl }}</v>
      </c>
      <c r="M53" s="110" t="s">
        <v>1276</v>
      </c>
      <c r="N53" t="s">
        <v>1277</v>
      </c>
      <c r="O53" s="22" t="s">
        <v>2404</v>
      </c>
      <c r="P53" t="s">
        <v>2403</v>
      </c>
      <c r="Q53" t="str">
        <f t="shared" si="1"/>
        <v xml:space="preserve">    cam_angle_tl: "&lt;a href=\"09_glossary.html#cam_angle\" target=\"_blank\" data-bs-toggle=\"tooltip\" data-bs-title=\"The degree at which the camera is pointed toward the FOV Target Feature relative to the horizontal ground surface (with respect to slope, if applicable).\"&gt;camera angle&lt;button type=\"button\" class=\"btn btn-bd-tip-info-hidden btn-sm position-relative\"&gt;.&lt;span class=\"position-absolute top-0 start-100 translate-middle\"&gt;{{ icon_info }}&lt;/span&gt;&lt;/button&gt;&lt;/a&gt; "</v>
      </c>
    </row>
    <row r="54" spans="1:17">
      <c r="A54" s="82">
        <v>2</v>
      </c>
      <c r="B54" s="82" t="s">
        <v>1922</v>
      </c>
      <c r="C54" s="82"/>
      <c r="D54" s="82" t="s">
        <v>1670</v>
      </c>
      <c r="E54" s="82" t="s">
        <v>1396</v>
      </c>
      <c r="F54" s="82" t="s">
        <v>1715</v>
      </c>
      <c r="G54" s="82" t="s">
        <v>1715</v>
      </c>
      <c r="H54" s="106" t="str">
        <f t="shared" si="2"/>
        <v>cam_angle_tu</v>
      </c>
      <c r="I54" s="97" t="s">
        <v>233</v>
      </c>
      <c r="J54" s="97" t="str">
        <f>VLOOKUP(F54,glossary!H:L,5,FALSE)</f>
        <v>The degree at which the camera is pointed toward the FOV Target Feature relative to the horizontal ground surface (with respect to slope, if applicable).</v>
      </c>
      <c r="K54" s="82" t="s">
        <v>2220</v>
      </c>
      <c r="L54" s="82" t="str">
        <f>"{{ "&amp;H54&amp;" }}"</f>
        <v>{{ cam_angle_tu }}</v>
      </c>
      <c r="M54" s="110" t="s">
        <v>1276</v>
      </c>
      <c r="N54" t="s">
        <v>1277</v>
      </c>
      <c r="O54" s="22" t="s">
        <v>2404</v>
      </c>
      <c r="P54" t="s">
        <v>2403</v>
      </c>
      <c r="Q54" t="str">
        <f t="shared" si="1"/>
        <v xml:space="preserve">    cam_angle_tu: "&lt;a href=\"09_glossary.html#cam_angle\" target=\"_blank\" data-bs-toggle=\"tooltip\" data-bs-title=\"The degree at which the camera is pointed toward the FOV Target Feature relative to the horizontal ground surface (with respect to slope, if applicable).\"&gt;Camera angle&lt;button type=\"button\" class=\"btn btn-bd-tip-info-hidden btn-sm position-relative\"&gt;.&lt;span class=\"position-absolute top-0 start-100 translate-middle\"&gt;{{ icon_info }}&lt;/span&gt;&lt;/button&gt;&lt;/a&gt; "</v>
      </c>
    </row>
    <row r="55" spans="1:17">
      <c r="A55" s="82">
        <v>3</v>
      </c>
      <c r="B55" s="82" t="s">
        <v>1916</v>
      </c>
      <c r="C55" s="82"/>
      <c r="D55" s="82" t="s">
        <v>1670</v>
      </c>
      <c r="E55" s="82" t="s">
        <v>1396</v>
      </c>
      <c r="F55" s="82" t="s">
        <v>1715</v>
      </c>
      <c r="G55" s="86" t="s">
        <v>1715</v>
      </c>
      <c r="H55" s="106" t="str">
        <f t="shared" si="2"/>
        <v>cam_angle_tu</v>
      </c>
      <c r="I55" s="102" t="s">
        <v>233</v>
      </c>
      <c r="J55" s="97" t="str">
        <f>VLOOKUP(F55,glossary!H:L,5,FALSE)</f>
        <v>The degree at which the camera is pointed toward the FOV Target Feature relative to the horizontal ground surface (with respect to slope, if applicable).</v>
      </c>
      <c r="K55" s="86" t="s">
        <v>233</v>
      </c>
      <c r="L55" s="82" t="str">
        <f>"{{ "&amp;H55&amp;" }}"</f>
        <v>{{ cam_angle_tu }}</v>
      </c>
      <c r="M55" s="110" t="s">
        <v>1276</v>
      </c>
      <c r="N55" t="s">
        <v>1277</v>
      </c>
      <c r="O55" s="22" t="s">
        <v>2404</v>
      </c>
      <c r="P55" t="s">
        <v>2403</v>
      </c>
      <c r="Q55" t="str">
        <f t="shared" si="1"/>
        <v xml:space="preserve">    cam_angle_tu: "&lt;a href=\"09_glossary.html#cam_angle\" target=\"_blank\" data-bs-toggle=\"tooltip\" data-bs-title=\"The degree at which the camera is pointed toward the FOV Target Feature relative to the horizontal ground surface (with respect to slope, if applicable).\"&gt;Camera angle&lt;button type=\"button\" class=\"btn btn-bd-tip-info-hidden btn-sm position-relative\"&gt;.&lt;span class=\"position-absolute top-0 start-100 translate-middle\"&gt;{{ icon_info }}&lt;/span&gt;&lt;/button&gt;&lt;/a&gt; "</v>
      </c>
    </row>
    <row r="56" spans="1:17">
      <c r="A56" s="82">
        <v>2</v>
      </c>
      <c r="B56" s="82" t="s">
        <v>1922</v>
      </c>
      <c r="C56" s="82"/>
      <c r="D56" s="82" t="s">
        <v>1670</v>
      </c>
      <c r="E56" s="82" t="s">
        <v>1396</v>
      </c>
      <c r="F56" s="82" t="s">
        <v>1716</v>
      </c>
      <c r="G56" s="82" t="s">
        <v>1716</v>
      </c>
      <c r="H56" s="106" t="str">
        <f t="shared" si="2"/>
        <v>cam_attachment_tu</v>
      </c>
      <c r="I56" s="97" t="s">
        <v>747</v>
      </c>
      <c r="J56" s="97" t="str">
        <f>VLOOKUP(F56,glossary!H:L,5,FALSE)</f>
        <v>The method*/tools used to attach the camera (e.g., attached to a tree with a bungee cord; reported as codes such as 'Tree + Bungee*/Strap'). If 'Other,' describe in the Camera Location Comments.</v>
      </c>
      <c r="K56" s="82" t="s">
        <v>2219</v>
      </c>
      <c r="L56" s="82" t="str">
        <f>"{{ "&amp;H56&amp;" }}"</f>
        <v>{{ cam_attachment_tu }}</v>
      </c>
      <c r="M56" s="110" t="s">
        <v>1276</v>
      </c>
      <c r="N56" t="s">
        <v>1277</v>
      </c>
      <c r="O56" s="22" t="s">
        <v>2404</v>
      </c>
      <c r="P56" t="s">
        <v>2403</v>
      </c>
      <c r="Q56" t="str">
        <f t="shared" si="1"/>
        <v xml:space="preserve">    cam_attachment_tu: "&lt;a href=\"09_glossary.html#cam_attachment\" target=\"_blank\" data-bs-toggle=\"tooltip\" data-bs-title=\"The method*/tools used to attach the camera (e.g., attached to a tree with a bungee cord; reported as codes such as 'Tree + Bungee*/Strap'). If 'Other,' describe in the Camera Location Comments.\"&gt;Camera Attachment&lt;button type=\"button\" class=\"btn btn-bd-tip-info-hidden btn-sm position-relative\"&gt;.&lt;span class=\"position-absolute top-0 start-100 translate-middle\"&gt;{{ icon_info }}&lt;/span&gt;&lt;/button&gt;&lt;/a&gt; "</v>
      </c>
    </row>
    <row r="57" spans="1:17">
      <c r="A57" s="82">
        <v>3</v>
      </c>
      <c r="B57" s="82" t="s">
        <v>1916</v>
      </c>
      <c r="C57" s="82"/>
      <c r="D57" s="82" t="s">
        <v>1670</v>
      </c>
      <c r="E57" s="82" t="s">
        <v>1396</v>
      </c>
      <c r="F57" s="82" t="s">
        <v>1716</v>
      </c>
      <c r="G57" s="86" t="s">
        <v>1716</v>
      </c>
      <c r="H57" s="106" t="str">
        <f t="shared" si="2"/>
        <v>cam_attachment_tu</v>
      </c>
      <c r="I57" s="102" t="s">
        <v>747</v>
      </c>
      <c r="J57" s="97" t="str">
        <f>VLOOKUP(F57,glossary!H:L,5,FALSE)</f>
        <v>The method*/tools used to attach the camera (e.g., attached to a tree with a bungee cord; reported as codes such as 'Tree + Bungee*/Strap'). If 'Other,' describe in the Camera Location Comments.</v>
      </c>
      <c r="K57" s="98" t="s">
        <v>747</v>
      </c>
      <c r="L57" s="82" t="str">
        <f>"{{ "&amp;H57&amp;" }}"</f>
        <v>{{ cam_attachment_tu }}</v>
      </c>
      <c r="M57" s="110" t="s">
        <v>1276</v>
      </c>
      <c r="N57" t="s">
        <v>1277</v>
      </c>
      <c r="O57" s="22" t="s">
        <v>2404</v>
      </c>
      <c r="P57" t="s">
        <v>2403</v>
      </c>
      <c r="Q57" t="str">
        <f t="shared" si="1"/>
        <v xml:space="preserve">    cam_attachment_tu: "&lt;a href=\"09_glossary.html#cam_attachment\" target=\"_blank\" data-bs-toggle=\"tooltip\" data-bs-title=\"The method*/tools used to attach the camera (e.g., attached to a tree with a bungee cord; reported as codes such as 'Tree + Bungee*/Strap'). If 'Other,' describe in the Camera Location Comments.\"&gt;Camera Attachment&lt;button type=\"button\" class=\"btn btn-bd-tip-info-hidden btn-sm position-relative\"&gt;.&lt;span class=\"position-absolute top-0 start-100 translate-middle\"&gt;{{ icon_info }}&lt;/span&gt;&lt;/button&gt;&lt;/a&gt; "</v>
      </c>
    </row>
    <row r="58" spans="1:17">
      <c r="A58" s="82">
        <v>2</v>
      </c>
      <c r="B58" s="82" t="s">
        <v>1922</v>
      </c>
      <c r="C58" s="82"/>
      <c r="D58" s="82" t="s">
        <v>1670</v>
      </c>
      <c r="E58" s="82" t="s">
        <v>1396</v>
      </c>
      <c r="F58" s="82" t="s">
        <v>1717</v>
      </c>
      <c r="G58" s="82" t="s">
        <v>1717</v>
      </c>
      <c r="H58" s="106" t="str">
        <f t="shared" si="2"/>
        <v>cam_damaged_tu</v>
      </c>
      <c r="I58" s="97" t="s">
        <v>748</v>
      </c>
      <c r="J58" s="97" t="str">
        <f>VLOOKUP(F58,glossary!H:L,5,FALSE)</f>
        <v>Whether the camera was damaged or malfunctioning; if there is any damage to the device (physical or mechanical), the crew should describe the damage in the Service*/Retrieval Comments.</v>
      </c>
      <c r="K58" s="82" t="s">
        <v>2218</v>
      </c>
      <c r="L58" s="82" t="str">
        <f>"{{ "&amp;H58&amp;" }}"</f>
        <v>{{ cam_damaged_tu }}</v>
      </c>
      <c r="M58" s="110" t="s">
        <v>1276</v>
      </c>
      <c r="N58" t="s">
        <v>1277</v>
      </c>
      <c r="O58" s="22" t="s">
        <v>2404</v>
      </c>
      <c r="P58" t="s">
        <v>2403</v>
      </c>
      <c r="Q58" t="str">
        <f t="shared" si="1"/>
        <v xml:space="preserve">    cam_damaged_tu: "&lt;a href=\"09_glossary.html#cam_damaged\" target=\"_blank\" data-bs-toggle=\"tooltip\" data-bs-title=\"Whether the camera was damaged or malfunctioning; if there is any damage to the device (physical or mechanical), the crew should describe the damage in the Service*/Retrieval Comments.\"&gt;Camera Damaged&lt;button type=\"button\" class=\"btn btn-bd-tip-info-hidden btn-sm position-relative\"&gt;.&lt;span class=\"position-absolute top-0 start-100 translate-middle\"&gt;{{ icon_info }}&lt;/span&gt;&lt;/button&gt;&lt;/a&gt; "</v>
      </c>
    </row>
    <row r="59" spans="1:17">
      <c r="A59" s="82">
        <v>3</v>
      </c>
      <c r="B59" s="82" t="s">
        <v>1916</v>
      </c>
      <c r="C59" s="82"/>
      <c r="D59" s="82" t="s">
        <v>1670</v>
      </c>
      <c r="E59" s="82" t="s">
        <v>1396</v>
      </c>
      <c r="F59" s="82" t="s">
        <v>1717</v>
      </c>
      <c r="G59" s="86" t="s">
        <v>1717</v>
      </c>
      <c r="H59" s="106" t="str">
        <f t="shared" si="2"/>
        <v>cam_damaged_tu</v>
      </c>
      <c r="I59" s="102" t="s">
        <v>748</v>
      </c>
      <c r="J59" s="97" t="str">
        <f>VLOOKUP(F59,glossary!H:L,5,FALSE)</f>
        <v>Whether the camera was damaged or malfunctioning; if there is any damage to the device (physical or mechanical), the crew should describe the damage in the Service*/Retrieval Comments.</v>
      </c>
      <c r="K59" s="98" t="s">
        <v>748</v>
      </c>
      <c r="L59" s="82" t="str">
        <f>"{{ "&amp;H59&amp;" }}"</f>
        <v>{{ cam_damaged_tu }}</v>
      </c>
      <c r="M59" s="110" t="s">
        <v>1276</v>
      </c>
      <c r="N59" t="s">
        <v>1277</v>
      </c>
      <c r="O59" s="22" t="s">
        <v>2404</v>
      </c>
      <c r="P59" t="s">
        <v>2403</v>
      </c>
      <c r="Q59" t="str">
        <f t="shared" si="1"/>
        <v xml:space="preserve">    cam_damaged_tu: "&lt;a href=\"09_glossary.html#cam_damaged\" target=\"_blank\" data-bs-toggle=\"tooltip\" data-bs-title=\"Whether the camera was damaged or malfunctioning; if there is any damage to the device (physical or mechanical), the crew should describe the damage in the Service*/Retrieval Comments.\"&gt;Camera Damaged&lt;button type=\"button\" class=\"btn btn-bd-tip-info-hidden btn-sm position-relative\"&gt;.&lt;span class=\"position-absolute top-0 start-100 translate-middle\"&gt;{{ icon_info }}&lt;/span&gt;&lt;/button&gt;&lt;/a&gt; "</v>
      </c>
    </row>
    <row r="60" spans="1:17">
      <c r="A60" s="82">
        <v>3</v>
      </c>
      <c r="B60" s="82" t="s">
        <v>1916</v>
      </c>
      <c r="C60" s="82"/>
      <c r="D60" s="82" t="s">
        <v>1669</v>
      </c>
      <c r="E60" s="82" t="s">
        <v>1396</v>
      </c>
      <c r="F60" s="82" t="s">
        <v>1718</v>
      </c>
      <c r="G60" s="86" t="s">
        <v>1718</v>
      </c>
      <c r="H60" s="106" t="str">
        <f t="shared" si="2"/>
        <v>cam_days_per_cam_location_tl</v>
      </c>
      <c r="I60" s="104" t="s">
        <v>1307</v>
      </c>
      <c r="J60" s="97" t="str">
        <f>VLOOKUP(F60,glossary!H:L,5,FALSE)</f>
        <v>The number of days each camera was active and functioning during the period it was deployed (e.g., 24-hour periods or the difference in days between the Deployment Start Date Time and the Deployment End Date Time if there were no interruptions).</v>
      </c>
      <c r="K60" s="99" t="s">
        <v>1307</v>
      </c>
      <c r="L60" s="82" t="str">
        <f>"{{ "&amp;H60&amp;" }}"</f>
        <v>{{ cam_days_per_cam_location_tl }}</v>
      </c>
      <c r="M60" s="110" t="s">
        <v>1276</v>
      </c>
      <c r="N60" t="s">
        <v>1277</v>
      </c>
      <c r="O60" s="22" t="s">
        <v>2404</v>
      </c>
      <c r="P60" t="s">
        <v>2403</v>
      </c>
      <c r="Q60" t="str">
        <f t="shared" si="1"/>
        <v xml:space="preserve">    cam_days_per_cam_location_tl: "&lt;a href=\"09_glossary.html#cam_days_per_cam_location\" target=\"_blank\" data-bs-toggle=\"tooltip\" data-bs-title=\"The number of days each camera was active and functioning during the period it was deployed (e.g., 24-hour periods or the difference in days between the Deployment Start Date Time and the Deployment End Date Time if there were no interruptions).\"&gt;camera days per camera location&lt;button type=\"button\" class=\"btn btn-bd-tip-info-hidden btn-sm position-relative\"&gt;.&lt;span class=\"position-absolute top-0 start-100 translate-middle\"&gt;{{ icon_info }}&lt;/span&gt;&lt;/button&gt;&lt;/a&gt; "</v>
      </c>
    </row>
    <row r="61" spans="1:17">
      <c r="A61" s="82">
        <v>2</v>
      </c>
      <c r="B61" s="82" t="s">
        <v>1922</v>
      </c>
      <c r="C61" s="82"/>
      <c r="D61" s="82" t="s">
        <v>1670</v>
      </c>
      <c r="E61" s="82" t="s">
        <v>1396</v>
      </c>
      <c r="F61" s="82" t="s">
        <v>1718</v>
      </c>
      <c r="G61" s="82" t="s">
        <v>1718</v>
      </c>
      <c r="H61" s="106" t="str">
        <f t="shared" si="2"/>
        <v>cam_days_per_cam_location_tu</v>
      </c>
      <c r="I61" s="97" t="s">
        <v>231</v>
      </c>
      <c r="J61" s="97" t="str">
        <f>VLOOKUP(F61,glossary!H:L,5,FALSE)</f>
        <v>The number of days each camera was active and functioning during the period it was deployed (e.g., 24-hour periods or the difference in days between the Deployment Start Date Time and the Deployment End Date Time if there were no interruptions).</v>
      </c>
      <c r="K61" s="82" t="s">
        <v>2217</v>
      </c>
      <c r="L61" s="82" t="str">
        <f>"{{ "&amp;H61&amp;" }}"</f>
        <v>{{ cam_days_per_cam_location_tu }}</v>
      </c>
      <c r="M61" s="110" t="s">
        <v>1276</v>
      </c>
      <c r="N61" t="s">
        <v>1277</v>
      </c>
      <c r="O61" s="22" t="s">
        <v>2404</v>
      </c>
      <c r="P61" t="s">
        <v>2403</v>
      </c>
      <c r="Q61" t="str">
        <f t="shared" si="1"/>
        <v xml:space="preserve">    cam_days_per_cam_location_tu: "&lt;a href=\"09_glossary.html#cam_days_per_cam_location\" target=\"_blank\" data-bs-toggle=\"tooltip\" data-bs-title=\"The number of days each camera was active and functioning during the period it was deployed (e.g., 24-hour periods or the difference in days between the Deployment Start Date Time and the Deployment End Date Time if there were no interruptions).\"&gt;Camera days per camera location&lt;button type=\"button\" class=\"btn btn-bd-tip-info-hidden btn-sm position-relative\"&gt;.&lt;span class=\"position-absolute top-0 start-100 translate-middle\"&gt;{{ icon_info }}&lt;/span&gt;&lt;/button&gt;&lt;/a&gt; "</v>
      </c>
    </row>
    <row r="62" spans="1:17">
      <c r="A62" s="82">
        <v>3</v>
      </c>
      <c r="B62" s="82" t="s">
        <v>1916</v>
      </c>
      <c r="C62" s="82"/>
      <c r="D62" s="82" t="s">
        <v>1670</v>
      </c>
      <c r="E62" s="82" t="s">
        <v>1396</v>
      </c>
      <c r="F62" s="82" t="s">
        <v>1718</v>
      </c>
      <c r="G62" s="86" t="s">
        <v>1718</v>
      </c>
      <c r="H62" s="106" t="str">
        <f t="shared" si="2"/>
        <v>cam_days_per_cam_location_tu</v>
      </c>
      <c r="I62" s="102" t="s">
        <v>231</v>
      </c>
      <c r="J62" s="97" t="str">
        <f>VLOOKUP(F62,glossary!H:L,5,FALSE)</f>
        <v>The number of days each camera was active and functioning during the period it was deployed (e.g., 24-hour periods or the difference in days between the Deployment Start Date Time and the Deployment End Date Time if there were no interruptions).</v>
      </c>
      <c r="K62" s="86" t="s">
        <v>231</v>
      </c>
      <c r="L62" s="82" t="str">
        <f>"{{ "&amp;H62&amp;" }}"</f>
        <v>{{ cam_days_per_cam_location_tu }}</v>
      </c>
      <c r="M62" s="110" t="s">
        <v>1276</v>
      </c>
      <c r="N62" t="s">
        <v>1277</v>
      </c>
      <c r="O62" s="22" t="s">
        <v>2404</v>
      </c>
      <c r="P62" t="s">
        <v>2403</v>
      </c>
      <c r="Q62" t="str">
        <f t="shared" si="1"/>
        <v xml:space="preserve">    cam_days_per_cam_location_tu: "&lt;a href=\"09_glossary.html#cam_days_per_cam_location\" target=\"_blank\" data-bs-toggle=\"tooltip\" data-bs-title=\"The number of days each camera was active and functioning during the period it was deployed (e.g., 24-hour periods or the difference in days between the Deployment Start Date Time and the Deployment End Date Time if there were no interruptions).\"&gt;Camera days per camera location&lt;button type=\"button\" class=\"btn btn-bd-tip-info-hidden btn-sm position-relative\"&gt;.&lt;span class=\"position-absolute top-0 start-100 translate-middle\"&gt;{{ icon_info }}&lt;/span&gt;&lt;/button&gt;&lt;/a&gt; "</v>
      </c>
    </row>
    <row r="63" spans="1:17">
      <c r="A63" s="82">
        <v>1</v>
      </c>
      <c r="B63" s="82" t="s">
        <v>1525</v>
      </c>
      <c r="C63" s="82" t="s">
        <v>429</v>
      </c>
      <c r="D63" s="82" t="s">
        <v>1670</v>
      </c>
      <c r="E63" s="82" t="s">
        <v>2295</v>
      </c>
      <c r="F63" s="82" t="s">
        <v>1719</v>
      </c>
      <c r="G63" s="82" t="s">
        <v>1719</v>
      </c>
      <c r="H63" s="106" t="str">
        <f t="shared" si="2"/>
        <v>cam_direction_tu_nu</v>
      </c>
      <c r="I63" s="97" t="s">
        <v>1527</v>
      </c>
      <c r="J63" s="97" t="str">
        <f>VLOOKUP(F63,glossary!H:L,5,FALSE)</f>
        <v>The cardinal direction that a camera faces. Ideally, cameras should face north (N; i.e. '0' degrees), or south (S; i.e. '180' degrees) if north is not possible. The Camera Direction should be chosen to ensure the field of view (FOV) is of the original FOV target feature.</v>
      </c>
      <c r="K63" s="82" t="s">
        <v>2271</v>
      </c>
      <c r="L63" s="82" t="str">
        <f>"{{ "&amp;H63&amp;" }}"</f>
        <v>{{ cam_direction_tu_nu }}</v>
      </c>
      <c r="M63" s="110" t="s">
        <v>1276</v>
      </c>
      <c r="N63" t="s">
        <v>1277</v>
      </c>
      <c r="O63" s="22" t="s">
        <v>2404</v>
      </c>
      <c r="P63" t="s">
        <v>2403</v>
      </c>
      <c r="Q63" t="str">
        <f t="shared" si="1"/>
        <v xml:space="preserve">    cam_direction_tu_nu: "&lt;a href=\"09_glossary.html#cam_direction\" target=\"_blank\" data-bs-toggle=\"tooltip\" data-bs-title=\"The cardinal direction that a camera faces. Ideally, cameras should face north (N; i.e. '0' degrees), or south (S; i.e. '180' degrees) if north is not possible. The Camera Direction should be chosen to ensure the field of view (FOV) is of the original FOV target feature.\"&gt;Camera Direction&lt;button type=\"button\" class=\"btn btn-bd-tip-info-hidden btn-sm position-relative\"&gt;.&lt;span class=\"position-absolute top-0 start-100 translate-middle\"&gt;{{ icon_info }}&lt;/span&gt;&lt;/button&gt;&lt;/a&gt; "</v>
      </c>
    </row>
    <row r="64" spans="1:17">
      <c r="A64" s="82">
        <v>2</v>
      </c>
      <c r="B64" s="82" t="s">
        <v>1922</v>
      </c>
      <c r="C64" s="82"/>
      <c r="D64" s="82" t="s">
        <v>1670</v>
      </c>
      <c r="E64" s="82" t="s">
        <v>2289</v>
      </c>
      <c r="F64" s="82" t="s">
        <v>1719</v>
      </c>
      <c r="G64" s="82" t="s">
        <v>1719</v>
      </c>
      <c r="H64" s="106" t="str">
        <f t="shared" si="2"/>
        <v>cam_direction_tu_u</v>
      </c>
      <c r="I64" s="97" t="s">
        <v>749</v>
      </c>
      <c r="J64" s="97" t="str">
        <f>VLOOKUP(F64,glossary!H:L,5,FALSE)</f>
        <v>The cardinal direction that a camera faces. Ideally, cameras should face north (N; i.e. '0' degrees), or south (S; i.e. '180' degrees) if north is not possible. The Camera Direction should be chosen to ensure the field of view (FOV) is of the original FOV target feature.</v>
      </c>
      <c r="K64" s="82" t="s">
        <v>2216</v>
      </c>
      <c r="L64" s="82" t="str">
        <f>"{{ "&amp;H64&amp;" }}"</f>
        <v>{{ cam_direction_tu_u }}</v>
      </c>
      <c r="M64" s="110" t="s">
        <v>1276</v>
      </c>
      <c r="N64" t="s">
        <v>1277</v>
      </c>
      <c r="O64" s="22" t="s">
        <v>2404</v>
      </c>
      <c r="P64" t="s">
        <v>2403</v>
      </c>
      <c r="Q64" t="str">
        <f t="shared" si="1"/>
        <v xml:space="preserve">    cam_direction_tu_u: "&lt;a href=\"09_glossary.html#cam_direction\" target=\"_blank\" data-bs-toggle=\"tooltip\" data-bs-title=\"The cardinal direction that a camera faces. Ideally, cameras should face north (N; i.e. '0' degrees), or south (S; i.e. '180' degrees) if north is not possible. The Camera Direction should be chosen to ensure the field of view (FOV) is of the original FOV target feature.\"&gt;Camera Direction (degrees)&lt;button type=\"button\" class=\"btn btn-bd-tip-info-hidden btn-sm position-relative\"&gt;.&lt;span class=\"position-absolute top-0 start-100 translate-middle\"&gt;{{ icon_info }}&lt;/span&gt;&lt;/button&gt;&lt;/a&gt; "</v>
      </c>
    </row>
    <row r="65" spans="1:17">
      <c r="A65" s="82">
        <v>3</v>
      </c>
      <c r="B65" s="82" t="s">
        <v>1916</v>
      </c>
      <c r="C65" s="82"/>
      <c r="D65" s="82" t="s">
        <v>1670</v>
      </c>
      <c r="E65" s="82" t="s">
        <v>2289</v>
      </c>
      <c r="F65" s="82" t="s">
        <v>1719</v>
      </c>
      <c r="G65" s="86" t="s">
        <v>1719</v>
      </c>
      <c r="H65" s="106" t="str">
        <f t="shared" si="2"/>
        <v>cam_direction_tu_u</v>
      </c>
      <c r="I65" s="102" t="s">
        <v>749</v>
      </c>
      <c r="J65" s="97" t="str">
        <f>VLOOKUP(F65,glossary!H:L,5,FALSE)</f>
        <v>The cardinal direction that a camera faces. Ideally, cameras should face north (N; i.e. '0' degrees), or south (S; i.e. '180' degrees) if north is not possible. The Camera Direction should be chosen to ensure the field of view (FOV) is of the original FOV target feature.</v>
      </c>
      <c r="K65" s="86" t="s">
        <v>749</v>
      </c>
      <c r="L65" s="82" t="str">
        <f>"{{ "&amp;H65&amp;" }}"</f>
        <v>{{ cam_direction_tu_u }}</v>
      </c>
      <c r="M65" s="110" t="s">
        <v>1276</v>
      </c>
      <c r="N65" t="s">
        <v>1277</v>
      </c>
      <c r="O65" s="22" t="s">
        <v>2404</v>
      </c>
      <c r="P65" t="s">
        <v>2403</v>
      </c>
      <c r="Q65" t="str">
        <f t="shared" si="1"/>
        <v xml:space="preserve">    cam_direction_tu_u: "&lt;a href=\"09_glossary.html#cam_direction\" target=\"_blank\" data-bs-toggle=\"tooltip\" data-bs-title=\"The cardinal direction that a camera faces. Ideally, cameras should face north (N; i.e. '0' degrees), or south (S; i.e. '180' degrees) if north is not possible. The Camera Direction should be chosen to ensure the field of view (FOV) is of the original FOV target feature.\"&gt;Camera Direction (degrees)&lt;button type=\"button\" class=\"btn btn-bd-tip-info-hidden btn-sm position-relative\"&gt;.&lt;span class=\"position-absolute top-0 start-100 translate-middle\"&gt;{{ icon_info }}&lt;/span&gt;&lt;/button&gt;&lt;/a&gt; "</v>
      </c>
    </row>
    <row r="66" spans="1:17">
      <c r="A66" s="82">
        <v>1</v>
      </c>
      <c r="B66" s="82" t="s">
        <v>1525</v>
      </c>
      <c r="C66" s="82" t="s">
        <v>429</v>
      </c>
      <c r="D66" s="82" t="s">
        <v>1670</v>
      </c>
      <c r="E66" s="82" t="s">
        <v>2295</v>
      </c>
      <c r="F66" s="82" t="s">
        <v>1720</v>
      </c>
      <c r="G66" s="82" t="s">
        <v>1720</v>
      </c>
      <c r="H66" s="106" t="str">
        <f t="shared" si="2"/>
        <v>cam_height_tu_nu</v>
      </c>
      <c r="I66" s="97" t="s">
        <v>1526</v>
      </c>
      <c r="J66" s="97" t="str">
        <f>VLOOKUP(F66,glossary!H:L,5,FALSE)</f>
        <v>The height from the ground (below snow) to the bottom of the lens (metres; to the nearest 0.05 m).</v>
      </c>
      <c r="K66" s="82" t="s">
        <v>2270</v>
      </c>
      <c r="L66" s="82" t="str">
        <f>"{{ "&amp;H66&amp;" }}"</f>
        <v>{{ cam_height_tu_nu }}</v>
      </c>
      <c r="M66" s="110" t="s">
        <v>1276</v>
      </c>
      <c r="N66" t="s">
        <v>1277</v>
      </c>
      <c r="O66" s="22" t="s">
        <v>2404</v>
      </c>
      <c r="P66" t="s">
        <v>2403</v>
      </c>
      <c r="Q66" t="str">
        <f t="shared" si="1"/>
        <v xml:space="preserve">    cam_height_tu_nu: "&lt;a href=\"09_glossary.html#cam_height\" target=\"_blank\" data-bs-toggle=\"tooltip\" data-bs-title=\"The height from the ground (below snow) to the bottom of the lens (metres; to the nearest 0.05 m).\"&gt;Camera Height&lt;button type=\"button\" class=\"btn btn-bd-tip-info-hidden btn-sm position-relative\"&gt;.&lt;span class=\"position-absolute top-0 start-100 translate-middle\"&gt;{{ icon_info }}&lt;/span&gt;&lt;/button&gt;&lt;/a&gt; "</v>
      </c>
    </row>
    <row r="67" spans="1:17">
      <c r="A67" s="82">
        <v>2</v>
      </c>
      <c r="B67" s="82" t="s">
        <v>1922</v>
      </c>
      <c r="C67" s="82"/>
      <c r="D67" s="82" t="s">
        <v>1670</v>
      </c>
      <c r="E67" s="82" t="s">
        <v>2289</v>
      </c>
      <c r="F67" s="82" t="s">
        <v>1720</v>
      </c>
      <c r="G67" s="82" t="s">
        <v>1720</v>
      </c>
      <c r="H67" s="106" t="str">
        <f t="shared" si="2"/>
        <v>cam_height_tu_u</v>
      </c>
      <c r="I67" s="97" t="s">
        <v>1920</v>
      </c>
      <c r="J67" s="97" t="str">
        <f>VLOOKUP(F67,glossary!H:L,5,FALSE)</f>
        <v>The height from the ground (below snow) to the bottom of the lens (metres; to the nearest 0.05 m).</v>
      </c>
      <c r="K67" s="82" t="s">
        <v>2301</v>
      </c>
      <c r="L67" s="82" t="str">
        <f>"{{ "&amp;H67&amp;" }}"</f>
        <v>{{ cam_height_tu_u }}</v>
      </c>
      <c r="M67" s="110" t="s">
        <v>1276</v>
      </c>
      <c r="N67" t="s">
        <v>1277</v>
      </c>
      <c r="O67" s="22" t="s">
        <v>2404</v>
      </c>
      <c r="P67" t="s">
        <v>2403</v>
      </c>
      <c r="Q67" t="str">
        <f t="shared" ref="Q67:Q130" si="3">IF(J67&lt;&gt;"-",("    "&amp;H67&amp;": "&amp;""""&amp;"&lt;a href=\"&amp;""""&amp;"09_glossary.html#"&amp;G67&amp;N67&amp;J67&amp;O67&amp;I67&amp;P67&amp;""""),"-")</f>
        <v xml:space="preserve">    cam_height_tu_u: "&lt;a href=\"09_glossary.html#cam_height\" target=\"_blank\" data-bs-toggle=\"tooltip\" data-bs-title=\"The height from the ground (below snow) to the bottom of the lens (metres; to the nearest 0.05 m).\"&gt;Camera Height (m)&lt;button type=\"button\" class=\"btn btn-bd-tip-info-hidden btn-sm position-relative\"&gt;.&lt;span class=\"position-absolute top-0 start-100 translate-middle\"&gt;{{ icon_info }}&lt;/span&gt;&lt;/button&gt;&lt;/a&gt; "</v>
      </c>
    </row>
    <row r="68" spans="1:17">
      <c r="A68" s="82">
        <v>3</v>
      </c>
      <c r="B68" s="82" t="s">
        <v>1916</v>
      </c>
      <c r="C68" s="82"/>
      <c r="D68" s="82" t="s">
        <v>1670</v>
      </c>
      <c r="E68" s="82" t="s">
        <v>2289</v>
      </c>
      <c r="F68" s="82" t="s">
        <v>1720</v>
      </c>
      <c r="G68" s="86" t="s">
        <v>1720</v>
      </c>
      <c r="H68" s="106" t="str">
        <f t="shared" si="2"/>
        <v>cam_height_tu_u</v>
      </c>
      <c r="I68" s="102" t="s">
        <v>1920</v>
      </c>
      <c r="J68" s="97" t="str">
        <f>VLOOKUP(F68,glossary!H:L,5,FALSE)</f>
        <v>The height from the ground (below snow) to the bottom of the lens (metres; to the nearest 0.05 m).</v>
      </c>
      <c r="K68" s="98" t="s">
        <v>1920</v>
      </c>
      <c r="L68" s="82" t="str">
        <f>"{{ "&amp;H68&amp;" }}"</f>
        <v>{{ cam_height_tu_u }}</v>
      </c>
      <c r="M68" s="110" t="s">
        <v>1276</v>
      </c>
      <c r="N68" t="s">
        <v>1277</v>
      </c>
      <c r="O68" s="22" t="s">
        <v>2404</v>
      </c>
      <c r="P68" t="s">
        <v>2403</v>
      </c>
      <c r="Q68" t="str">
        <f t="shared" si="3"/>
        <v xml:space="preserve">    cam_height_tu_u: "&lt;a href=\"09_glossary.html#cam_height\" target=\"_blank\" data-bs-toggle=\"tooltip\" data-bs-title=\"The height from the ground (below snow) to the bottom of the lens (metres; to the nearest 0.05 m).\"&gt;Camera Height (m)&lt;button type=\"button\" class=\"btn btn-bd-tip-info-hidden btn-sm position-relative\"&gt;.&lt;span class=\"position-absolute top-0 start-100 translate-middle\"&gt;{{ icon_info }}&lt;/span&gt;&lt;/button&gt;&lt;/a&gt; "</v>
      </c>
    </row>
    <row r="69" spans="1:17">
      <c r="A69" s="82">
        <v>2</v>
      </c>
      <c r="B69" s="82" t="s">
        <v>1922</v>
      </c>
      <c r="C69" s="82"/>
      <c r="D69" s="82" t="s">
        <v>1670</v>
      </c>
      <c r="E69" s="82" t="s">
        <v>1396</v>
      </c>
      <c r="F69" s="82" t="s">
        <v>1721</v>
      </c>
      <c r="G69" s="82" t="s">
        <v>1721</v>
      </c>
      <c r="H69" s="106" t="str">
        <f t="shared" si="2"/>
        <v>cam_id_tu</v>
      </c>
      <c r="I69" s="97" t="s">
        <v>693</v>
      </c>
      <c r="J69" s="97" t="str">
        <f>VLOOKUP(F69,glossary!H:L,5,FALSE)</f>
        <v>A unique alphanumeric ID for the camera that distinguishes it from other cameras of the same make or model.</v>
      </c>
      <c r="K69" s="82" t="s">
        <v>2215</v>
      </c>
      <c r="L69" s="82" t="str">
        <f>"{{ "&amp;H69&amp;" }}"</f>
        <v>{{ cam_id_tu }}</v>
      </c>
      <c r="M69" s="110" t="s">
        <v>1276</v>
      </c>
      <c r="N69" t="s">
        <v>1277</v>
      </c>
      <c r="O69" s="22" t="s">
        <v>2404</v>
      </c>
      <c r="P69" t="s">
        <v>2403</v>
      </c>
      <c r="Q69" t="str">
        <f t="shared" si="3"/>
        <v xml:space="preserve">    cam_id_tu: "&lt;a href=\"09_glossary.html#cam_id\" target=\"_blank\" data-bs-toggle=\"tooltip\" data-bs-title=\"A unique alphanumeric ID for the camera that distinguishes it from other cameras of the same make or model.\"&gt;Camera ID&lt;button type=\"button\" class=\"btn btn-bd-tip-info-hidden btn-sm position-relative\"&gt;.&lt;span class=\"position-absolute top-0 start-100 translate-middle\"&gt;{{ icon_info }}&lt;/span&gt;&lt;/button&gt;&lt;/a&gt; "</v>
      </c>
    </row>
    <row r="70" spans="1:17">
      <c r="A70" s="82">
        <v>3</v>
      </c>
      <c r="B70" s="82" t="s">
        <v>1916</v>
      </c>
      <c r="C70" s="82"/>
      <c r="D70" s="82" t="s">
        <v>1670</v>
      </c>
      <c r="E70" s="82" t="s">
        <v>1396</v>
      </c>
      <c r="F70" s="82" t="s">
        <v>1721</v>
      </c>
      <c r="G70" s="86" t="s">
        <v>1721</v>
      </c>
      <c r="H70" s="106" t="str">
        <f t="shared" si="2"/>
        <v>cam_id_tu</v>
      </c>
      <c r="I70" s="102" t="s">
        <v>693</v>
      </c>
      <c r="J70" s="97" t="str">
        <f>VLOOKUP(F70,glossary!H:L,5,FALSE)</f>
        <v>A unique alphanumeric ID for the camera that distinguishes it from other cameras of the same make or model.</v>
      </c>
      <c r="K70" s="98" t="s">
        <v>693</v>
      </c>
      <c r="L70" s="82" t="str">
        <f>"{{ "&amp;H70&amp;" }}"</f>
        <v>{{ cam_id_tu }}</v>
      </c>
      <c r="M70" s="110" t="s">
        <v>1276</v>
      </c>
      <c r="N70" t="s">
        <v>1277</v>
      </c>
      <c r="O70" s="22" t="s">
        <v>2404</v>
      </c>
      <c r="P70" t="s">
        <v>2403</v>
      </c>
      <c r="Q70" t="str">
        <f t="shared" si="3"/>
        <v xml:space="preserve">    cam_id_tu: "&lt;a href=\"09_glossary.html#cam_id\" target=\"_blank\" data-bs-toggle=\"tooltip\" data-bs-title=\"A unique alphanumeric ID for the camera that distinguishes it from other cameras of the same make or model.\"&gt;Camera ID&lt;button type=\"button\" class=\"btn btn-bd-tip-info-hidden btn-sm position-relative\"&gt;.&lt;span class=\"position-absolute top-0 start-100 translate-middle\"&gt;{{ icon_info }}&lt;/span&gt;&lt;/button&gt;&lt;/a&gt; "</v>
      </c>
    </row>
    <row r="71" spans="1:17">
      <c r="A71" s="82">
        <v>1</v>
      </c>
      <c r="B71" s="82" t="s">
        <v>1525</v>
      </c>
      <c r="C71" s="82" t="s">
        <v>429</v>
      </c>
      <c r="D71" s="82" t="s">
        <v>1669</v>
      </c>
      <c r="E71" s="82" t="s">
        <v>1396</v>
      </c>
      <c r="F71" s="82" t="s">
        <v>1722</v>
      </c>
      <c r="G71" s="86" t="s">
        <v>1722</v>
      </c>
      <c r="H71" s="106" t="str">
        <f t="shared" si="2"/>
        <v>cam_location_tl</v>
      </c>
      <c r="I71" s="102" t="s">
        <v>2284</v>
      </c>
      <c r="J71" s="97" t="str">
        <f>VLOOKUP(F71,glossary!H:L,5,FALSE)</f>
        <v>The location where a single camera was placed (recorded as 'Camera Location Name').</v>
      </c>
      <c r="K71" s="98" t="s">
        <v>2269</v>
      </c>
      <c r="L71" s="82" t="str">
        <f>"{{ "&amp;H71&amp;" }}"</f>
        <v>{{ cam_location_tl }}</v>
      </c>
      <c r="M71" s="110" t="s">
        <v>1276</v>
      </c>
      <c r="N71" t="s">
        <v>1277</v>
      </c>
      <c r="O71" s="22" t="s">
        <v>2404</v>
      </c>
      <c r="P71" t="s">
        <v>2403</v>
      </c>
      <c r="Q71" t="str">
        <f t="shared" si="3"/>
        <v xml:space="preserve">    cam_location_tl: "&lt;a href=\"09_glossary.html#cam_location\" target=\"_blank\" data-bs-toggle=\"tooltip\" data-bs-title=\"The location where a single camera was placed (recorded as 'Camera Location Name').\"&gt;camera location&lt;button type=\"button\" class=\"btn btn-bd-tip-info-hidden btn-sm position-relative\"&gt;.&lt;span class=\"position-absolute top-0 start-100 translate-middle\"&gt;{{ icon_info }}&lt;/span&gt;&lt;/button&gt;&lt;/a&gt; "</v>
      </c>
    </row>
    <row r="72" spans="1:17">
      <c r="A72" s="82">
        <v>2</v>
      </c>
      <c r="B72" s="82" t="s">
        <v>1922</v>
      </c>
      <c r="C72" s="82"/>
      <c r="D72" s="82" t="s">
        <v>1670</v>
      </c>
      <c r="E72" s="82" t="s">
        <v>1396</v>
      </c>
      <c r="F72" s="82" t="s">
        <v>1722</v>
      </c>
      <c r="G72" s="82" t="s">
        <v>1722</v>
      </c>
      <c r="H72" s="106" t="str">
        <f t="shared" si="2"/>
        <v>cam_location_tu</v>
      </c>
      <c r="I72" s="97" t="s">
        <v>229</v>
      </c>
      <c r="J72" s="97" t="str">
        <f>VLOOKUP(F72,glossary!H:L,5,FALSE)</f>
        <v>The location where a single camera was placed (recorded as 'Camera Location Name').</v>
      </c>
      <c r="K72" s="82" t="s">
        <v>2213</v>
      </c>
      <c r="L72" s="82" t="str">
        <f>"{{ "&amp;H72&amp;" }}"</f>
        <v>{{ cam_location_tu }}</v>
      </c>
      <c r="M72" s="110" t="s">
        <v>1276</v>
      </c>
      <c r="N72" t="s">
        <v>1277</v>
      </c>
      <c r="O72" s="22" t="s">
        <v>2404</v>
      </c>
      <c r="P72" t="s">
        <v>2403</v>
      </c>
      <c r="Q72" t="str">
        <f t="shared" si="3"/>
        <v xml:space="preserve">    cam_location_tu: "&lt;a href=\"09_glossary.html#cam_location\" target=\"_blank\" data-bs-toggle=\"tooltip\" data-bs-title=\"The location where a single camera was placed (recorded as 'Camera Location Name').\"&gt;Camera location&lt;button type=\"button\" class=\"btn btn-bd-tip-info-hidden btn-sm position-relative\"&gt;.&lt;span class=\"position-absolute top-0 start-100 translate-middle\"&gt;{{ icon_info }}&lt;/span&gt;&lt;/button&gt;&lt;/a&gt; "</v>
      </c>
    </row>
    <row r="73" spans="1:17">
      <c r="A73" s="82">
        <v>3</v>
      </c>
      <c r="B73" s="82" t="s">
        <v>1916</v>
      </c>
      <c r="C73" s="82"/>
      <c r="D73" s="82" t="s">
        <v>1670</v>
      </c>
      <c r="E73" s="82" t="s">
        <v>1396</v>
      </c>
      <c r="F73" s="82" t="s">
        <v>1722</v>
      </c>
      <c r="G73" s="86" t="s">
        <v>1722</v>
      </c>
      <c r="H73" s="106" t="str">
        <f t="shared" si="2"/>
        <v>cam_location_tu</v>
      </c>
      <c r="I73" s="102" t="s">
        <v>229</v>
      </c>
      <c r="J73" s="97" t="str">
        <f>VLOOKUP(F73,glossary!H:L,5,FALSE)</f>
        <v>The location where a single camera was placed (recorded as 'Camera Location Name').</v>
      </c>
      <c r="K73" s="86" t="s">
        <v>229</v>
      </c>
      <c r="L73" s="82" t="str">
        <f>"{{ "&amp;H73&amp;" }}"</f>
        <v>{{ cam_location_tu }}</v>
      </c>
      <c r="M73" s="110" t="s">
        <v>1276</v>
      </c>
      <c r="N73" t="s">
        <v>1277</v>
      </c>
      <c r="O73" s="22" t="s">
        <v>2404</v>
      </c>
      <c r="P73" t="s">
        <v>2403</v>
      </c>
      <c r="Q73" t="str">
        <f t="shared" si="3"/>
        <v xml:space="preserve">    cam_location_tu: "&lt;a href=\"09_glossary.html#cam_location\" target=\"_blank\" data-bs-toggle=\"tooltip\" data-bs-title=\"The location where a single camera was placed (recorded as 'Camera Location Name').\"&gt;Camera location&lt;button type=\"button\" class=\"btn btn-bd-tip-info-hidden btn-sm position-relative\"&gt;.&lt;span class=\"position-absolute top-0 start-100 translate-middle\"&gt;{{ icon_info }}&lt;/span&gt;&lt;/button&gt;&lt;/a&gt; "</v>
      </c>
    </row>
    <row r="74" spans="1:17">
      <c r="A74" s="82">
        <v>2</v>
      </c>
      <c r="B74" s="82" t="s">
        <v>1922</v>
      </c>
      <c r="C74" s="82"/>
      <c r="D74" s="82" t="s">
        <v>1670</v>
      </c>
      <c r="E74" s="82" t="s">
        <v>2303</v>
      </c>
      <c r="F74" s="82" t="s">
        <v>1723</v>
      </c>
      <c r="G74" s="82" t="s">
        <v>1723</v>
      </c>
      <c r="H74" s="106" t="str">
        <f t="shared" si="2"/>
        <v>cam_location_characteristics_tu_es</v>
      </c>
      <c r="I74" s="97" t="s">
        <v>750</v>
      </c>
      <c r="J74" s="97" t="str">
        <f>VLOOKUP(F74,glossary!H:L,5,FALSE)</f>
        <v>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v>
      </c>
      <c r="K74" s="82" t="s">
        <v>2212</v>
      </c>
      <c r="L74" s="82" t="str">
        <f>"{{ "&amp;H74&amp;" }}"</f>
        <v>{{ cam_location_characteristics_tu_es }}</v>
      </c>
      <c r="M74" s="110" t="s">
        <v>1276</v>
      </c>
      <c r="N74" t="s">
        <v>1277</v>
      </c>
      <c r="O74" s="22" t="s">
        <v>2404</v>
      </c>
      <c r="P74" t="s">
        <v>2403</v>
      </c>
      <c r="Q74" t="str">
        <f t="shared" si="3"/>
        <v xml:space="preserve">    cam_location_characteristics_tu_es: "&lt;a href=\"09_glossary.html#cam_location_characteristics\" target=\"_blank\" data-bs-toggle=\"tooltip\" data-bs-title=\"Any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Comments.\"&gt;Camera Location Characteristic(s)&lt;button type=\"button\" class=\"btn btn-bd-tip-info-hidden btn-sm position-relative\"&gt;.&lt;span class=\"position-absolute top-0 start-100 translate-middle\"&gt;{{ icon_info }}&lt;/span&gt;&lt;/button&gt;&lt;/a&gt; "</v>
      </c>
    </row>
    <row r="75" spans="1:17">
      <c r="A75" s="82">
        <v>3</v>
      </c>
      <c r="B75" s="82" t="s">
        <v>1916</v>
      </c>
      <c r="C75" s="82"/>
      <c r="D75" s="82" t="s">
        <v>1670</v>
      </c>
      <c r="E75" s="82" t="s">
        <v>2303</v>
      </c>
      <c r="F75" s="82" t="s">
        <v>1723</v>
      </c>
      <c r="G75" s="86" t="s">
        <v>1723</v>
      </c>
      <c r="H75" s="106" t="str">
        <f t="shared" si="2"/>
        <v>cam_location_characteristics_tu_es</v>
      </c>
      <c r="I75" s="102" t="s">
        <v>750</v>
      </c>
      <c r="J75" s="97" t="str">
        <f>VLOOKUP(F75,glossary!H:L,5,FALSE)</f>
        <v>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v>
      </c>
      <c r="K75" s="98" t="s">
        <v>750</v>
      </c>
      <c r="L75" s="82" t="str">
        <f>"{{ "&amp;H75&amp;" }}"</f>
        <v>{{ cam_location_characteristics_tu_es }}</v>
      </c>
      <c r="M75" s="110" t="s">
        <v>1276</v>
      </c>
      <c r="N75" t="s">
        <v>1277</v>
      </c>
      <c r="O75" s="22" t="s">
        <v>2404</v>
      </c>
      <c r="P75" t="s">
        <v>2403</v>
      </c>
      <c r="Q75" t="str">
        <f t="shared" si="3"/>
        <v xml:space="preserve">    cam_location_characteristics_tu_es: "&lt;a href=\"09_glossary.html#cam_location_characteristics\" target=\"_blank\" data-bs-toggle=\"tooltip\" data-bs-title=\"Any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Comments.\"&gt;Camera Location Characteristic(s)&lt;button type=\"button\" class=\"btn btn-bd-tip-info-hidden btn-sm position-relative\"&gt;.&lt;span class=\"position-absolute top-0 start-100 translate-middle\"&gt;{{ icon_info }}&lt;/span&gt;&lt;/button&gt;&lt;/a&gt; "</v>
      </c>
    </row>
    <row r="76" spans="1:17">
      <c r="A76" s="82">
        <v>1</v>
      </c>
      <c r="B76" s="82" t="s">
        <v>1525</v>
      </c>
      <c r="C76" s="82" t="s">
        <v>0</v>
      </c>
      <c r="D76" s="82" t="s">
        <v>1670</v>
      </c>
      <c r="E76" s="82" t="s">
        <v>2293</v>
      </c>
      <c r="F76" s="82" t="s">
        <v>1723</v>
      </c>
      <c r="G76" s="82" t="s">
        <v>1723</v>
      </c>
      <c r="H76" s="106" t="str">
        <f t="shared" si="2"/>
        <v>cam_location_characteristics_tu_mod</v>
      </c>
      <c r="I76" s="97" t="s">
        <v>1531</v>
      </c>
      <c r="J76" s="97" t="str">
        <f>VLOOKUP(F76,glossary!H:L,5,FALSE)</f>
        <v>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v>
      </c>
      <c r="K76" s="82" t="s">
        <v>2266</v>
      </c>
      <c r="L76" s="82" t="str">
        <f>"{{ "&amp;H76&amp;" }}"</f>
        <v>{{ cam_location_characteristics_tu_mod }}</v>
      </c>
      <c r="M76" s="110" t="s">
        <v>1276</v>
      </c>
      <c r="N76" t="s">
        <v>1277</v>
      </c>
      <c r="O76" s="22" t="s">
        <v>2404</v>
      </c>
      <c r="P76" t="s">
        <v>2403</v>
      </c>
      <c r="Q76" t="str">
        <f t="shared" si="3"/>
        <v xml:space="preserve">    cam_location_characteristics_tu_mod: "&lt;a href=\"09_glossary.html#cam_location_characteristics\" target=\"_blank\" data-bs-toggle=\"tooltip\" data-bs-title=\"Any significant features around the camera at the time of the visit. This may include for example, manmade or natural linear features (e.g., trails), habitat types (e.g., wetlands), wildlife structure (e.g., beaver dam). If 'Other,' describe in the Camera Location Comments. &lt;br&gt;&lt;br&gt;Camera Location Characteristics differ from FOV Target Features in that Camera Location Characteristics could include those not in the camera's Field of View. If 'Other,' describe in the Camera Location Comments.\"&gt;Camera Location Characteristics&lt;button type=\"button\" class=\"btn btn-bd-tip-info-hidden btn-sm position-relative\"&gt;.&lt;span class=\"position-absolute top-0 start-100 translate-middle\"&gt;{{ icon_info }}&lt;/span&gt;&lt;/button&gt;&lt;/a&gt; "</v>
      </c>
    </row>
    <row r="77" spans="1:17">
      <c r="A77" s="82">
        <v>2</v>
      </c>
      <c r="B77" s="82" t="s">
        <v>1922</v>
      </c>
      <c r="C77" s="82"/>
      <c r="D77" s="82" t="s">
        <v>1670</v>
      </c>
      <c r="E77" s="82" t="s">
        <v>1396</v>
      </c>
      <c r="F77" s="82" t="s">
        <v>1724</v>
      </c>
      <c r="G77" s="82" t="s">
        <v>1724</v>
      </c>
      <c r="H77" s="106" t="str">
        <f t="shared" si="2"/>
        <v>cam_location_comments_tu</v>
      </c>
      <c r="I77" s="97" t="s">
        <v>751</v>
      </c>
      <c r="J77" s="97" t="str">
        <f>VLOOKUP(F77,glossary!H:L,5,FALSE)</f>
        <v>Comments describing additional details about a camera location.</v>
      </c>
      <c r="K77" s="82" t="s">
        <v>2211</v>
      </c>
      <c r="L77" s="82" t="str">
        <f>"{{ "&amp;H77&amp;" }}"</f>
        <v>{{ cam_location_comments_tu }}</v>
      </c>
      <c r="M77" s="110" t="s">
        <v>1276</v>
      </c>
      <c r="N77" t="s">
        <v>1277</v>
      </c>
      <c r="O77" s="22" t="s">
        <v>2404</v>
      </c>
      <c r="P77" t="s">
        <v>2403</v>
      </c>
      <c r="Q77" t="str">
        <f t="shared" si="3"/>
        <v xml:space="preserve">    cam_location_comments_tu: "&lt;a href=\"09_glossary.html#cam_location_comments\" target=\"_blank\" data-bs-toggle=\"tooltip\" data-bs-title=\"Comments describing additional details about a camera location.\"&gt;Camera Location Comments&lt;button type=\"button\" class=\"btn btn-bd-tip-info-hidden btn-sm position-relative\"&gt;.&lt;span class=\"position-absolute top-0 start-100 translate-middle\"&gt;{{ icon_info }}&lt;/span&gt;&lt;/button&gt;&lt;/a&gt; "</v>
      </c>
    </row>
    <row r="78" spans="1:17">
      <c r="A78" s="82">
        <v>3</v>
      </c>
      <c r="B78" s="82" t="s">
        <v>1916</v>
      </c>
      <c r="C78" s="82"/>
      <c r="D78" s="82" t="s">
        <v>1670</v>
      </c>
      <c r="E78" s="82" t="s">
        <v>1396</v>
      </c>
      <c r="F78" s="82" t="s">
        <v>1724</v>
      </c>
      <c r="G78" s="86" t="s">
        <v>1724</v>
      </c>
      <c r="H78" s="106" t="str">
        <f t="shared" si="2"/>
        <v>cam_location_comments_tu</v>
      </c>
      <c r="I78" s="102" t="s">
        <v>751</v>
      </c>
      <c r="J78" s="97" t="str">
        <f>VLOOKUP(F78,glossary!H:L,5,FALSE)</f>
        <v>Comments describing additional details about a camera location.</v>
      </c>
      <c r="K78" s="98" t="s">
        <v>751</v>
      </c>
      <c r="L78" s="82" t="str">
        <f>"{{ "&amp;H78&amp;" }}"</f>
        <v>{{ cam_location_comments_tu }}</v>
      </c>
      <c r="M78" s="110" t="s">
        <v>1276</v>
      </c>
      <c r="N78" t="s">
        <v>1277</v>
      </c>
      <c r="O78" s="22" t="s">
        <v>2404</v>
      </c>
      <c r="P78" t="s">
        <v>2403</v>
      </c>
      <c r="Q78" t="str">
        <f t="shared" si="3"/>
        <v xml:space="preserve">    cam_location_comments_tu: "&lt;a href=\"09_glossary.html#cam_location_comments\" target=\"_blank\" data-bs-toggle=\"tooltip\" data-bs-title=\"Comments describing additional details about a camera location.\"&gt;Camera Location Comments&lt;button type=\"button\" class=\"btn btn-bd-tip-info-hidden btn-sm position-relative\"&gt;.&lt;span class=\"position-absolute top-0 start-100 translate-middle\"&gt;{{ icon_info }}&lt;/span&gt;&lt;/button&gt;&lt;/a&gt; "</v>
      </c>
    </row>
    <row r="79" spans="1:17">
      <c r="A79" s="82">
        <v>2</v>
      </c>
      <c r="B79" s="82" t="s">
        <v>1922</v>
      </c>
      <c r="C79" s="82"/>
      <c r="D79" s="82" t="s">
        <v>1670</v>
      </c>
      <c r="E79" s="82" t="s">
        <v>1396</v>
      </c>
      <c r="F79" s="82" t="s">
        <v>1725</v>
      </c>
      <c r="G79" s="82" t="s">
        <v>1725</v>
      </c>
      <c r="H79" s="106" t="str">
        <f t="shared" si="2"/>
        <v>cam_location_name_tu</v>
      </c>
      <c r="I79" s="97" t="s">
        <v>694</v>
      </c>
      <c r="J79" s="97" t="str">
        <f>VLOOKUP(F79,glossary!H:L,5,FALSE)</f>
        <v>A unique alphanumeric identifier for the location where a single camera was placed (e.g., 'bh1,' 'bh2').</v>
      </c>
      <c r="K79" s="82" t="s">
        <v>2210</v>
      </c>
      <c r="L79" s="82" t="str">
        <f>"{{ "&amp;H79&amp;" }}"</f>
        <v>{{ cam_location_name_tu }}</v>
      </c>
      <c r="M79" s="110" t="s">
        <v>1276</v>
      </c>
      <c r="N79" t="s">
        <v>1277</v>
      </c>
      <c r="O79" s="22" t="s">
        <v>2404</v>
      </c>
      <c r="P79" t="s">
        <v>2403</v>
      </c>
      <c r="Q79" t="str">
        <f t="shared" si="3"/>
        <v xml:space="preserve">    cam_location_name_tu: "&lt;a href=\"09_glossary.html#cam_location_name\" target=\"_blank\" data-bs-toggle=\"tooltip\" data-bs-title=\"A unique alphanumeric identifier for the location where a single camera was placed (e.g., 'bh1,' 'bh2').\"&gt;Camera Location Name&lt;button type=\"button\" class=\"btn btn-bd-tip-info-hidden btn-sm position-relative\"&gt;.&lt;span class=\"position-absolute top-0 start-100 translate-middle\"&gt;{{ icon_info }}&lt;/span&gt;&lt;/button&gt;&lt;/a&gt; "</v>
      </c>
    </row>
    <row r="80" spans="1:17">
      <c r="A80" s="82">
        <v>3</v>
      </c>
      <c r="B80" s="82" t="s">
        <v>1916</v>
      </c>
      <c r="C80" s="82"/>
      <c r="D80" s="82" t="s">
        <v>1670</v>
      </c>
      <c r="E80" s="82" t="s">
        <v>1396</v>
      </c>
      <c r="F80" s="82" t="s">
        <v>1725</v>
      </c>
      <c r="G80" s="86" t="s">
        <v>1725</v>
      </c>
      <c r="H80" s="106" t="str">
        <f t="shared" ref="H80:H143" si="4">IF(D80="-","-",IF(E80&lt;&gt;"-",(G80&amp;"_"&amp;D80&amp;"_"&amp;E80),G80&amp;"_"&amp;D80))</f>
        <v>cam_location_name_tu</v>
      </c>
      <c r="I80" s="102" t="s">
        <v>694</v>
      </c>
      <c r="J80" s="97" t="str">
        <f>VLOOKUP(F80,glossary!H:L,5,FALSE)</f>
        <v>A unique alphanumeric identifier for the location where a single camera was placed (e.g., 'bh1,' 'bh2').</v>
      </c>
      <c r="K80" s="98" t="s">
        <v>694</v>
      </c>
      <c r="L80" s="82" t="str">
        <f>"{{ "&amp;H80&amp;" }}"</f>
        <v>{{ cam_location_name_tu }}</v>
      </c>
      <c r="M80" s="110" t="s">
        <v>1276</v>
      </c>
      <c r="N80" t="s">
        <v>1277</v>
      </c>
      <c r="O80" s="22" t="s">
        <v>2404</v>
      </c>
      <c r="P80" t="s">
        <v>2403</v>
      </c>
      <c r="Q80" t="str">
        <f t="shared" si="3"/>
        <v xml:space="preserve">    cam_location_name_tu: "&lt;a href=\"09_glossary.html#cam_location_name\" target=\"_blank\" data-bs-toggle=\"tooltip\" data-bs-title=\"A unique alphanumeric identifier for the location where a single camera was placed (e.g., 'bh1,' 'bh2').\"&gt;Camera Location Name&lt;button type=\"button\" class=\"btn btn-bd-tip-info-hidden btn-sm position-relative\"&gt;.&lt;span class=\"position-absolute top-0 start-100 translate-middle\"&gt;{{ icon_info }}&lt;/span&gt;&lt;/button&gt;&lt;/a&gt; "</v>
      </c>
    </row>
    <row r="81" spans="1:17">
      <c r="A81" s="82">
        <v>1</v>
      </c>
      <c r="B81" s="82" t="s">
        <v>1525</v>
      </c>
      <c r="C81" s="82" t="s">
        <v>429</v>
      </c>
      <c r="D81" s="82" t="s">
        <v>1669</v>
      </c>
      <c r="E81" s="82" t="s">
        <v>2296</v>
      </c>
      <c r="F81" s="82" t="s">
        <v>1722</v>
      </c>
      <c r="G81" s="82" t="s">
        <v>1722</v>
      </c>
      <c r="H81" s="106" t="str">
        <f t="shared" si="4"/>
        <v>cam_location_tl_pl</v>
      </c>
      <c r="I81" s="97" t="s">
        <v>1654</v>
      </c>
      <c r="J81" s="97" t="str">
        <f>VLOOKUP(F81,glossary!H:L,5,FALSE)</f>
        <v>The location where a single camera was placed (recorded as 'Camera Location Name').</v>
      </c>
      <c r="K81" s="82" t="s">
        <v>2268</v>
      </c>
      <c r="L81" s="82" t="str">
        <f>"{{ "&amp;H81&amp;" }}"</f>
        <v>{{ cam_location_tl_pl }}</v>
      </c>
      <c r="M81" s="110" t="s">
        <v>1276</v>
      </c>
      <c r="N81" t="s">
        <v>1277</v>
      </c>
      <c r="O81" s="22" t="s">
        <v>2404</v>
      </c>
      <c r="P81" t="s">
        <v>2403</v>
      </c>
      <c r="Q81" t="str">
        <f t="shared" si="3"/>
        <v xml:space="preserve">    cam_location_tl_pl: "&lt;a href=\"09_glossary.html#cam_location\" target=\"_blank\" data-bs-toggle=\"tooltip\" data-bs-title=\"The location where a single camera was placed (recorded as 'Camera Location Name').\"&gt;camera locations&lt;button type=\"button\" class=\"btn btn-bd-tip-info-hidden btn-sm position-relative\"&gt;.&lt;span class=\"position-absolute top-0 start-100 translate-middle\"&gt;{{ icon_info }}&lt;/span&gt;&lt;/button&gt;&lt;/a&gt; "</v>
      </c>
    </row>
    <row r="82" spans="1:17">
      <c r="A82" s="82">
        <v>1</v>
      </c>
      <c r="B82" s="82" t="s">
        <v>1525</v>
      </c>
      <c r="C82" s="82" t="s">
        <v>0</v>
      </c>
      <c r="D82" s="82" t="s">
        <v>1670</v>
      </c>
      <c r="E82" s="82" t="s">
        <v>2296</v>
      </c>
      <c r="F82" s="82" t="s">
        <v>1722</v>
      </c>
      <c r="G82" s="82" t="s">
        <v>1722</v>
      </c>
      <c r="H82" s="106" t="str">
        <f t="shared" si="4"/>
        <v>cam_location_tu_pl</v>
      </c>
      <c r="I82" s="97" t="s">
        <v>1532</v>
      </c>
      <c r="J82" s="97" t="str">
        <f>VLOOKUP(F82,glossary!H:L,5,FALSE)</f>
        <v>The location where a single camera was placed (recorded as 'Camera Location Name').</v>
      </c>
      <c r="K82" s="82" t="s">
        <v>2267</v>
      </c>
      <c r="L82" s="82" t="str">
        <f>"{{ "&amp;H82&amp;" }}"</f>
        <v>{{ cam_location_tu_pl }}</v>
      </c>
      <c r="M82" s="110" t="s">
        <v>1276</v>
      </c>
      <c r="N82" t="s">
        <v>1277</v>
      </c>
      <c r="O82" s="22" t="s">
        <v>2404</v>
      </c>
      <c r="P82" t="s">
        <v>2403</v>
      </c>
      <c r="Q82" t="str">
        <f t="shared" si="3"/>
        <v xml:space="preserve">    cam_location_tu_pl: "&lt;a href=\"09_glossary.html#cam_location\" target=\"_blank\" data-bs-toggle=\"tooltip\" data-bs-title=\"The location where a single camera was placed (recorded as 'Camera Location Name').\"&gt;Camera locations&lt;button type=\"button\" class=\"btn btn-bd-tip-info-hidden btn-sm position-relative\"&gt;.&lt;span class=\"position-absolute top-0 start-100 translate-middle\"&gt;{{ icon_info }}&lt;/span&gt;&lt;/button&gt;&lt;/a&gt; "</v>
      </c>
    </row>
    <row r="83" spans="1:17">
      <c r="A83" s="82">
        <v>2</v>
      </c>
      <c r="B83" s="82" t="s">
        <v>1922</v>
      </c>
      <c r="C83" s="82"/>
      <c r="D83" s="82" t="s">
        <v>1670</v>
      </c>
      <c r="E83" s="82" t="s">
        <v>1396</v>
      </c>
      <c r="F83" s="82" t="s">
        <v>1726</v>
      </c>
      <c r="G83" s="82" t="s">
        <v>1726</v>
      </c>
      <c r="H83" s="106" t="str">
        <f t="shared" si="4"/>
        <v>cam_make_tu</v>
      </c>
      <c r="I83" s="97" t="s">
        <v>695</v>
      </c>
      <c r="J83" s="97" t="str">
        <f>VLOOKUP(F83,glossary!H:L,5,FALSE)</f>
        <v>The make of a particular camera (i.e., the manufacturer, e.g., 'Reconyx' or 'Bushnell').</v>
      </c>
      <c r="K83" s="82" t="s">
        <v>2209</v>
      </c>
      <c r="L83" s="82" t="str">
        <f>"{{ "&amp;H83&amp;" }}"</f>
        <v>{{ cam_make_tu }}</v>
      </c>
      <c r="M83" s="110" t="s">
        <v>1276</v>
      </c>
      <c r="N83" t="s">
        <v>1277</v>
      </c>
      <c r="O83" s="22" t="s">
        <v>2404</v>
      </c>
      <c r="P83" t="s">
        <v>2403</v>
      </c>
      <c r="Q83" t="str">
        <f t="shared" si="3"/>
        <v xml:space="preserve">    cam_make_tu: "&lt;a href=\"09_glossary.html#cam_make\" target=\"_blank\" data-bs-toggle=\"tooltip\" data-bs-title=\"The make of a particular camera (i.e., the manufacturer, e.g., 'Reconyx' or 'Bushnell').\"&gt;Camera Make&lt;button type=\"button\" class=\"btn btn-bd-tip-info-hidden btn-sm position-relative\"&gt;.&lt;span class=\"position-absolute top-0 start-100 translate-middle\"&gt;{{ icon_info }}&lt;/span&gt;&lt;/button&gt;&lt;/a&gt; "</v>
      </c>
    </row>
    <row r="84" spans="1:17">
      <c r="A84" s="82">
        <v>3</v>
      </c>
      <c r="B84" s="82" t="s">
        <v>1916</v>
      </c>
      <c r="C84" s="82"/>
      <c r="D84" s="82" t="s">
        <v>1670</v>
      </c>
      <c r="E84" s="82" t="s">
        <v>1396</v>
      </c>
      <c r="F84" s="82" t="s">
        <v>1726</v>
      </c>
      <c r="G84" s="86" t="s">
        <v>1726</v>
      </c>
      <c r="H84" s="106" t="str">
        <f t="shared" si="4"/>
        <v>cam_make_tu</v>
      </c>
      <c r="I84" s="102" t="s">
        <v>695</v>
      </c>
      <c r="J84" s="97" t="str">
        <f>VLOOKUP(F84,glossary!H:L,5,FALSE)</f>
        <v>The make of a particular camera (i.e., the manufacturer, e.g., 'Reconyx' or 'Bushnell').</v>
      </c>
      <c r="K84" s="98" t="s">
        <v>695</v>
      </c>
      <c r="L84" s="82" t="str">
        <f>"{{ "&amp;H84&amp;" }}"</f>
        <v>{{ cam_make_tu }}</v>
      </c>
      <c r="M84" s="110" t="s">
        <v>1276</v>
      </c>
      <c r="N84" t="s">
        <v>1277</v>
      </c>
      <c r="O84" s="22" t="s">
        <v>2404</v>
      </c>
      <c r="P84" t="s">
        <v>2403</v>
      </c>
      <c r="Q84" t="str">
        <f t="shared" si="3"/>
        <v xml:space="preserve">    cam_make_tu: "&lt;a href=\"09_glossary.html#cam_make\" target=\"_blank\" data-bs-toggle=\"tooltip\" data-bs-title=\"The make of a particular camera (i.e., the manufacturer, e.g., 'Reconyx' or 'Bushnell').\"&gt;Camera Make&lt;button type=\"button\" class=\"btn btn-bd-tip-info-hidden btn-sm position-relative\"&gt;.&lt;span class=\"position-absolute top-0 start-100 translate-middle\"&gt;{{ icon_info }}&lt;/span&gt;&lt;/button&gt;&lt;/a&gt; "</v>
      </c>
    </row>
    <row r="85" spans="1:17">
      <c r="A85" s="82">
        <v>2</v>
      </c>
      <c r="B85" s="82" t="s">
        <v>1922</v>
      </c>
      <c r="C85" s="82"/>
      <c r="D85" s="82" t="s">
        <v>1670</v>
      </c>
      <c r="E85" s="82" t="s">
        <v>1396</v>
      </c>
      <c r="F85" s="82" t="s">
        <v>1728</v>
      </c>
      <c r="G85" s="82" t="s">
        <v>1728</v>
      </c>
      <c r="H85" s="106" t="str">
        <f t="shared" si="4"/>
        <v>cam_model_tu</v>
      </c>
      <c r="I85" s="97" t="s">
        <v>697</v>
      </c>
      <c r="J85" s="97" t="str">
        <f>VLOOKUP(F85,glossary!H:L,5,FALSE)</f>
        <v>The model number or name of a particular camera (e.g., 'PC900' or 'Trophy Cam HD').</v>
      </c>
      <c r="K85" s="82" t="s">
        <v>2207</v>
      </c>
      <c r="L85" s="82" t="str">
        <f>"{{ "&amp;H85&amp;" }}"</f>
        <v>{{ cam_model_tu }}</v>
      </c>
      <c r="M85" s="110" t="s">
        <v>1276</v>
      </c>
      <c r="N85" t="s">
        <v>1277</v>
      </c>
      <c r="O85" s="22" t="s">
        <v>2404</v>
      </c>
      <c r="P85" t="s">
        <v>2403</v>
      </c>
      <c r="Q85" t="str">
        <f t="shared" si="3"/>
        <v xml:space="preserve">    cam_model_tu: "&lt;a href=\"09_glossary.html#cam_model\" target=\"_blank\" data-bs-toggle=\"tooltip\" data-bs-title=\"The model number or name of a particular camera (e.g., 'PC900' or 'Trophy Cam HD').\"&gt;Camera Model&lt;button type=\"button\" class=\"btn btn-bd-tip-info-hidden btn-sm position-relative\"&gt;.&lt;span class=\"position-absolute top-0 start-100 translate-middle\"&gt;{{ icon_info }}&lt;/span&gt;&lt;/button&gt;&lt;/a&gt; "</v>
      </c>
    </row>
    <row r="86" spans="1:17">
      <c r="A86" s="82">
        <v>3</v>
      </c>
      <c r="B86" s="82" t="s">
        <v>1916</v>
      </c>
      <c r="C86" s="82"/>
      <c r="D86" s="82" t="s">
        <v>1670</v>
      </c>
      <c r="E86" s="82" t="s">
        <v>1396</v>
      </c>
      <c r="F86" s="82" t="s">
        <v>1728</v>
      </c>
      <c r="G86" s="86" t="s">
        <v>1728</v>
      </c>
      <c r="H86" s="106" t="str">
        <f t="shared" si="4"/>
        <v>cam_model_tu</v>
      </c>
      <c r="I86" s="102" t="s">
        <v>697</v>
      </c>
      <c r="J86" s="97" t="str">
        <f>VLOOKUP(F86,glossary!H:L,5,FALSE)</f>
        <v>The model number or name of a particular camera (e.g., 'PC900' or 'Trophy Cam HD').</v>
      </c>
      <c r="K86" s="98" t="s">
        <v>697</v>
      </c>
      <c r="L86" s="82" t="str">
        <f>"{{ "&amp;H86&amp;" }}"</f>
        <v>{{ cam_model_tu }}</v>
      </c>
      <c r="M86" s="110" t="s">
        <v>1276</v>
      </c>
      <c r="N86" t="s">
        <v>1277</v>
      </c>
      <c r="O86" s="22" t="s">
        <v>2404</v>
      </c>
      <c r="P86" t="s">
        <v>2403</v>
      </c>
      <c r="Q86" t="str">
        <f t="shared" si="3"/>
        <v xml:space="preserve">    cam_model_tu: "&lt;a href=\"09_glossary.html#cam_model\" target=\"_blank\" data-bs-toggle=\"tooltip\" data-bs-title=\"The model number or name of a particular camera (e.g., 'PC900' or 'Trophy Cam HD').\"&gt;Camera Model&lt;button type=\"button\" class=\"btn btn-bd-tip-info-hidden btn-sm position-relative\"&gt;.&lt;span class=\"position-absolute top-0 start-100 translate-middle\"&gt;{{ icon_info }}&lt;/span&gt;&lt;/button&gt;&lt;/a&gt; "</v>
      </c>
    </row>
    <row r="87" spans="1:17">
      <c r="A87" s="82">
        <v>2</v>
      </c>
      <c r="B87" s="82" t="s">
        <v>1922</v>
      </c>
      <c r="C87" s="82"/>
      <c r="D87" s="82" t="s">
        <v>1670</v>
      </c>
      <c r="E87" s="82" t="s">
        <v>1396</v>
      </c>
      <c r="F87" s="82" t="s">
        <v>1730</v>
      </c>
      <c r="G87" s="82" t="s">
        <v>1730</v>
      </c>
      <c r="H87" s="106" t="str">
        <f t="shared" si="4"/>
        <v>cam_serial_number_tu</v>
      </c>
      <c r="I87" s="97" t="s">
        <v>699</v>
      </c>
      <c r="J87" s="97" t="str">
        <f>VLOOKUP(F87,glossary!H:L,5,FALSE)</f>
        <v>The serial number of a particular camera, which is usually found inside the camera cover (e.g., 'P900FF04152022').</v>
      </c>
      <c r="K87" s="82" t="s">
        <v>2205</v>
      </c>
      <c r="L87" s="82" t="str">
        <f>"{{ "&amp;H87&amp;" }}"</f>
        <v>{{ cam_serial_number_tu }}</v>
      </c>
      <c r="M87" s="110" t="s">
        <v>1276</v>
      </c>
      <c r="N87" t="s">
        <v>1277</v>
      </c>
      <c r="O87" s="22" t="s">
        <v>2404</v>
      </c>
      <c r="P87" t="s">
        <v>2403</v>
      </c>
      <c r="Q87" t="str">
        <f t="shared" si="3"/>
        <v xml:space="preserve">    cam_serial_number_tu: "&lt;a href=\"09_glossary.html#cam_serial_number\" target=\"_blank\" data-bs-toggle=\"tooltip\" data-bs-title=\"The serial number of a particular camera, which is usually found inside the camera cover (e.g., 'P900FF04152022').\"&gt;Camera Serial Number&lt;button type=\"button\" class=\"btn btn-bd-tip-info-hidden btn-sm position-relative\"&gt;.&lt;span class=\"position-absolute top-0 start-100 translate-middle\"&gt;{{ icon_info }}&lt;/span&gt;&lt;/button&gt;&lt;/a&gt; "</v>
      </c>
    </row>
    <row r="88" spans="1:17">
      <c r="A88" s="82">
        <v>3</v>
      </c>
      <c r="B88" s="82" t="s">
        <v>1916</v>
      </c>
      <c r="C88" s="82"/>
      <c r="D88" s="82" t="s">
        <v>1670</v>
      </c>
      <c r="E88" s="82" t="s">
        <v>1396</v>
      </c>
      <c r="F88" s="82" t="s">
        <v>1730</v>
      </c>
      <c r="G88" s="86" t="s">
        <v>1730</v>
      </c>
      <c r="H88" s="106" t="str">
        <f t="shared" si="4"/>
        <v>cam_serial_number_tu</v>
      </c>
      <c r="I88" s="102" t="s">
        <v>699</v>
      </c>
      <c r="J88" s="97" t="str">
        <f>VLOOKUP(F88,glossary!H:L,5,FALSE)</f>
        <v>The serial number of a particular camera, which is usually found inside the camera cover (e.g., 'P900FF04152022').</v>
      </c>
      <c r="K88" s="98" t="s">
        <v>699</v>
      </c>
      <c r="L88" s="82" t="str">
        <f>"{{ "&amp;H88&amp;" }}"</f>
        <v>{{ cam_serial_number_tu }}</v>
      </c>
      <c r="M88" s="110" t="s">
        <v>1276</v>
      </c>
      <c r="N88" t="s">
        <v>1277</v>
      </c>
      <c r="O88" s="22" t="s">
        <v>2404</v>
      </c>
      <c r="P88" t="s">
        <v>2403</v>
      </c>
      <c r="Q88" t="str">
        <f t="shared" si="3"/>
        <v xml:space="preserve">    cam_serial_number_tu: "&lt;a href=\"09_glossary.html#cam_serial_number\" target=\"_blank\" data-bs-toggle=\"tooltip\" data-bs-title=\"The serial number of a particular camera, which is usually found inside the camera cover (e.g., 'P900FF04152022').\"&gt;Camera Serial Number&lt;button type=\"button\" class=\"btn btn-bd-tip-info-hidden btn-sm position-relative\"&gt;.&lt;span class=\"position-absolute top-0 start-100 translate-middle\"&gt;{{ icon_info }}&lt;/span&gt;&lt;/button&gt;&lt;/a&gt; "</v>
      </c>
    </row>
    <row r="89" spans="1:17">
      <c r="A89" s="82">
        <v>2</v>
      </c>
      <c r="B89" s="82" t="s">
        <v>1922</v>
      </c>
      <c r="C89" s="82"/>
      <c r="D89" s="82" t="s">
        <v>1669</v>
      </c>
      <c r="E89" s="82" t="s">
        <v>1396</v>
      </c>
      <c r="F89" s="82" t="s">
        <v>1732</v>
      </c>
      <c r="G89" s="82" t="s">
        <v>1732</v>
      </c>
      <c r="H89" s="106" t="str">
        <f t="shared" si="4"/>
        <v>cam_spacing_tl</v>
      </c>
      <c r="I89" s="97" t="s">
        <v>1308</v>
      </c>
      <c r="J89" s="97" t="str">
        <f>VLOOKUP(F89,glossary!H:L,5,FALSE)</f>
        <v>The distance between cameras (i.e., also referred to as 'inter-trap distance'). This will be influenced by the chosen sampling design, the survey Objectives, the Target Species and data analysis.</v>
      </c>
      <c r="K89" s="82" t="s">
        <v>2203</v>
      </c>
      <c r="L89" s="82" t="str">
        <f>"{{ "&amp;H89&amp;" }}"</f>
        <v>{{ cam_spacing_tl }}</v>
      </c>
      <c r="M89" s="110" t="s">
        <v>1276</v>
      </c>
      <c r="N89" t="s">
        <v>1277</v>
      </c>
      <c r="O89" s="22" t="s">
        <v>2404</v>
      </c>
      <c r="P89" t="s">
        <v>2403</v>
      </c>
      <c r="Q89" t="str">
        <f t="shared" si="3"/>
        <v xml:space="preserve">    cam_spacing_tl: "&lt;a href=\"09_glossary.html#cam_spacing\" target=\"_blank\" data-bs-toggle=\"tooltip\" data-bs-title=\"The distance between cameras (i.e., also referred to as 'inter-trap distance'). This will be influenced by the chosen sampling design, the survey Objectives, the Target Species and data analysis.\"&gt;camera spacing&lt;button type=\"button\" class=\"btn btn-bd-tip-info-hidden btn-sm position-relative\"&gt;.&lt;span class=\"position-absolute top-0 start-100 translate-middle\"&gt;{{ icon_info }}&lt;/span&gt;&lt;/button&gt;&lt;/a&gt; "</v>
      </c>
    </row>
    <row r="90" spans="1:17">
      <c r="A90" s="82">
        <v>3</v>
      </c>
      <c r="B90" s="82" t="s">
        <v>1916</v>
      </c>
      <c r="C90" s="82"/>
      <c r="D90" s="82" t="s">
        <v>1669</v>
      </c>
      <c r="E90" s="82" t="s">
        <v>1396</v>
      </c>
      <c r="F90" s="82" t="s">
        <v>1732</v>
      </c>
      <c r="G90" s="86" t="s">
        <v>1732</v>
      </c>
      <c r="H90" s="106" t="str">
        <f t="shared" si="4"/>
        <v>cam_spacing_tl</v>
      </c>
      <c r="I90" s="104" t="s">
        <v>1308</v>
      </c>
      <c r="J90" s="97" t="str">
        <f>VLOOKUP(F90,glossary!H:L,5,FALSE)</f>
        <v>The distance between cameras (i.e., also referred to as 'inter-trap distance'). This will be influenced by the chosen sampling design, the survey Objectives, the Target Species and data analysis.</v>
      </c>
      <c r="K90" s="99" t="s">
        <v>1308</v>
      </c>
      <c r="L90" s="82" t="str">
        <f>"{{ "&amp;H90&amp;" }}"</f>
        <v>{{ cam_spacing_tl }}</v>
      </c>
      <c r="M90" s="110" t="s">
        <v>1276</v>
      </c>
      <c r="N90" t="s">
        <v>1277</v>
      </c>
      <c r="O90" s="22" t="s">
        <v>2404</v>
      </c>
      <c r="P90" t="s">
        <v>2403</v>
      </c>
      <c r="Q90" t="str">
        <f t="shared" si="3"/>
        <v xml:space="preserve">    cam_spacing_tl: "&lt;a href=\"09_glossary.html#cam_spacing\" target=\"_blank\" data-bs-toggle=\"tooltip\" data-bs-title=\"The distance between cameras (i.e., also referred to as 'inter-trap distance'). This will be influenced by the chosen sampling design, the survey Objectives, the Target Species and data analysis.\"&gt;camera spacing&lt;button type=\"button\" class=\"btn btn-bd-tip-info-hidden btn-sm position-relative\"&gt;.&lt;span class=\"position-absolute top-0 start-100 translate-middle\"&gt;{{ icon_info }}&lt;/span&gt;&lt;/button&gt;&lt;/a&gt; "</v>
      </c>
    </row>
    <row r="91" spans="1:17">
      <c r="A91" s="82">
        <v>2</v>
      </c>
      <c r="B91" s="82" t="s">
        <v>1922</v>
      </c>
      <c r="C91" s="82"/>
      <c r="D91" s="82" t="s">
        <v>1670</v>
      </c>
      <c r="E91" s="82" t="s">
        <v>1396</v>
      </c>
      <c r="F91" s="82" t="s">
        <v>1732</v>
      </c>
      <c r="G91" s="82" t="s">
        <v>1732</v>
      </c>
      <c r="H91" s="106" t="str">
        <f t="shared" si="4"/>
        <v>cam_spacing_tu</v>
      </c>
      <c r="I91" s="97" t="s">
        <v>228</v>
      </c>
      <c r="J91" s="97" t="str">
        <f>VLOOKUP(F91,glossary!H:L,5,FALSE)</f>
        <v>The distance between cameras (i.e., also referred to as 'inter-trap distance'). This will be influenced by the chosen sampling design, the survey Objectives, the Target Species and data analysis.</v>
      </c>
      <c r="K91" s="82" t="s">
        <v>2202</v>
      </c>
      <c r="L91" s="82" t="str">
        <f>"{{ "&amp;H91&amp;" }}"</f>
        <v>{{ cam_spacing_tu }}</v>
      </c>
      <c r="M91" s="110" t="s">
        <v>1276</v>
      </c>
      <c r="N91" t="s">
        <v>1277</v>
      </c>
      <c r="O91" s="22" t="s">
        <v>2404</v>
      </c>
      <c r="P91" t="s">
        <v>2403</v>
      </c>
      <c r="Q91" t="str">
        <f t="shared" si="3"/>
        <v xml:space="preserve">    cam_spacing_tu: "&lt;a href=\"09_glossary.html#cam_spacing\" target=\"_blank\" data-bs-toggle=\"tooltip\" data-bs-title=\"The distance between cameras (i.e., also referred to as 'inter-trap distance'). This will be influenced by the chosen sampling design, the survey Objectives, the Target Species and data analysis.\"&gt;Camera spacing&lt;button type=\"button\" class=\"btn btn-bd-tip-info-hidden btn-sm position-relative\"&gt;.&lt;span class=\"position-absolute top-0 start-100 translate-middle\"&gt;{{ icon_info }}&lt;/span&gt;&lt;/button&gt;&lt;/a&gt; "</v>
      </c>
    </row>
    <row r="92" spans="1:17">
      <c r="A92" s="82">
        <v>3</v>
      </c>
      <c r="B92" s="82" t="s">
        <v>1916</v>
      </c>
      <c r="C92" s="82"/>
      <c r="D92" s="82" t="s">
        <v>1670</v>
      </c>
      <c r="E92" s="82" t="s">
        <v>1396</v>
      </c>
      <c r="F92" s="82" t="s">
        <v>1732</v>
      </c>
      <c r="G92" s="86" t="s">
        <v>1732</v>
      </c>
      <c r="H92" s="106" t="str">
        <f t="shared" si="4"/>
        <v>cam_spacing_tu</v>
      </c>
      <c r="I92" s="102" t="s">
        <v>228</v>
      </c>
      <c r="J92" s="97" t="str">
        <f>VLOOKUP(F92,glossary!H:L,5,FALSE)</f>
        <v>The distance between cameras (i.e., also referred to as 'inter-trap distance'). This will be influenced by the chosen sampling design, the survey Objectives, the Target Species and data analysis.</v>
      </c>
      <c r="K92" s="86" t="s">
        <v>228</v>
      </c>
      <c r="L92" s="82" t="str">
        <f>"{{ "&amp;H92&amp;" }}"</f>
        <v>{{ cam_spacing_tu }}</v>
      </c>
      <c r="M92" s="110" t="s">
        <v>1276</v>
      </c>
      <c r="N92" t="s">
        <v>1277</v>
      </c>
      <c r="O92" s="22" t="s">
        <v>2404</v>
      </c>
      <c r="P92" t="s">
        <v>2403</v>
      </c>
      <c r="Q92" t="str">
        <f t="shared" si="3"/>
        <v xml:space="preserve">    cam_spacing_tu: "&lt;a href=\"09_glossary.html#cam_spacing\" target=\"_blank\" data-bs-toggle=\"tooltip\" data-bs-title=\"The distance between cameras (i.e., also referred to as 'inter-trap distance'). This will be influenced by the chosen sampling design, the survey Objectives, the Target Species and data analysis.\"&gt;Camera spacing&lt;button type=\"button\" class=\"btn btn-bd-tip-info-hidden btn-sm position-relative\"&gt;.&lt;span class=\"position-absolute top-0 start-100 translate-middle\"&gt;{{ icon_info }}&lt;/span&gt;&lt;/button&gt;&lt;/a&gt; "</v>
      </c>
    </row>
    <row r="93" spans="1:17">
      <c r="A93" s="82">
        <v>2</v>
      </c>
      <c r="B93" s="82" t="s">
        <v>1922</v>
      </c>
      <c r="C93" s="82"/>
      <c r="D93" s="82" t="s">
        <v>1670</v>
      </c>
      <c r="E93" s="82" t="s">
        <v>1126</v>
      </c>
      <c r="F93" s="82" t="s">
        <v>29</v>
      </c>
      <c r="G93" s="82" t="s">
        <v>29</v>
      </c>
      <c r="H93" s="106" t="str">
        <f t="shared" si="4"/>
        <v>mod_cr_cmr_tu_ref</v>
      </c>
      <c r="I93" s="97" t="s">
        <v>1382</v>
      </c>
      <c r="J93" s="97" t="str">
        <f>VLOOKUP(F93,glossary!H:L,5,FALSE)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93" s="82" t="s">
        <v>2113</v>
      </c>
      <c r="L93" s="82" t="str">
        <f>"{{ "&amp;H93&amp;" }}"</f>
        <v>{{ mod_cr_cmr_tu_ref }}</v>
      </c>
      <c r="M93" s="110" t="s">
        <v>1276</v>
      </c>
      <c r="N93" t="s">
        <v>1277</v>
      </c>
      <c r="O93" s="22" t="s">
        <v>2404</v>
      </c>
      <c r="P93" t="s">
        <v>2403</v>
      </c>
      <c r="Q93" t="str">
        <f t="shared" si="3"/>
        <v xml:space="preserve">    mod_cr_cmr_tu_ref: "&lt;a href=\"09_glossary.html#mod_cr_cmr\"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2011).\"&gt;Capture-recapture (CR) / Capture-mark-recapture (CMR) (Karanth, 1995; Karanth &amp; Nichols, 1998)&lt;button type=\"button\" class=\"btn btn-bd-tip-info-hidden btn-sm position-relative\"&gt;.&lt;span class=\"position-absolute top-0 start-100 translate-middle\"&gt;{{ icon_info }}&lt;/span&gt;&lt;/button&gt;&lt;/a&gt; "</v>
      </c>
    </row>
    <row r="94" spans="1:17">
      <c r="A94" s="82">
        <v>3</v>
      </c>
      <c r="B94" s="82" t="s">
        <v>1916</v>
      </c>
      <c r="C94" s="82"/>
      <c r="D94" s="82" t="s">
        <v>1670</v>
      </c>
      <c r="E94" s="82" t="s">
        <v>1126</v>
      </c>
      <c r="F94" s="82" t="s">
        <v>29</v>
      </c>
      <c r="G94" s="86" t="s">
        <v>29</v>
      </c>
      <c r="H94" s="106" t="str">
        <f t="shared" si="4"/>
        <v>mod_cr_cmr_tu_ref</v>
      </c>
      <c r="I94" s="102" t="s">
        <v>1382</v>
      </c>
      <c r="J94" s="97" t="str">
        <f>VLOOKUP(F94,glossary!H:L,5,FALSE)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94" s="98" t="s">
        <v>1382</v>
      </c>
      <c r="L94" s="82" t="str">
        <f>"{{ "&amp;H94&amp;" }}"</f>
        <v>{{ mod_cr_cmr_tu_ref }}</v>
      </c>
      <c r="M94" s="110" t="s">
        <v>1276</v>
      </c>
      <c r="N94" t="s">
        <v>1277</v>
      </c>
      <c r="O94" s="22" t="s">
        <v>2404</v>
      </c>
      <c r="P94" t="s">
        <v>2403</v>
      </c>
      <c r="Q94" t="str">
        <f t="shared" si="3"/>
        <v xml:space="preserve">    mod_cr_cmr_tu_ref: "&lt;a href=\"09_glossary.html#mod_cr_cmr\"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2011).\"&gt;Capture-recapture (CR) / Capture-mark-recapture (CMR) (Karanth, 1995; Karanth &amp; Nichols, 1998)&lt;button type=\"button\" class=\"btn btn-bd-tip-info-hidden btn-sm position-relative\"&gt;.&lt;span class=\"position-absolute top-0 start-100 translate-middle\"&gt;{{ icon_info }}&lt;/span&gt;&lt;/button&gt;&lt;/a&gt; "</v>
      </c>
    </row>
    <row r="95" spans="1:17">
      <c r="A95" s="82">
        <v>2</v>
      </c>
      <c r="B95" s="82" t="s">
        <v>1922</v>
      </c>
      <c r="C95" s="82"/>
      <c r="D95" s="82" t="s">
        <v>1670</v>
      </c>
      <c r="E95" s="82" t="s">
        <v>1126</v>
      </c>
      <c r="F95" s="82" t="s">
        <v>22</v>
      </c>
      <c r="G95" s="82" t="s">
        <v>22</v>
      </c>
      <c r="H95" s="106" t="str">
        <f t="shared" si="4"/>
        <v>mod_catspim_tu_ref</v>
      </c>
      <c r="I95" s="97" t="s">
        <v>1384</v>
      </c>
      <c r="J95" s="97" t="str">
        <f>VLOOKUP(F95,glossary!H:L,5,FALSE)</f>
        <v>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c r="K95" s="82" t="s">
        <v>2114</v>
      </c>
      <c r="L95" s="82" t="str">
        <f>"{{ "&amp;H95&amp;" }}"</f>
        <v>{{ mod_catspim_tu_ref }}</v>
      </c>
      <c r="M95" s="110" t="s">
        <v>1276</v>
      </c>
      <c r="N95" t="s">
        <v>1277</v>
      </c>
      <c r="O95" s="22" t="s">
        <v>2404</v>
      </c>
      <c r="P95" t="s">
        <v>2403</v>
      </c>
      <c r="Q95" t="str">
        <f t="shared" si="3"/>
        <v xml:space="preserve">    mod_catspim_tu_ref: "&lt;a href=\"09_glossary.html#mod_catspim\" target=\"_blank\" data-bs-toggle=\"tooltip\" data-bs-title=\"A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2013).\"&gt;Categorical partial identity model (Categorical SPIM; catSPIM) (Augustine et al., 2019; Sun et al., 2022)&lt;button type=\"button\" class=\"btn btn-bd-tip-info-hidden btn-sm position-relative\"&gt;.&lt;span class=\"position-absolute top-0 start-100 translate-middle\"&gt;{{ icon_info }}&lt;/span&gt;&lt;/button&gt;&lt;/a&gt; "</v>
      </c>
    </row>
    <row r="96" spans="1:17">
      <c r="A96" s="82">
        <v>3</v>
      </c>
      <c r="B96" s="82" t="s">
        <v>1916</v>
      </c>
      <c r="C96" s="82"/>
      <c r="D96" s="82" t="s">
        <v>1670</v>
      </c>
      <c r="E96" s="82" t="s">
        <v>1126</v>
      </c>
      <c r="F96" s="82" t="s">
        <v>22</v>
      </c>
      <c r="G96" s="86" t="s">
        <v>22</v>
      </c>
      <c r="H96" s="106" t="str">
        <f t="shared" si="4"/>
        <v>mod_catspim_tu_ref</v>
      </c>
      <c r="I96" s="102" t="s">
        <v>1384</v>
      </c>
      <c r="J96" s="97" t="str">
        <f>VLOOKUP(F96,glossary!H:L,5,FALSE)</f>
        <v>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c r="K96" s="86" t="s">
        <v>1384</v>
      </c>
      <c r="L96" s="82" t="str">
        <f>"{{ "&amp;H96&amp;" }}"</f>
        <v>{{ mod_catspim_tu_ref }}</v>
      </c>
      <c r="M96" s="110" t="s">
        <v>1276</v>
      </c>
      <c r="N96" t="s">
        <v>1277</v>
      </c>
      <c r="O96" s="22" t="s">
        <v>2404</v>
      </c>
      <c r="P96" t="s">
        <v>2403</v>
      </c>
      <c r="Q96" t="str">
        <f t="shared" si="3"/>
        <v xml:space="preserve">    mod_catspim_tu_ref: "&lt;a href=\"09_glossary.html#mod_catspim\" target=\"_blank\" data-bs-toggle=\"tooltip\" data-bs-title=\"A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2013).\"&gt;Categorical partial identity model (Categorical SPIM; catSPIM) (Augustine et al., 2019; Sun et al., 2022)&lt;button type=\"button\" class=\"btn btn-bd-tip-info-hidden btn-sm position-relative\"&gt;.&lt;span class=\"position-absolute top-0 start-100 translate-middle\"&gt;{{ icon_info }}&lt;/span&gt;&lt;/button&gt;&lt;/a&gt; "</v>
      </c>
    </row>
    <row r="97" spans="1:17">
      <c r="A97" s="82">
        <v>1</v>
      </c>
      <c r="B97" s="82" t="s">
        <v>1525</v>
      </c>
      <c r="C97" s="82" t="s">
        <v>0</v>
      </c>
      <c r="D97" s="82" t="s">
        <v>1670</v>
      </c>
      <c r="E97" s="82" t="s">
        <v>2290</v>
      </c>
      <c r="F97" s="82" t="s">
        <v>22</v>
      </c>
      <c r="G97" s="82" t="s">
        <v>22</v>
      </c>
      <c r="H97" s="106" t="str">
        <f t="shared" si="4"/>
        <v>mod_catspim_tu_abrv</v>
      </c>
      <c r="I97" s="97" t="s">
        <v>1530</v>
      </c>
      <c r="J97" s="97" t="str">
        <f>VLOOKUP(F97,glossary!H:L,5,FALSE)</f>
        <v>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c r="K97" s="82" t="s">
        <v>1594</v>
      </c>
      <c r="L97" s="82" t="str">
        <f>"{{ "&amp;H97&amp;" }}"</f>
        <v>{{ mod_catspim_tu_abrv }}</v>
      </c>
      <c r="M97" s="110" t="s">
        <v>1276</v>
      </c>
      <c r="N97" t="s">
        <v>1277</v>
      </c>
      <c r="O97" s="22" t="s">
        <v>2404</v>
      </c>
      <c r="P97" t="s">
        <v>2403</v>
      </c>
      <c r="Q97" t="str">
        <f t="shared" si="3"/>
        <v xml:space="preserve">    mod_catspim_tu_abrv: "&lt;a href=\"09_glossary.html#mod_catspim\" target=\"_blank\" data-bs-toggle=\"tooltip\" data-bs-title=\"A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2013).\"&gt;catSPIM&lt;button type=\"button\" class=\"btn btn-bd-tip-info-hidden btn-sm position-relative\"&gt;.&lt;span class=\"position-absolute top-0 start-100 translate-middle\"&gt;{{ icon_info }}&lt;/span&gt;&lt;/button&gt;&lt;/a&gt; "</v>
      </c>
    </row>
    <row r="98" spans="1:17">
      <c r="A98" s="82">
        <v>2</v>
      </c>
      <c r="B98" s="82" t="s">
        <v>1922</v>
      </c>
      <c r="C98" s="82"/>
      <c r="D98" s="82" t="s">
        <v>1669</v>
      </c>
      <c r="E98" s="82" t="s">
        <v>1396</v>
      </c>
      <c r="F98" s="82" t="s">
        <v>224</v>
      </c>
      <c r="G98" s="82" t="s">
        <v>224</v>
      </c>
      <c r="H98" s="106" t="str">
        <f t="shared" si="4"/>
        <v>sampledesign_clustered_tl</v>
      </c>
      <c r="I98" s="97" t="s">
        <v>1309</v>
      </c>
      <c r="J98" s="97" t="str">
        <f>VLOOKUP(F98,glossary!H:L,5,FALSE)</f>
        <v>Multiple cameras are deployed at a sample station (Figure 3d). A clustered design can be used within a systematic or stratified approach (i.e., systematic clustered design or as a clustered random design [Wearn &amp; Glover-Kapfer, 2017]).</v>
      </c>
      <c r="K98" s="82" t="s">
        <v>2036</v>
      </c>
      <c r="L98" s="82" t="str">
        <f>"{{ "&amp;H98&amp;" }}"</f>
        <v>{{ sampledesign_clustered_tl }}</v>
      </c>
      <c r="M98" s="110" t="s">
        <v>1276</v>
      </c>
      <c r="N98" t="s">
        <v>1277</v>
      </c>
      <c r="O98" s="22" t="s">
        <v>2404</v>
      </c>
      <c r="P98" t="s">
        <v>2403</v>
      </c>
      <c r="Q98" t="str">
        <f t="shared" si="3"/>
        <v xml:space="preserve">    sampledesign_clustered_tl: "&lt;a href=\"09_glossary.html#sampledesign_clustered\" target=\"_blank\" data-bs-toggle=\"tooltip\" data-bs-title=\"Multiple cameras are deployed at a sample station (Figure 3d). A clustered design can be used within a systematic or stratified approach (i.e., systematic clustered design or as a clustered random design [Wearn &amp; Glover-Kapfer, 2017]).\"&gt;clustered design&lt;button type=\"button\" class=\"btn btn-bd-tip-info-hidden btn-sm position-relative\"&gt;.&lt;span class=\"position-absolute top-0 start-100 translate-middle\"&gt;{{ icon_info }}&lt;/span&gt;&lt;/button&gt;&lt;/a&gt; "</v>
      </c>
    </row>
    <row r="99" spans="1:17">
      <c r="A99" s="82">
        <v>3</v>
      </c>
      <c r="B99" s="82" t="s">
        <v>1916</v>
      </c>
      <c r="C99" s="82"/>
      <c r="D99" s="82" t="s">
        <v>1669</v>
      </c>
      <c r="E99" s="82" t="s">
        <v>1396</v>
      </c>
      <c r="F99" s="82" t="s">
        <v>224</v>
      </c>
      <c r="G99" s="86" t="s">
        <v>224</v>
      </c>
      <c r="H99" s="106" t="str">
        <f t="shared" si="4"/>
        <v>sampledesign_clustered_tl</v>
      </c>
      <c r="I99" s="104" t="s">
        <v>1309</v>
      </c>
      <c r="J99" s="97" t="str">
        <f>VLOOKUP(F99,glossary!H:L,5,FALSE)</f>
        <v>Multiple cameras are deployed at a sample station (Figure 3d). A clustered design can be used within a systematic or stratified approach (i.e., systematic clustered design or as a clustered random design [Wearn &amp; Glover-Kapfer, 2017]).</v>
      </c>
      <c r="K99" s="99" t="s">
        <v>1309</v>
      </c>
      <c r="L99" s="82" t="str">
        <f>"{{ "&amp;H99&amp;" }}"</f>
        <v>{{ sampledesign_clustered_tl }}</v>
      </c>
      <c r="M99" s="110" t="s">
        <v>1276</v>
      </c>
      <c r="N99" t="s">
        <v>1277</v>
      </c>
      <c r="O99" s="22" t="s">
        <v>2404</v>
      </c>
      <c r="P99" t="s">
        <v>2403</v>
      </c>
      <c r="Q99" t="str">
        <f t="shared" si="3"/>
        <v xml:space="preserve">    sampledesign_clustered_tl: "&lt;a href=\"09_glossary.html#sampledesign_clustered\" target=\"_blank\" data-bs-toggle=\"tooltip\" data-bs-title=\"Multiple cameras are deployed at a sample station (Figure 3d). A clustered design can be used within a systematic or stratified approach (i.e., systematic clustered design or as a clustered random design [Wearn &amp; Glover-Kapfer, 2017]).\"&gt;clustered design&lt;button type=\"button\" class=\"btn btn-bd-tip-info-hidden btn-sm position-relative\"&gt;.&lt;span class=\"position-absolute top-0 start-100 translate-middle\"&gt;{{ icon_info }}&lt;/span&gt;&lt;/button&gt;&lt;/a&gt; "</v>
      </c>
    </row>
    <row r="100" spans="1:17">
      <c r="A100" s="82">
        <v>2</v>
      </c>
      <c r="B100" s="82" t="s">
        <v>1922</v>
      </c>
      <c r="C100" s="82"/>
      <c r="D100" s="82" t="s">
        <v>1670</v>
      </c>
      <c r="E100" s="82" t="s">
        <v>1396</v>
      </c>
      <c r="F100" s="82" t="s">
        <v>224</v>
      </c>
      <c r="G100" s="82" t="s">
        <v>224</v>
      </c>
      <c r="H100" s="106" t="str">
        <f t="shared" si="4"/>
        <v>sampledesign_clustered_tu</v>
      </c>
      <c r="I100" s="97" t="s">
        <v>225</v>
      </c>
      <c r="J100" s="97" t="str">
        <f>VLOOKUP(F100,glossary!H:L,5,FALSE)</f>
        <v>Multiple cameras are deployed at a sample station (Figure 3d). A clustered design can be used within a systematic or stratified approach (i.e., systematic clustered design or as a clustered random design [Wearn &amp; Glover-Kapfer, 2017]).</v>
      </c>
      <c r="K100" s="82" t="s">
        <v>2035</v>
      </c>
      <c r="L100" s="82" t="str">
        <f>"{{ "&amp;H100&amp;" }}"</f>
        <v>{{ sampledesign_clustered_tu }}</v>
      </c>
      <c r="M100" s="110" t="s">
        <v>1276</v>
      </c>
      <c r="N100" t="s">
        <v>1277</v>
      </c>
      <c r="O100" s="22" t="s">
        <v>2404</v>
      </c>
      <c r="P100" t="s">
        <v>2403</v>
      </c>
      <c r="Q100" t="str">
        <f t="shared" si="3"/>
        <v xml:space="preserve">    sampledesign_clustered_tu: "&lt;a href=\"09_glossary.html#sampledesign_clustered\" target=\"_blank\" data-bs-toggle=\"tooltip\" data-bs-title=\"Multiple cameras are deployed at a sample station (Figure 3d). A clustered design can be used within a systematic or stratified approach (i.e., systematic clustered design or as a clustered random design [Wearn &amp; Glover-Kapfer, 2017]).\"&gt;Clustered design&lt;button type=\"button\" class=\"btn btn-bd-tip-info-hidden btn-sm position-relative\"&gt;.&lt;span class=\"position-absolute top-0 start-100 translate-middle\"&gt;{{ icon_info }}&lt;/span&gt;&lt;/button&gt;&lt;/a&gt; "</v>
      </c>
    </row>
    <row r="101" spans="1:17">
      <c r="A101" s="82">
        <v>3</v>
      </c>
      <c r="B101" s="82" t="s">
        <v>1916</v>
      </c>
      <c r="C101" s="82"/>
      <c r="D101" s="82" t="s">
        <v>1670</v>
      </c>
      <c r="E101" s="82" t="s">
        <v>1396</v>
      </c>
      <c r="F101" s="82" t="s">
        <v>224</v>
      </c>
      <c r="G101" s="86" t="s">
        <v>224</v>
      </c>
      <c r="H101" s="106" t="str">
        <f t="shared" si="4"/>
        <v>sampledesign_clustered_tu</v>
      </c>
      <c r="I101" s="102" t="s">
        <v>225</v>
      </c>
      <c r="J101" s="97" t="str">
        <f>VLOOKUP(F101,glossary!H:L,5,FALSE)</f>
        <v>Multiple cameras are deployed at a sample station (Figure 3d). A clustered design can be used within a systematic or stratified approach (i.e., systematic clustered design or as a clustered random design [Wearn &amp; Glover-Kapfer, 2017]).</v>
      </c>
      <c r="K101" s="98" t="s">
        <v>225</v>
      </c>
      <c r="L101" s="82" t="str">
        <f>"{{ "&amp;H101&amp;" }}"</f>
        <v>{{ sampledesign_clustered_tu }}</v>
      </c>
      <c r="M101" s="110" t="s">
        <v>1276</v>
      </c>
      <c r="N101" t="s">
        <v>1277</v>
      </c>
      <c r="O101" s="22" t="s">
        <v>2404</v>
      </c>
      <c r="P101" t="s">
        <v>2403</v>
      </c>
      <c r="Q101" t="str">
        <f t="shared" si="3"/>
        <v xml:space="preserve">    sampledesign_clustered_tu: "&lt;a href=\"09_glossary.html#sampledesign_clustered\" target=\"_blank\" data-bs-toggle=\"tooltip\" data-bs-title=\"Multiple cameras are deployed at a sample station (Figure 3d). A clustered design can be used within a systematic or stratified approach (i.e., systematic clustered design or as a clustered random design [Wearn &amp; Glover-Kapfer, 2017]).\"&gt;Clustered design&lt;button type=\"button\" class=\"btn btn-bd-tip-info-hidden btn-sm position-relative\"&gt;.&lt;span class=\"position-absolute top-0 start-100 translate-middle\"&gt;{{ icon_info }}&lt;/span&gt;&lt;/button&gt;&lt;/a&gt; "</v>
      </c>
    </row>
    <row r="102" spans="1:17">
      <c r="A102" s="82">
        <v>2</v>
      </c>
      <c r="B102" s="82" t="s">
        <v>1922</v>
      </c>
      <c r="C102" s="82"/>
      <c r="D102" s="82" t="s">
        <v>1669</v>
      </c>
      <c r="E102" s="82" t="s">
        <v>1396</v>
      </c>
      <c r="F102" s="82" t="s">
        <v>222</v>
      </c>
      <c r="G102" s="82" t="s">
        <v>222</v>
      </c>
      <c r="H102" s="106" t="str">
        <f t="shared" si="4"/>
        <v>sampledesign_convenience_tl</v>
      </c>
      <c r="I102" s="97" t="s">
        <v>1310</v>
      </c>
      <c r="J102" s="97" t="str">
        <f>VLOOKUP(F102,glossary!H:L,5,FALSE)</f>
        <v>Camera locations or sample stations are chosen based on logistic considerations (e.g., remoteness, access constraints, and*/or costs).</v>
      </c>
      <c r="K102" s="82" t="s">
        <v>2034</v>
      </c>
      <c r="L102" s="82" t="str">
        <f>"{{ "&amp;H102&amp;" }}"</f>
        <v>{{ sampledesign_convenience_tl }}</v>
      </c>
      <c r="M102" s="110" t="s">
        <v>1276</v>
      </c>
      <c r="N102" t="s">
        <v>1277</v>
      </c>
      <c r="O102" s="22" t="s">
        <v>2404</v>
      </c>
      <c r="P102" t="s">
        <v>2403</v>
      </c>
      <c r="Q102" t="str">
        <f t="shared" si="3"/>
        <v xml:space="preserve">    sampledesign_convenience_tl: "&lt;a href=\"09_glossary.html#sampledesign_convenience\" target=\"_blank\" data-bs-toggle=\"tooltip\" data-bs-title=\"Camera locations or sample stations are chosen based on logistic considerations (e.g., remoteness, access constraints, and*/or costs).\"&gt;convenience design&lt;button type=\"button\" class=\"btn btn-bd-tip-info-hidden btn-sm position-relative\"&gt;.&lt;span class=\"position-absolute top-0 start-100 translate-middle\"&gt;{{ icon_info }}&lt;/span&gt;&lt;/button&gt;&lt;/a&gt; "</v>
      </c>
    </row>
    <row r="103" spans="1:17">
      <c r="A103" s="82">
        <v>3</v>
      </c>
      <c r="B103" s="82" t="s">
        <v>1916</v>
      </c>
      <c r="C103" s="82"/>
      <c r="D103" s="82" t="s">
        <v>1669</v>
      </c>
      <c r="E103" s="82" t="s">
        <v>1396</v>
      </c>
      <c r="F103" s="82" t="s">
        <v>222</v>
      </c>
      <c r="G103" s="86" t="s">
        <v>222</v>
      </c>
      <c r="H103" s="106" t="str">
        <f t="shared" si="4"/>
        <v>sampledesign_convenience_tl</v>
      </c>
      <c r="I103" s="104" t="s">
        <v>1310</v>
      </c>
      <c r="J103" s="97" t="str">
        <f>VLOOKUP(F103,glossary!H:L,5,FALSE)</f>
        <v>Camera locations or sample stations are chosen based on logistic considerations (e.g., remoteness, access constraints, and*/or costs).</v>
      </c>
      <c r="K103" s="99" t="s">
        <v>1310</v>
      </c>
      <c r="L103" s="82" t="str">
        <f>"{{ "&amp;H103&amp;" }}"</f>
        <v>{{ sampledesign_convenience_tl }}</v>
      </c>
      <c r="M103" s="110" t="s">
        <v>1276</v>
      </c>
      <c r="N103" t="s">
        <v>1277</v>
      </c>
      <c r="O103" s="22" t="s">
        <v>2404</v>
      </c>
      <c r="P103" t="s">
        <v>2403</v>
      </c>
      <c r="Q103" t="str">
        <f t="shared" si="3"/>
        <v xml:space="preserve">    sampledesign_convenience_tl: "&lt;a href=\"09_glossary.html#sampledesign_convenience\" target=\"_blank\" data-bs-toggle=\"tooltip\" data-bs-title=\"Camera locations or sample stations are chosen based on logistic considerations (e.g., remoteness, access constraints, and*/or costs).\"&gt;convenience design&lt;button type=\"button\" class=\"btn btn-bd-tip-info-hidden btn-sm position-relative\"&gt;.&lt;span class=\"position-absolute top-0 start-100 translate-middle\"&gt;{{ icon_info }}&lt;/span&gt;&lt;/button&gt;&lt;/a&gt; "</v>
      </c>
    </row>
    <row r="104" spans="1:17">
      <c r="A104" s="82">
        <v>2</v>
      </c>
      <c r="B104" s="82" t="s">
        <v>1922</v>
      </c>
      <c r="C104" s="82"/>
      <c r="D104" s="82" t="s">
        <v>1670</v>
      </c>
      <c r="E104" s="82" t="s">
        <v>1396</v>
      </c>
      <c r="F104" s="82" t="s">
        <v>222</v>
      </c>
      <c r="G104" s="82" t="s">
        <v>222</v>
      </c>
      <c r="H104" s="106" t="str">
        <f t="shared" si="4"/>
        <v>sampledesign_convenience_tu</v>
      </c>
      <c r="I104" s="97" t="s">
        <v>223</v>
      </c>
      <c r="J104" s="97" t="str">
        <f>VLOOKUP(F104,glossary!H:L,5,FALSE)</f>
        <v>Camera locations or sample stations are chosen based on logistic considerations (e.g., remoteness, access constraints, and*/or costs).</v>
      </c>
      <c r="K104" s="82" t="s">
        <v>2033</v>
      </c>
      <c r="L104" s="82" t="str">
        <f>"{{ "&amp;H104&amp;" }}"</f>
        <v>{{ sampledesign_convenience_tu }}</v>
      </c>
      <c r="M104" s="110" t="s">
        <v>1276</v>
      </c>
      <c r="N104" t="s">
        <v>1277</v>
      </c>
      <c r="O104" s="22" t="s">
        <v>2404</v>
      </c>
      <c r="P104" t="s">
        <v>2403</v>
      </c>
      <c r="Q104" t="str">
        <f t="shared" si="3"/>
        <v xml:space="preserve">    sampledesign_convenience_tu: "&lt;a href=\"09_glossary.html#sampledesign_convenience\" target=\"_blank\" data-bs-toggle=\"tooltip\" data-bs-title=\"Camera locations or sample stations are chosen based on logistic considerations (e.g., remoteness, access constraints, and*/or costs).\"&gt;Convenience design&lt;button type=\"button\" class=\"btn btn-bd-tip-info-hidden btn-sm position-relative\"&gt;.&lt;span class=\"position-absolute top-0 start-100 translate-middle\"&gt;{{ icon_info }}&lt;/span&gt;&lt;/button&gt;&lt;/a&gt; "</v>
      </c>
    </row>
    <row r="105" spans="1:17">
      <c r="A105" s="82">
        <v>3</v>
      </c>
      <c r="B105" s="82" t="s">
        <v>1916</v>
      </c>
      <c r="C105" s="82"/>
      <c r="D105" s="82" t="s">
        <v>1670</v>
      </c>
      <c r="E105" s="82" t="s">
        <v>1396</v>
      </c>
      <c r="F105" s="82" t="s">
        <v>222</v>
      </c>
      <c r="G105" s="86" t="s">
        <v>222</v>
      </c>
      <c r="H105" s="106" t="str">
        <f t="shared" si="4"/>
        <v>sampledesign_convenience_tu</v>
      </c>
      <c r="I105" s="102" t="s">
        <v>223</v>
      </c>
      <c r="J105" s="97" t="str">
        <f>VLOOKUP(F105,glossary!H:L,5,FALSE)</f>
        <v>Camera locations or sample stations are chosen based on logistic considerations (e.g., remoteness, access constraints, and*/or costs).</v>
      </c>
      <c r="K105" s="86" t="s">
        <v>223</v>
      </c>
      <c r="L105" s="82" t="str">
        <f>"{{ "&amp;H105&amp;" }}"</f>
        <v>{{ sampledesign_convenience_tu }}</v>
      </c>
      <c r="M105" s="110" t="s">
        <v>1276</v>
      </c>
      <c r="N105" t="s">
        <v>1277</v>
      </c>
      <c r="O105" s="22" t="s">
        <v>2404</v>
      </c>
      <c r="P105" t="s">
        <v>2403</v>
      </c>
      <c r="Q105" t="str">
        <f t="shared" si="3"/>
        <v xml:space="preserve">    sampledesign_convenience_tu: "&lt;a href=\"09_glossary.html#sampledesign_convenience\" target=\"_blank\" data-bs-toggle=\"tooltip\" data-bs-title=\"Camera locations or sample stations are chosen based on logistic considerations (e.g., remoteness, access constraints, and*/or costs).\"&gt;Convenience design&lt;button type=\"button\" class=\"btn btn-bd-tip-info-hidden btn-sm position-relative\"&gt;.&lt;span class=\"position-absolute top-0 start-100 translate-middle\"&gt;{{ icon_info }}&lt;/span&gt;&lt;/button&gt;&lt;/a&gt; "</v>
      </c>
    </row>
    <row r="106" spans="1:17">
      <c r="A106" s="82">
        <v>2</v>
      </c>
      <c r="B106" s="82" t="s">
        <v>1922</v>
      </c>
      <c r="C106" s="82"/>
      <c r="D106" s="82" t="s">
        <v>1669</v>
      </c>
      <c r="E106" s="82" t="s">
        <v>1396</v>
      </c>
      <c r="F106" s="82" t="s">
        <v>220</v>
      </c>
      <c r="G106" s="82" t="s">
        <v>220</v>
      </c>
      <c r="H106" s="106" t="str">
        <f t="shared" si="4"/>
        <v>crew_tl</v>
      </c>
      <c r="I106" s="97" t="s">
        <v>220</v>
      </c>
      <c r="J106" s="97" t="str">
        <f>VLOOKUP(F106,glossary!H:L,5,FALSE)</f>
        <v>The first and last names of all the individuals who collected data during the deployment visit ('Deployment Crew') and Service*/Retrieval visit ('Service*/Retrieval Crew').</v>
      </c>
      <c r="K106" s="82" t="s">
        <v>2201</v>
      </c>
      <c r="L106" s="82" t="str">
        <f>"{{ "&amp;H106&amp;" }}"</f>
        <v>{{ crew_tl }}</v>
      </c>
      <c r="M106" s="110" t="s">
        <v>1276</v>
      </c>
      <c r="N106" t="s">
        <v>1277</v>
      </c>
      <c r="O106" s="22" t="s">
        <v>2404</v>
      </c>
      <c r="P106" t="s">
        <v>2403</v>
      </c>
      <c r="Q106" t="str">
        <f t="shared" si="3"/>
        <v xml:space="preserve">    crew_tl: "&lt;a href=\"09_glossary.html#crew\" target=\"_blank\" data-bs-toggle=\"tooltip\" data-bs-title=\"The first and last names of all the individuals who collected data during the deployment visit ('Deployment Crew') and Service*/Retrieval visit ('Service*/Retrieval Crew').\"&gt;crew&lt;button type=\"button\" class=\"btn btn-bd-tip-info-hidden btn-sm position-relative\"&gt;.&lt;span class=\"position-absolute top-0 start-100 translate-middle\"&gt;{{ icon_info }}&lt;/span&gt;&lt;/button&gt;&lt;/a&gt; "</v>
      </c>
    </row>
    <row r="107" spans="1:17">
      <c r="A107" s="82">
        <v>2</v>
      </c>
      <c r="B107" s="82" t="s">
        <v>1922</v>
      </c>
      <c r="C107" s="82"/>
      <c r="D107" s="82" t="s">
        <v>1670</v>
      </c>
      <c r="E107" s="82" t="s">
        <v>1396</v>
      </c>
      <c r="F107" s="82" t="s">
        <v>220</v>
      </c>
      <c r="G107" s="82" t="s">
        <v>220</v>
      </c>
      <c r="H107" s="106" t="str">
        <f t="shared" si="4"/>
        <v>crew_tu</v>
      </c>
      <c r="I107" s="97" t="s">
        <v>221</v>
      </c>
      <c r="J107" s="97" t="str">
        <f>VLOOKUP(F107,glossary!H:L,5,FALSE)</f>
        <v>The first and last names of all the individuals who collected data during the deployment visit ('Deployment Crew') and Service*/Retrieval visit ('Service*/Retrieval Crew').</v>
      </c>
      <c r="K107" s="82" t="s">
        <v>2200</v>
      </c>
      <c r="L107" s="82" t="str">
        <f>"{{ "&amp;H107&amp;" }}"</f>
        <v>{{ crew_tu }}</v>
      </c>
      <c r="M107" s="110" t="s">
        <v>1276</v>
      </c>
      <c r="N107" t="s">
        <v>1277</v>
      </c>
      <c r="O107" s="22" t="s">
        <v>2404</v>
      </c>
      <c r="P107" t="s">
        <v>2403</v>
      </c>
      <c r="Q107" t="str">
        <f t="shared" si="3"/>
        <v xml:space="preserve">    crew_tu: "&lt;a href=\"09_glossary.html#crew\" target=\"_blank\" data-bs-toggle=\"tooltip\" data-bs-title=\"The first and last names of all the individuals who collected data during the deployment visit ('Deployment Crew') and Service*/Retrieval visit ('Service*/Retrieval Crew').\"&gt;Crew&lt;button type=\"button\" class=\"btn btn-bd-tip-info-hidden btn-sm position-relative\"&gt;.&lt;span class=\"position-absolute top-0 start-100 translate-middle\"&gt;{{ icon_info }}&lt;/span&gt;&lt;/button&gt;&lt;/a&gt; "</v>
      </c>
    </row>
    <row r="108" spans="1:17">
      <c r="A108" s="82">
        <v>2</v>
      </c>
      <c r="B108" s="82" t="s">
        <v>1922</v>
      </c>
      <c r="C108" s="82"/>
      <c r="D108" s="82" t="s">
        <v>1669</v>
      </c>
      <c r="E108" s="82" t="s">
        <v>1396</v>
      </c>
      <c r="F108" s="82" t="s">
        <v>218</v>
      </c>
      <c r="G108" s="82" t="s">
        <v>218</v>
      </c>
      <c r="H108" s="106" t="str">
        <f t="shared" si="4"/>
        <v>cumulative_det_probability_tl</v>
      </c>
      <c r="I108" s="97" t="s">
        <v>1311</v>
      </c>
      <c r="J108" s="97" t="str">
        <f>VLOOKUP(F108,glossary!H:L,5,FALSE)</f>
        <v>The probability of detecting a species at least once during the entire survey (Steenweg et al., 2019).</v>
      </c>
      <c r="K108" s="82" t="s">
        <v>2199</v>
      </c>
      <c r="L108" s="82" t="str">
        <f>"{{ "&amp;H108&amp;" }}"</f>
        <v>{{ cumulative_det_probability_tl }}</v>
      </c>
      <c r="M108" s="110" t="s">
        <v>1276</v>
      </c>
      <c r="N108" t="s">
        <v>1277</v>
      </c>
      <c r="O108" s="22" t="s">
        <v>2404</v>
      </c>
      <c r="P108" t="s">
        <v>2403</v>
      </c>
      <c r="Q108" t="str">
        <f t="shared" si="3"/>
        <v xml:space="preserve">    cumulative_det_probability_tl: "&lt;a href=\"09_glossary.html#cumulative_det_probability\" target=\"_blank\" data-bs-toggle=\"tooltip\" data-bs-title=\"The probability of detecting a species at least once during the entire survey (Steenweg et al., 2019).\"&gt;cumulative detection probability&lt;button type=\"button\" class=\"btn btn-bd-tip-info-hidden btn-sm position-relative\"&gt;.&lt;span class=\"position-absolute top-0 start-100 translate-middle\"&gt;{{ icon_info }}&lt;/span&gt;&lt;/button&gt;&lt;/a&gt; "</v>
      </c>
    </row>
    <row r="109" spans="1:17">
      <c r="A109" s="82">
        <v>3</v>
      </c>
      <c r="B109" s="82" t="s">
        <v>1916</v>
      </c>
      <c r="C109" s="82"/>
      <c r="D109" s="82" t="s">
        <v>1669</v>
      </c>
      <c r="E109" s="82" t="s">
        <v>1396</v>
      </c>
      <c r="F109" s="82" t="s">
        <v>218</v>
      </c>
      <c r="G109" s="86" t="s">
        <v>218</v>
      </c>
      <c r="H109" s="106" t="str">
        <f t="shared" si="4"/>
        <v>cumulative_det_probability_tl</v>
      </c>
      <c r="I109" s="104" t="s">
        <v>1311</v>
      </c>
      <c r="J109" s="97" t="str">
        <f>VLOOKUP(F109,glossary!H:L,5,FALSE)</f>
        <v>The probability of detecting a species at least once during the entire survey (Steenweg et al., 2019).</v>
      </c>
      <c r="K109" s="99" t="s">
        <v>1311</v>
      </c>
      <c r="L109" s="82" t="str">
        <f>"{{ "&amp;H109&amp;" }}"</f>
        <v>{{ cumulative_det_probability_tl }}</v>
      </c>
      <c r="M109" s="110" t="s">
        <v>1276</v>
      </c>
      <c r="N109" t="s">
        <v>1277</v>
      </c>
      <c r="O109" s="22" t="s">
        <v>2404</v>
      </c>
      <c r="P109" t="s">
        <v>2403</v>
      </c>
      <c r="Q109" t="str">
        <f t="shared" si="3"/>
        <v xml:space="preserve">    cumulative_det_probability_tl: "&lt;a href=\"09_glossary.html#cumulative_det_probability\" target=\"_blank\" data-bs-toggle=\"tooltip\" data-bs-title=\"The probability of detecting a species at least once during the entire survey (Steenweg et al., 2019).\"&gt;cumulative detection probability&lt;button type=\"button\" class=\"btn btn-bd-tip-info-hidden btn-sm position-relative\"&gt;.&lt;span class=\"position-absolute top-0 start-100 translate-middle\"&gt;{{ icon_info }}&lt;/span&gt;&lt;/button&gt;&lt;/a&gt; "</v>
      </c>
    </row>
    <row r="110" spans="1:17">
      <c r="A110" s="82">
        <v>2</v>
      </c>
      <c r="B110" s="82" t="s">
        <v>1922</v>
      </c>
      <c r="C110" s="82"/>
      <c r="D110" s="82" t="s">
        <v>1670</v>
      </c>
      <c r="E110" s="82" t="s">
        <v>1396</v>
      </c>
      <c r="F110" s="82" t="s">
        <v>218</v>
      </c>
      <c r="G110" s="82" t="s">
        <v>218</v>
      </c>
      <c r="H110" s="106" t="str">
        <f t="shared" si="4"/>
        <v>cumulative_det_probability_tu</v>
      </c>
      <c r="I110" s="97" t="s">
        <v>219</v>
      </c>
      <c r="J110" s="97" t="str">
        <f>VLOOKUP(F110,glossary!H:L,5,FALSE)</f>
        <v>The probability of detecting a species at least once during the entire survey (Steenweg et al., 2019).</v>
      </c>
      <c r="K110" s="82" t="s">
        <v>2198</v>
      </c>
      <c r="L110" s="82" t="str">
        <f>"{{ "&amp;H110&amp;" }}"</f>
        <v>{{ cumulative_det_probability_tu }}</v>
      </c>
      <c r="M110" s="110" t="s">
        <v>1276</v>
      </c>
      <c r="N110" t="s">
        <v>1277</v>
      </c>
      <c r="O110" s="22" t="s">
        <v>2404</v>
      </c>
      <c r="P110" t="s">
        <v>2403</v>
      </c>
      <c r="Q110" t="str">
        <f t="shared" si="3"/>
        <v xml:space="preserve">    cumulative_det_probability_tu: "&lt;a href=\"09_glossary.html#cumulative_det_probability\" target=\"_blank\" data-bs-toggle=\"tooltip\" data-bs-title=\"The probability of detecting a species at least once during the entire survey (Steenweg et al., 2019).\"&gt;Cumulative detection probability&lt;button type=\"button\" class=\"btn btn-bd-tip-info-hidden btn-sm position-relative\"&gt;.&lt;span class=\"position-absolute top-0 start-100 translate-middle\"&gt;{{ icon_info }}&lt;/span&gt;&lt;/button&gt;&lt;/a&gt; "</v>
      </c>
    </row>
    <row r="111" spans="1:17">
      <c r="A111" s="82">
        <v>3</v>
      </c>
      <c r="B111" s="82" t="s">
        <v>1916</v>
      </c>
      <c r="C111" s="82"/>
      <c r="D111" s="82" t="s">
        <v>1670</v>
      </c>
      <c r="E111" s="82" t="s">
        <v>1396</v>
      </c>
      <c r="F111" s="82" t="s">
        <v>218</v>
      </c>
      <c r="G111" s="86" t="s">
        <v>218</v>
      </c>
      <c r="H111" s="106" t="str">
        <f t="shared" si="4"/>
        <v>cumulative_det_probability_tu</v>
      </c>
      <c r="I111" s="102" t="s">
        <v>219</v>
      </c>
      <c r="J111" s="97" t="str">
        <f>VLOOKUP(F111,glossary!H:L,5,FALSE)</f>
        <v>The probability of detecting a species at least once during the entire survey (Steenweg et al., 2019).</v>
      </c>
      <c r="K111" s="86" t="s">
        <v>219</v>
      </c>
      <c r="L111" s="82" t="str">
        <f>"{{ "&amp;H111&amp;" }}"</f>
        <v>{{ cumulative_det_probability_tu }}</v>
      </c>
      <c r="M111" s="110" t="s">
        <v>1276</v>
      </c>
      <c r="N111" t="s">
        <v>1277</v>
      </c>
      <c r="O111" s="22" t="s">
        <v>2404</v>
      </c>
      <c r="P111" t="s">
        <v>2403</v>
      </c>
      <c r="Q111" t="str">
        <f t="shared" si="3"/>
        <v xml:space="preserve">    cumulative_det_probability_tu: "&lt;a href=\"09_glossary.html#cumulative_det_probability\" target=\"_blank\" data-bs-toggle=\"tooltip\" data-bs-title=\"The probability of detecting a species at least once during the entire survey (Steenweg et al., 2019).\"&gt;Cumulative detection probability&lt;button type=\"button\" class=\"btn btn-bd-tip-info-hidden btn-sm position-relative\"&gt;.&lt;span class=\"position-absolute top-0 start-100 translate-middle\"&gt;{{ icon_info }}&lt;/span&gt;&lt;/button&gt;&lt;/a&gt; "</v>
      </c>
    </row>
    <row r="112" spans="1:17">
      <c r="A112" s="82">
        <v>2</v>
      </c>
      <c r="B112" s="82" t="s">
        <v>1922</v>
      </c>
      <c r="C112" s="82"/>
      <c r="D112" s="82" t="s">
        <v>1669</v>
      </c>
      <c r="E112" s="82" t="s">
        <v>1396</v>
      </c>
      <c r="F112" s="82" t="s">
        <v>523</v>
      </c>
      <c r="G112" s="82" t="s">
        <v>523</v>
      </c>
      <c r="H112" s="106" t="str">
        <f t="shared" si="4"/>
        <v>density_tl</v>
      </c>
      <c r="I112" s="97" t="s">
        <v>523</v>
      </c>
      <c r="J112" s="97" t="str">
        <f>VLOOKUP(F112,glossary!H:L,5,FALSE)</f>
        <v>The number of individuals per unit area (Wearn &amp; Glover-Kapfer, 2017)</v>
      </c>
      <c r="K112" s="82" t="s">
        <v>2197</v>
      </c>
      <c r="L112" s="82" t="str">
        <f>"{{ "&amp;H112&amp;" }}"</f>
        <v>{{ density_tl }}</v>
      </c>
      <c r="M112" s="110" t="s">
        <v>1276</v>
      </c>
      <c r="N112" t="s">
        <v>1277</v>
      </c>
      <c r="O112" s="22" t="s">
        <v>2404</v>
      </c>
      <c r="P112" t="s">
        <v>2403</v>
      </c>
      <c r="Q112" t="str">
        <f t="shared" si="3"/>
        <v xml:space="preserve">    density_tl: "&lt;a href=\"09_glossary.html#density\" target=\"_blank\" data-bs-toggle=\"tooltip\" data-bs-title=\"The number of individuals per unit area (Wearn &amp; Glover-Kapfer, 2017)\"&gt;density&lt;button type=\"button\" class=\"btn btn-bd-tip-info-hidden btn-sm position-relative\"&gt;.&lt;span class=\"position-absolute top-0 start-100 translate-middle\"&gt;{{ icon_info }}&lt;/span&gt;&lt;/button&gt;&lt;/a&gt; "</v>
      </c>
    </row>
    <row r="113" spans="1:17">
      <c r="A113" s="82">
        <v>2</v>
      </c>
      <c r="B113" s="82" t="s">
        <v>1922</v>
      </c>
      <c r="C113" s="82"/>
      <c r="D113" s="82" t="s">
        <v>1670</v>
      </c>
      <c r="E113" s="82" t="s">
        <v>1396</v>
      </c>
      <c r="F113" s="82" t="s">
        <v>523</v>
      </c>
      <c r="G113" s="82" t="s">
        <v>523</v>
      </c>
      <c r="H113" s="106" t="str">
        <f t="shared" si="4"/>
        <v>density_tu</v>
      </c>
      <c r="I113" s="97" t="s">
        <v>532</v>
      </c>
      <c r="J113" s="97" t="str">
        <f>VLOOKUP(F113,glossary!H:L,5,FALSE)</f>
        <v>The number of individuals per unit area (Wearn &amp; Glover-Kapfer, 2017)</v>
      </c>
      <c r="K113" s="82" t="s">
        <v>2196</v>
      </c>
      <c r="L113" s="82" t="str">
        <f>"{{ "&amp;H113&amp;" }}"</f>
        <v>{{ density_tu }}</v>
      </c>
      <c r="M113" s="110" t="s">
        <v>1276</v>
      </c>
      <c r="N113" t="s">
        <v>1277</v>
      </c>
      <c r="O113" s="22" t="s">
        <v>2404</v>
      </c>
      <c r="P113" t="s">
        <v>2403</v>
      </c>
      <c r="Q113" t="str">
        <f t="shared" si="3"/>
        <v xml:space="preserve">    density_tu: "&lt;a href=\"09_glossary.html#density\" target=\"_blank\" data-bs-toggle=\"tooltip\" data-bs-title=\"The number of individuals per unit area (Wearn &amp; Glover-Kapfer, 2017)\"&gt;Density&lt;button type=\"button\" class=\"btn btn-bd-tip-info-hidden btn-sm position-relative\"&gt;.&lt;span class=\"position-absolute top-0 start-100 translate-middle\"&gt;{{ icon_info }}&lt;/span&gt;&lt;/button&gt;&lt;/a&gt; "</v>
      </c>
    </row>
    <row r="114" spans="1:17">
      <c r="A114" s="82">
        <v>2</v>
      </c>
      <c r="B114" s="82" t="s">
        <v>1922</v>
      </c>
      <c r="C114" s="82"/>
      <c r="D114" s="82" t="s">
        <v>1669</v>
      </c>
      <c r="E114" s="82" t="s">
        <v>1396</v>
      </c>
      <c r="F114" s="82" t="s">
        <v>544</v>
      </c>
      <c r="G114" s="82" t="s">
        <v>544</v>
      </c>
      <c r="H114" s="106" t="str">
        <f t="shared" si="4"/>
        <v>obj_density_tl</v>
      </c>
      <c r="I114" s="97" t="s">
        <v>523</v>
      </c>
      <c r="J114" s="97" t="str">
        <f>VLOOKUP(F114,glossary!H:L,5,FALSE)</f>
        <v>The number of individuals per unit area (Wearn &amp; Glover-Kapfer, 2017)</v>
      </c>
      <c r="K114" s="82" t="s">
        <v>2065</v>
      </c>
      <c r="L114" s="82" t="str">
        <f>"{{ "&amp;H114&amp;" }}"</f>
        <v>{{ obj_density_tl }}</v>
      </c>
      <c r="M114" s="110" t="s">
        <v>1276</v>
      </c>
      <c r="N114" t="s">
        <v>1277</v>
      </c>
      <c r="O114" s="22" t="s">
        <v>2404</v>
      </c>
      <c r="P114" t="s">
        <v>2403</v>
      </c>
      <c r="Q114" t="str">
        <f t="shared" si="3"/>
        <v xml:space="preserve">    obj_density_tl: "&lt;a href=\"09_glossary.html#obj_density\" target=\"_blank\" data-bs-toggle=\"tooltip\" data-bs-title=\"The number of individuals per unit area (Wearn &amp; Glover-Kapfer, 2017)\"&gt;density&lt;button type=\"button\" class=\"btn btn-bd-tip-info-hidden btn-sm position-relative\"&gt;.&lt;span class=\"position-absolute top-0 start-100 translate-middle\"&gt;{{ icon_info }}&lt;/span&gt;&lt;/button&gt;&lt;/a&gt; "</v>
      </c>
    </row>
    <row r="115" spans="1:17">
      <c r="A115" s="82">
        <v>2</v>
      </c>
      <c r="B115" s="82" t="s">
        <v>1922</v>
      </c>
      <c r="C115" s="82"/>
      <c r="D115" s="82" t="s">
        <v>1670</v>
      </c>
      <c r="E115" s="82" t="s">
        <v>1396</v>
      </c>
      <c r="F115" s="82" t="s">
        <v>544</v>
      </c>
      <c r="G115" s="82" t="s">
        <v>544</v>
      </c>
      <c r="H115" s="106" t="str">
        <f t="shared" si="4"/>
        <v>obj_density_tu</v>
      </c>
      <c r="I115" s="97" t="s">
        <v>532</v>
      </c>
      <c r="J115" s="97" t="str">
        <f>VLOOKUP(F115,glossary!H:L,5,FALSE)</f>
        <v>The number of individuals per unit area (Wearn &amp; Glover-Kapfer, 2017)</v>
      </c>
      <c r="K115" s="82" t="s">
        <v>2064</v>
      </c>
      <c r="L115" s="82" t="str">
        <f>"{{ "&amp;H115&amp;" }}"</f>
        <v>{{ obj_density_tu }}</v>
      </c>
      <c r="M115" s="110" t="s">
        <v>1276</v>
      </c>
      <c r="N115" t="s">
        <v>1277</v>
      </c>
      <c r="O115" s="22" t="s">
        <v>2404</v>
      </c>
      <c r="P115" t="s">
        <v>2403</v>
      </c>
      <c r="Q115" t="str">
        <f t="shared" si="3"/>
        <v xml:space="preserve">    obj_density_tu: "&lt;a href=\"09_glossary.html#obj_density\" target=\"_blank\" data-bs-toggle=\"tooltip\" data-bs-title=\"The number of individuals per unit area (Wearn &amp; Glover-Kapfer, 2017)\"&gt;Density&lt;button type=\"button\" class=\"btn btn-bd-tip-info-hidden btn-sm position-relative\"&gt;.&lt;span class=\"position-absolute top-0 start-100 translate-middle\"&gt;{{ icon_info }}&lt;/span&gt;&lt;/button&gt;&lt;/a&gt; "</v>
      </c>
    </row>
    <row r="116" spans="1:17">
      <c r="A116" s="82">
        <v>2</v>
      </c>
      <c r="B116" s="82" t="s">
        <v>1922</v>
      </c>
      <c r="C116" s="82"/>
      <c r="D116" s="82" t="s">
        <v>1669</v>
      </c>
      <c r="E116" s="82" t="s">
        <v>1396</v>
      </c>
      <c r="F116" s="82" t="s">
        <v>216</v>
      </c>
      <c r="G116" s="82" t="s">
        <v>216</v>
      </c>
      <c r="H116" s="106" t="str">
        <f t="shared" si="4"/>
        <v>deployment_tl</v>
      </c>
      <c r="I116" s="97" t="s">
        <v>216</v>
      </c>
      <c r="J116" s="97" t="str">
        <f>VLOOKUP(F116,glossary!H:L,5,FALSE)</f>
        <v>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c r="K116" s="82" t="s">
        <v>2195</v>
      </c>
      <c r="L116" s="82" t="str">
        <f>"{{ "&amp;H116&amp;" }}"</f>
        <v>{{ deployment_tl }}</v>
      </c>
      <c r="M116" s="110" t="s">
        <v>1276</v>
      </c>
      <c r="N116" t="s">
        <v>1277</v>
      </c>
      <c r="O116" s="22" t="s">
        <v>2404</v>
      </c>
      <c r="P116" t="s">
        <v>2403</v>
      </c>
      <c r="Q116" t="str">
        <f t="shared" si="3"/>
        <v xml:space="preserve">    deployment_tl: "&lt;a href=\"09_glossary.html#deployment\" target=\"_blank\" data-bs-toggle=\"tooltip\" data-bs-title=\"A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deployment.\"&gt;deployment&lt;button type=\"button\" class=\"btn btn-bd-tip-info-hidden btn-sm position-relative\"&gt;.&lt;span class=\"position-absolute top-0 start-100 translate-middle\"&gt;{{ icon_info }}&lt;/span&gt;&lt;/button&gt;&lt;/a&gt; "</v>
      </c>
    </row>
    <row r="117" spans="1:17">
      <c r="A117" s="82">
        <v>2</v>
      </c>
      <c r="B117" s="82" t="s">
        <v>1922</v>
      </c>
      <c r="C117" s="82"/>
      <c r="D117" s="82" t="s">
        <v>1670</v>
      </c>
      <c r="E117" s="82" t="s">
        <v>1396</v>
      </c>
      <c r="F117" s="82" t="s">
        <v>216</v>
      </c>
      <c r="G117" s="82" t="s">
        <v>216</v>
      </c>
      <c r="H117" s="106" t="str">
        <f t="shared" si="4"/>
        <v>deployment_tu</v>
      </c>
      <c r="I117" s="97" t="s">
        <v>217</v>
      </c>
      <c r="J117" s="97" t="str">
        <f>VLOOKUP(F117,glossary!H:L,5,FALSE)</f>
        <v>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c r="K117" s="82" t="s">
        <v>2194</v>
      </c>
      <c r="L117" s="82" t="str">
        <f>"{{ "&amp;H117&amp;" }}"</f>
        <v>{{ deployment_tu }}</v>
      </c>
      <c r="M117" s="110" t="s">
        <v>1276</v>
      </c>
      <c r="N117" t="s">
        <v>1277</v>
      </c>
      <c r="O117" s="22" t="s">
        <v>2404</v>
      </c>
      <c r="P117" t="s">
        <v>2403</v>
      </c>
      <c r="Q117" t="str">
        <f t="shared" si="3"/>
        <v xml:space="preserve">    deployment_tu: "&lt;a href=\"09_glossary.html#deployment\" target=\"_blank\" data-bs-toggle=\"tooltip\" data-bs-title=\"A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deployment.\"&gt;Deployment&lt;button type=\"button\" class=\"btn btn-bd-tip-info-hidden btn-sm position-relative\"&gt;.&lt;span class=\"position-absolute top-0 start-100 translate-middle\"&gt;{{ icon_info }}&lt;/span&gt;&lt;/button&gt;&lt;/a&gt; "</v>
      </c>
    </row>
    <row r="118" spans="1:17">
      <c r="A118" s="82">
        <v>2</v>
      </c>
      <c r="B118" s="82" t="s">
        <v>1922</v>
      </c>
      <c r="C118" s="82"/>
      <c r="D118" s="82" t="s">
        <v>1670</v>
      </c>
      <c r="E118" s="82" t="s">
        <v>1396</v>
      </c>
      <c r="F118" s="82" t="s">
        <v>334</v>
      </c>
      <c r="G118" s="82" t="s">
        <v>334</v>
      </c>
      <c r="H118" s="106" t="str">
        <f t="shared" si="4"/>
        <v>deployment_area_photo_numbers_tu</v>
      </c>
      <c r="I118" s="97" t="s">
        <v>752</v>
      </c>
      <c r="J118" s="97" t="str">
        <f>VLOOKUP(F118,glossary!H:L,5,FALSE)</f>
        <v>The image numbers for the deployment area photos (if collected, e.g., 'DSC  100'). These are optionally documented on a Camera Deployment Field Datasheet for each set of camera deployment area photos. Leave blank if not applicable.</v>
      </c>
      <c r="K118" s="82" t="s">
        <v>2193</v>
      </c>
      <c r="L118" s="82" t="str">
        <f>"{{ "&amp;H118&amp;" }}"</f>
        <v>{{ deployment_area_photo_numbers_tu }}</v>
      </c>
      <c r="M118" s="110" t="s">
        <v>1276</v>
      </c>
      <c r="N118" t="s">
        <v>1277</v>
      </c>
      <c r="O118" s="22" t="s">
        <v>2404</v>
      </c>
      <c r="P118" t="s">
        <v>2403</v>
      </c>
      <c r="Q118" t="str">
        <f t="shared" si="3"/>
        <v xml:space="preserve">    deployment_area_photo_numbers_tu: "&lt;a href=\"09_glossary.html#deployment_area_photo_numbers\" target=\"_blank\" data-bs-toggle=\"tooltip\" data-bs-title=\"The image numbers for the deployment area photos (if collected, e.g., 'DSC  100'). These are optionally documented on a Camera Deployment Field Datasheet for each set of camera deployment area photos. Leave blank if not applicable.\"&gt;Deployment Area Photo Numbers&lt;button type=\"button\" class=\"btn btn-bd-tip-info-hidden btn-sm position-relative\"&gt;.&lt;span class=\"position-absolute top-0 start-100 translate-middle\"&gt;{{ icon_info }}&lt;/span&gt;&lt;/button&gt;&lt;/a&gt; "</v>
      </c>
    </row>
    <row r="119" spans="1:17">
      <c r="A119" s="82">
        <v>3</v>
      </c>
      <c r="B119" s="82" t="s">
        <v>1916</v>
      </c>
      <c r="C119" s="82"/>
      <c r="D119" s="82" t="s">
        <v>1670</v>
      </c>
      <c r="E119" s="82" t="s">
        <v>1396</v>
      </c>
      <c r="F119" s="82" t="s">
        <v>334</v>
      </c>
      <c r="G119" s="86" t="s">
        <v>334</v>
      </c>
      <c r="H119" s="106" t="str">
        <f t="shared" si="4"/>
        <v>deployment_area_photo_numbers_tu</v>
      </c>
      <c r="I119" s="102" t="s">
        <v>752</v>
      </c>
      <c r="J119" s="97" t="str">
        <f>VLOOKUP(F119,glossary!H:L,5,FALSE)</f>
        <v>The image numbers for the deployment area photos (if collected, e.g., 'DSC  100'). These are optionally documented on a Camera Deployment Field Datasheet for each set of camera deployment area photos. Leave blank if not applicable.</v>
      </c>
      <c r="K119" s="98" t="s">
        <v>752</v>
      </c>
      <c r="L119" s="82" t="str">
        <f>"{{ "&amp;H119&amp;" }}"</f>
        <v>{{ deployment_area_photo_numbers_tu }}</v>
      </c>
      <c r="M119" s="110" t="s">
        <v>1276</v>
      </c>
      <c r="N119" t="s">
        <v>1277</v>
      </c>
      <c r="O119" s="22" t="s">
        <v>2404</v>
      </c>
      <c r="P119" t="s">
        <v>2403</v>
      </c>
      <c r="Q119" t="str">
        <f t="shared" si="3"/>
        <v xml:space="preserve">    deployment_area_photo_numbers_tu: "&lt;a href=\"09_glossary.html#deployment_area_photo_numbers\" target=\"_blank\" data-bs-toggle=\"tooltip\" data-bs-title=\"The image numbers for the deployment area photos (if collected, e.g., 'DSC  100'). These are optionally documented on a Camera Deployment Field Datasheet for each set of camera deployment area photos. Leave blank if not applicable.\"&gt;Deployment Area Photo Numbers&lt;button type=\"button\" class=\"btn btn-bd-tip-info-hidden btn-sm position-relative\"&gt;.&lt;span class=\"position-absolute top-0 start-100 translate-middle\"&gt;{{ icon_info }}&lt;/span&gt;&lt;/button&gt;&lt;/a&gt; "</v>
      </c>
    </row>
    <row r="120" spans="1:17">
      <c r="A120" s="82">
        <v>2</v>
      </c>
      <c r="B120" s="82" t="s">
        <v>1922</v>
      </c>
      <c r="C120" s="82"/>
      <c r="D120" s="82" t="s">
        <v>1669</v>
      </c>
      <c r="E120" s="82" t="s">
        <v>1396</v>
      </c>
      <c r="F120" s="82" t="s">
        <v>214</v>
      </c>
      <c r="G120" s="82" t="s">
        <v>214</v>
      </c>
      <c r="H120" s="106" t="str">
        <f t="shared" si="4"/>
        <v>deployment_area_photos_tl</v>
      </c>
      <c r="I120" s="97" t="s">
        <v>1312</v>
      </c>
      <c r="J120" s="97" t="str">
        <f>VLOOKUP(F120,glossary!H:L,5,FALSE)</f>
        <v>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K120" s="82" t="s">
        <v>2192</v>
      </c>
      <c r="L120" s="82" t="str">
        <f>"{{ "&amp;H120&amp;" }}"</f>
        <v>{{ deployment_area_photos_tl }}</v>
      </c>
      <c r="M120" s="110" t="s">
        <v>1276</v>
      </c>
      <c r="N120" t="s">
        <v>1277</v>
      </c>
      <c r="O120" s="22" t="s">
        <v>2404</v>
      </c>
      <c r="P120" t="s">
        <v>2403</v>
      </c>
      <c r="Q120" t="str">
        <f t="shared" si="3"/>
        <v xml:space="preserve">    deployment_area_photos_tl: "&lt;a href=\"09_glossary.html#deployment_area_photos\" target=\"_blank\" data-bs-toggle=\"tooltip\" data-bs-title=\"Photos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(Y*/N).\"&gt;deployment area photos&lt;button type=\"button\" class=\"btn btn-bd-tip-info-hidden btn-sm position-relative\"&gt;.&lt;span class=\"position-absolute top-0 start-100 translate-middle\"&gt;{{ icon_info }}&lt;/span&gt;&lt;/button&gt;&lt;/a&gt; "</v>
      </c>
    </row>
    <row r="121" spans="1:17">
      <c r="A121" s="82">
        <v>3</v>
      </c>
      <c r="B121" s="82" t="s">
        <v>1916</v>
      </c>
      <c r="C121" s="82"/>
      <c r="D121" s="82" t="s">
        <v>1669</v>
      </c>
      <c r="E121" s="82" t="s">
        <v>1396</v>
      </c>
      <c r="F121" s="82" t="s">
        <v>214</v>
      </c>
      <c r="G121" s="86" t="s">
        <v>214</v>
      </c>
      <c r="H121" s="106" t="str">
        <f t="shared" si="4"/>
        <v>deployment_area_photos_tl</v>
      </c>
      <c r="I121" s="104" t="s">
        <v>1312</v>
      </c>
      <c r="J121" s="97" t="str">
        <f>VLOOKUP(F121,glossary!H:L,5,FALSE)</f>
        <v>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K121" s="99" t="s">
        <v>1312</v>
      </c>
      <c r="L121" s="82" t="str">
        <f>"{{ "&amp;H121&amp;" }}"</f>
        <v>{{ deployment_area_photos_tl }}</v>
      </c>
      <c r="M121" s="110" t="s">
        <v>1276</v>
      </c>
      <c r="N121" t="s">
        <v>1277</v>
      </c>
      <c r="O121" s="22" t="s">
        <v>2404</v>
      </c>
      <c r="P121" t="s">
        <v>2403</v>
      </c>
      <c r="Q121" t="str">
        <f t="shared" si="3"/>
        <v xml:space="preserve">    deployment_area_photos_tl: "&lt;a href=\"09_glossary.html#deployment_area_photos\" target=\"_blank\" data-bs-toggle=\"tooltip\" data-bs-title=\"Photos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(Y*/N).\"&gt;deployment area photos&lt;button type=\"button\" class=\"btn btn-bd-tip-info-hidden btn-sm position-relative\"&gt;.&lt;span class=\"position-absolute top-0 start-100 translate-middle\"&gt;{{ icon_info }}&lt;/span&gt;&lt;/button&gt;&lt;/a&gt; "</v>
      </c>
    </row>
    <row r="122" spans="1:17">
      <c r="A122" s="82">
        <v>2</v>
      </c>
      <c r="B122" s="82" t="s">
        <v>1922</v>
      </c>
      <c r="C122" s="82"/>
      <c r="D122" s="82" t="s">
        <v>1670</v>
      </c>
      <c r="E122" s="82" t="s">
        <v>1396</v>
      </c>
      <c r="F122" s="82" t="s">
        <v>214</v>
      </c>
      <c r="G122" s="82" t="s">
        <v>214</v>
      </c>
      <c r="H122" s="106" t="str">
        <f t="shared" si="4"/>
        <v>deployment_area_photos_tu</v>
      </c>
      <c r="I122" s="97" t="s">
        <v>215</v>
      </c>
      <c r="J122" s="97" t="str">
        <f>VLOOKUP(F122,glossary!H:L,5,FALSE)</f>
        <v>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K122" s="82" t="s">
        <v>2191</v>
      </c>
      <c r="L122" s="82" t="str">
        <f>"{{ "&amp;H122&amp;" }}"</f>
        <v>{{ deployment_area_photos_tu }}</v>
      </c>
      <c r="M122" s="110" t="s">
        <v>1276</v>
      </c>
      <c r="N122" t="s">
        <v>1277</v>
      </c>
      <c r="O122" s="22" t="s">
        <v>2404</v>
      </c>
      <c r="P122" t="s">
        <v>2403</v>
      </c>
      <c r="Q122" t="str">
        <f t="shared" si="3"/>
        <v xml:space="preserve">    deployment_area_photos_tu: "&lt;a href=\"09_glossary.html#deployment_area_photos\" target=\"_blank\" data-bs-toggle=\"tooltip\" data-bs-title=\"Photos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(Y*/N).\"&gt;Deployment area photos&lt;button type=\"button\" class=\"btn btn-bd-tip-info-hidden btn-sm position-relative\"&gt;.&lt;span class=\"position-absolute top-0 start-100 translate-middle\"&gt;{{ icon_info }}&lt;/span&gt;&lt;/button&gt;&lt;/a&gt; "</v>
      </c>
    </row>
    <row r="123" spans="1:17">
      <c r="A123" s="82">
        <v>3</v>
      </c>
      <c r="B123" s="82" t="s">
        <v>1916</v>
      </c>
      <c r="C123" s="82"/>
      <c r="D123" s="82" t="s">
        <v>1670</v>
      </c>
      <c r="E123" s="82" t="s">
        <v>1396</v>
      </c>
      <c r="F123" s="82" t="s">
        <v>214</v>
      </c>
      <c r="G123" s="86" t="s">
        <v>214</v>
      </c>
      <c r="H123" s="106" t="str">
        <f t="shared" si="4"/>
        <v>deployment_area_photos_tu</v>
      </c>
      <c r="I123" s="102" t="s">
        <v>215</v>
      </c>
      <c r="J123" s="97" t="str">
        <f>VLOOKUP(F123,glossary!H:L,5,FALSE)</f>
        <v>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K123" s="86" t="s">
        <v>215</v>
      </c>
      <c r="L123" s="82" t="str">
        <f>"{{ "&amp;H123&amp;" }}"</f>
        <v>{{ deployment_area_photos_tu }}</v>
      </c>
      <c r="M123" s="110" t="s">
        <v>1276</v>
      </c>
      <c r="N123" t="s">
        <v>1277</v>
      </c>
      <c r="O123" s="22" t="s">
        <v>2404</v>
      </c>
      <c r="P123" t="s">
        <v>2403</v>
      </c>
      <c r="Q123" t="str">
        <f t="shared" si="3"/>
        <v xml:space="preserve">    deployment_area_photos_tu: "&lt;a href=\"09_glossary.html#deployment_area_photos\" target=\"_blank\" data-bs-toggle=\"tooltip\" data-bs-title=\"Photos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(Y*/N).\"&gt;Deployment area photos&lt;button type=\"button\" class=\"btn btn-bd-tip-info-hidden btn-sm position-relative\"&gt;.&lt;span class=\"position-absolute top-0 start-100 translate-middle\"&gt;{{ icon_info }}&lt;/span&gt;&lt;/button&gt;&lt;/a&gt; "</v>
      </c>
    </row>
    <row r="124" spans="1:17">
      <c r="A124" s="82">
        <v>2</v>
      </c>
      <c r="B124" s="82" t="s">
        <v>1922</v>
      </c>
      <c r="C124" s="82"/>
      <c r="D124" s="82" t="s">
        <v>1670</v>
      </c>
      <c r="E124" s="82" t="s">
        <v>1396</v>
      </c>
      <c r="F124" s="82" t="s">
        <v>333</v>
      </c>
      <c r="G124" s="82" t="s">
        <v>333</v>
      </c>
      <c r="H124" s="106" t="str">
        <f t="shared" si="4"/>
        <v>deployment_area_photos_taken_tu</v>
      </c>
      <c r="I124" s="97" t="s">
        <v>753</v>
      </c>
      <c r="J124" s="97" t="str">
        <f>VLOOKUP(F124,glossary!H:L,5,FALSE)</f>
        <v>Whether deployment area photos were taken (yes*/no; optional). The recommendation includes collecting four photos taken from the centre of the target detection zone (Figure 5), facing each of the four cardinal directions.</v>
      </c>
      <c r="K124" s="82" t="s">
        <v>2190</v>
      </c>
      <c r="L124" s="82" t="str">
        <f>"{{ "&amp;H124&amp;" }}"</f>
        <v>{{ deployment_area_photos_taken_tu }}</v>
      </c>
      <c r="M124" s="110" t="s">
        <v>1276</v>
      </c>
      <c r="N124" t="s">
        <v>1277</v>
      </c>
      <c r="O124" s="22" t="s">
        <v>2404</v>
      </c>
      <c r="P124" t="s">
        <v>2403</v>
      </c>
      <c r="Q124" t="str">
        <f t="shared" si="3"/>
        <v xml:space="preserve">    deployment_area_photos_taken_tu: "&lt;a href=\"09_glossary.html#deployment_area_photos_taken\" target=\"_blank\" data-bs-toggle=\"tooltip\" data-bs-title=\"Whether deployment area photos were taken (yes*/no; optional). The recommendation includes collecting four photos taken from the centre of the target detection zone (Figure 5), facing each of the four cardinal directions.\"&gt;Deployment Area Photos Taken&lt;button type=\"button\" class=\"btn btn-bd-tip-info-hidden btn-sm position-relative\"&gt;.&lt;span class=\"position-absolute top-0 start-100 translate-middle\"&gt;{{ icon_info }}&lt;/span&gt;&lt;/button&gt;&lt;/a&gt; "</v>
      </c>
    </row>
    <row r="125" spans="1:17">
      <c r="A125" s="82">
        <v>3</v>
      </c>
      <c r="B125" s="82" t="s">
        <v>1916</v>
      </c>
      <c r="C125" s="82"/>
      <c r="D125" s="82" t="s">
        <v>1670</v>
      </c>
      <c r="E125" s="82" t="s">
        <v>1396</v>
      </c>
      <c r="F125" s="82" t="s">
        <v>333</v>
      </c>
      <c r="G125" s="86" t="s">
        <v>333</v>
      </c>
      <c r="H125" s="106" t="str">
        <f t="shared" si="4"/>
        <v>deployment_area_photos_taken_tu</v>
      </c>
      <c r="I125" s="102" t="s">
        <v>753</v>
      </c>
      <c r="J125" s="97" t="str">
        <f>VLOOKUP(F125,glossary!H:L,5,FALSE)</f>
        <v>Whether deployment area photos were taken (yes*/no; optional). The recommendation includes collecting four photos taken from the centre of the target detection zone (Figure 5), facing each of the four cardinal directions.</v>
      </c>
      <c r="K125" s="98" t="s">
        <v>753</v>
      </c>
      <c r="L125" s="82" t="str">
        <f>"{{ "&amp;H125&amp;" }}"</f>
        <v>{{ deployment_area_photos_taken_tu }}</v>
      </c>
      <c r="M125" s="110" t="s">
        <v>1276</v>
      </c>
      <c r="N125" t="s">
        <v>1277</v>
      </c>
      <c r="O125" s="22" t="s">
        <v>2404</v>
      </c>
      <c r="P125" t="s">
        <v>2403</v>
      </c>
      <c r="Q125" t="str">
        <f t="shared" si="3"/>
        <v xml:space="preserve">    deployment_area_photos_taken_tu: "&lt;a href=\"09_glossary.html#deployment_area_photos_taken\" target=\"_blank\" data-bs-toggle=\"tooltip\" data-bs-title=\"Whether deployment area photos were taken (yes*/no; optional). The recommendation includes collecting four photos taken from the centre of the target detection zone (Figure 5), facing each of the four cardinal directions.\"&gt;Deployment Area Photos Taken&lt;button type=\"button\" class=\"btn btn-bd-tip-info-hidden btn-sm position-relative\"&gt;.&lt;span class=\"position-absolute top-0 start-100 translate-middle\"&gt;{{ icon_info }}&lt;/span&gt;&lt;/button&gt;&lt;/a&gt; "</v>
      </c>
    </row>
    <row r="126" spans="1:17">
      <c r="A126" s="82">
        <v>2</v>
      </c>
      <c r="B126" s="82" t="s">
        <v>1922</v>
      </c>
      <c r="C126" s="82"/>
      <c r="D126" s="82" t="s">
        <v>1670</v>
      </c>
      <c r="E126" s="82" t="s">
        <v>1396</v>
      </c>
      <c r="F126" s="82" t="s">
        <v>331</v>
      </c>
      <c r="G126" s="82" t="s">
        <v>331</v>
      </c>
      <c r="H126" s="106" t="str">
        <f t="shared" si="4"/>
        <v>deployment_comments_tu</v>
      </c>
      <c r="I126" s="97" t="s">
        <v>754</v>
      </c>
      <c r="J126" s="97" t="str">
        <f>VLOOKUP(F126,glossary!H:L,5,FALSE)</f>
        <v>Comments describing additional details about the deployment.</v>
      </c>
      <c r="K126" s="82" t="s">
        <v>2189</v>
      </c>
      <c r="L126" s="82" t="str">
        <f>"{{ "&amp;H126&amp;" }}"</f>
        <v>{{ deployment_comments_tu }}</v>
      </c>
      <c r="M126" s="110" t="s">
        <v>1276</v>
      </c>
      <c r="N126" t="s">
        <v>1277</v>
      </c>
      <c r="O126" s="22" t="s">
        <v>2404</v>
      </c>
      <c r="P126" t="s">
        <v>2403</v>
      </c>
      <c r="Q126" t="str">
        <f t="shared" si="3"/>
        <v xml:space="preserve">    deployment_comments_tu: "&lt;a href=\"09_glossary.html#deployment_comments\" target=\"_blank\" data-bs-toggle=\"tooltip\" data-bs-title=\"Comments describing additional details about the deployment.\"&gt;Deployment Comments&lt;button type=\"button\" class=\"btn btn-bd-tip-info-hidden btn-sm position-relative\"&gt;.&lt;span class=\"position-absolute top-0 start-100 translate-middle\"&gt;{{ icon_info }}&lt;/span&gt;&lt;/button&gt;&lt;/a&gt; "</v>
      </c>
    </row>
    <row r="127" spans="1:17">
      <c r="A127" s="82">
        <v>3</v>
      </c>
      <c r="B127" s="82" t="s">
        <v>1916</v>
      </c>
      <c r="C127" s="82"/>
      <c r="D127" s="82" t="s">
        <v>1670</v>
      </c>
      <c r="E127" s="82" t="s">
        <v>1396</v>
      </c>
      <c r="F127" s="82" t="s">
        <v>331</v>
      </c>
      <c r="G127" s="86" t="s">
        <v>331</v>
      </c>
      <c r="H127" s="106" t="str">
        <f t="shared" si="4"/>
        <v>deployment_comments_tu</v>
      </c>
      <c r="I127" s="102" t="s">
        <v>754</v>
      </c>
      <c r="J127" s="97" t="str">
        <f>VLOOKUP(F127,glossary!H:L,5,FALSE)</f>
        <v>Comments describing additional details about the deployment.</v>
      </c>
      <c r="K127" s="98" t="s">
        <v>754</v>
      </c>
      <c r="L127" s="82" t="str">
        <f>"{{ "&amp;H127&amp;" }}"</f>
        <v>{{ deployment_comments_tu }}</v>
      </c>
      <c r="M127" s="110" t="s">
        <v>1276</v>
      </c>
      <c r="N127" t="s">
        <v>1277</v>
      </c>
      <c r="O127" s="22" t="s">
        <v>2404</v>
      </c>
      <c r="P127" t="s">
        <v>2403</v>
      </c>
      <c r="Q127" t="str">
        <f t="shared" si="3"/>
        <v xml:space="preserve">    deployment_comments_tu: "&lt;a href=\"09_glossary.html#deployment_comments\" target=\"_blank\" data-bs-toggle=\"tooltip\" data-bs-title=\"Comments describing additional details about the deployment.\"&gt;Deployment Comments&lt;button type=\"button\" class=\"btn btn-bd-tip-info-hidden btn-sm position-relative\"&gt;.&lt;span class=\"position-absolute top-0 start-100 translate-middle\"&gt;{{ icon_info }}&lt;/span&gt;&lt;/button&gt;&lt;/a&gt; "</v>
      </c>
    </row>
    <row r="128" spans="1:17">
      <c r="A128" s="82">
        <v>2</v>
      </c>
      <c r="B128" s="82" t="s">
        <v>1922</v>
      </c>
      <c r="C128" s="82"/>
      <c r="D128" s="82" t="s">
        <v>1670</v>
      </c>
      <c r="E128" s="82" t="s">
        <v>1396</v>
      </c>
      <c r="F128" s="82" t="s">
        <v>295</v>
      </c>
      <c r="G128" s="82" t="s">
        <v>295</v>
      </c>
      <c r="H128" s="106" t="str">
        <f t="shared" si="4"/>
        <v>deployment_crew_tu</v>
      </c>
      <c r="I128" s="97" t="s">
        <v>701</v>
      </c>
      <c r="J128" s="97" t="str">
        <f>VLOOKUP(F128,glossary!H:L,5,FALSE)</f>
        <v>The first and last names of the individuals who collected data during the deployment visit.</v>
      </c>
      <c r="K128" s="82" t="s">
        <v>2188</v>
      </c>
      <c r="L128" s="82" t="str">
        <f>"{{ "&amp;H128&amp;" }}"</f>
        <v>{{ deployment_crew_tu }}</v>
      </c>
      <c r="M128" s="110" t="s">
        <v>1276</v>
      </c>
      <c r="N128" t="s">
        <v>1277</v>
      </c>
      <c r="O128" s="22" t="s">
        <v>2404</v>
      </c>
      <c r="P128" t="s">
        <v>2403</v>
      </c>
      <c r="Q128" t="str">
        <f t="shared" si="3"/>
        <v xml:space="preserve">    deployment_crew_tu: "&lt;a href=\"09_glossary.html#deployment_crew\" target=\"_blank\" data-bs-toggle=\"tooltip\" data-bs-title=\"The first and last names of the individuals who collected data during the deployment visit.\"&gt;Deployment Crew&lt;button type=\"button\" class=\"btn btn-bd-tip-info-hidden btn-sm position-relative\"&gt;.&lt;span class=\"position-absolute top-0 start-100 translate-middle\"&gt;{{ icon_info }}&lt;/span&gt;&lt;/button&gt;&lt;/a&gt; "</v>
      </c>
    </row>
    <row r="129" spans="1:17">
      <c r="A129" s="82">
        <v>3</v>
      </c>
      <c r="B129" s="82" t="s">
        <v>1916</v>
      </c>
      <c r="C129" s="82"/>
      <c r="D129" s="82" t="s">
        <v>1670</v>
      </c>
      <c r="E129" s="82" t="s">
        <v>1396</v>
      </c>
      <c r="F129" s="82" t="s">
        <v>295</v>
      </c>
      <c r="G129" s="86" t="s">
        <v>295</v>
      </c>
      <c r="H129" s="106" t="str">
        <f t="shared" si="4"/>
        <v>deployment_crew_tu</v>
      </c>
      <c r="I129" s="102" t="s">
        <v>701</v>
      </c>
      <c r="J129" s="97" t="str">
        <f>VLOOKUP(F129,glossary!H:L,5,FALSE)</f>
        <v>The first and last names of the individuals who collected data during the deployment visit.</v>
      </c>
      <c r="K129" s="98" t="s">
        <v>701</v>
      </c>
      <c r="L129" s="82" t="str">
        <f>"{{ "&amp;H129&amp;" }}"</f>
        <v>{{ deployment_crew_tu }}</v>
      </c>
      <c r="M129" s="110" t="s">
        <v>1276</v>
      </c>
      <c r="N129" t="s">
        <v>1277</v>
      </c>
      <c r="O129" s="22" t="s">
        <v>2404</v>
      </c>
      <c r="P129" t="s">
        <v>2403</v>
      </c>
      <c r="Q129" t="str">
        <f t="shared" si="3"/>
        <v xml:space="preserve">    deployment_crew_tu: "&lt;a href=\"09_glossary.html#deployment_crew\" target=\"_blank\" data-bs-toggle=\"tooltip\" data-bs-title=\"The first and last names of the individuals who collected data during the deployment visit.\"&gt;Deployment Crew&lt;button type=\"button\" class=\"btn btn-bd-tip-info-hidden btn-sm position-relative\"&gt;.&lt;span class=\"position-absolute top-0 start-100 translate-middle\"&gt;{{ icon_info }}&lt;/span&gt;&lt;/button&gt;&lt;/a&gt; "</v>
      </c>
    </row>
    <row r="130" spans="1:17">
      <c r="A130" s="82">
        <v>1</v>
      </c>
      <c r="B130" s="82" t="s">
        <v>1525</v>
      </c>
      <c r="C130" s="82"/>
      <c r="D130" s="82" t="s">
        <v>1670</v>
      </c>
      <c r="E130" s="82" t="s">
        <v>2295</v>
      </c>
      <c r="F130" s="82" t="s">
        <v>293</v>
      </c>
      <c r="G130" s="82" t="s">
        <v>293</v>
      </c>
      <c r="H130" s="106" t="str">
        <f t="shared" si="4"/>
        <v>deployment_end_date_time_tu_nu</v>
      </c>
      <c r="I130" s="97" t="s">
        <v>1529</v>
      </c>
      <c r="J130" s="97" t="str">
        <f>VLOOKUP(F130,glossary!H:L,5,FALSE)</f>
        <v>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c r="K130" s="82" t="s">
        <v>1550</v>
      </c>
      <c r="L130" s="82" t="str">
        <f>"{{ "&amp;H130&amp;" }}"</f>
        <v>{{ deployment_end_date_time_tu_nu }}</v>
      </c>
      <c r="M130" s="110" t="s">
        <v>1276</v>
      </c>
      <c r="N130" t="s">
        <v>1277</v>
      </c>
      <c r="O130" s="22" t="s">
        <v>2404</v>
      </c>
      <c r="P130" t="s">
        <v>2403</v>
      </c>
      <c r="Q130" t="str">
        <f t="shared" si="3"/>
        <v xml:space="preserve">    deployment_end_date_time_tu_nu: "&lt;a href=\"09_glossary.html#deployment_end_date_time\" target=\"_blank\" data-bs-toggle=\"tooltip\" data-bs-title=\"The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active.\"&gt;Deployment End Date Time&lt;button type=\"button\" class=\"btn btn-bd-tip-info-hidden btn-sm position-relative\"&gt;.&lt;span class=\"position-absolute top-0 start-100 translate-middle\"&gt;{{ icon_info }}&lt;/span&gt;&lt;/button&gt;&lt;/a&gt; "</v>
      </c>
    </row>
    <row r="131" spans="1:17">
      <c r="A131" s="82">
        <v>1</v>
      </c>
      <c r="B131" s="82" t="s">
        <v>1525</v>
      </c>
      <c r="C131" s="82" t="s">
        <v>0</v>
      </c>
      <c r="D131" s="82" t="s">
        <v>1670</v>
      </c>
      <c r="E131" s="82" t="s">
        <v>2295</v>
      </c>
      <c r="F131" s="82" t="s">
        <v>293</v>
      </c>
      <c r="G131" s="82" t="s">
        <v>293</v>
      </c>
      <c r="H131" s="106" t="str">
        <f t="shared" si="4"/>
        <v>deployment_end_date_time_tu_nu</v>
      </c>
      <c r="I131" s="97" t="s">
        <v>1529</v>
      </c>
      <c r="J131" s="97" t="str">
        <f>VLOOKUP(F131,glossary!H:L,5,FALSE)</f>
        <v>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c r="K131" s="82" t="s">
        <v>1550</v>
      </c>
      <c r="L131" s="82" t="str">
        <f>"{{ "&amp;H131&amp;" }}"</f>
        <v>{{ deployment_end_date_time_tu_nu }}</v>
      </c>
      <c r="M131" s="110" t="s">
        <v>1276</v>
      </c>
      <c r="N131" t="s">
        <v>1277</v>
      </c>
      <c r="O131" s="22" t="s">
        <v>2404</v>
      </c>
      <c r="P131" t="s">
        <v>2403</v>
      </c>
      <c r="Q131" t="str">
        <f t="shared" ref="Q131:Q194" si="5">IF(J131&lt;&gt;"-",("    "&amp;H131&amp;": "&amp;""""&amp;"&lt;a href=\"&amp;""""&amp;"09_glossary.html#"&amp;G131&amp;N131&amp;J131&amp;O131&amp;I131&amp;P131&amp;""""),"-")</f>
        <v xml:space="preserve">    deployment_end_date_time_tu_nu: "&lt;a href=\"09_glossary.html#deployment_end_date_time\" target=\"_blank\" data-bs-toggle=\"tooltip\" data-bs-title=\"The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active.\"&gt;Deployment End Date Time&lt;button type=\"button\" class=\"btn btn-bd-tip-info-hidden btn-sm position-relative\"&gt;.&lt;span class=\"position-absolute top-0 start-100 translate-middle\"&gt;{{ icon_info }}&lt;/span&gt;&lt;/button&gt;&lt;/a&gt; "</v>
      </c>
    </row>
    <row r="132" spans="1:17">
      <c r="A132" s="82">
        <v>2</v>
      </c>
      <c r="B132" s="82" t="s">
        <v>1922</v>
      </c>
      <c r="C132" s="82"/>
      <c r="D132" s="82" t="s">
        <v>1670</v>
      </c>
      <c r="E132" s="82" t="s">
        <v>2289</v>
      </c>
      <c r="F132" s="82" t="s">
        <v>293</v>
      </c>
      <c r="G132" s="82" t="s">
        <v>293</v>
      </c>
      <c r="H132" s="106" t="str">
        <f t="shared" si="4"/>
        <v>deployment_end_date_time_tu_u</v>
      </c>
      <c r="I132" s="97" t="s">
        <v>702</v>
      </c>
      <c r="J132" s="97" t="str">
        <f>VLOOKUP(F132,glossary!H:L,5,FALSE)</f>
        <v>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c r="K132" s="82" t="s">
        <v>2187</v>
      </c>
      <c r="L132" s="82" t="str">
        <f>"{{ "&amp;H132&amp;" }}"</f>
        <v>{{ deployment_end_date_time_tu_u }}</v>
      </c>
      <c r="M132" s="110" t="s">
        <v>1276</v>
      </c>
      <c r="N132" t="s">
        <v>1277</v>
      </c>
      <c r="O132" s="22" t="s">
        <v>2404</v>
      </c>
      <c r="P132" t="s">
        <v>2403</v>
      </c>
      <c r="Q132" t="str">
        <f t="shared" si="5"/>
        <v xml:space="preserve">    deployment_end_date_time_tu_u: "&lt;a href=\"09_glossary.html#deployment_end_date_time\" target=\"_blank\" data-bs-toggle=\"tooltip\" data-bs-title=\"The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active.\"&gt;Deployment End Date Time (DD-MMM-YYYY HH:MM:SS)&lt;button type=\"button\" class=\"btn btn-bd-tip-info-hidden btn-sm position-relative\"&gt;.&lt;span class=\"position-absolute top-0 start-100 translate-middle\"&gt;{{ icon_info }}&lt;/span&gt;&lt;/button&gt;&lt;/a&gt; "</v>
      </c>
    </row>
    <row r="133" spans="1:17">
      <c r="A133" s="82">
        <v>3</v>
      </c>
      <c r="B133" s="82" t="s">
        <v>1916</v>
      </c>
      <c r="C133" s="82"/>
      <c r="D133" s="82" t="s">
        <v>1670</v>
      </c>
      <c r="E133" s="82" t="s">
        <v>2289</v>
      </c>
      <c r="F133" s="82" t="s">
        <v>293</v>
      </c>
      <c r="G133" s="86" t="s">
        <v>293</v>
      </c>
      <c r="H133" s="106" t="str">
        <f t="shared" si="4"/>
        <v>deployment_end_date_time_tu_u</v>
      </c>
      <c r="I133" s="102" t="s">
        <v>702</v>
      </c>
      <c r="J133" s="97" t="str">
        <f>VLOOKUP(F133,glossary!H:L,5,FALSE)</f>
        <v>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c r="K133" s="98" t="s">
        <v>702</v>
      </c>
      <c r="L133" s="82" t="str">
        <f>"{{ "&amp;H133&amp;" }}"</f>
        <v>{{ deployment_end_date_time_tu_u }}</v>
      </c>
      <c r="M133" s="110" t="s">
        <v>1276</v>
      </c>
      <c r="N133" t="s">
        <v>1277</v>
      </c>
      <c r="O133" s="22" t="s">
        <v>2404</v>
      </c>
      <c r="P133" t="s">
        <v>2403</v>
      </c>
      <c r="Q133" t="str">
        <f t="shared" si="5"/>
        <v xml:space="preserve">    deployment_end_date_time_tu_u: "&lt;a href=\"09_glossary.html#deployment_end_date_time\" target=\"_blank\" data-bs-toggle=\"tooltip\" data-bs-title=\"The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active.\"&gt;Deployment End Date Time (DD-MMM-YYYY HH:MM:SS)&lt;button type=\"button\" class=\"btn btn-bd-tip-info-hidden btn-sm position-relative\"&gt;.&lt;span class=\"position-absolute top-0 start-100 translate-middle\"&gt;{{ icon_info }}&lt;/span&gt;&lt;/button&gt;&lt;/a&gt; "</v>
      </c>
    </row>
    <row r="134" spans="1:17">
      <c r="A134" s="82">
        <v>2</v>
      </c>
      <c r="B134" s="82" t="s">
        <v>1922</v>
      </c>
      <c r="C134" s="82"/>
      <c r="D134" s="82" t="s">
        <v>1670</v>
      </c>
      <c r="E134" s="82" t="s">
        <v>1396</v>
      </c>
      <c r="F134" s="82" t="s">
        <v>1737</v>
      </c>
      <c r="G134" s="82" t="s">
        <v>1737</v>
      </c>
      <c r="H134" s="106" t="str">
        <f t="shared" si="4"/>
        <v>deployment_img_count_tu</v>
      </c>
      <c r="I134" s="97" t="s">
        <v>755</v>
      </c>
      <c r="J134" s="97" t="str">
        <f>VLOOKUP(F134,glossary!H:L,5,FALSE)</f>
        <v>The total number of images collected during the deployment, including false triggers (i.e., empty images with no wildlife or human present species) and those triggered by a time-lapse setting (if applicable).</v>
      </c>
      <c r="K134" s="82" t="s">
        <v>2186</v>
      </c>
      <c r="L134" s="82" t="str">
        <f>"{{ "&amp;H134&amp;" }}"</f>
        <v>{{ deployment_img_count_tu }}</v>
      </c>
      <c r="M134" s="110" t="s">
        <v>1276</v>
      </c>
      <c r="N134" t="s">
        <v>1277</v>
      </c>
      <c r="O134" s="22" t="s">
        <v>2404</v>
      </c>
      <c r="P134" t="s">
        <v>2403</v>
      </c>
      <c r="Q134" t="str">
        <f t="shared" si="5"/>
        <v xml:space="preserve">    deployment_img_count_tu: "&lt;a href=\"09_glossary.html#deployment_img_count\" target=\"_blank\" data-bs-toggle=\"tooltip\" data-bs-title=\"The total number of images collected during the deployment, including false triggers (i.e., empty images with no wildlife or human present species) and those triggered by a time-lapse setting (if applicable).\"&gt;Deployment Image Count&lt;button type=\"button\" class=\"btn btn-bd-tip-info-hidden btn-sm position-relative\"&gt;.&lt;span class=\"position-absolute top-0 start-100 translate-middle\"&gt;{{ icon_info }}&lt;/span&gt;&lt;/button&gt;&lt;/a&gt; "</v>
      </c>
    </row>
    <row r="135" spans="1:17">
      <c r="A135" s="82">
        <v>3</v>
      </c>
      <c r="B135" s="82" t="s">
        <v>1916</v>
      </c>
      <c r="C135" s="82"/>
      <c r="D135" s="82" t="s">
        <v>1670</v>
      </c>
      <c r="E135" s="82" t="s">
        <v>1396</v>
      </c>
      <c r="F135" s="82" t="s">
        <v>1737</v>
      </c>
      <c r="G135" s="86" t="s">
        <v>1737</v>
      </c>
      <c r="H135" s="106" t="str">
        <f t="shared" si="4"/>
        <v>deployment_img_count_tu</v>
      </c>
      <c r="I135" s="102" t="s">
        <v>755</v>
      </c>
      <c r="J135" s="97" t="str">
        <f>VLOOKUP(F135,glossary!H:L,5,FALSE)</f>
        <v>The total number of images collected during the deployment, including false triggers (i.e., empty images with no wildlife or human present species) and those triggered by a time-lapse setting (if applicable).</v>
      </c>
      <c r="K135" s="98" t="s">
        <v>755</v>
      </c>
      <c r="L135" s="82" t="str">
        <f>"{{ "&amp;H135&amp;" }}"</f>
        <v>{{ deployment_img_count_tu }}</v>
      </c>
      <c r="M135" s="110" t="s">
        <v>1276</v>
      </c>
      <c r="N135" t="s">
        <v>1277</v>
      </c>
      <c r="O135" s="22" t="s">
        <v>2404</v>
      </c>
      <c r="P135" t="s">
        <v>2403</v>
      </c>
      <c r="Q135" t="str">
        <f t="shared" si="5"/>
        <v xml:space="preserve">    deployment_img_count_tu: "&lt;a href=\"09_glossary.html#deployment_img_count\" target=\"_blank\" data-bs-toggle=\"tooltip\" data-bs-title=\"The total number of images collected during the deployment, including false triggers (i.e., empty images with no wildlife or human present species) and those triggered by a time-lapse setting (if applicable).\"&gt;Deployment Image Count&lt;button type=\"button\" class=\"btn btn-bd-tip-info-hidden btn-sm position-relative\"&gt;.&lt;span class=\"position-absolute top-0 start-100 translate-middle\"&gt;{{ icon_info }}&lt;/span&gt;&lt;/button&gt;&lt;/a&gt; "</v>
      </c>
    </row>
    <row r="136" spans="1:17">
      <c r="A136" s="82">
        <v>2</v>
      </c>
      <c r="B136" s="82" t="s">
        <v>1922</v>
      </c>
      <c r="C136" s="82"/>
      <c r="D136" s="82" t="s">
        <v>1669</v>
      </c>
      <c r="E136" s="82" t="s">
        <v>1396</v>
      </c>
      <c r="F136" s="82" t="s">
        <v>211</v>
      </c>
      <c r="G136" s="82" t="s">
        <v>211</v>
      </c>
      <c r="H136" s="106" t="str">
        <f t="shared" si="4"/>
        <v>deployment_metadata_tl</v>
      </c>
      <c r="I136" s="97" t="s">
        <v>1313</v>
      </c>
      <c r="J136" s="97" t="str">
        <f>VLOOKUP(F136,glossary!H:L,5,FALSE)</f>
        <v>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K136" s="82" t="s">
        <v>2185</v>
      </c>
      <c r="L136" s="82" t="str">
        <f>"{{ "&amp;H136&amp;" }}"</f>
        <v>{{ deployment_metadata_tl }}</v>
      </c>
      <c r="M136" s="110" t="s">
        <v>1276</v>
      </c>
      <c r="N136" t="s">
        <v>1277</v>
      </c>
      <c r="O136" s="22" t="s">
        <v>2404</v>
      </c>
      <c r="P136" t="s">
        <v>2403</v>
      </c>
      <c r="Q136" t="str">
        <f t="shared" si="5"/>
        <v xml:space="preserve">    deployment_metadata_tl: "&lt;a href=\"09_glossary.html#deployment_metadata\" target=\"_blank\" data-bs-toggle=\"tooltip\" data-bs-title=\"Metadata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Datasheet.\"&gt;deployment metadata&lt;button type=\"button\" class=\"btn btn-bd-tip-info-hidden btn-sm position-relative\"&gt;.&lt;span class=\"position-absolute top-0 start-100 translate-middle\"&gt;{{ icon_info }}&lt;/span&gt;&lt;/button&gt;&lt;/a&gt; "</v>
      </c>
    </row>
    <row r="137" spans="1:17">
      <c r="A137" s="82">
        <v>3</v>
      </c>
      <c r="B137" s="82" t="s">
        <v>1916</v>
      </c>
      <c r="C137" s="82"/>
      <c r="D137" s="82" t="s">
        <v>1669</v>
      </c>
      <c r="E137" s="82" t="s">
        <v>1396</v>
      </c>
      <c r="F137" s="82" t="s">
        <v>211</v>
      </c>
      <c r="G137" s="86" t="s">
        <v>211</v>
      </c>
      <c r="H137" s="106" t="str">
        <f t="shared" si="4"/>
        <v>deployment_metadata_tl</v>
      </c>
      <c r="I137" s="104" t="s">
        <v>1313</v>
      </c>
      <c r="J137" s="97" t="str">
        <f>VLOOKUP(F137,glossary!H:L,5,FALSE)</f>
        <v>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K137" s="99" t="s">
        <v>1313</v>
      </c>
      <c r="L137" s="82" t="str">
        <f>"{{ "&amp;H137&amp;" }}"</f>
        <v>{{ deployment_metadata_tl }}</v>
      </c>
      <c r="M137" s="110" t="s">
        <v>1276</v>
      </c>
      <c r="N137" t="s">
        <v>1277</v>
      </c>
      <c r="O137" s="22" t="s">
        <v>2404</v>
      </c>
      <c r="P137" t="s">
        <v>2403</v>
      </c>
      <c r="Q137" t="str">
        <f t="shared" si="5"/>
        <v xml:space="preserve">    deployment_metadata_tl: "&lt;a href=\"09_glossary.html#deployment_metadata\" target=\"_blank\" data-bs-toggle=\"tooltip\" data-bs-title=\"Metadata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Datasheet.\"&gt;deployment metadata&lt;button type=\"button\" class=\"btn btn-bd-tip-info-hidden btn-sm position-relative\"&gt;.&lt;span class=\"position-absolute top-0 start-100 translate-middle\"&gt;{{ icon_info }}&lt;/span&gt;&lt;/button&gt;&lt;/a&gt; "</v>
      </c>
    </row>
    <row r="138" spans="1:17">
      <c r="A138" s="82">
        <v>2</v>
      </c>
      <c r="B138" s="82" t="s">
        <v>1922</v>
      </c>
      <c r="C138" s="82"/>
      <c r="D138" s="82" t="s">
        <v>1670</v>
      </c>
      <c r="E138" s="82" t="s">
        <v>1396</v>
      </c>
      <c r="F138" s="82" t="s">
        <v>211</v>
      </c>
      <c r="G138" s="82" t="s">
        <v>211</v>
      </c>
      <c r="H138" s="106" t="str">
        <f t="shared" si="4"/>
        <v>deployment_metadata_tu</v>
      </c>
      <c r="I138" s="97" t="s">
        <v>213</v>
      </c>
      <c r="J138" s="97" t="str">
        <f>VLOOKUP(F138,glossary!H:L,5,FALSE)</f>
        <v>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K138" s="82" t="s">
        <v>2184</v>
      </c>
      <c r="L138" s="82" t="str">
        <f>"{{ "&amp;H138&amp;" }}"</f>
        <v>{{ deployment_metadata_tu }}</v>
      </c>
      <c r="M138" s="110" t="s">
        <v>1276</v>
      </c>
      <c r="N138" t="s">
        <v>1277</v>
      </c>
      <c r="O138" s="22" t="s">
        <v>2404</v>
      </c>
      <c r="P138" t="s">
        <v>2403</v>
      </c>
      <c r="Q138" t="str">
        <f t="shared" si="5"/>
        <v xml:space="preserve">    deployment_metadata_tu: "&lt;a href=\"09_glossary.html#deployment_metadata\" target=\"_blank\" data-bs-toggle=\"tooltip\" data-bs-title=\"Metadata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Datasheet.\"&gt;Deployment metadata&lt;button type=\"button\" class=\"btn btn-bd-tip-info-hidden btn-sm position-relative\"&gt;.&lt;span class=\"position-absolute top-0 start-100 translate-middle\"&gt;{{ icon_info }}&lt;/span&gt;&lt;/button&gt;&lt;/a&gt; "</v>
      </c>
    </row>
    <row r="139" spans="1:17">
      <c r="A139" s="82">
        <v>3</v>
      </c>
      <c r="B139" s="82" t="s">
        <v>1916</v>
      </c>
      <c r="C139" s="82"/>
      <c r="D139" s="82" t="s">
        <v>1670</v>
      </c>
      <c r="E139" s="82" t="s">
        <v>1396</v>
      </c>
      <c r="F139" s="82" t="s">
        <v>211</v>
      </c>
      <c r="G139" s="86" t="s">
        <v>211</v>
      </c>
      <c r="H139" s="106" t="str">
        <f t="shared" si="4"/>
        <v>deployment_metadata_tu</v>
      </c>
      <c r="I139" s="102" t="s">
        <v>213</v>
      </c>
      <c r="J139" s="97" t="str">
        <f>VLOOKUP(F139,glossary!H:L,5,FALSE)</f>
        <v>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K139" s="86" t="s">
        <v>213</v>
      </c>
      <c r="L139" s="82" t="str">
        <f>"{{ "&amp;H139&amp;" }}"</f>
        <v>{{ deployment_metadata_tu }}</v>
      </c>
      <c r="M139" s="110" t="s">
        <v>1276</v>
      </c>
      <c r="N139" t="s">
        <v>1277</v>
      </c>
      <c r="O139" s="22" t="s">
        <v>2404</v>
      </c>
      <c r="P139" t="s">
        <v>2403</v>
      </c>
      <c r="Q139" t="str">
        <f t="shared" si="5"/>
        <v xml:space="preserve">    deployment_metadata_tu: "&lt;a href=\"09_glossary.html#deployment_metadata\" target=\"_blank\" data-bs-toggle=\"tooltip\" data-bs-title=\"Metadata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Datasheet.\"&gt;Deployment metadata&lt;button type=\"button\" class=\"btn btn-bd-tip-info-hidden btn-sm position-relative\"&gt;.&lt;span class=\"position-absolute top-0 start-100 translate-middle\"&gt;{{ icon_info }}&lt;/span&gt;&lt;/button&gt;&lt;/a&gt; "</v>
      </c>
    </row>
    <row r="140" spans="1:17">
      <c r="A140" s="82">
        <v>2</v>
      </c>
      <c r="B140" s="82" t="s">
        <v>1922</v>
      </c>
      <c r="C140" s="82"/>
      <c r="D140" s="82" t="s">
        <v>1670</v>
      </c>
      <c r="E140" s="82" t="s">
        <v>1396</v>
      </c>
      <c r="F140" s="82" t="s">
        <v>292</v>
      </c>
      <c r="G140" s="82" t="s">
        <v>292</v>
      </c>
      <c r="H140" s="106" t="str">
        <f t="shared" si="4"/>
        <v>deployment_name_tu</v>
      </c>
      <c r="I140" s="97" t="s">
        <v>703</v>
      </c>
      <c r="J140" s="97" t="str">
        <f>VLOOKUP(F140,glossary!H:L,5,FALSE)</f>
        <v>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v>
      </c>
      <c r="K140" s="82" t="s">
        <v>2183</v>
      </c>
      <c r="L140" s="82" t="str">
        <f>"{{ "&amp;H140&amp;" }}"</f>
        <v>{{ deployment_name_tu }}</v>
      </c>
      <c r="M140" s="110" t="s">
        <v>1276</v>
      </c>
      <c r="N140" t="s">
        <v>1277</v>
      </c>
      <c r="O140" s="22" t="s">
        <v>2404</v>
      </c>
      <c r="P140" t="s">
        <v>2403</v>
      </c>
      <c r="Q140" t="str">
        <f t="shared" si="5"/>
        <v xml:space="preserve">    deployment_name_tu: "&lt;a href=\"09_glossary.html#deployment_name\" target=\"_blank\" data-bs-toggle=\"tooltip\" data-bs-title=\"A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Names.\"&gt;Deployment Name&lt;button type=\"button\" class=\"btn btn-bd-tip-info-hidden btn-sm position-relative\"&gt;.&lt;span class=\"position-absolute top-0 start-100 translate-middle\"&gt;{{ icon_info }}&lt;/span&gt;&lt;/button&gt;&lt;/a&gt; "</v>
      </c>
    </row>
    <row r="141" spans="1:17">
      <c r="A141" s="82">
        <v>3</v>
      </c>
      <c r="B141" s="82" t="s">
        <v>1916</v>
      </c>
      <c r="C141" s="82"/>
      <c r="D141" s="82" t="s">
        <v>1670</v>
      </c>
      <c r="E141" s="82" t="s">
        <v>1396</v>
      </c>
      <c r="F141" s="82" t="s">
        <v>292</v>
      </c>
      <c r="G141" s="86" t="s">
        <v>292</v>
      </c>
      <c r="H141" s="106" t="str">
        <f t="shared" si="4"/>
        <v>deployment_name_tu</v>
      </c>
      <c r="I141" s="102" t="s">
        <v>703</v>
      </c>
      <c r="J141" s="97" t="str">
        <f>VLOOKUP(F141,glossary!H:L,5,FALSE)</f>
        <v>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v>
      </c>
      <c r="K141" s="98" t="s">
        <v>703</v>
      </c>
      <c r="L141" s="82" t="str">
        <f>"{{ "&amp;H141&amp;" }}"</f>
        <v>{{ deployment_name_tu }}</v>
      </c>
      <c r="M141" s="110" t="s">
        <v>1276</v>
      </c>
      <c r="N141" t="s">
        <v>1277</v>
      </c>
      <c r="O141" s="22" t="s">
        <v>2404</v>
      </c>
      <c r="P141" t="s">
        <v>2403</v>
      </c>
      <c r="Q141" t="str">
        <f t="shared" si="5"/>
        <v xml:space="preserve">    deployment_name_tu: "&lt;a href=\"09_glossary.html#deployment_name\" target=\"_blank\" data-bs-toggle=\"tooltip\" data-bs-title=\"A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Names.\"&gt;Deployment Name&lt;button type=\"button\" class=\"btn btn-bd-tip-info-hidden btn-sm position-relative\"&gt;.&lt;span class=\"position-absolute top-0 start-100 translate-middle\"&gt;{{ icon_info }}&lt;/span&gt;&lt;/button&gt;&lt;/a&gt; "</v>
      </c>
    </row>
    <row r="142" spans="1:17">
      <c r="A142" s="82">
        <v>1</v>
      </c>
      <c r="B142" s="82" t="s">
        <v>1525</v>
      </c>
      <c r="C142" s="82"/>
      <c r="D142" s="82" t="s">
        <v>1670</v>
      </c>
      <c r="E142" s="82" t="s">
        <v>2295</v>
      </c>
      <c r="F142" s="82" t="s">
        <v>290</v>
      </c>
      <c r="G142" s="82" t="s">
        <v>290</v>
      </c>
      <c r="H142" s="106" t="str">
        <f t="shared" si="4"/>
        <v>deployment_start_date_time_tu_nu</v>
      </c>
      <c r="I142" s="97" t="s">
        <v>1528</v>
      </c>
      <c r="J142" s="97" t="str">
        <f>VLOOKUP(F142,glossary!H:L,5,FALSE)</f>
        <v>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c r="K142" s="82" t="s">
        <v>1551</v>
      </c>
      <c r="L142" s="82" t="str">
        <f>"{{ "&amp;H142&amp;" }}"</f>
        <v>{{ deployment_start_date_time_tu_nu }}</v>
      </c>
      <c r="M142" s="110" t="s">
        <v>1276</v>
      </c>
      <c r="N142" t="s">
        <v>1277</v>
      </c>
      <c r="O142" s="22" t="s">
        <v>2404</v>
      </c>
      <c r="P142" t="s">
        <v>2403</v>
      </c>
      <c r="Q142" t="str">
        <f t="shared" si="5"/>
        <v xml:space="preserve">    deployment_start_date_time_tu_nu: "&lt;a href=\"09_glossary.html#deployment_start_date_time\" target=\"_blank\" data-bs-toggle=\"tooltip\" data-bs-title=\"The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active.\"&gt;Deployment Start Date Time&lt;button type=\"button\" class=\"btn btn-bd-tip-info-hidden btn-sm position-relative\"&gt;.&lt;span class=\"position-absolute top-0 start-100 translate-middle\"&gt;{{ icon_info }}&lt;/span&gt;&lt;/button&gt;&lt;/a&gt; "</v>
      </c>
    </row>
    <row r="143" spans="1:17">
      <c r="A143" s="82">
        <v>1</v>
      </c>
      <c r="B143" s="82" t="s">
        <v>1525</v>
      </c>
      <c r="C143" s="82" t="s">
        <v>0</v>
      </c>
      <c r="D143" s="82" t="s">
        <v>1670</v>
      </c>
      <c r="E143" s="82" t="s">
        <v>2295</v>
      </c>
      <c r="F143" s="82" t="s">
        <v>290</v>
      </c>
      <c r="G143" s="82" t="s">
        <v>290</v>
      </c>
      <c r="H143" s="106" t="str">
        <f t="shared" si="4"/>
        <v>deployment_start_date_time_tu_nu</v>
      </c>
      <c r="I143" s="97" t="s">
        <v>1528</v>
      </c>
      <c r="J143" s="97" t="str">
        <f>VLOOKUP(F143,glossary!H:L,5,FALSE)</f>
        <v>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c r="K143" s="82" t="s">
        <v>1551</v>
      </c>
      <c r="L143" s="82" t="str">
        <f>"{{ "&amp;H143&amp;" }}"</f>
        <v>{{ deployment_start_date_time_tu_nu }}</v>
      </c>
      <c r="M143" s="110" t="s">
        <v>1276</v>
      </c>
      <c r="N143" t="s">
        <v>1277</v>
      </c>
      <c r="O143" s="22" t="s">
        <v>2404</v>
      </c>
      <c r="P143" t="s">
        <v>2403</v>
      </c>
      <c r="Q143" t="str">
        <f t="shared" si="5"/>
        <v xml:space="preserve">    deployment_start_date_time_tu_nu: "&lt;a href=\"09_glossary.html#deployment_start_date_time\" target=\"_blank\" data-bs-toggle=\"tooltip\" data-bs-title=\"The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active.\"&gt;Deployment Start Date Time&lt;button type=\"button\" class=\"btn btn-bd-tip-info-hidden btn-sm position-relative\"&gt;.&lt;span class=\"position-absolute top-0 start-100 translate-middle\"&gt;{{ icon_info }}&lt;/span&gt;&lt;/button&gt;&lt;/a&gt; "</v>
      </c>
    </row>
    <row r="144" spans="1:17">
      <c r="A144" s="82">
        <v>2</v>
      </c>
      <c r="B144" s="82" t="s">
        <v>1922</v>
      </c>
      <c r="C144" s="82"/>
      <c r="D144" s="82" t="s">
        <v>1670</v>
      </c>
      <c r="E144" s="82" t="s">
        <v>2289</v>
      </c>
      <c r="F144" s="82" t="s">
        <v>290</v>
      </c>
      <c r="G144" s="82" t="s">
        <v>290</v>
      </c>
      <c r="H144" s="106" t="str">
        <f t="shared" ref="H144:H207" si="6">IF(D144="-","-",IF(E144&lt;&gt;"-",(G144&amp;"_"&amp;D144&amp;"_"&amp;E144),G144&amp;"_"&amp;D144))</f>
        <v>deployment_start_date_time_tu_u</v>
      </c>
      <c r="I144" s="97" t="s">
        <v>704</v>
      </c>
      <c r="J144" s="97" t="str">
        <f>VLOOKUP(F144,glossary!H:L,5,FALSE)</f>
        <v>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c r="K144" s="82" t="s">
        <v>2182</v>
      </c>
      <c r="L144" s="82" t="str">
        <f>"{{ "&amp;H144&amp;" }}"</f>
        <v>{{ deployment_start_date_time_tu_u }}</v>
      </c>
      <c r="M144" s="110" t="s">
        <v>1276</v>
      </c>
      <c r="N144" t="s">
        <v>1277</v>
      </c>
      <c r="O144" s="22" t="s">
        <v>2404</v>
      </c>
      <c r="P144" t="s">
        <v>2403</v>
      </c>
      <c r="Q144" t="str">
        <f t="shared" si="5"/>
        <v xml:space="preserve">    deployment_start_date_time_tu_u: "&lt;a href=\"09_glossary.html#deployment_start_date_time\" target=\"_blank\" data-bs-toggle=\"tooltip\" data-bs-title=\"The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active.\"&gt;Deployment Start Date Time (DD-MMM-YYYY HH:MM:SS)&lt;button type=\"button\" class=\"btn btn-bd-tip-info-hidden btn-sm position-relative\"&gt;.&lt;span class=\"position-absolute top-0 start-100 translate-middle\"&gt;{{ icon_info }}&lt;/span&gt;&lt;/button&gt;&lt;/a&gt; "</v>
      </c>
    </row>
    <row r="145" spans="1:17">
      <c r="A145" s="82">
        <v>3</v>
      </c>
      <c r="B145" s="82" t="s">
        <v>1916</v>
      </c>
      <c r="C145" s="82"/>
      <c r="D145" s="82" t="s">
        <v>1670</v>
      </c>
      <c r="E145" s="82" t="s">
        <v>2289</v>
      </c>
      <c r="F145" s="82" t="s">
        <v>290</v>
      </c>
      <c r="G145" s="86" t="s">
        <v>290</v>
      </c>
      <c r="H145" s="106" t="str">
        <f t="shared" si="6"/>
        <v>deployment_start_date_time_tu_u</v>
      </c>
      <c r="I145" s="102" t="s">
        <v>704</v>
      </c>
      <c r="J145" s="97" t="str">
        <f>VLOOKUP(F145,glossary!H:L,5,FALSE)</f>
        <v>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c r="K145" s="98" t="s">
        <v>704</v>
      </c>
      <c r="L145" s="82" t="str">
        <f>"{{ "&amp;H145&amp;" }}"</f>
        <v>{{ deployment_start_date_time_tu_u }}</v>
      </c>
      <c r="M145" s="110" t="s">
        <v>1276</v>
      </c>
      <c r="N145" t="s">
        <v>1277</v>
      </c>
      <c r="O145" s="22" t="s">
        <v>2404</v>
      </c>
      <c r="P145" t="s">
        <v>2403</v>
      </c>
      <c r="Q145" t="str">
        <f t="shared" si="5"/>
        <v xml:space="preserve">    deployment_start_date_time_tu_u: "&lt;a href=\"09_glossary.html#deployment_start_date_time\" target=\"_blank\" data-bs-toggle=\"tooltip\" data-bs-title=\"The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active.\"&gt;Deployment Start Date Time (DD-MMM-YYYY HH:MM:SS)&lt;button type=\"button\" class=\"btn btn-bd-tip-info-hidden btn-sm position-relative\"&gt;.&lt;span class=\"position-absolute top-0 start-100 translate-middle\"&gt;{{ icon_info }}&lt;/span&gt;&lt;/button&gt;&lt;/a&gt; "</v>
      </c>
    </row>
    <row r="146" spans="1:17">
      <c r="A146" s="82">
        <v>2</v>
      </c>
      <c r="B146" s="82" t="s">
        <v>1922</v>
      </c>
      <c r="C146" s="82"/>
      <c r="D146" s="82" t="s">
        <v>1669</v>
      </c>
      <c r="E146" s="82" t="s">
        <v>1396</v>
      </c>
      <c r="F146" s="82" t="s">
        <v>208</v>
      </c>
      <c r="G146" s="82" t="s">
        <v>208</v>
      </c>
      <c r="H146" s="106" t="str">
        <f t="shared" si="6"/>
        <v>deployment_visit_tl</v>
      </c>
      <c r="I146" s="97" t="s">
        <v>1314</v>
      </c>
      <c r="J146" s="97" t="str">
        <f>VLOOKUP(F146,glossary!H:L,5,FALSE)</f>
        <v>When a crew has gone to a location to deploy a remote camera.</v>
      </c>
      <c r="K146" s="82" t="s">
        <v>2181</v>
      </c>
      <c r="L146" s="82" t="str">
        <f>"{{ "&amp;H146&amp;" }}"</f>
        <v>{{ deployment_visit_tl }}</v>
      </c>
      <c r="M146" s="110" t="s">
        <v>1276</v>
      </c>
      <c r="N146" t="s">
        <v>1277</v>
      </c>
      <c r="O146" s="22" t="s">
        <v>2404</v>
      </c>
      <c r="P146" t="s">
        <v>2403</v>
      </c>
      <c r="Q146" t="str">
        <f t="shared" si="5"/>
        <v xml:space="preserve">    deployment_visit_tl: "&lt;a href=\"09_glossary.html#deployment_visit\" target=\"_blank\" data-bs-toggle=\"tooltip\" data-bs-title=\"When a crew has gone to a location to deploy a remote camera.\"&gt;deployment visit&lt;button type=\"button\" class=\"btn btn-bd-tip-info-hidden btn-sm position-relative\"&gt;.&lt;span class=\"position-absolute top-0 start-100 translate-middle\"&gt;{{ icon_info }}&lt;/span&gt;&lt;/button&gt;&lt;/a&gt; "</v>
      </c>
    </row>
    <row r="147" spans="1:17">
      <c r="A147" s="82">
        <v>3</v>
      </c>
      <c r="B147" s="82" t="s">
        <v>1916</v>
      </c>
      <c r="C147" s="82"/>
      <c r="D147" s="82" t="s">
        <v>1669</v>
      </c>
      <c r="E147" s="82" t="s">
        <v>1396</v>
      </c>
      <c r="F147" s="82" t="s">
        <v>208</v>
      </c>
      <c r="G147" s="86" t="s">
        <v>208</v>
      </c>
      <c r="H147" s="106" t="str">
        <f t="shared" si="6"/>
        <v>deployment_visit_tl</v>
      </c>
      <c r="I147" s="104" t="s">
        <v>1314</v>
      </c>
      <c r="J147" s="97" t="str">
        <f>VLOOKUP(F147,glossary!H:L,5,FALSE)</f>
        <v>When a crew has gone to a location to deploy a remote camera.</v>
      </c>
      <c r="K147" s="99" t="s">
        <v>1314</v>
      </c>
      <c r="L147" s="82" t="str">
        <f>"{{ "&amp;H147&amp;" }}"</f>
        <v>{{ deployment_visit_tl }}</v>
      </c>
      <c r="M147" s="110" t="s">
        <v>1276</v>
      </c>
      <c r="N147" t="s">
        <v>1277</v>
      </c>
      <c r="O147" s="22" t="s">
        <v>2404</v>
      </c>
      <c r="P147" t="s">
        <v>2403</v>
      </c>
      <c r="Q147" t="str">
        <f t="shared" si="5"/>
        <v xml:space="preserve">    deployment_visit_tl: "&lt;a href=\"09_glossary.html#deployment_visit\" target=\"_blank\" data-bs-toggle=\"tooltip\" data-bs-title=\"When a crew has gone to a location to deploy a remote camera.\"&gt;deployment visit&lt;button type=\"button\" class=\"btn btn-bd-tip-info-hidden btn-sm position-relative\"&gt;.&lt;span class=\"position-absolute top-0 start-100 translate-middle\"&gt;{{ icon_info }}&lt;/span&gt;&lt;/button&gt;&lt;/a&gt; "</v>
      </c>
    </row>
    <row r="148" spans="1:17">
      <c r="A148" s="82">
        <v>2</v>
      </c>
      <c r="B148" s="82" t="s">
        <v>1922</v>
      </c>
      <c r="C148" s="82"/>
      <c r="D148" s="82" t="s">
        <v>1670</v>
      </c>
      <c r="E148" s="82" t="s">
        <v>1396</v>
      </c>
      <c r="F148" s="82" t="s">
        <v>208</v>
      </c>
      <c r="G148" s="82" t="s">
        <v>208</v>
      </c>
      <c r="H148" s="106" t="str">
        <f t="shared" si="6"/>
        <v>deployment_visit_tu</v>
      </c>
      <c r="I148" s="97" t="s">
        <v>210</v>
      </c>
      <c r="J148" s="97" t="str">
        <f>VLOOKUP(F148,glossary!H:L,5,FALSE)</f>
        <v>When a crew has gone to a location to deploy a remote camera.</v>
      </c>
      <c r="K148" s="82" t="s">
        <v>2180</v>
      </c>
      <c r="L148" s="82" t="str">
        <f>"{{ "&amp;H148&amp;" }}"</f>
        <v>{{ deployment_visit_tu }}</v>
      </c>
      <c r="M148" s="110" t="s">
        <v>1276</v>
      </c>
      <c r="N148" t="s">
        <v>1277</v>
      </c>
      <c r="O148" s="22" t="s">
        <v>2404</v>
      </c>
      <c r="P148" t="s">
        <v>2403</v>
      </c>
      <c r="Q148" t="str">
        <f t="shared" si="5"/>
        <v xml:space="preserve">    deployment_visit_tu: "&lt;a href=\"09_glossary.html#deployment_visit\" target=\"_blank\" data-bs-toggle=\"tooltip\" data-bs-title=\"When a crew has gone to a location to deploy a remote camera.\"&gt;Deployment visit&lt;button type=\"button\" class=\"btn btn-bd-tip-info-hidden btn-sm position-relative\"&gt;.&lt;span class=\"position-absolute top-0 start-100 translate-middle\"&gt;{{ icon_info }}&lt;/span&gt;&lt;/button&gt;&lt;/a&gt; "</v>
      </c>
    </row>
    <row r="149" spans="1:17">
      <c r="A149" s="82">
        <v>3</v>
      </c>
      <c r="B149" s="82" t="s">
        <v>1916</v>
      </c>
      <c r="C149" s="82"/>
      <c r="D149" s="82" t="s">
        <v>1670</v>
      </c>
      <c r="E149" s="82" t="s">
        <v>1396</v>
      </c>
      <c r="F149" s="82" t="s">
        <v>208</v>
      </c>
      <c r="G149" s="86" t="s">
        <v>208</v>
      </c>
      <c r="H149" s="106" t="str">
        <f t="shared" si="6"/>
        <v>deployment_visit_tu</v>
      </c>
      <c r="I149" s="102" t="s">
        <v>210</v>
      </c>
      <c r="J149" s="97" t="str">
        <f>VLOOKUP(F149,glossary!H:L,5,FALSE)</f>
        <v>When a crew has gone to a location to deploy a remote camera.</v>
      </c>
      <c r="K149" s="86" t="s">
        <v>210</v>
      </c>
      <c r="L149" s="82" t="str">
        <f>"{{ "&amp;H149&amp;" }}"</f>
        <v>{{ deployment_visit_tu }}</v>
      </c>
      <c r="M149" s="110" t="s">
        <v>1276</v>
      </c>
      <c r="N149" t="s">
        <v>1277</v>
      </c>
      <c r="O149" s="22" t="s">
        <v>2404</v>
      </c>
      <c r="P149" t="s">
        <v>2403</v>
      </c>
      <c r="Q149" t="str">
        <f t="shared" si="5"/>
        <v xml:space="preserve">    deployment_visit_tu: "&lt;a href=\"09_glossary.html#deployment_visit\" target=\"_blank\" data-bs-toggle=\"tooltip\" data-bs-title=\"When a crew has gone to a location to deploy a remote camera.\"&gt;Deployment visit&lt;button type=\"button\" class=\"btn btn-bd-tip-info-hidden btn-sm position-relative\"&gt;.&lt;span class=\"position-absolute top-0 start-100 translate-middle\"&gt;{{ icon_info }}&lt;/span&gt;&lt;/button&gt;&lt;/a&gt; "</v>
      </c>
    </row>
    <row r="150" spans="1:17">
      <c r="A150" s="82">
        <v>1</v>
      </c>
      <c r="B150" s="82" t="s">
        <v>1525</v>
      </c>
      <c r="C150" s="82" t="s">
        <v>429</v>
      </c>
      <c r="D150" s="82" t="s">
        <v>1669</v>
      </c>
      <c r="E150" s="82" t="s">
        <v>2291</v>
      </c>
      <c r="F150" s="82" t="s">
        <v>203</v>
      </c>
      <c r="G150" s="82" t="s">
        <v>203</v>
      </c>
      <c r="H150" s="106" t="str">
        <f t="shared" si="6"/>
        <v>detection_probability_tl_abrv2</v>
      </c>
      <c r="I150" s="97" t="s">
        <v>2260</v>
      </c>
      <c r="J150" s="97" t="str">
        <f>VLOOKUP(F150,glossary!H:L,5,FALSE)</f>
        <v>The probability (likelihood) that an individual of the population of interest is included in the count at time or location *i*.</v>
      </c>
      <c r="K150" s="82" t="s">
        <v>1561</v>
      </c>
      <c r="L150" s="82" t="str">
        <f>"{{ "&amp;H150&amp;" }}"</f>
        <v>{{ detection_probability_tl_abrv2 }}</v>
      </c>
      <c r="M150" s="110" t="s">
        <v>1276</v>
      </c>
      <c r="N150" t="s">
        <v>1277</v>
      </c>
      <c r="O150" s="22" t="s">
        <v>2404</v>
      </c>
      <c r="P150" t="s">
        <v>2403</v>
      </c>
      <c r="Q150" t="str">
        <f t="shared" si="5"/>
        <v xml:space="preserve">    detection_probability_tl_abrv2: "&lt;a href=\"09_glossary.html#detection_probability\" target=\"_blank\" data-bs-toggle=\"tooltip\" data-bs-title=\"The probability (likelihood) that an individual of the population of interest is included in the count at time or location *i*.\"&gt;detectability&lt;button type=\"button\" class=\"btn btn-bd-tip-info-hidden btn-sm position-relative\"&gt;.&lt;span class=\"position-absolute top-0 start-100 translate-middle\"&gt;{{ icon_info }}&lt;/span&gt;&lt;/button&gt;&lt;/a&gt; "</v>
      </c>
    </row>
    <row r="151" spans="1:17">
      <c r="A151" s="82">
        <v>2</v>
      </c>
      <c r="B151" s="82" t="s">
        <v>1922</v>
      </c>
      <c r="C151" s="82"/>
      <c r="D151" s="82" t="s">
        <v>1669</v>
      </c>
      <c r="E151" s="82" t="s">
        <v>1396</v>
      </c>
      <c r="F151" s="82" t="s">
        <v>205</v>
      </c>
      <c r="G151" s="82" t="s">
        <v>205</v>
      </c>
      <c r="H151" s="106" t="str">
        <f t="shared" si="6"/>
        <v>detection_distance_tl</v>
      </c>
      <c r="I151" s="97" t="s">
        <v>1315</v>
      </c>
      <c r="J151" s="97" t="str">
        <f>VLOOKUP(F151,glossary!H:L,5,FALSE)</f>
        <v>The maximum distance that a sensor can detect a target' (Wearn and Glover-Kapfer, 2017).</v>
      </c>
      <c r="K151" s="82" t="s">
        <v>2179</v>
      </c>
      <c r="L151" s="82" t="str">
        <f>"{{ "&amp;H151&amp;" }}"</f>
        <v>{{ detection_distance_tl }}</v>
      </c>
      <c r="M151" s="110" t="s">
        <v>1276</v>
      </c>
      <c r="N151" t="s">
        <v>1277</v>
      </c>
      <c r="O151" s="22" t="s">
        <v>2404</v>
      </c>
      <c r="P151" t="s">
        <v>2403</v>
      </c>
      <c r="Q151" t="str">
        <f t="shared" si="5"/>
        <v xml:space="preserve">    detection_distance_tl: "&lt;a href=\"09_glossary.html#detection_distance\" target=\"_blank\" data-bs-toggle=\"tooltip\" data-bs-title=\"The maximum distance that a sensor can detect a target' (Wearn and Glover-Kapfer, 2017).\"&gt;detection distance&lt;button type=\"button\" class=\"btn btn-bd-tip-info-hidden btn-sm position-relative\"&gt;.&lt;span class=\"position-absolute top-0 start-100 translate-middle\"&gt;{{ icon_info }}&lt;/span&gt;&lt;/button&gt;&lt;/a&gt; "</v>
      </c>
    </row>
    <row r="152" spans="1:17">
      <c r="A152" s="82">
        <v>3</v>
      </c>
      <c r="B152" s="82" t="s">
        <v>1916</v>
      </c>
      <c r="C152" s="82"/>
      <c r="D152" s="82" t="s">
        <v>1669</v>
      </c>
      <c r="E152" s="82" t="s">
        <v>1396</v>
      </c>
      <c r="F152" s="82" t="s">
        <v>205</v>
      </c>
      <c r="G152" s="86" t="s">
        <v>205</v>
      </c>
      <c r="H152" s="106" t="str">
        <f t="shared" si="6"/>
        <v>detection_distance_tl</v>
      </c>
      <c r="I152" s="104" t="s">
        <v>1315</v>
      </c>
      <c r="J152" s="97" t="str">
        <f>VLOOKUP(F152,glossary!H:L,5,FALSE)</f>
        <v>The maximum distance that a sensor can detect a target' (Wearn and Glover-Kapfer, 2017).</v>
      </c>
      <c r="K152" s="99" t="s">
        <v>1315</v>
      </c>
      <c r="L152" s="82" t="str">
        <f>"{{ "&amp;H152&amp;" }}"</f>
        <v>{{ detection_distance_tl }}</v>
      </c>
      <c r="M152" s="110" t="s">
        <v>1276</v>
      </c>
      <c r="N152" t="s">
        <v>1277</v>
      </c>
      <c r="O152" s="22" t="s">
        <v>2404</v>
      </c>
      <c r="P152" t="s">
        <v>2403</v>
      </c>
      <c r="Q152" t="str">
        <f t="shared" si="5"/>
        <v xml:space="preserve">    detection_distance_tl: "&lt;a href=\"09_glossary.html#detection_distance\" target=\"_blank\" data-bs-toggle=\"tooltip\" data-bs-title=\"The maximum distance that a sensor can detect a target' (Wearn and Glover-Kapfer, 2017).\"&gt;detection distance&lt;button type=\"button\" class=\"btn btn-bd-tip-info-hidden btn-sm position-relative\"&gt;.&lt;span class=\"position-absolute top-0 start-100 translate-middle\"&gt;{{ icon_info }}&lt;/span&gt;&lt;/button&gt;&lt;/a&gt; "</v>
      </c>
    </row>
    <row r="153" spans="1:17">
      <c r="A153" s="82">
        <v>2</v>
      </c>
      <c r="B153" s="82" t="s">
        <v>1922</v>
      </c>
      <c r="C153" s="82"/>
      <c r="D153" s="82" t="s">
        <v>1670</v>
      </c>
      <c r="E153" s="82" t="s">
        <v>1396</v>
      </c>
      <c r="F153" s="82" t="s">
        <v>205</v>
      </c>
      <c r="G153" s="82" t="s">
        <v>205</v>
      </c>
      <c r="H153" s="106" t="str">
        <f t="shared" si="6"/>
        <v>detection_distance_tu</v>
      </c>
      <c r="I153" s="97" t="s">
        <v>206</v>
      </c>
      <c r="J153" s="97" t="str">
        <f>VLOOKUP(F153,glossary!H:L,5,FALSE)</f>
        <v>The maximum distance that a sensor can detect a target' (Wearn and Glover-Kapfer, 2017).</v>
      </c>
      <c r="K153" s="82" t="s">
        <v>2178</v>
      </c>
      <c r="L153" s="82" t="str">
        <f>"{{ "&amp;H153&amp;" }}"</f>
        <v>{{ detection_distance_tu }}</v>
      </c>
      <c r="M153" s="110" t="s">
        <v>1276</v>
      </c>
      <c r="N153" t="s">
        <v>1277</v>
      </c>
      <c r="O153" s="22" t="s">
        <v>2404</v>
      </c>
      <c r="P153" t="s">
        <v>2403</v>
      </c>
      <c r="Q153" t="str">
        <f t="shared" si="5"/>
        <v xml:space="preserve">    detection_distance_tu: "&lt;a href=\"09_glossary.html#detection_distance\" target=\"_blank\" data-bs-toggle=\"tooltip\" data-bs-title=\"The maximum distance that a sensor can detect a target' (Wearn and Glover-Kapfer, 2017).\"&gt;Detection distance&lt;button type=\"button\" class=\"btn btn-bd-tip-info-hidden btn-sm position-relative\"&gt;.&lt;span class=\"position-absolute top-0 start-100 translate-middle\"&gt;{{ icon_info }}&lt;/span&gt;&lt;/button&gt;&lt;/a&gt; "</v>
      </c>
    </row>
    <row r="154" spans="1:17">
      <c r="A154" s="82">
        <v>3</v>
      </c>
      <c r="B154" s="82" t="s">
        <v>1916</v>
      </c>
      <c r="C154" s="82"/>
      <c r="D154" s="82" t="s">
        <v>1670</v>
      </c>
      <c r="E154" s="82" t="s">
        <v>1396</v>
      </c>
      <c r="F154" s="82" t="s">
        <v>205</v>
      </c>
      <c r="G154" s="86" t="s">
        <v>205</v>
      </c>
      <c r="H154" s="106" t="str">
        <f t="shared" si="6"/>
        <v>detection_distance_tu</v>
      </c>
      <c r="I154" s="102" t="s">
        <v>206</v>
      </c>
      <c r="J154" s="97" t="str">
        <f>VLOOKUP(F154,glossary!H:L,5,FALSE)</f>
        <v>The maximum distance that a sensor can detect a target' (Wearn and Glover-Kapfer, 2017).</v>
      </c>
      <c r="K154" s="86" t="s">
        <v>206</v>
      </c>
      <c r="L154" s="82" t="str">
        <f>"{{ "&amp;H154&amp;" }}"</f>
        <v>{{ detection_distance_tu }}</v>
      </c>
      <c r="M154" s="110" t="s">
        <v>1276</v>
      </c>
      <c r="N154" t="s">
        <v>1277</v>
      </c>
      <c r="O154" s="22" t="s">
        <v>2404</v>
      </c>
      <c r="P154" t="s">
        <v>2403</v>
      </c>
      <c r="Q154" t="str">
        <f t="shared" si="5"/>
        <v xml:space="preserve">    detection_distance_tu: "&lt;a href=\"09_glossary.html#detection_distance\" target=\"_blank\" data-bs-toggle=\"tooltip\" data-bs-title=\"The maximum distance that a sensor can detect a target' (Wearn and Glover-Kapfer, 2017).\"&gt;Detection distance&lt;button type=\"button\" class=\"btn btn-bd-tip-info-hidden btn-sm position-relative\"&gt;.&lt;span class=\"position-absolute top-0 start-100 translate-middle\"&gt;{{ icon_info }}&lt;/span&gt;&lt;/button&gt;&lt;/a&gt; "</v>
      </c>
    </row>
    <row r="155" spans="1:17">
      <c r="A155" s="82">
        <v>2</v>
      </c>
      <c r="B155" s="82" t="s">
        <v>1922</v>
      </c>
      <c r="C155" s="82"/>
      <c r="D155" s="82" t="s">
        <v>1669</v>
      </c>
      <c r="E155" s="82" t="s">
        <v>1396</v>
      </c>
      <c r="F155" s="82" t="s">
        <v>207</v>
      </c>
      <c r="G155" s="82" t="s">
        <v>207</v>
      </c>
      <c r="H155" s="106" t="str">
        <f t="shared" si="6"/>
        <v>detection_event_tl</v>
      </c>
      <c r="I155" s="97" t="s">
        <v>1316</v>
      </c>
      <c r="J155" s="97" t="str">
        <f>VLOOKUP(F155,glossary!H:L,5,FALSE)</f>
        <v>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c r="K155" s="82" t="s">
        <v>2177</v>
      </c>
      <c r="L155" s="82" t="str">
        <f>"{{ "&amp;H155&amp;" }}"</f>
        <v>{{ detection_event_tl }}</v>
      </c>
      <c r="M155" s="110" t="s">
        <v>1276</v>
      </c>
      <c r="N155" t="s">
        <v>1277</v>
      </c>
      <c r="O155" s="22" t="s">
        <v>2404</v>
      </c>
      <c r="P155" t="s">
        <v>2403</v>
      </c>
      <c r="Q155" t="str">
        <f t="shared" si="5"/>
        <v xml:space="preserve">    detection_event_tl: "&lt;a href=\"09_glossary.html#detection_event\" target=\"_blank\" data-bs-toggle=\"tooltip\" data-bs-title=\"A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2009).\"&gt;detection 'event'&lt;button type=\"button\" class=\"btn btn-bd-tip-info-hidden btn-sm position-relative\"&gt;.&lt;span class=\"position-absolute top-0 start-100 translate-middle\"&gt;{{ icon_info }}&lt;/span&gt;&lt;/button&gt;&lt;/a&gt; "</v>
      </c>
    </row>
    <row r="156" spans="1:17">
      <c r="A156" s="82">
        <v>3</v>
      </c>
      <c r="B156" s="82" t="s">
        <v>1916</v>
      </c>
      <c r="C156" s="82"/>
      <c r="D156" s="82" t="s">
        <v>1669</v>
      </c>
      <c r="E156" s="82" t="s">
        <v>1396</v>
      </c>
      <c r="F156" s="82" t="s">
        <v>207</v>
      </c>
      <c r="G156" s="86" t="s">
        <v>207</v>
      </c>
      <c r="H156" s="106" t="str">
        <f t="shared" si="6"/>
        <v>detection_event_tl</v>
      </c>
      <c r="I156" s="104" t="s">
        <v>1316</v>
      </c>
      <c r="J156" s="97" t="str">
        <f>VLOOKUP(F156,glossary!H:L,5,FALSE)</f>
        <v>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c r="K156" s="99" t="s">
        <v>1316</v>
      </c>
      <c r="L156" s="82" t="str">
        <f>"{{ "&amp;H156&amp;" }}"</f>
        <v>{{ detection_event_tl }}</v>
      </c>
      <c r="M156" s="110" t="s">
        <v>1276</v>
      </c>
      <c r="N156" t="s">
        <v>1277</v>
      </c>
      <c r="O156" s="22" t="s">
        <v>2404</v>
      </c>
      <c r="P156" t="s">
        <v>2403</v>
      </c>
      <c r="Q156" t="str">
        <f t="shared" si="5"/>
        <v xml:space="preserve">    detection_event_tl: "&lt;a href=\"09_glossary.html#detection_event\" target=\"_blank\" data-bs-toggle=\"tooltip\" data-bs-title=\"A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2009).\"&gt;detection 'event'&lt;button type=\"button\" class=\"btn btn-bd-tip-info-hidden btn-sm position-relative\"&gt;.&lt;span class=\"position-absolute top-0 start-100 translate-middle\"&gt;{{ icon_info }}&lt;/span&gt;&lt;/button&gt;&lt;/a&gt; "</v>
      </c>
    </row>
    <row r="157" spans="1:17">
      <c r="A157" s="82">
        <v>2</v>
      </c>
      <c r="B157" s="82" t="s">
        <v>1922</v>
      </c>
      <c r="C157" s="82"/>
      <c r="D157" s="82" t="s">
        <v>1670</v>
      </c>
      <c r="E157" s="82" t="s">
        <v>1396</v>
      </c>
      <c r="F157" s="82" t="s">
        <v>207</v>
      </c>
      <c r="G157" s="82" t="s">
        <v>207</v>
      </c>
      <c r="H157" s="106" t="str">
        <f t="shared" si="6"/>
        <v>detection_event_tu</v>
      </c>
      <c r="I157" s="97" t="s">
        <v>455</v>
      </c>
      <c r="J157" s="97" t="str">
        <f>VLOOKUP(F157,glossary!H:L,5,FALSE)</f>
        <v>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c r="K157" s="82" t="s">
        <v>2176</v>
      </c>
      <c r="L157" s="82" t="str">
        <f>"{{ "&amp;H157&amp;" }}"</f>
        <v>{{ detection_event_tu }}</v>
      </c>
      <c r="M157" s="110" t="s">
        <v>1276</v>
      </c>
      <c r="N157" t="s">
        <v>1277</v>
      </c>
      <c r="O157" s="22" t="s">
        <v>2404</v>
      </c>
      <c r="P157" t="s">
        <v>2403</v>
      </c>
      <c r="Q157" t="str">
        <f t="shared" si="5"/>
        <v xml:space="preserve">    detection_event_tu: "&lt;a href=\"09_glossary.html#detection_event\" target=\"_blank\" data-bs-toggle=\"tooltip\" data-bs-title=\"A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2009).\"&gt;Detection 'event'&lt;button type=\"button\" class=\"btn btn-bd-tip-info-hidden btn-sm position-relative\"&gt;.&lt;span class=\"position-absolute top-0 start-100 translate-middle\"&gt;{{ icon_info }}&lt;/span&gt;&lt;/button&gt;&lt;/a&gt; "</v>
      </c>
    </row>
    <row r="158" spans="1:17">
      <c r="A158" s="82">
        <v>3</v>
      </c>
      <c r="B158" s="82" t="s">
        <v>1916</v>
      </c>
      <c r="C158" s="82"/>
      <c r="D158" s="82" t="s">
        <v>1670</v>
      </c>
      <c r="E158" s="82" t="s">
        <v>1396</v>
      </c>
      <c r="F158" s="82" t="s">
        <v>207</v>
      </c>
      <c r="G158" s="86" t="s">
        <v>207</v>
      </c>
      <c r="H158" s="106" t="str">
        <f t="shared" si="6"/>
        <v>detection_event_tu</v>
      </c>
      <c r="I158" s="102" t="s">
        <v>455</v>
      </c>
      <c r="J158" s="97" t="str">
        <f>VLOOKUP(F158,glossary!H:L,5,FALSE)</f>
        <v>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c r="K158" s="86" t="s">
        <v>455</v>
      </c>
      <c r="L158" s="82" t="str">
        <f>"{{ "&amp;H158&amp;" }}"</f>
        <v>{{ detection_event_tu }}</v>
      </c>
      <c r="M158" s="110" t="s">
        <v>1276</v>
      </c>
      <c r="N158" t="s">
        <v>1277</v>
      </c>
      <c r="O158" s="22" t="s">
        <v>2404</v>
      </c>
      <c r="P158" t="s">
        <v>2403</v>
      </c>
      <c r="Q158" t="str">
        <f t="shared" si="5"/>
        <v xml:space="preserve">    detection_event_tu: "&lt;a href=\"09_glossary.html#detection_event\" target=\"_blank\" data-bs-toggle=\"tooltip\" data-bs-title=\"A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2009).\"&gt;Detection 'event'&lt;button type=\"button\" class=\"btn btn-bd-tip-info-hidden btn-sm position-relative\"&gt;.&lt;span class=\"position-absolute top-0 start-100 translate-middle\"&gt;{{ icon_info }}&lt;/span&gt;&lt;/button&gt;&lt;/a&gt; "</v>
      </c>
    </row>
    <row r="159" spans="1:17">
      <c r="A159" s="82">
        <v>1</v>
      </c>
      <c r="B159" s="82" t="s">
        <v>1525</v>
      </c>
      <c r="C159" s="82" t="s">
        <v>429</v>
      </c>
      <c r="D159" s="82" t="s">
        <v>1669</v>
      </c>
      <c r="E159" s="82" t="s">
        <v>2296</v>
      </c>
      <c r="F159" s="82" t="s">
        <v>203</v>
      </c>
      <c r="G159" s="82" t="s">
        <v>203</v>
      </c>
      <c r="H159" s="106" t="str">
        <f t="shared" si="6"/>
        <v>detection_probability_tl_pl</v>
      </c>
      <c r="I159" s="97" t="s">
        <v>1661</v>
      </c>
      <c r="J159" s="97" t="str">
        <f>VLOOKUP(F159,glossary!H:L,5,FALSE)</f>
        <v>The probability (likelihood) that an individual of the population of interest is included in the count at time or location *i*.</v>
      </c>
      <c r="K159" s="82" t="s">
        <v>1662</v>
      </c>
      <c r="L159" s="82" t="str">
        <f>"{{ "&amp;H159&amp;" }}"</f>
        <v>{{ detection_probability_tl_pl }}</v>
      </c>
      <c r="M159" s="110" t="s">
        <v>1276</v>
      </c>
      <c r="N159" t="s">
        <v>1277</v>
      </c>
      <c r="O159" s="22" t="s">
        <v>2404</v>
      </c>
      <c r="P159" t="s">
        <v>2403</v>
      </c>
      <c r="Q159" t="str">
        <f t="shared" si="5"/>
        <v xml:space="preserve">    detection_probability_tl_pl: "&lt;a href=\"09_glossary.html#detection_probability\" target=\"_blank\" data-bs-toggle=\"tooltip\" data-bs-title=\"The probability (likelihood) that an individual of the population of interest is included in the count at time or location *i*.\"&gt;detection probabilities&lt;button type=\"button\" class=\"btn btn-bd-tip-info-hidden btn-sm position-relative\"&gt;.&lt;span class=\"position-absolute top-0 start-100 translate-middle\"&gt;{{ icon_info }}&lt;/span&gt;&lt;/button&gt;&lt;/a&gt; "</v>
      </c>
    </row>
    <row r="160" spans="1:17">
      <c r="A160" s="82">
        <v>1</v>
      </c>
      <c r="B160" s="82" t="s">
        <v>1525</v>
      </c>
      <c r="C160" s="82" t="s">
        <v>0</v>
      </c>
      <c r="D160" s="82" t="s">
        <v>1669</v>
      </c>
      <c r="E160" s="82" t="s">
        <v>2290</v>
      </c>
      <c r="F160" s="82" t="s">
        <v>203</v>
      </c>
      <c r="G160" s="82" t="s">
        <v>203</v>
      </c>
      <c r="H160" s="106" t="str">
        <f t="shared" si="6"/>
        <v>detection_probability_tl_abrv</v>
      </c>
      <c r="I160" s="97" t="s">
        <v>1652</v>
      </c>
      <c r="J160" s="97" t="str">
        <f>VLOOKUP(F160,glossary!H:L,5,FALSE)</f>
        <v>The probability (likelihood) that an individual of the population of interest is included in the count at time or location *i*.</v>
      </c>
      <c r="K160" s="82" t="s">
        <v>2259</v>
      </c>
      <c r="L160" s="82" t="str">
        <f>"{{ "&amp;H160&amp;" }}"</f>
        <v>{{ detection_probability_tl_abrv }}</v>
      </c>
      <c r="M160" s="110" t="s">
        <v>1276</v>
      </c>
      <c r="N160" t="s">
        <v>1277</v>
      </c>
      <c r="O160" s="22" t="s">
        <v>2404</v>
      </c>
      <c r="P160" t="s">
        <v>2403</v>
      </c>
      <c r="Q160" t="str">
        <f t="shared" si="5"/>
        <v xml:space="preserve">    detection_probability_tl_abrv: "&lt;a href=\"09_glossary.html#detection_probability\" target=\"_blank\" data-bs-toggle=\"tooltip\" data-bs-title=\"The probability (likelihood) that an individual of the population of interest is included in the count at time or location *i*.\"&gt;detection probability&lt;button type=\"button\" class=\"btn btn-bd-tip-info-hidden btn-sm position-relative\"&gt;.&lt;span class=\"position-absolute top-0 start-100 translate-middle\"&gt;{{ icon_info }}&lt;/span&gt;&lt;/button&gt;&lt;/a&gt; "</v>
      </c>
    </row>
    <row r="161" spans="1:17">
      <c r="A161" s="82">
        <v>3</v>
      </c>
      <c r="B161" s="82" t="s">
        <v>1525</v>
      </c>
      <c r="C161" s="82"/>
      <c r="D161" s="82" t="s">
        <v>1669</v>
      </c>
      <c r="E161" s="82" t="s">
        <v>2290</v>
      </c>
      <c r="F161" s="82" t="s">
        <v>203</v>
      </c>
      <c r="G161" s="82" t="s">
        <v>203</v>
      </c>
      <c r="H161" s="106" t="str">
        <f t="shared" si="6"/>
        <v>detection_probability_tl_abrv</v>
      </c>
      <c r="I161" s="104" t="s">
        <v>1652</v>
      </c>
      <c r="J161" s="97" t="str">
        <f>VLOOKUP(F161,glossary!H:L,5,FALSE)</f>
        <v>The probability (likelihood) that an individual of the population of interest is included in the count at time or location *i*.</v>
      </c>
      <c r="K161" s="99" t="s">
        <v>1652</v>
      </c>
      <c r="L161" s="82" t="str">
        <f>"{{ "&amp;H161&amp;" }}"</f>
        <v>{{ detection_probability_tl_abrv }}</v>
      </c>
      <c r="M161" s="110" t="s">
        <v>1276</v>
      </c>
      <c r="N161" t="s">
        <v>1277</v>
      </c>
      <c r="O161" s="22" t="s">
        <v>2404</v>
      </c>
      <c r="P161" t="s">
        <v>2403</v>
      </c>
      <c r="Q161" t="str">
        <f t="shared" si="5"/>
        <v xml:space="preserve">    detection_probability_tl_abrv: "&lt;a href=\"09_glossary.html#detection_probability\" target=\"_blank\" data-bs-toggle=\"tooltip\" data-bs-title=\"The probability (likelihood) that an individual of the population of interest is included in the count at time or location *i*.\"&gt;detection probability&lt;button type=\"button\" class=\"btn btn-bd-tip-info-hidden btn-sm position-relative\"&gt;.&lt;span class=\"position-absolute top-0 start-100 translate-middle\"&gt;{{ icon_info }}&lt;/span&gt;&lt;/button&gt;&lt;/a&gt; "</v>
      </c>
    </row>
    <row r="162" spans="1:17">
      <c r="A162" s="82">
        <v>1</v>
      </c>
      <c r="B162" s="82" t="s">
        <v>1525</v>
      </c>
      <c r="C162" s="82" t="s">
        <v>0</v>
      </c>
      <c r="D162" s="82" t="s">
        <v>1670</v>
      </c>
      <c r="E162" s="82" t="s">
        <v>2290</v>
      </c>
      <c r="F162" s="82" t="s">
        <v>203</v>
      </c>
      <c r="G162" s="82" t="s">
        <v>203</v>
      </c>
      <c r="H162" s="106" t="str">
        <f t="shared" si="6"/>
        <v>detection_probability_tu_abrv</v>
      </c>
      <c r="I162" s="97" t="s">
        <v>538</v>
      </c>
      <c r="J162" s="97" t="str">
        <f>VLOOKUP(F162,glossary!H:L,5,FALSE)</f>
        <v>The probability (likelihood) that an individual of the population of interest is included in the count at time or location *i*.</v>
      </c>
      <c r="K162" s="82" t="s">
        <v>1562</v>
      </c>
      <c r="L162" s="82" t="str">
        <f>"{{ "&amp;H162&amp;" }}"</f>
        <v>{{ detection_probability_tu_abrv }}</v>
      </c>
      <c r="M162" s="110" t="s">
        <v>1276</v>
      </c>
      <c r="N162" t="s">
        <v>1277</v>
      </c>
      <c r="O162" s="22" t="s">
        <v>2404</v>
      </c>
      <c r="P162" t="s">
        <v>2403</v>
      </c>
      <c r="Q162" t="str">
        <f t="shared" si="5"/>
        <v xml:space="preserve">    detection_probability_tu_abrv: "&lt;a href=\"09_glossary.html#detection_probability\" target=\"_blank\" data-bs-toggle=\"tooltip\" data-bs-title=\"The probability (likelihood) that an individual of the population of interest is included in the count at time or location *i*.\"&gt;Detection probability&lt;button type=\"button\" class=\"btn btn-bd-tip-info-hidden btn-sm position-relative\"&gt;.&lt;span class=\"position-absolute top-0 start-100 translate-middle\"&gt;{{ icon_info }}&lt;/span&gt;&lt;/button&gt;&lt;/a&gt; "</v>
      </c>
    </row>
    <row r="163" spans="1:17">
      <c r="A163" s="82">
        <v>3</v>
      </c>
      <c r="B163" s="82" t="s">
        <v>1525</v>
      </c>
      <c r="C163" s="82"/>
      <c r="D163" s="82" t="s">
        <v>1670</v>
      </c>
      <c r="E163" s="82" t="s">
        <v>2290</v>
      </c>
      <c r="F163" s="82" t="s">
        <v>203</v>
      </c>
      <c r="G163" s="82" t="s">
        <v>203</v>
      </c>
      <c r="H163" s="106" t="str">
        <f t="shared" si="6"/>
        <v>detection_probability_tu_abrv</v>
      </c>
      <c r="I163" s="102" t="s">
        <v>538</v>
      </c>
      <c r="J163" s="97" t="str">
        <f>VLOOKUP(F163,glossary!H:L,5,FALSE)</f>
        <v>The probability (likelihood) that an individual of the population of interest is included in the count at time or location *i*.</v>
      </c>
      <c r="K163" s="86" t="s">
        <v>538</v>
      </c>
      <c r="L163" s="82" t="str">
        <f>"{{ "&amp;H163&amp;" }}"</f>
        <v>{{ detection_probability_tu_abrv }}</v>
      </c>
      <c r="M163" s="110" t="s">
        <v>1276</v>
      </c>
      <c r="N163" t="s">
        <v>1277</v>
      </c>
      <c r="O163" s="22" t="s">
        <v>2404</v>
      </c>
      <c r="P163" t="s">
        <v>2403</v>
      </c>
      <c r="Q163" t="str">
        <f t="shared" si="5"/>
        <v xml:space="preserve">    detection_probability_tu_abrv: "&lt;a href=\"09_glossary.html#detection_probability\" target=\"_blank\" data-bs-toggle=\"tooltip\" data-bs-title=\"The probability (likelihood) that an individual of the population of interest is included in the count at time or location *i*.\"&gt;Detection probability&lt;button type=\"button\" class=\"btn btn-bd-tip-info-hidden btn-sm position-relative\"&gt;.&lt;span class=\"position-absolute top-0 start-100 translate-middle\"&gt;{{ icon_info }}&lt;/span&gt;&lt;/button&gt;&lt;/a&gt; "</v>
      </c>
    </row>
    <row r="164" spans="1:17">
      <c r="A164" s="82">
        <v>1</v>
      </c>
      <c r="B164" s="82" t="s">
        <v>1525</v>
      </c>
      <c r="C164" s="82"/>
      <c r="D164" s="82" t="s">
        <v>1669</v>
      </c>
      <c r="E164" s="82" t="s">
        <v>2292</v>
      </c>
      <c r="F164" s="82" t="s">
        <v>203</v>
      </c>
      <c r="G164" s="82" t="s">
        <v>203</v>
      </c>
      <c r="H164" s="106" t="str">
        <f t="shared" si="6"/>
        <v>detection_probability_tl_aka</v>
      </c>
      <c r="I164" s="97" t="s">
        <v>1317</v>
      </c>
      <c r="J164" s="97" t="str">
        <f>VLOOKUP(F164,glossary!H:L,5,FALSE)</f>
        <v>The probability (likelihood) that an individual of the population of interest is included in the count at time or location *i*.</v>
      </c>
      <c r="K164" s="82" t="s">
        <v>2175</v>
      </c>
      <c r="L164" s="82" t="str">
        <f>"{{ "&amp;H164&amp;" }}"</f>
        <v>{{ detection_probability_tl_aka }}</v>
      </c>
      <c r="M164" s="110" t="s">
        <v>1276</v>
      </c>
      <c r="N164" t="s">
        <v>1277</v>
      </c>
      <c r="O164" s="22" t="s">
        <v>2404</v>
      </c>
      <c r="P164" t="s">
        <v>2403</v>
      </c>
      <c r="Q164" t="str">
        <f t="shared" si="5"/>
        <v xml:space="preserve">    detection_probability_tl_aka: "&lt;a href=\"09_glossary.html#detection_probability\" target=\"_blank\" data-bs-toggle=\"tooltip\" data-bs-title=\"The probability (likelihood) that an individual of the population of interest is included in the count at time or location *i*.\"&gt;detection probability (aka detectability)&lt;button type=\"button\" class=\"btn btn-bd-tip-info-hidden btn-sm position-relative\"&gt;.&lt;span class=\"position-absolute top-0 start-100 translate-middle\"&gt;{{ icon_info }}&lt;/span&gt;&lt;/button&gt;&lt;/a&gt; "</v>
      </c>
    </row>
    <row r="165" spans="1:17">
      <c r="A165" s="82">
        <v>3</v>
      </c>
      <c r="B165" s="82" t="s">
        <v>1916</v>
      </c>
      <c r="C165" s="82"/>
      <c r="D165" s="82" t="s">
        <v>1669</v>
      </c>
      <c r="E165" s="82" t="s">
        <v>2292</v>
      </c>
      <c r="F165" s="82" t="s">
        <v>203</v>
      </c>
      <c r="G165" s="82" t="s">
        <v>203</v>
      </c>
      <c r="H165" s="106" t="str">
        <f t="shared" si="6"/>
        <v>detection_probability_tl_aka</v>
      </c>
      <c r="I165" s="104" t="s">
        <v>1317</v>
      </c>
      <c r="J165" s="97" t="str">
        <f>VLOOKUP(F165,glossary!H:L,5,FALSE)</f>
        <v>The probability (likelihood) that an individual of the population of interest is included in the count at time or location *i*.</v>
      </c>
      <c r="K165" s="99" t="s">
        <v>1317</v>
      </c>
      <c r="L165" s="82" t="str">
        <f>"{{ "&amp;H165&amp;" }}"</f>
        <v>{{ detection_probability_tl_aka }}</v>
      </c>
      <c r="M165" s="110" t="s">
        <v>1276</v>
      </c>
      <c r="N165" t="s">
        <v>1277</v>
      </c>
      <c r="O165" s="22" t="s">
        <v>2404</v>
      </c>
      <c r="P165" t="s">
        <v>2403</v>
      </c>
      <c r="Q165" t="str">
        <f t="shared" si="5"/>
        <v xml:space="preserve">    detection_probability_tl_aka: "&lt;a href=\"09_glossary.html#detection_probability\" target=\"_blank\" data-bs-toggle=\"tooltip\" data-bs-title=\"The probability (likelihood) that an individual of the population of interest is included in the count at time or location *i*.\"&gt;detection probability (aka detectability)&lt;button type=\"button\" class=\"btn btn-bd-tip-info-hidden btn-sm position-relative\"&gt;.&lt;span class=\"position-absolute top-0 start-100 translate-middle\"&gt;{{ icon_info }}&lt;/span&gt;&lt;/button&gt;&lt;/a&gt; "</v>
      </c>
    </row>
    <row r="166" spans="1:17">
      <c r="A166" s="82">
        <v>1</v>
      </c>
      <c r="B166" s="82" t="s">
        <v>1525</v>
      </c>
      <c r="C166" s="82"/>
      <c r="D166" s="82" t="s">
        <v>1670</v>
      </c>
      <c r="E166" s="82" t="s">
        <v>2292</v>
      </c>
      <c r="F166" s="82" t="s">
        <v>203</v>
      </c>
      <c r="G166" s="82" t="s">
        <v>203</v>
      </c>
      <c r="H166" s="106" t="str">
        <f t="shared" si="6"/>
        <v>detection_probability_tu_aka</v>
      </c>
      <c r="I166" s="97" t="s">
        <v>204</v>
      </c>
      <c r="J166" s="97" t="str">
        <f>VLOOKUP(F166,glossary!H:L,5,FALSE)</f>
        <v>The probability (likelihood) that an individual of the population of interest is included in the count at time or location *i*.</v>
      </c>
      <c r="K166" s="82" t="s">
        <v>2174</v>
      </c>
      <c r="L166" s="82" t="str">
        <f>"{{ "&amp;H166&amp;" }}"</f>
        <v>{{ detection_probability_tu_aka }}</v>
      </c>
      <c r="M166" s="110" t="s">
        <v>1276</v>
      </c>
      <c r="N166" t="s">
        <v>1277</v>
      </c>
      <c r="O166" s="22" t="s">
        <v>2404</v>
      </c>
      <c r="P166" t="s">
        <v>2403</v>
      </c>
      <c r="Q166" t="str">
        <f t="shared" si="5"/>
        <v xml:space="preserve">    detection_probability_tu_aka: "&lt;a href=\"09_glossary.html#detection_probability\" target=\"_blank\" data-bs-toggle=\"tooltip\" data-bs-title=\"The probability (likelihood) that an individual of the population of interest is included in the count at time or location *i*.\"&gt;Detection probability (aka detectability)&lt;button type=\"button\" class=\"btn btn-bd-tip-info-hidden btn-sm position-relative\"&gt;.&lt;span class=\"position-absolute top-0 start-100 translate-middle\"&gt;{{ icon_info }}&lt;/span&gt;&lt;/button&gt;&lt;/a&gt; "</v>
      </c>
    </row>
    <row r="167" spans="1:17">
      <c r="A167" s="82">
        <v>3</v>
      </c>
      <c r="B167" s="82" t="s">
        <v>1916</v>
      </c>
      <c r="C167" s="82"/>
      <c r="D167" s="82" t="s">
        <v>1670</v>
      </c>
      <c r="E167" s="82" t="s">
        <v>2292</v>
      </c>
      <c r="F167" s="82" t="s">
        <v>203</v>
      </c>
      <c r="G167" s="82" t="s">
        <v>203</v>
      </c>
      <c r="H167" s="106" t="str">
        <f t="shared" si="6"/>
        <v>detection_probability_tu_aka</v>
      </c>
      <c r="I167" s="102" t="s">
        <v>204</v>
      </c>
      <c r="J167" s="97" t="str">
        <f>VLOOKUP(F167,glossary!H:L,5,FALSE)</f>
        <v>The probability (likelihood) that an individual of the population of interest is included in the count at time or location *i*.</v>
      </c>
      <c r="K167" s="86" t="s">
        <v>204</v>
      </c>
      <c r="L167" s="82" t="str">
        <f>"{{ "&amp;H167&amp;" }}"</f>
        <v>{{ detection_probability_tu_aka }}</v>
      </c>
      <c r="M167" s="110" t="s">
        <v>1276</v>
      </c>
      <c r="N167" t="s">
        <v>1277</v>
      </c>
      <c r="O167" s="22" t="s">
        <v>2404</v>
      </c>
      <c r="P167" t="s">
        <v>2403</v>
      </c>
      <c r="Q167" t="str">
        <f t="shared" si="5"/>
        <v xml:space="preserve">    detection_probability_tu_aka: "&lt;a href=\"09_glossary.html#detection_probability\" target=\"_blank\" data-bs-toggle=\"tooltip\" data-bs-title=\"The probability (likelihood) that an individual of the population of interest is included in the count at time or location *i*.\"&gt;Detection probability (aka detectability)&lt;button type=\"button\" class=\"btn btn-bd-tip-info-hidden btn-sm position-relative\"&gt;.&lt;span class=\"position-absolute top-0 start-100 translate-middle\"&gt;{{ icon_info }}&lt;/span&gt;&lt;/button&gt;&lt;/a&gt; "</v>
      </c>
    </row>
    <row r="168" spans="1:17">
      <c r="A168" s="82">
        <v>2</v>
      </c>
      <c r="B168" s="82" t="s">
        <v>1922</v>
      </c>
      <c r="C168" s="82"/>
      <c r="D168" s="82" t="s">
        <v>1669</v>
      </c>
      <c r="E168" s="82" t="s">
        <v>1396</v>
      </c>
      <c r="F168" s="82" t="s">
        <v>200</v>
      </c>
      <c r="G168" s="82" t="s">
        <v>200</v>
      </c>
      <c r="H168" s="106" t="str">
        <f t="shared" si="6"/>
        <v>detection_rate_tl</v>
      </c>
      <c r="I168" s="97" t="s">
        <v>1318</v>
      </c>
      <c r="J168" s="97" t="str">
        <f>VLOOKUP(F168,glossary!H:L,5,FALSE)</f>
        <v>The frequency of independent detections within a specified time period.</v>
      </c>
      <c r="K168" s="82" t="s">
        <v>2173</v>
      </c>
      <c r="L168" s="82" t="str">
        <f>"{{ "&amp;H168&amp;" }}"</f>
        <v>{{ detection_rate_tl }}</v>
      </c>
      <c r="M168" s="110" t="s">
        <v>1276</v>
      </c>
      <c r="N168" t="s">
        <v>1277</v>
      </c>
      <c r="O168" s="22" t="s">
        <v>2404</v>
      </c>
      <c r="P168" t="s">
        <v>2403</v>
      </c>
      <c r="Q168" t="str">
        <f t="shared" si="5"/>
        <v xml:space="preserve">    detection_rate_tl: "&lt;a href=\"09_glossary.html#detection_rate\" target=\"_blank\" data-bs-toggle=\"tooltip\" data-bs-title=\"The frequency of independent detections within a specified time period.\"&gt;detection rate&lt;button type=\"button\" class=\"btn btn-bd-tip-info-hidden btn-sm position-relative\"&gt;.&lt;span class=\"position-absolute top-0 start-100 translate-middle\"&gt;{{ icon_info }}&lt;/span&gt;&lt;/button&gt;&lt;/a&gt; "</v>
      </c>
    </row>
    <row r="169" spans="1:17">
      <c r="A169" s="82">
        <v>3</v>
      </c>
      <c r="B169" s="82" t="s">
        <v>1916</v>
      </c>
      <c r="C169" s="82"/>
      <c r="D169" s="82" t="s">
        <v>1669</v>
      </c>
      <c r="E169" s="82" t="s">
        <v>1396</v>
      </c>
      <c r="F169" s="82" t="s">
        <v>200</v>
      </c>
      <c r="G169" s="86" t="s">
        <v>200</v>
      </c>
      <c r="H169" s="106" t="str">
        <f t="shared" si="6"/>
        <v>detection_rate_tl</v>
      </c>
      <c r="I169" s="104" t="s">
        <v>1318</v>
      </c>
      <c r="J169" s="97" t="str">
        <f>VLOOKUP(F169,glossary!H:L,5,FALSE)</f>
        <v>The frequency of independent detections within a specified time period.</v>
      </c>
      <c r="K169" s="99" t="s">
        <v>1318</v>
      </c>
      <c r="L169" s="82" t="str">
        <f>"{{ "&amp;H169&amp;" }}"</f>
        <v>{{ detection_rate_tl }}</v>
      </c>
      <c r="M169" s="110" t="s">
        <v>1276</v>
      </c>
      <c r="N169" t="s">
        <v>1277</v>
      </c>
      <c r="O169" s="22" t="s">
        <v>2404</v>
      </c>
      <c r="P169" t="s">
        <v>2403</v>
      </c>
      <c r="Q169" t="str">
        <f t="shared" si="5"/>
        <v xml:space="preserve">    detection_rate_tl: "&lt;a href=\"09_glossary.html#detection_rate\" target=\"_blank\" data-bs-toggle=\"tooltip\" data-bs-title=\"The frequency of independent detections within a specified time period.\"&gt;detection rate&lt;button type=\"button\" class=\"btn btn-bd-tip-info-hidden btn-sm position-relative\"&gt;.&lt;span class=\"position-absolute top-0 start-100 translate-middle\"&gt;{{ icon_info }}&lt;/span&gt;&lt;/button&gt;&lt;/a&gt; "</v>
      </c>
    </row>
    <row r="170" spans="1:17">
      <c r="A170" s="82">
        <v>2</v>
      </c>
      <c r="B170" s="82" t="s">
        <v>1922</v>
      </c>
      <c r="C170" s="82"/>
      <c r="D170" s="82" t="s">
        <v>1670</v>
      </c>
      <c r="E170" s="82" t="s">
        <v>1396</v>
      </c>
      <c r="F170" s="82" t="s">
        <v>200</v>
      </c>
      <c r="G170" s="82" t="s">
        <v>200</v>
      </c>
      <c r="H170" s="106" t="str">
        <f t="shared" si="6"/>
        <v>detection_rate_tu</v>
      </c>
      <c r="I170" s="97" t="s">
        <v>202</v>
      </c>
      <c r="J170" s="97" t="str">
        <f>VLOOKUP(F170,glossary!H:L,5,FALSE)</f>
        <v>The frequency of independent detections within a specified time period.</v>
      </c>
      <c r="K170" s="82" t="s">
        <v>2172</v>
      </c>
      <c r="L170" s="82" t="str">
        <f>"{{ "&amp;H170&amp;" }}"</f>
        <v>{{ detection_rate_tu }}</v>
      </c>
      <c r="M170" s="110" t="s">
        <v>1276</v>
      </c>
      <c r="N170" t="s">
        <v>1277</v>
      </c>
      <c r="O170" s="22" t="s">
        <v>2404</v>
      </c>
      <c r="P170" t="s">
        <v>2403</v>
      </c>
      <c r="Q170" t="str">
        <f t="shared" si="5"/>
        <v xml:space="preserve">    detection_rate_tu: "&lt;a href=\"09_glossary.html#detection_rate\" target=\"_blank\" data-bs-toggle=\"tooltip\" data-bs-title=\"The frequency of independent detections within a specified time period.\"&gt;Detection rate&lt;button type=\"button\" class=\"btn btn-bd-tip-info-hidden btn-sm position-relative\"&gt;.&lt;span class=\"position-absolute top-0 start-100 translate-middle\"&gt;{{ icon_info }}&lt;/span&gt;&lt;/button&gt;&lt;/a&gt; "</v>
      </c>
    </row>
    <row r="171" spans="1:17">
      <c r="A171" s="82">
        <v>3</v>
      </c>
      <c r="B171" s="82" t="s">
        <v>1916</v>
      </c>
      <c r="C171" s="82"/>
      <c r="D171" s="82" t="s">
        <v>1670</v>
      </c>
      <c r="E171" s="82" t="s">
        <v>1396</v>
      </c>
      <c r="F171" s="82" t="s">
        <v>200</v>
      </c>
      <c r="G171" s="86" t="s">
        <v>200</v>
      </c>
      <c r="H171" s="106" t="str">
        <f t="shared" si="6"/>
        <v>detection_rate_tu</v>
      </c>
      <c r="I171" s="102" t="s">
        <v>202</v>
      </c>
      <c r="J171" s="97" t="str">
        <f>VLOOKUP(F171,glossary!H:L,5,FALSE)</f>
        <v>The frequency of independent detections within a specified time period.</v>
      </c>
      <c r="K171" s="86" t="s">
        <v>202</v>
      </c>
      <c r="L171" s="82" t="str">
        <f>"{{ "&amp;H171&amp;" }}"</f>
        <v>{{ detection_rate_tu }}</v>
      </c>
      <c r="M171" s="110" t="s">
        <v>1276</v>
      </c>
      <c r="N171" t="s">
        <v>1277</v>
      </c>
      <c r="O171" s="22" t="s">
        <v>2404</v>
      </c>
      <c r="P171" t="s">
        <v>2403</v>
      </c>
      <c r="Q171" t="str">
        <f t="shared" si="5"/>
        <v xml:space="preserve">    detection_rate_tu: "&lt;a href=\"09_glossary.html#detection_rate\" target=\"_blank\" data-bs-toggle=\"tooltip\" data-bs-title=\"The frequency of independent detections within a specified time period.\"&gt;Detection rate&lt;button type=\"button\" class=\"btn btn-bd-tip-info-hidden btn-sm position-relative\"&gt;.&lt;span class=\"position-absolute top-0 start-100 translate-middle\"&gt;{{ icon_info }}&lt;/span&gt;&lt;/button&gt;&lt;/a&gt; "</v>
      </c>
    </row>
    <row r="172" spans="1:17">
      <c r="A172" s="82">
        <v>1</v>
      </c>
      <c r="B172" s="82" t="s">
        <v>1525</v>
      </c>
      <c r="C172" s="82" t="s">
        <v>0</v>
      </c>
      <c r="D172" s="82" t="s">
        <v>1669</v>
      </c>
      <c r="E172" s="82" t="s">
        <v>2296</v>
      </c>
      <c r="F172" s="82" t="s">
        <v>200</v>
      </c>
      <c r="G172" s="82" t="s">
        <v>200</v>
      </c>
      <c r="H172" s="106" t="str">
        <f t="shared" si="6"/>
        <v>detection_rate_tl_pl</v>
      </c>
      <c r="I172" s="97" t="s">
        <v>1668</v>
      </c>
      <c r="J172" s="97" t="str">
        <f>VLOOKUP(F172,glossary!H:L,5,FALSE)</f>
        <v>The frequency of independent detections within a specified time period.</v>
      </c>
      <c r="K172" s="82" t="s">
        <v>1666</v>
      </c>
      <c r="L172" s="82" t="str">
        <f>"{{ "&amp;H172&amp;" }}"</f>
        <v>{{ detection_rate_tl_pl }}</v>
      </c>
      <c r="M172" s="110" t="s">
        <v>1276</v>
      </c>
      <c r="N172" t="s">
        <v>1277</v>
      </c>
      <c r="O172" s="22" t="s">
        <v>2404</v>
      </c>
      <c r="P172" t="s">
        <v>2403</v>
      </c>
      <c r="Q172" t="str">
        <f t="shared" si="5"/>
        <v xml:space="preserve">    detection_rate_tl_pl: "&lt;a href=\"09_glossary.html#detection_rate\" target=\"_blank\" data-bs-toggle=\"tooltip\" data-bs-title=\"The frequency of independent detections within a specified time period.\"&gt;detection rates&lt;button type=\"button\" class=\"btn btn-bd-tip-info-hidden btn-sm position-relative\"&gt;.&lt;span class=\"position-absolute top-0 start-100 translate-middle\"&gt;{{ icon_info }}&lt;/span&gt;&lt;/button&gt;&lt;/a&gt; "</v>
      </c>
    </row>
    <row r="173" spans="1:17">
      <c r="A173" s="82">
        <v>1</v>
      </c>
      <c r="B173" s="82" t="s">
        <v>1525</v>
      </c>
      <c r="C173" s="82" t="s">
        <v>0</v>
      </c>
      <c r="D173" s="82" t="s">
        <v>1670</v>
      </c>
      <c r="E173" s="82" t="s">
        <v>2296</v>
      </c>
      <c r="F173" s="82" t="s">
        <v>200</v>
      </c>
      <c r="G173" s="82" t="s">
        <v>200</v>
      </c>
      <c r="H173" s="106" t="str">
        <f t="shared" si="6"/>
        <v>detection_rate_tu_pl</v>
      </c>
      <c r="I173" s="97" t="s">
        <v>1667</v>
      </c>
      <c r="J173" s="97" t="str">
        <f>VLOOKUP(F173,glossary!H:L,5,FALSE)</f>
        <v>The frequency of independent detections within a specified time period.</v>
      </c>
      <c r="K173" s="82" t="s">
        <v>1665</v>
      </c>
      <c r="L173" s="82" t="str">
        <f>"{{ "&amp;H173&amp;" }}"</f>
        <v>{{ detection_rate_tu_pl }}</v>
      </c>
      <c r="M173" s="110" t="s">
        <v>1276</v>
      </c>
      <c r="N173" t="s">
        <v>1277</v>
      </c>
      <c r="O173" s="22" t="s">
        <v>2404</v>
      </c>
      <c r="P173" t="s">
        <v>2403</v>
      </c>
      <c r="Q173" t="str">
        <f t="shared" si="5"/>
        <v xml:space="preserve">    detection_rate_tu_pl: "&lt;a href=\"09_glossary.html#detection_rate\" target=\"_blank\" data-bs-toggle=\"tooltip\" data-bs-title=\"The frequency of independent detections within a specified time period.\"&gt;Detection rates&lt;button type=\"button\" class=\"btn btn-bd-tip-info-hidden btn-sm position-relative\"&gt;.&lt;span class=\"position-absolute top-0 start-100 translate-middle\"&gt;{{ icon_info }}&lt;/span&gt;&lt;/button&gt;&lt;/a&gt; "</v>
      </c>
    </row>
    <row r="174" spans="1:17">
      <c r="A174" s="82">
        <v>2</v>
      </c>
      <c r="B174" s="82" t="s">
        <v>1922</v>
      </c>
      <c r="C174" s="82"/>
      <c r="D174" s="82" t="s">
        <v>1669</v>
      </c>
      <c r="E174" s="82" t="s">
        <v>1396</v>
      </c>
      <c r="F174" s="82" t="s">
        <v>197</v>
      </c>
      <c r="G174" s="82" t="s">
        <v>197</v>
      </c>
      <c r="H174" s="106" t="str">
        <f t="shared" si="6"/>
        <v>detection_zone_tl</v>
      </c>
      <c r="I174" s="97" t="s">
        <v>1319</v>
      </c>
      <c r="J174" s="97" t="str">
        <f>VLOOKUP(F174,glossary!H:L,5,FALSE)</f>
        <v>The area (conical in shape) in which a remote camera can detect the heat signature and motion of an object (Rovero &amp; Zimmermann, 2016) (Figure 5).</v>
      </c>
      <c r="K174" s="82" t="s">
        <v>2171</v>
      </c>
      <c r="L174" s="82" t="str">
        <f>"{{ "&amp;H174&amp;" }}"</f>
        <v>{{ detection_zone_tl }}</v>
      </c>
      <c r="M174" s="110" t="s">
        <v>1276</v>
      </c>
      <c r="N174" t="s">
        <v>1277</v>
      </c>
      <c r="O174" s="22" t="s">
        <v>2404</v>
      </c>
      <c r="P174" t="s">
        <v>2403</v>
      </c>
      <c r="Q174" t="str">
        <f t="shared" si="5"/>
        <v xml:space="preserve">    detection_zone_tl: "&lt;a href=\"09_glossary.html#detection_zone\" target=\"_blank\" data-bs-toggle=\"tooltip\" data-bs-title=\"The area (conical in shape) in which a remote camera can detect the heat signature and motion of an object (Rovero &amp; Zimmermann, 2016) (Figure 5).\"&gt;detection zone&lt;button type=\"button\" class=\"btn btn-bd-tip-info-hidden btn-sm position-relative\"&gt;.&lt;span class=\"position-absolute top-0 start-100 translate-middle\"&gt;{{ icon_info }}&lt;/span&gt;&lt;/button&gt;&lt;/a&gt; "</v>
      </c>
    </row>
    <row r="175" spans="1:17">
      <c r="A175" s="82">
        <v>3</v>
      </c>
      <c r="B175" s="82" t="s">
        <v>1916</v>
      </c>
      <c r="C175" s="82"/>
      <c r="D175" s="82" t="s">
        <v>1669</v>
      </c>
      <c r="E175" s="82" t="s">
        <v>1396</v>
      </c>
      <c r="F175" s="82" t="s">
        <v>197</v>
      </c>
      <c r="G175" s="86" t="s">
        <v>197</v>
      </c>
      <c r="H175" s="106" t="str">
        <f t="shared" si="6"/>
        <v>detection_zone_tl</v>
      </c>
      <c r="I175" s="104" t="s">
        <v>1319</v>
      </c>
      <c r="J175" s="97" t="str">
        <f>VLOOKUP(F175,glossary!H:L,5,FALSE)</f>
        <v>The area (conical in shape) in which a remote camera can detect the heat signature and motion of an object (Rovero &amp; Zimmermann, 2016) (Figure 5).</v>
      </c>
      <c r="K175" s="99" t="s">
        <v>1319</v>
      </c>
      <c r="L175" s="82" t="str">
        <f>"{{ "&amp;H175&amp;" }}"</f>
        <v>{{ detection_zone_tl }}</v>
      </c>
      <c r="M175" s="110" t="s">
        <v>1276</v>
      </c>
      <c r="N175" t="s">
        <v>1277</v>
      </c>
      <c r="O175" s="22" t="s">
        <v>2404</v>
      </c>
      <c r="P175" t="s">
        <v>2403</v>
      </c>
      <c r="Q175" t="str">
        <f t="shared" si="5"/>
        <v xml:space="preserve">    detection_zone_tl: "&lt;a href=\"09_glossary.html#detection_zone\" target=\"_blank\" data-bs-toggle=\"tooltip\" data-bs-title=\"The area (conical in shape) in which a remote camera can detect the heat signature and motion of an object (Rovero &amp; Zimmermann, 2016) (Figure 5).\"&gt;detection zone&lt;button type=\"button\" class=\"btn btn-bd-tip-info-hidden btn-sm position-relative\"&gt;.&lt;span class=\"position-absolute top-0 start-100 translate-middle\"&gt;{{ icon_info }}&lt;/span&gt;&lt;/button&gt;&lt;/a&gt; "</v>
      </c>
    </row>
    <row r="176" spans="1:17">
      <c r="A176" s="82">
        <v>2</v>
      </c>
      <c r="B176" s="82" t="s">
        <v>1922</v>
      </c>
      <c r="C176" s="82"/>
      <c r="D176" s="82" t="s">
        <v>1670</v>
      </c>
      <c r="E176" s="82" t="s">
        <v>1396</v>
      </c>
      <c r="F176" s="82" t="s">
        <v>197</v>
      </c>
      <c r="G176" s="82" t="s">
        <v>197</v>
      </c>
      <c r="H176" s="106" t="str">
        <f t="shared" si="6"/>
        <v>detection_zone_tu</v>
      </c>
      <c r="I176" s="97" t="s">
        <v>199</v>
      </c>
      <c r="J176" s="97" t="str">
        <f>VLOOKUP(F176,glossary!H:L,5,FALSE)</f>
        <v>The area (conical in shape) in which a remote camera can detect the heat signature and motion of an object (Rovero &amp; Zimmermann, 2016) (Figure 5).</v>
      </c>
      <c r="K176" s="82" t="s">
        <v>2170</v>
      </c>
      <c r="L176" s="82" t="str">
        <f>"{{ "&amp;H176&amp;" }}"</f>
        <v>{{ detection_zone_tu }}</v>
      </c>
      <c r="M176" s="110" t="s">
        <v>1276</v>
      </c>
      <c r="N176" t="s">
        <v>1277</v>
      </c>
      <c r="O176" s="22" t="s">
        <v>2404</v>
      </c>
      <c r="P176" t="s">
        <v>2403</v>
      </c>
      <c r="Q176" t="str">
        <f t="shared" si="5"/>
        <v xml:space="preserve">    detection_zone_tu: "&lt;a href=\"09_glossary.html#detection_zone\" target=\"_blank\" data-bs-toggle=\"tooltip\" data-bs-title=\"The area (conical in shape) in which a remote camera can detect the heat signature and motion of an object (Rovero &amp; Zimmermann, 2016) (Figure 5).\"&gt;Detection zone&lt;button type=\"button\" class=\"btn btn-bd-tip-info-hidden btn-sm position-relative\"&gt;.&lt;span class=\"position-absolute top-0 start-100 translate-middle\"&gt;{{ icon_info }}&lt;/span&gt;&lt;/button&gt;&lt;/a&gt; "</v>
      </c>
    </row>
    <row r="177" spans="1:17">
      <c r="A177" s="82">
        <v>3</v>
      </c>
      <c r="B177" s="82" t="s">
        <v>1916</v>
      </c>
      <c r="C177" s="82"/>
      <c r="D177" s="82" t="s">
        <v>1670</v>
      </c>
      <c r="E177" s="82" t="s">
        <v>1396</v>
      </c>
      <c r="F177" s="82" t="s">
        <v>197</v>
      </c>
      <c r="G177" s="86" t="s">
        <v>197</v>
      </c>
      <c r="H177" s="106" t="str">
        <f t="shared" si="6"/>
        <v>detection_zone_tu</v>
      </c>
      <c r="I177" s="102" t="s">
        <v>199</v>
      </c>
      <c r="J177" s="97" t="str">
        <f>VLOOKUP(F177,glossary!H:L,5,FALSE)</f>
        <v>The area (conical in shape) in which a remote camera can detect the heat signature and motion of an object (Rovero &amp; Zimmermann, 2016) (Figure 5).</v>
      </c>
      <c r="K177" s="86" t="s">
        <v>199</v>
      </c>
      <c r="L177" s="82" t="str">
        <f>"{{ "&amp;H177&amp;" }}"</f>
        <v>{{ detection_zone_tu }}</v>
      </c>
      <c r="M177" s="110" t="s">
        <v>1276</v>
      </c>
      <c r="N177" t="s">
        <v>1277</v>
      </c>
      <c r="O177" s="22" t="s">
        <v>2404</v>
      </c>
      <c r="P177" t="s">
        <v>2403</v>
      </c>
      <c r="Q177" t="str">
        <f t="shared" si="5"/>
        <v xml:space="preserve">    detection_zone_tu: "&lt;a href=\"09_glossary.html#detection_zone\" target=\"_blank\" data-bs-toggle=\"tooltip\" data-bs-title=\"The area (conical in shape) in which a remote camera can detect the heat signature and motion of an object (Rovero &amp; Zimmermann, 2016) (Figure 5).\"&gt;Detection zone&lt;button type=\"button\" class=\"btn btn-bd-tip-info-hidden btn-sm position-relative\"&gt;.&lt;span class=\"position-absolute top-0 start-100 translate-middle\"&gt;{{ icon_info }}&lt;/span&gt;&lt;/button&gt;&lt;/a&gt; "</v>
      </c>
    </row>
    <row r="178" spans="1:17">
      <c r="A178" s="82">
        <v>1</v>
      </c>
      <c r="B178" s="82" t="s">
        <v>1525</v>
      </c>
      <c r="C178" s="82"/>
      <c r="D178" s="82" t="s">
        <v>1670</v>
      </c>
      <c r="E178" s="82" t="s">
        <v>2294</v>
      </c>
      <c r="F178" s="82" t="s">
        <v>170</v>
      </c>
      <c r="G178" s="82" t="s">
        <v>170</v>
      </c>
      <c r="H178" s="106" t="str">
        <f t="shared" si="6"/>
        <v>independent_detections_tu_modtxt</v>
      </c>
      <c r="I178" s="97" t="s">
        <v>2130</v>
      </c>
      <c r="J178" s="97" t="str">
        <f>VLOOKUP(F178,glossary!H:L,5,FALSE)</f>
        <v>Detections that are deemed to be independent based on a user-defined threshold (e.g., 30 minutes).</v>
      </c>
      <c r="K178" s="84" t="s">
        <v>2131</v>
      </c>
      <c r="L178" s="82" t="str">
        <f>"{{ "&amp;H178&amp;" }}"</f>
        <v>{{ independent_detections_tu_modtxt }}</v>
      </c>
      <c r="M178" s="110" t="s">
        <v>1276</v>
      </c>
      <c r="N178" t="s">
        <v>1277</v>
      </c>
      <c r="O178" s="22" t="s">
        <v>2404</v>
      </c>
      <c r="P178" t="s">
        <v>2403</v>
      </c>
      <c r="Q178" t="str">
        <f t="shared" si="5"/>
        <v xml:space="preserve">    independent_detections_tu_modtxt: "&lt;a href=\"09_glossary.html#independent_detections\" target=\"_blank\" data-bs-toggle=\"tooltip\" data-bs-title=\"Detections that are deemed to be independent based on a user-defined threshold (e.g., 30 minutes).\"&gt;Detections are independent&lt;button type=\"button\" class=\"btn btn-bd-tip-info-hidden btn-sm position-relative\"&gt;.&lt;span class=\"position-absolute top-0 start-100 translate-middle\"&gt;{{ icon_info }}&lt;/span&gt;&lt;/button&gt;&lt;/a&gt; "</v>
      </c>
    </row>
    <row r="179" spans="1:17">
      <c r="A179" s="82">
        <v>2</v>
      </c>
      <c r="B179" s="82" t="s">
        <v>1922</v>
      </c>
      <c r="C179" s="82"/>
      <c r="D179" s="82" t="s">
        <v>1670</v>
      </c>
      <c r="E179" s="82" t="s">
        <v>1126</v>
      </c>
      <c r="F179" s="82" t="s">
        <v>10</v>
      </c>
      <c r="G179" s="82" t="s">
        <v>10</v>
      </c>
      <c r="H179" s="106" t="str">
        <f t="shared" si="6"/>
        <v>mod_ds_tu_ref</v>
      </c>
      <c r="I179" s="97" t="s">
        <v>196</v>
      </c>
      <c r="J179" s="97" t="str">
        <f>VLOOKUP(F179,glossary!H:L,5,FALSE)</f>
        <v>A method to estimate abundance by using distances at which animals are detected (from survey lines or points) to model abundance as a function of decreasing detection probability with animal distance from the camera (using a decay function) (Cappelle et al., 2021; Howe et al., 2017).</v>
      </c>
      <c r="K179" s="82" t="s">
        <v>2100</v>
      </c>
      <c r="L179" s="82" t="str">
        <f>"{{ "&amp;H179&amp;" }}"</f>
        <v>{{ mod_ds_tu_ref }}</v>
      </c>
      <c r="M179" s="110" t="s">
        <v>1276</v>
      </c>
      <c r="N179" t="s">
        <v>1277</v>
      </c>
      <c r="O179" s="22" t="s">
        <v>2404</v>
      </c>
      <c r="P179" t="s">
        <v>2403</v>
      </c>
      <c r="Q179" t="str">
        <f t="shared" si="5"/>
        <v xml:space="preserve">    mod_ds_tu_ref: "&lt;a href=\"09_glossary.html#mod_ds\" target=\"_blank\" data-bs-toggle=\"tooltip\" data-bs-title=\"A method to estimate abundance by using distances at which animals are detected (from survey lines or points) to model abundance as a function of decreasing detection probability with animal distance from the camera (using a decay function) (Cappelle et al., 2021; Howe et al., 2017).\"&gt;Distance sampling (DS) model (Howe et al., 2017)&lt;button type=\"button\" class=\"btn btn-bd-tip-info-hidden btn-sm position-relative\"&gt;.&lt;span class=\"position-absolute top-0 start-100 translate-middle\"&gt;{{ icon_info }}&lt;/span&gt;&lt;/button&gt;&lt;/a&gt; "</v>
      </c>
    </row>
    <row r="180" spans="1:17">
      <c r="A180" s="82">
        <v>3</v>
      </c>
      <c r="B180" s="82" t="s">
        <v>1916</v>
      </c>
      <c r="C180" s="82"/>
      <c r="D180" s="82" t="s">
        <v>1670</v>
      </c>
      <c r="E180" s="82" t="s">
        <v>1126</v>
      </c>
      <c r="F180" s="82" t="s">
        <v>10</v>
      </c>
      <c r="G180" s="86" t="s">
        <v>10</v>
      </c>
      <c r="H180" s="106" t="str">
        <f t="shared" si="6"/>
        <v>mod_ds_tu_ref</v>
      </c>
      <c r="I180" s="102" t="s">
        <v>196</v>
      </c>
      <c r="J180" s="97" t="str">
        <f>VLOOKUP(F180,glossary!H:L,5,FALSE)</f>
        <v>A method to estimate abundance by using distances at which animals are detected (from survey lines or points) to model abundance as a function of decreasing detection probability with animal distance from the camera (using a decay function) (Cappelle et al., 2021; Howe et al., 2017).</v>
      </c>
      <c r="K180" s="86" t="s">
        <v>196</v>
      </c>
      <c r="L180" s="82" t="str">
        <f>"{{ "&amp;H180&amp;" }}"</f>
        <v>{{ mod_ds_tu_ref }}</v>
      </c>
      <c r="M180" s="110" t="s">
        <v>1276</v>
      </c>
      <c r="N180" t="s">
        <v>1277</v>
      </c>
      <c r="O180" s="22" t="s">
        <v>2404</v>
      </c>
      <c r="P180" t="s">
        <v>2403</v>
      </c>
      <c r="Q180" t="str">
        <f t="shared" si="5"/>
        <v xml:space="preserve">    mod_ds_tu_ref: "&lt;a href=\"09_glossary.html#mod_ds\" target=\"_blank\" data-bs-toggle=\"tooltip\" data-bs-title=\"A method to estimate abundance by using distances at which animals are detected (from survey lines or points) to model abundance as a function of decreasing detection probability with animal distance from the camera (using a decay function) (Cappelle et al., 2021; Howe et al., 2017).\"&gt;Distance sampling (DS) model (Howe et al., 2017)&lt;button type=\"button\" class=\"btn btn-bd-tip-info-hidden btn-sm position-relative\"&gt;.&lt;span class=\"position-absolute top-0 start-100 translate-middle\"&gt;{{ icon_info }}&lt;/span&gt;&lt;/button&gt;&lt;/a&gt; "</v>
      </c>
    </row>
    <row r="181" spans="1:17">
      <c r="A181" s="82">
        <v>2</v>
      </c>
      <c r="B181" s="82" t="s">
        <v>1922</v>
      </c>
      <c r="C181" s="82"/>
      <c r="D181" s="82" t="s">
        <v>1670</v>
      </c>
      <c r="E181" s="82" t="s">
        <v>1396</v>
      </c>
      <c r="F181" s="82" t="s">
        <v>1708</v>
      </c>
      <c r="G181" s="82" t="s">
        <v>1708</v>
      </c>
      <c r="H181" s="106" t="str">
        <f t="shared" si="6"/>
        <v>easting_cam_location_tu</v>
      </c>
      <c r="I181" s="97" t="s">
        <v>705</v>
      </c>
      <c r="J181" s="97" t="str">
        <f>VLOOKUP(F181,glossary!H:L,5,FALSE)</f>
        <v>The easting UTM coordinate of the camera location (e.g., '337875'). Record using the NAD83 datum. Leave blank if recording the Longitude instead.</v>
      </c>
      <c r="K181" s="82" t="s">
        <v>2169</v>
      </c>
      <c r="L181" s="82" t="str">
        <f>"{{ "&amp;H181&amp;" }}"</f>
        <v>{{ easting_cam_location_tu }}</v>
      </c>
      <c r="M181" s="110" t="s">
        <v>1276</v>
      </c>
      <c r="N181" t="s">
        <v>1277</v>
      </c>
      <c r="O181" s="22" t="s">
        <v>2404</v>
      </c>
      <c r="P181" t="s">
        <v>2403</v>
      </c>
      <c r="Q181" t="str">
        <f t="shared" si="5"/>
        <v xml:space="preserve">    easting_cam_location_tu: "&lt;a href=\"09_glossary.html#easting_cam_location\" target=\"_blank\" data-bs-toggle=\"tooltip\" data-bs-title=\"The easting UTM coordinate of the camera location (e.g., '337875'). Record using the NAD83 datum. Leave blank if recording the Longitude instead.\"&gt;Easting Camera Location&lt;button type=\"button\" class=\"btn btn-bd-tip-info-hidden btn-sm position-relative\"&gt;.&lt;span class=\"position-absolute top-0 start-100 translate-middle\"&gt;{{ icon_info }}&lt;/span&gt;&lt;/button&gt;&lt;/a&gt; "</v>
      </c>
    </row>
    <row r="182" spans="1:17">
      <c r="A182" s="82">
        <v>3</v>
      </c>
      <c r="B182" s="82" t="s">
        <v>1916</v>
      </c>
      <c r="C182" s="82"/>
      <c r="D182" s="82" t="s">
        <v>1670</v>
      </c>
      <c r="E182" s="82" t="s">
        <v>1396</v>
      </c>
      <c r="F182" s="82" t="s">
        <v>1708</v>
      </c>
      <c r="G182" s="86" t="s">
        <v>1708</v>
      </c>
      <c r="H182" s="106" t="str">
        <f t="shared" si="6"/>
        <v>easting_cam_location_tu</v>
      </c>
      <c r="I182" s="102" t="s">
        <v>705</v>
      </c>
      <c r="J182" s="97" t="str">
        <f>VLOOKUP(F182,glossary!H:L,5,FALSE)</f>
        <v>The easting UTM coordinate of the camera location (e.g., '337875'). Record using the NAD83 datum. Leave blank if recording the Longitude instead.</v>
      </c>
      <c r="K182" s="86" t="s">
        <v>705</v>
      </c>
      <c r="L182" s="82" t="str">
        <f>"{{ "&amp;H182&amp;" }}"</f>
        <v>{{ easting_cam_location_tu }}</v>
      </c>
      <c r="M182" s="110" t="s">
        <v>1276</v>
      </c>
      <c r="N182" t="s">
        <v>1277</v>
      </c>
      <c r="O182" s="22" t="s">
        <v>2404</v>
      </c>
      <c r="P182" t="s">
        <v>2403</v>
      </c>
      <c r="Q182" t="str">
        <f t="shared" si="5"/>
        <v xml:space="preserve">    easting_cam_location_tu: "&lt;a href=\"09_glossary.html#easting_cam_location\" target=\"_blank\" data-bs-toggle=\"tooltip\" data-bs-title=\"The easting UTM coordinate of the camera location (e.g., '337875'). Record using the NAD83 datum. Leave blank if recording the Longitude instead.\"&gt;Easting Camera Location&lt;button type=\"button\" class=\"btn btn-bd-tip-info-hidden btn-sm position-relative\"&gt;.&lt;span class=\"position-absolute top-0 start-100 translate-middle\"&gt;{{ icon_info }}&lt;/span&gt;&lt;/button&gt;&lt;/a&gt; "</v>
      </c>
    </row>
    <row r="183" spans="1:17">
      <c r="A183" s="82">
        <v>2</v>
      </c>
      <c r="B183" s="82" t="s">
        <v>1922</v>
      </c>
      <c r="C183" s="82"/>
      <c r="D183" s="82" t="s">
        <v>1669</v>
      </c>
      <c r="E183" s="82" t="s">
        <v>1396</v>
      </c>
      <c r="F183" s="82" t="s">
        <v>193</v>
      </c>
      <c r="G183" s="82" t="s">
        <v>193</v>
      </c>
      <c r="H183" s="106" t="str">
        <f t="shared" si="6"/>
        <v>effective_detection_distance_tl</v>
      </c>
      <c r="I183" s="97" t="s">
        <v>1320</v>
      </c>
      <c r="J183" s="97" t="str">
        <f>VLOOKUP(F183,glossary!H:L,5,FALSE)</f>
        <v>The distance from a camera that would give the same number of detections if all animals up to that distance are perfectly detected, and no animals that are farther away are detected; Buckland, 1987, Becker et al., 2022).</v>
      </c>
      <c r="K183" s="82" t="s">
        <v>2168</v>
      </c>
      <c r="L183" s="82" t="str">
        <f>"{{ "&amp;H183&amp;" }}"</f>
        <v>{{ effective_detection_distance_tl }}</v>
      </c>
      <c r="M183" s="110" t="s">
        <v>1276</v>
      </c>
      <c r="N183" t="s">
        <v>1277</v>
      </c>
      <c r="O183" s="22" t="s">
        <v>2404</v>
      </c>
      <c r="P183" t="s">
        <v>2403</v>
      </c>
      <c r="Q183" t="str">
        <f t="shared" si="5"/>
        <v xml:space="preserve">    effective_detection_distance_tl: "&lt;a href=\"09_glossary.html#effective_detection_distance\" target=\"_blank\" data-bs-toggle=\"tooltip\" data-bs-title=\"The distance from a camera that would give the same number of detections if all animals up to that distance are perfectly detected, and no animals that are farther away are detected; Buckland, 1987, Becker et al., 2022).\"&gt;effective detection distance&lt;button type=\"button\" class=\"btn btn-bd-tip-info-hidden btn-sm position-relative\"&gt;.&lt;span class=\"position-absolute top-0 start-100 translate-middle\"&gt;{{ icon_info }}&lt;/span&gt;&lt;/button&gt;&lt;/a&gt; "</v>
      </c>
    </row>
    <row r="184" spans="1:17">
      <c r="A184" s="82">
        <v>3</v>
      </c>
      <c r="B184" s="82" t="s">
        <v>1916</v>
      </c>
      <c r="C184" s="82"/>
      <c r="D184" s="82" t="s">
        <v>1669</v>
      </c>
      <c r="E184" s="82" t="s">
        <v>1396</v>
      </c>
      <c r="F184" s="82" t="s">
        <v>193</v>
      </c>
      <c r="G184" s="86" t="s">
        <v>193</v>
      </c>
      <c r="H184" s="106" t="str">
        <f t="shared" si="6"/>
        <v>effective_detection_distance_tl</v>
      </c>
      <c r="I184" s="104" t="s">
        <v>1320</v>
      </c>
      <c r="J184" s="97" t="str">
        <f>VLOOKUP(F184,glossary!H:L,5,FALSE)</f>
        <v>The distance from a camera that would give the same number of detections if all animals up to that distance are perfectly detected, and no animals that are farther away are detected; Buckland, 1987, Becker et al., 2022).</v>
      </c>
      <c r="K184" s="99" t="s">
        <v>1320</v>
      </c>
      <c r="L184" s="82" t="str">
        <f>"{{ "&amp;H184&amp;" }}"</f>
        <v>{{ effective_detection_distance_tl }}</v>
      </c>
      <c r="M184" s="110" t="s">
        <v>1276</v>
      </c>
      <c r="N184" t="s">
        <v>1277</v>
      </c>
      <c r="O184" s="22" t="s">
        <v>2404</v>
      </c>
      <c r="P184" t="s">
        <v>2403</v>
      </c>
      <c r="Q184" t="str">
        <f t="shared" si="5"/>
        <v xml:space="preserve">    effective_detection_distance_tl: "&lt;a href=\"09_glossary.html#effective_detection_distance\" target=\"_blank\" data-bs-toggle=\"tooltip\" data-bs-title=\"The distance from a camera that would give the same number of detections if all animals up to that distance are perfectly detected, and no animals that are farther away are detected; Buckland, 1987, Becker et al., 2022).\"&gt;effective detection distance&lt;button type=\"button\" class=\"btn btn-bd-tip-info-hidden btn-sm position-relative\"&gt;.&lt;span class=\"position-absolute top-0 start-100 translate-middle\"&gt;{{ icon_info }}&lt;/span&gt;&lt;/button&gt;&lt;/a&gt; "</v>
      </c>
    </row>
    <row r="185" spans="1:17">
      <c r="A185" s="82">
        <v>2</v>
      </c>
      <c r="B185" s="82" t="s">
        <v>1922</v>
      </c>
      <c r="C185" s="82"/>
      <c r="D185" s="82" t="s">
        <v>1670</v>
      </c>
      <c r="E185" s="82" t="s">
        <v>1396</v>
      </c>
      <c r="F185" s="82" t="s">
        <v>193</v>
      </c>
      <c r="G185" s="82" t="s">
        <v>193</v>
      </c>
      <c r="H185" s="106" t="str">
        <f t="shared" si="6"/>
        <v>effective_detection_distance_tu</v>
      </c>
      <c r="I185" s="97" t="s">
        <v>195</v>
      </c>
      <c r="J185" s="97" t="str">
        <f>VLOOKUP(F185,glossary!H:L,5,FALSE)</f>
        <v>The distance from a camera that would give the same number of detections if all animals up to that distance are perfectly detected, and no animals that are farther away are detected; Buckland, 1987, Becker et al., 2022).</v>
      </c>
      <c r="K185" s="82" t="s">
        <v>2167</v>
      </c>
      <c r="L185" s="82" t="str">
        <f>"{{ "&amp;H185&amp;" }}"</f>
        <v>{{ effective_detection_distance_tu }}</v>
      </c>
      <c r="M185" s="110" t="s">
        <v>1276</v>
      </c>
      <c r="N185" t="s">
        <v>1277</v>
      </c>
      <c r="O185" s="22" t="s">
        <v>2404</v>
      </c>
      <c r="P185" t="s">
        <v>2403</v>
      </c>
      <c r="Q185" t="str">
        <f t="shared" si="5"/>
        <v xml:space="preserve">    effective_detection_distance_tu: "&lt;a href=\"09_glossary.html#effective_detection_distance\" target=\"_blank\" data-bs-toggle=\"tooltip\" data-bs-title=\"The distance from a camera that would give the same number of detections if all animals up to that distance are perfectly detected, and no animals that are farther away are detected; Buckland, 1987, Becker et al., 2022).\"&gt;Effective detection distance&lt;button type=\"button\" class=\"btn btn-bd-tip-info-hidden btn-sm position-relative\"&gt;.&lt;span class=\"position-absolute top-0 start-100 translate-middle\"&gt;{{ icon_info }}&lt;/span&gt;&lt;/button&gt;&lt;/a&gt; "</v>
      </c>
    </row>
    <row r="186" spans="1:17">
      <c r="A186" s="82">
        <v>3</v>
      </c>
      <c r="B186" s="82" t="s">
        <v>1916</v>
      </c>
      <c r="C186" s="82"/>
      <c r="D186" s="82" t="s">
        <v>1670</v>
      </c>
      <c r="E186" s="82" t="s">
        <v>1396</v>
      </c>
      <c r="F186" s="82" t="s">
        <v>193</v>
      </c>
      <c r="G186" s="86" t="s">
        <v>193</v>
      </c>
      <c r="H186" s="106" t="str">
        <f t="shared" si="6"/>
        <v>effective_detection_distance_tu</v>
      </c>
      <c r="I186" s="102" t="s">
        <v>195</v>
      </c>
      <c r="J186" s="97" t="str">
        <f>VLOOKUP(F186,glossary!H:L,5,FALSE)</f>
        <v>The distance from a camera that would give the same number of detections if all animals up to that distance are perfectly detected, and no animals that are farther away are detected; Buckland, 1987, Becker et al., 2022).</v>
      </c>
      <c r="K186" s="86" t="s">
        <v>195</v>
      </c>
      <c r="L186" s="82" t="str">
        <f>"{{ "&amp;H186&amp;" }}"</f>
        <v>{{ effective_detection_distance_tu }}</v>
      </c>
      <c r="M186" s="110" t="s">
        <v>1276</v>
      </c>
      <c r="N186" t="s">
        <v>1277</v>
      </c>
      <c r="O186" s="22" t="s">
        <v>2404</v>
      </c>
      <c r="P186" t="s">
        <v>2403</v>
      </c>
      <c r="Q186" t="str">
        <f t="shared" si="5"/>
        <v xml:space="preserve">    effective_detection_distance_tu: "&lt;a href=\"09_glossary.html#effective_detection_distance\" target=\"_blank\" data-bs-toggle=\"tooltip\" data-bs-title=\"The distance from a camera that would give the same number of detections if all animals up to that distance are perfectly detected, and no animals that are farther away are detected; Buckland, 1987, Becker et al., 2022).\"&gt;Effective detection distance&lt;button type=\"button\" class=\"btn btn-bd-tip-info-hidden btn-sm position-relative\"&gt;.&lt;span class=\"position-absolute top-0 start-100 translate-middle\"&gt;{{ icon_info }}&lt;/span&gt;&lt;/button&gt;&lt;/a&gt; "</v>
      </c>
    </row>
    <row r="187" spans="1:17">
      <c r="A187" s="82">
        <v>2</v>
      </c>
      <c r="B187" s="82" t="s">
        <v>1922</v>
      </c>
      <c r="C187" s="82"/>
      <c r="D187" s="82" t="s">
        <v>1670</v>
      </c>
      <c r="E187" s="82" t="s">
        <v>1396</v>
      </c>
      <c r="F187" s="82" t="s">
        <v>288</v>
      </c>
      <c r="G187" s="82" t="s">
        <v>288</v>
      </c>
      <c r="H187" s="106" t="str">
        <f t="shared" si="6"/>
        <v>event_type_tu</v>
      </c>
      <c r="I187" s="97" t="s">
        <v>706</v>
      </c>
      <c r="J187" s="97" t="str">
        <f>VLOOKUP(F187,glossary!H:L,5,FALSE)</f>
        <v>Whether detections were reported as an individual image captured by the camera ('Image'), a 'Sequence,' or 'Tag.'</v>
      </c>
      <c r="K187" s="82" t="s">
        <v>2166</v>
      </c>
      <c r="L187" s="82" t="str">
        <f>"{{ "&amp;H187&amp;" }}"</f>
        <v>{{ event_type_tu }}</v>
      </c>
      <c r="M187" s="110" t="s">
        <v>1276</v>
      </c>
      <c r="N187" t="s">
        <v>1277</v>
      </c>
      <c r="O187" s="22" t="s">
        <v>2404</v>
      </c>
      <c r="P187" t="s">
        <v>2403</v>
      </c>
      <c r="Q187" t="str">
        <f t="shared" si="5"/>
        <v xml:space="preserve">    event_type_tu: "&lt;a href=\"09_glossary.html#event_type\" target=\"_blank\" data-bs-toggle=\"tooltip\" data-bs-title=\"Whether detections were reported as an individual image captured by the camera ('Image'), a 'Sequence,' or 'Tag.'\"&gt;Event Type&lt;button type=\"button\" class=\"btn btn-bd-tip-info-hidden btn-sm position-relative\"&gt;.&lt;span class=\"position-absolute top-0 start-100 translate-middle\"&gt;{{ icon_info }}&lt;/span&gt;&lt;/button&gt;&lt;/a&gt; "</v>
      </c>
    </row>
    <row r="188" spans="1:17">
      <c r="A188" s="82">
        <v>3</v>
      </c>
      <c r="B188" s="82" t="s">
        <v>1916</v>
      </c>
      <c r="C188" s="82"/>
      <c r="D188" s="82" t="s">
        <v>1670</v>
      </c>
      <c r="E188" s="82" t="s">
        <v>1396</v>
      </c>
      <c r="F188" s="82" t="s">
        <v>288</v>
      </c>
      <c r="G188" s="86" t="s">
        <v>288</v>
      </c>
      <c r="H188" s="106" t="str">
        <f t="shared" si="6"/>
        <v>event_type_tu</v>
      </c>
      <c r="I188" s="102" t="s">
        <v>706</v>
      </c>
      <c r="J188" s="97" t="str">
        <f>VLOOKUP(F188,glossary!H:L,5,FALSE)</f>
        <v>Whether detections were reported as an individual image captured by the camera ('Image'), a 'Sequence,' or 'Tag.'</v>
      </c>
      <c r="K188" s="86" t="s">
        <v>706</v>
      </c>
      <c r="L188" s="82" t="str">
        <f>"{{ "&amp;H188&amp;" }}"</f>
        <v>{{ event_type_tu }}</v>
      </c>
      <c r="M188" s="110" t="s">
        <v>1276</v>
      </c>
      <c r="N188" t="s">
        <v>1277</v>
      </c>
      <c r="O188" s="22" t="s">
        <v>2404</v>
      </c>
      <c r="P188" t="s">
        <v>2403</v>
      </c>
      <c r="Q188" t="str">
        <f t="shared" si="5"/>
        <v xml:space="preserve">    event_type_tu: "&lt;a href=\"09_glossary.html#event_type\" target=\"_blank\" data-bs-toggle=\"tooltip\" data-bs-title=\"Whether detections were reported as an individual image captured by the camera ('Image'), a 'Sequence,' or 'Tag.'\"&gt;Event Type&lt;button type=\"button\" class=\"btn btn-bd-tip-info-hidden btn-sm position-relative\"&gt;.&lt;span class=\"position-absolute top-0 start-100 translate-middle\"&gt;{{ icon_info }}&lt;/span&gt;&lt;/button&gt;&lt;/a&gt; "</v>
      </c>
    </row>
    <row r="189" spans="1:17">
      <c r="A189" s="82">
        <v>2</v>
      </c>
      <c r="B189" s="82" t="s">
        <v>1922</v>
      </c>
      <c r="C189" s="82"/>
      <c r="D189" s="82" t="s">
        <v>1669</v>
      </c>
      <c r="E189" s="82" t="s">
        <v>1396</v>
      </c>
      <c r="F189" s="82" t="s">
        <v>190</v>
      </c>
      <c r="G189" s="82" t="s">
        <v>190</v>
      </c>
      <c r="H189" s="106" t="str">
        <f t="shared" si="6"/>
        <v>false_trigger_tl</v>
      </c>
      <c r="I189" s="97" t="s">
        <v>1321</v>
      </c>
      <c r="J189" s="97" t="str">
        <f>VLOOKUP(F189,glossary!H:L,5,FALSE)</f>
        <v>Blank images (no wildlife or human present). These images commonly occur when a camera is triggered by vegetation blowing in the wind.</v>
      </c>
      <c r="K189" s="82" t="s">
        <v>2165</v>
      </c>
      <c r="L189" s="82" t="str">
        <f>"{{ "&amp;H189&amp;" }}"</f>
        <v>{{ false_trigger_tl }}</v>
      </c>
      <c r="M189" s="110" t="s">
        <v>1276</v>
      </c>
      <c r="N189" t="s">
        <v>1277</v>
      </c>
      <c r="O189" s="22" t="s">
        <v>2404</v>
      </c>
      <c r="P189" t="s">
        <v>2403</v>
      </c>
      <c r="Q189" t="str">
        <f t="shared" si="5"/>
        <v xml:space="preserve">    false_trigger_tl: "&lt;a href=\"09_glossary.html#false_trigger\" target=\"_blank\" data-bs-toggle=\"tooltip\" data-bs-title=\"Blank images (no wildlife or human present). These images commonly occur when a camera is triggered by vegetation blowing in the wind.\"&gt;false trigger&lt;button type=\"button\" class=\"btn btn-bd-tip-info-hidden btn-sm position-relative\"&gt;.&lt;span class=\"position-absolute top-0 start-100 translate-middle\"&gt;{{ icon_info }}&lt;/span&gt;&lt;/button&gt;&lt;/a&gt; "</v>
      </c>
    </row>
    <row r="190" spans="1:17">
      <c r="A190" s="82">
        <v>3</v>
      </c>
      <c r="B190" s="82" t="s">
        <v>1916</v>
      </c>
      <c r="C190" s="82"/>
      <c r="D190" s="82" t="s">
        <v>1669</v>
      </c>
      <c r="E190" s="82" t="s">
        <v>1396</v>
      </c>
      <c r="F190" s="82" t="s">
        <v>190</v>
      </c>
      <c r="G190" s="86" t="s">
        <v>190</v>
      </c>
      <c r="H190" s="106" t="str">
        <f t="shared" si="6"/>
        <v>false_trigger_tl</v>
      </c>
      <c r="I190" s="104" t="s">
        <v>1321</v>
      </c>
      <c r="J190" s="97" t="str">
        <f>VLOOKUP(F190,glossary!H:L,5,FALSE)</f>
        <v>Blank images (no wildlife or human present). These images commonly occur when a camera is triggered by vegetation blowing in the wind.</v>
      </c>
      <c r="K190" s="99" t="s">
        <v>1321</v>
      </c>
      <c r="L190" s="82" t="str">
        <f>"{{ "&amp;H190&amp;" }}"</f>
        <v>{{ false_trigger_tl }}</v>
      </c>
      <c r="M190" s="110" t="s">
        <v>1276</v>
      </c>
      <c r="N190" t="s">
        <v>1277</v>
      </c>
      <c r="O190" s="22" t="s">
        <v>2404</v>
      </c>
      <c r="P190" t="s">
        <v>2403</v>
      </c>
      <c r="Q190" t="str">
        <f t="shared" si="5"/>
        <v xml:space="preserve">    false_trigger_tl: "&lt;a href=\"09_glossary.html#false_trigger\" target=\"_blank\" data-bs-toggle=\"tooltip\" data-bs-title=\"Blank images (no wildlife or human present). These images commonly occur when a camera is triggered by vegetation blowing in the wind.\"&gt;false trigger&lt;button type=\"button\" class=\"btn btn-bd-tip-info-hidden btn-sm position-relative\"&gt;.&lt;span class=\"position-absolute top-0 start-100 translate-middle\"&gt;{{ icon_info }}&lt;/span&gt;&lt;/button&gt;&lt;/a&gt; "</v>
      </c>
    </row>
    <row r="191" spans="1:17">
      <c r="A191" s="82">
        <v>2</v>
      </c>
      <c r="B191" s="82" t="s">
        <v>1922</v>
      </c>
      <c r="C191" s="82"/>
      <c r="D191" s="82" t="s">
        <v>1670</v>
      </c>
      <c r="E191" s="82" t="s">
        <v>1396</v>
      </c>
      <c r="F191" s="82" t="s">
        <v>190</v>
      </c>
      <c r="G191" s="82" t="s">
        <v>190</v>
      </c>
      <c r="H191" s="106" t="str">
        <f t="shared" si="6"/>
        <v>false_trigger_tu</v>
      </c>
      <c r="I191" s="97" t="s">
        <v>192</v>
      </c>
      <c r="J191" s="97" t="str">
        <f>VLOOKUP(F191,glossary!H:L,5,FALSE)</f>
        <v>Blank images (no wildlife or human present). These images commonly occur when a camera is triggered by vegetation blowing in the wind.</v>
      </c>
      <c r="K191" s="82" t="s">
        <v>2164</v>
      </c>
      <c r="L191" s="82" t="str">
        <f>"{{ "&amp;H191&amp;" }}"</f>
        <v>{{ false_trigger_tu }}</v>
      </c>
      <c r="M191" s="110" t="s">
        <v>1276</v>
      </c>
      <c r="N191" t="s">
        <v>1277</v>
      </c>
      <c r="O191" s="22" t="s">
        <v>2404</v>
      </c>
      <c r="P191" t="s">
        <v>2403</v>
      </c>
      <c r="Q191" t="str">
        <f t="shared" si="5"/>
        <v xml:space="preserve">    false_trigger_tu: "&lt;a href=\"09_glossary.html#false_trigger\" target=\"_blank\" data-bs-toggle=\"tooltip\" data-bs-title=\"Blank images (no wildlife or human present). These images commonly occur when a camera is triggered by vegetation blowing in the wind.\"&gt;False trigger&lt;button type=\"button\" class=\"btn btn-bd-tip-info-hidden btn-sm position-relative\"&gt;.&lt;span class=\"position-absolute top-0 start-100 translate-middle\"&gt;{{ icon_info }}&lt;/span&gt;&lt;/button&gt;&lt;/a&gt; "</v>
      </c>
    </row>
    <row r="192" spans="1:17">
      <c r="A192" s="82">
        <v>3</v>
      </c>
      <c r="B192" s="82" t="s">
        <v>1916</v>
      </c>
      <c r="C192" s="82"/>
      <c r="D192" s="82" t="s">
        <v>1670</v>
      </c>
      <c r="E192" s="82" t="s">
        <v>1396</v>
      </c>
      <c r="F192" s="82" t="s">
        <v>190</v>
      </c>
      <c r="G192" s="86" t="s">
        <v>190</v>
      </c>
      <c r="H192" s="106" t="str">
        <f t="shared" si="6"/>
        <v>false_trigger_tu</v>
      </c>
      <c r="I192" s="102" t="s">
        <v>192</v>
      </c>
      <c r="J192" s="97" t="str">
        <f>VLOOKUP(F192,glossary!H:L,5,FALSE)</f>
        <v>Blank images (no wildlife or human present). These images commonly occur when a camera is triggered by vegetation blowing in the wind.</v>
      </c>
      <c r="K192" s="86" t="s">
        <v>192</v>
      </c>
      <c r="L192" s="82" t="str">
        <f>"{{ "&amp;H192&amp;" }}"</f>
        <v>{{ false_trigger_tu }}</v>
      </c>
      <c r="M192" s="110" t="s">
        <v>1276</v>
      </c>
      <c r="N192" t="s">
        <v>1277</v>
      </c>
      <c r="O192" s="22" t="s">
        <v>2404</v>
      </c>
      <c r="P192" t="s">
        <v>2403</v>
      </c>
      <c r="Q192" t="str">
        <f t="shared" si="5"/>
        <v xml:space="preserve">    false_trigger_tu: "&lt;a href=\"09_glossary.html#false_trigger\" target=\"_blank\" data-bs-toggle=\"tooltip\" data-bs-title=\"Blank images (no wildlife or human present). These images commonly occur when a camera is triggered by vegetation blowing in the wind.\"&gt;False trigger&lt;button type=\"button\" class=\"btn btn-bd-tip-info-hidden btn-sm position-relative\"&gt;.&lt;span class=\"position-absolute top-0 start-100 translate-middle\"&gt;{{ icon_info }}&lt;/span&gt;&lt;/button&gt;&lt;/a&gt; "</v>
      </c>
    </row>
    <row r="193" spans="1:17">
      <c r="A193" s="82">
        <v>1</v>
      </c>
      <c r="B193" s="82" t="s">
        <v>1525</v>
      </c>
      <c r="C193" s="82" t="s">
        <v>0</v>
      </c>
      <c r="D193" s="82" t="s">
        <v>1669</v>
      </c>
      <c r="E193" s="82" t="s">
        <v>2296</v>
      </c>
      <c r="F193" s="82" t="s">
        <v>190</v>
      </c>
      <c r="G193" s="82" t="s">
        <v>190</v>
      </c>
      <c r="H193" s="106" t="str">
        <f t="shared" si="6"/>
        <v>false_trigger_tl_pl</v>
      </c>
      <c r="I193" s="97" t="s">
        <v>1640</v>
      </c>
      <c r="J193" s="97" t="str">
        <f>VLOOKUP(F193,glossary!H:L,5,FALSE)</f>
        <v>Blank images (no wildlife or human present). These images commonly occur when a camera is triggered by vegetation blowing in the wind.</v>
      </c>
      <c r="K193" s="82" t="s">
        <v>1581</v>
      </c>
      <c r="L193" s="82" t="str">
        <f>"{{ "&amp;H193&amp;" }}"</f>
        <v>{{ false_trigger_tl_pl }}</v>
      </c>
      <c r="M193" s="110" t="s">
        <v>1276</v>
      </c>
      <c r="N193" t="s">
        <v>1277</v>
      </c>
      <c r="O193" s="22" t="s">
        <v>2404</v>
      </c>
      <c r="P193" t="s">
        <v>2403</v>
      </c>
      <c r="Q193" t="str">
        <f t="shared" si="5"/>
        <v xml:space="preserve">    false_trigger_tl_pl: "&lt;a href=\"09_glossary.html#false_trigger\" target=\"_blank\" data-bs-toggle=\"tooltip\" data-bs-title=\"Blank images (no wildlife or human present). These images commonly occur when a camera is triggered by vegetation blowing in the wind.\"&gt;false triggers&lt;button type=\"button\" class=\"btn btn-bd-tip-info-hidden btn-sm position-relative\"&gt;.&lt;span class=\"position-absolute top-0 start-100 translate-middle\"&gt;{{ icon_info }}&lt;/span&gt;&lt;/button&gt;&lt;/a&gt; "</v>
      </c>
    </row>
    <row r="194" spans="1:17">
      <c r="A194" s="82">
        <v>1</v>
      </c>
      <c r="B194" s="82" t="s">
        <v>1525</v>
      </c>
      <c r="C194" s="82" t="s">
        <v>0</v>
      </c>
      <c r="D194" s="82" t="s">
        <v>1670</v>
      </c>
      <c r="E194" s="82" t="s">
        <v>2296</v>
      </c>
      <c r="F194" s="82" t="s">
        <v>190</v>
      </c>
      <c r="G194" s="82" t="s">
        <v>190</v>
      </c>
      <c r="H194" s="106" t="str">
        <f t="shared" si="6"/>
        <v>false_trigger_tu_pl</v>
      </c>
      <c r="I194" s="97" t="s">
        <v>1625</v>
      </c>
      <c r="J194" s="97" t="str">
        <f>VLOOKUP(F194,glossary!H:L,5,FALSE)</f>
        <v>Blank images (no wildlife or human present). These images commonly occur when a camera is triggered by vegetation blowing in the wind.</v>
      </c>
      <c r="K194" s="82" t="s">
        <v>1564</v>
      </c>
      <c r="L194" s="82" t="str">
        <f>"{{ "&amp;H194&amp;" }}"</f>
        <v>{{ false_trigger_tu_pl }}</v>
      </c>
      <c r="M194" s="110" t="s">
        <v>1276</v>
      </c>
      <c r="N194" t="s">
        <v>1277</v>
      </c>
      <c r="O194" s="22" t="s">
        <v>2404</v>
      </c>
      <c r="P194" t="s">
        <v>2403</v>
      </c>
      <c r="Q194" t="str">
        <f t="shared" si="5"/>
        <v xml:space="preserve">    false_trigger_tu_pl: "&lt;a href=\"09_glossary.html#false_trigger\" target=\"_blank\" data-bs-toggle=\"tooltip\" data-bs-title=\"Blank images (no wildlife or human present). These images commonly occur when a camera is triggered by vegetation blowing in the wind.\"&gt;False triggers&lt;button type=\"button\" class=\"btn btn-bd-tip-info-hidden btn-sm position-relative\"&gt;.&lt;span class=\"position-absolute top-0 start-100 translate-middle\"&gt;{{ icon_info }}&lt;/span&gt;&lt;/button&gt;&lt;/a&gt; "</v>
      </c>
    </row>
    <row r="195" spans="1:17">
      <c r="A195" s="82">
        <v>2</v>
      </c>
      <c r="B195" s="82" t="s">
        <v>1922</v>
      </c>
      <c r="C195" s="82"/>
      <c r="D195" s="82" t="s">
        <v>1670</v>
      </c>
      <c r="E195" s="82" t="s">
        <v>1396</v>
      </c>
      <c r="F195" s="82" t="s">
        <v>188</v>
      </c>
      <c r="G195" s="82" t="s">
        <v>188</v>
      </c>
      <c r="H195" s="106" t="str">
        <f t="shared" si="6"/>
        <v>field_of_view_tu</v>
      </c>
      <c r="I195" s="97" t="s">
        <v>189</v>
      </c>
      <c r="J195" s="97" t="str">
        <f>VLOOKUP(F195,glossary!H:L,5,FALSE)</f>
        <v>The extent of a scene that is visible in an image; a large FOV is obtained by 'zooming out' from a scene, whilst 'zooming in' will result in a smaller FOV (Wearn &amp; Glover-Kapfer, 2017).</v>
      </c>
      <c r="K195" s="82" t="s">
        <v>2163</v>
      </c>
      <c r="L195" s="82" t="str">
        <f>"{{ "&amp;H195&amp;" }}"</f>
        <v>{{ field_of_view_tu }}</v>
      </c>
      <c r="M195" s="110" t="s">
        <v>1276</v>
      </c>
      <c r="N195" t="s">
        <v>1277</v>
      </c>
      <c r="O195" s="22" t="s">
        <v>2404</v>
      </c>
      <c r="P195" t="s">
        <v>2403</v>
      </c>
      <c r="Q195" t="str">
        <f t="shared" ref="Q195:Q258" si="7">IF(J195&lt;&gt;"-",("    "&amp;H195&amp;": "&amp;""""&amp;"&lt;a href=\"&amp;""""&amp;"09_glossary.html#"&amp;G195&amp;N195&amp;J195&amp;O195&amp;I195&amp;P195&amp;""""),"-")</f>
        <v xml:space="preserve">    field_of_view_tu: "&lt;a href=\"09_glossary.html#field_of_view\" target=\"_blank\" data-bs-toggle=\"tooltip\" data-bs-title=\"The extent of a scene that is visible in an image; a large FOV is obtained by 'zooming out' from a scene, whilst 'zooming in' will result in a smaller FOV (Wearn &amp; Glover-Kapfer, 2017).\"&gt;Field of View (FOV)&lt;button type=\"button\" class=\"btn btn-bd-tip-info-hidden btn-sm position-relative\"&gt;.&lt;span class=\"position-absolute top-0 start-100 translate-middle\"&gt;{{ icon_info }}&lt;/span&gt;&lt;/button&gt;&lt;/a&gt; "</v>
      </c>
    </row>
    <row r="196" spans="1:17">
      <c r="A196" s="82">
        <v>3</v>
      </c>
      <c r="B196" s="82" t="s">
        <v>1916</v>
      </c>
      <c r="C196" s="82"/>
      <c r="D196" s="82" t="s">
        <v>1670</v>
      </c>
      <c r="E196" s="82" t="s">
        <v>1396</v>
      </c>
      <c r="F196" s="82" t="s">
        <v>188</v>
      </c>
      <c r="G196" s="86" t="s">
        <v>188</v>
      </c>
      <c r="H196" s="106" t="str">
        <f t="shared" si="6"/>
        <v>field_of_view_tu</v>
      </c>
      <c r="I196" s="102" t="s">
        <v>189</v>
      </c>
      <c r="J196" s="97" t="str">
        <f>VLOOKUP(F196,glossary!H:L,5,FALSE)</f>
        <v>The extent of a scene that is visible in an image; a large FOV is obtained by 'zooming out' from a scene, whilst 'zooming in' will result in a smaller FOV (Wearn &amp; Glover-Kapfer, 2017).</v>
      </c>
      <c r="K196" s="86" t="s">
        <v>189</v>
      </c>
      <c r="L196" s="82" t="str">
        <f>"{{ "&amp;H196&amp;" }}"</f>
        <v>{{ field_of_view_tu }}</v>
      </c>
      <c r="M196" s="110" t="s">
        <v>1276</v>
      </c>
      <c r="N196" t="s">
        <v>1277</v>
      </c>
      <c r="O196" s="22" t="s">
        <v>2404</v>
      </c>
      <c r="P196" t="s">
        <v>2403</v>
      </c>
      <c r="Q196" t="str">
        <f t="shared" si="7"/>
        <v xml:space="preserve">    field_of_view_tu: "&lt;a href=\"09_glossary.html#field_of_view\" target=\"_blank\" data-bs-toggle=\"tooltip\" data-bs-title=\"The extent of a scene that is visible in an image; a large FOV is obtained by 'zooming out' from a scene, whilst 'zooming in' will result in a smaller FOV (Wearn &amp; Glover-Kapfer, 2017).\"&gt;Field of View (FOV)&lt;button type=\"button\" class=\"btn btn-bd-tip-info-hidden btn-sm position-relative\"&gt;.&lt;span class=\"position-absolute top-0 start-100 translate-middle\"&gt;{{ icon_info }}&lt;/span&gt;&lt;/button&gt;&lt;/a&gt; "</v>
      </c>
    </row>
    <row r="197" spans="1:17">
      <c r="A197" s="82">
        <v>2</v>
      </c>
      <c r="B197" s="82" t="s">
        <v>1922</v>
      </c>
      <c r="C197" s="82"/>
      <c r="D197" s="82" t="s">
        <v>1669</v>
      </c>
      <c r="E197" s="82" t="s">
        <v>1396</v>
      </c>
      <c r="F197" s="82" t="s">
        <v>185</v>
      </c>
      <c r="G197" s="82" t="s">
        <v>185</v>
      </c>
      <c r="H197" s="106" t="str">
        <f t="shared" si="6"/>
        <v>settings_flash_output_tl</v>
      </c>
      <c r="I197" s="97" t="s">
        <v>1322</v>
      </c>
      <c r="J197" s="97" t="str">
        <f>VLOOKUP(F197,glossary!H:L,5,FALSE)</f>
        <v>The camera setting that provides the level of intensity of the flash (if enabled).</v>
      </c>
      <c r="K197" s="82" t="s">
        <v>2004</v>
      </c>
      <c r="L197" s="82" t="str">
        <f>"{{ "&amp;H197&amp;" }}"</f>
        <v>{{ settings_flash_output_tl }}</v>
      </c>
      <c r="M197" s="110" t="s">
        <v>1276</v>
      </c>
      <c r="N197" t="s">
        <v>1277</v>
      </c>
      <c r="O197" s="22" t="s">
        <v>2404</v>
      </c>
      <c r="P197" t="s">
        <v>2403</v>
      </c>
      <c r="Q197" t="str">
        <f t="shared" si="7"/>
        <v xml:space="preserve">    settings_flash_output_tl: "&lt;a href=\"09_glossary.html#settings_flash_output\" target=\"_blank\" data-bs-toggle=\"tooltip\" data-bs-title=\"The camera setting that provides the level of intensity of the flash (if enabled).\"&gt;flash output&lt;button type=\"button\" class=\"btn btn-bd-tip-info-hidden btn-sm position-relative\"&gt;.&lt;span class=\"position-absolute top-0 start-100 translate-middle\"&gt;{{ icon_info }}&lt;/span&gt;&lt;/button&gt;&lt;/a&gt; "</v>
      </c>
    </row>
    <row r="198" spans="1:17">
      <c r="A198" s="82">
        <v>3</v>
      </c>
      <c r="B198" s="82" t="s">
        <v>1916</v>
      </c>
      <c r="C198" s="82"/>
      <c r="D198" s="82" t="s">
        <v>1669</v>
      </c>
      <c r="E198" s="82" t="s">
        <v>1396</v>
      </c>
      <c r="F198" s="82" t="s">
        <v>185</v>
      </c>
      <c r="G198" s="86" t="s">
        <v>185</v>
      </c>
      <c r="H198" s="106" t="str">
        <f t="shared" si="6"/>
        <v>settings_flash_output_tl</v>
      </c>
      <c r="I198" s="104" t="s">
        <v>1322</v>
      </c>
      <c r="J198" s="97" t="str">
        <f>VLOOKUP(F198,glossary!H:L,5,FALSE)</f>
        <v>The camera setting that provides the level of intensity of the flash (if enabled).</v>
      </c>
      <c r="K198" s="99" t="s">
        <v>1322</v>
      </c>
      <c r="L198" s="82" t="str">
        <f>"{{ "&amp;H198&amp;" }}"</f>
        <v>{{ settings_flash_output_tl }}</v>
      </c>
      <c r="M198" s="110" t="s">
        <v>1276</v>
      </c>
      <c r="N198" t="s">
        <v>1277</v>
      </c>
      <c r="O198" s="22" t="s">
        <v>2404</v>
      </c>
      <c r="P198" t="s">
        <v>2403</v>
      </c>
      <c r="Q198" t="str">
        <f t="shared" si="7"/>
        <v xml:space="preserve">    settings_flash_output_tl: "&lt;a href=\"09_glossary.html#settings_flash_output\" target=\"_blank\" data-bs-toggle=\"tooltip\" data-bs-title=\"The camera setting that provides the level of intensity of the flash (if enabled).\"&gt;flash output&lt;button type=\"button\" class=\"btn btn-bd-tip-info-hidden btn-sm position-relative\"&gt;.&lt;span class=\"position-absolute top-0 start-100 translate-middle\"&gt;{{ icon_info }}&lt;/span&gt;&lt;/button&gt;&lt;/a&gt; "</v>
      </c>
    </row>
    <row r="199" spans="1:17">
      <c r="A199" s="82">
        <v>2</v>
      </c>
      <c r="B199" s="82" t="s">
        <v>1922</v>
      </c>
      <c r="C199" s="82"/>
      <c r="D199" s="82" t="s">
        <v>1670</v>
      </c>
      <c r="E199" s="82" t="s">
        <v>1396</v>
      </c>
      <c r="F199" s="82" t="s">
        <v>185</v>
      </c>
      <c r="G199" s="82" t="s">
        <v>185</v>
      </c>
      <c r="H199" s="106" t="str">
        <f t="shared" si="6"/>
        <v>settings_flash_output_tu</v>
      </c>
      <c r="I199" s="97" t="s">
        <v>187</v>
      </c>
      <c r="J199" s="97" t="str">
        <f>VLOOKUP(F199,glossary!H:L,5,FALSE)</f>
        <v>The camera setting that provides the level of intensity of the flash (if enabled).</v>
      </c>
      <c r="K199" s="82" t="s">
        <v>2003</v>
      </c>
      <c r="L199" s="82" t="str">
        <f>"{{ "&amp;H199&amp;" }}"</f>
        <v>{{ settings_flash_output_tu }}</v>
      </c>
      <c r="M199" s="110" t="s">
        <v>1276</v>
      </c>
      <c r="N199" t="s">
        <v>1277</v>
      </c>
      <c r="O199" s="22" t="s">
        <v>2404</v>
      </c>
      <c r="P199" t="s">
        <v>2403</v>
      </c>
      <c r="Q199" t="str">
        <f t="shared" si="7"/>
        <v xml:space="preserve">    settings_flash_output_tu: "&lt;a href=\"09_glossary.html#settings_flash_output\" target=\"_blank\" data-bs-toggle=\"tooltip\" data-bs-title=\"The camera setting that provides the level of intensity of the flash (if enabled).\"&gt;Flash output&lt;button type=\"button\" class=\"btn btn-bd-tip-info-hidden btn-sm position-relative\"&gt;.&lt;span class=\"position-absolute top-0 start-100 translate-middle\"&gt;{{ icon_info }}&lt;/span&gt;&lt;/button&gt;&lt;/a&gt; "</v>
      </c>
    </row>
    <row r="200" spans="1:17">
      <c r="A200" s="82">
        <v>3</v>
      </c>
      <c r="B200" s="82" t="s">
        <v>1916</v>
      </c>
      <c r="C200" s="82"/>
      <c r="D200" s="82" t="s">
        <v>1670</v>
      </c>
      <c r="E200" s="82" t="s">
        <v>1396</v>
      </c>
      <c r="F200" s="82" t="s">
        <v>185</v>
      </c>
      <c r="G200" s="86" t="s">
        <v>185</v>
      </c>
      <c r="H200" s="106" t="str">
        <f t="shared" si="6"/>
        <v>settings_flash_output_tu</v>
      </c>
      <c r="I200" s="102" t="s">
        <v>187</v>
      </c>
      <c r="J200" s="97" t="str">
        <f>VLOOKUP(F200,glossary!H:L,5,FALSE)</f>
        <v>The camera setting that provides the level of intensity of the flash (if enabled).</v>
      </c>
      <c r="K200" s="86" t="s">
        <v>187</v>
      </c>
      <c r="L200" s="82" t="str">
        <f>"{{ "&amp;H200&amp;" }}"</f>
        <v>{{ settings_flash_output_tu }}</v>
      </c>
      <c r="M200" s="110" t="s">
        <v>1276</v>
      </c>
      <c r="N200" t="s">
        <v>1277</v>
      </c>
      <c r="O200" s="22" t="s">
        <v>2404</v>
      </c>
      <c r="P200" t="s">
        <v>2403</v>
      </c>
      <c r="Q200" t="str">
        <f t="shared" si="7"/>
        <v xml:space="preserve">    settings_flash_output_tu: "&lt;a href=\"09_glossary.html#settings_flash_output\" target=\"_blank\" data-bs-toggle=\"tooltip\" data-bs-title=\"The camera setting that provides the level of intensity of the flash (if enabled).\"&gt;Flash output&lt;button type=\"button\" class=\"btn btn-bd-tip-info-hidden btn-sm position-relative\"&gt;.&lt;span class=\"position-absolute top-0 start-100 translate-middle\"&gt;{{ icon_info }}&lt;/span&gt;&lt;/button&gt;&lt;/a&gt; "</v>
      </c>
    </row>
    <row r="201" spans="1:17">
      <c r="A201" s="82">
        <v>1</v>
      </c>
      <c r="B201" s="82" t="s">
        <v>1525</v>
      </c>
      <c r="C201" s="82" t="s">
        <v>0</v>
      </c>
      <c r="D201" s="82" t="s">
        <v>1670</v>
      </c>
      <c r="E201" s="82" t="s">
        <v>2290</v>
      </c>
      <c r="F201" s="82" t="s">
        <v>188</v>
      </c>
      <c r="G201" s="82" t="s">
        <v>188</v>
      </c>
      <c r="H201" s="106" t="str">
        <f t="shared" si="6"/>
        <v>field_of_view_tu_abrv</v>
      </c>
      <c r="I201" s="97" t="s">
        <v>1622</v>
      </c>
      <c r="J201" s="97" t="str">
        <f>VLOOKUP(F201,glossary!H:L,5,FALSE)</f>
        <v>The extent of a scene that is visible in an image; a large FOV is obtained by 'zooming out' from a scene, whilst 'zooming in' will result in a smaller FOV (Wearn &amp; Glover-Kapfer, 2017).</v>
      </c>
      <c r="K201" s="82" t="s">
        <v>1563</v>
      </c>
      <c r="L201" s="82" t="str">
        <f>"{{ "&amp;H201&amp;" }}"</f>
        <v>{{ field_of_view_tu_abrv }}</v>
      </c>
      <c r="M201" s="110" t="s">
        <v>1276</v>
      </c>
      <c r="N201" t="s">
        <v>1277</v>
      </c>
      <c r="O201" s="22" t="s">
        <v>2404</v>
      </c>
      <c r="P201" t="s">
        <v>2403</v>
      </c>
      <c r="Q201" t="str">
        <f t="shared" si="7"/>
        <v xml:space="preserve">    field_of_view_tu_abrv: "&lt;a href=\"09_glossary.html#field_of_view\" target=\"_blank\" data-bs-toggle=\"tooltip\" data-bs-title=\"The extent of a scene that is visible in an image; a large FOV is obtained by 'zooming out' from a scene, whilst 'zooming in' will result in a smaller FOV (Wearn &amp; Glover-Kapfer, 2017).\"&gt;FOV&lt;button type=\"button\" class=\"btn btn-bd-tip-info-hidden btn-sm position-relative\"&gt;.&lt;span class=\"position-absolute top-0 start-100 translate-middle\"&gt;{{ icon_info }}&lt;/span&gt;&lt;/button&gt;&lt;/a&gt; "</v>
      </c>
    </row>
    <row r="202" spans="1:17">
      <c r="A202" s="82">
        <v>2</v>
      </c>
      <c r="B202" s="82" t="s">
        <v>1922</v>
      </c>
      <c r="C202" s="82"/>
      <c r="D202" s="82" t="s">
        <v>1670</v>
      </c>
      <c r="E202" s="82" t="s">
        <v>1396</v>
      </c>
      <c r="F202" s="82" t="s">
        <v>286</v>
      </c>
      <c r="G202" s="82" t="s">
        <v>286</v>
      </c>
      <c r="H202" s="106" t="str">
        <f t="shared" si="6"/>
        <v>fov_target_tu</v>
      </c>
      <c r="I202" s="97" t="s">
        <v>707</v>
      </c>
      <c r="J202" s="97" t="str">
        <f>VLOOKUP(F202,glossary!H:L,5,FALSE)</f>
        <v>A specific man-made or natural feature at which the camera is aimed to maximize the detection of wildlife species or to measure the use of that feature. Record 'None' if a FOV Target Feature was not used and 'Unknown' if not known. If 'Other,' describe in the Camera Location Comments.</v>
      </c>
      <c r="K202" s="82" t="s">
        <v>2160</v>
      </c>
      <c r="L202" s="82" t="str">
        <f>"{{ "&amp;H202&amp;" }}"</f>
        <v>{{ fov_target_tu }}</v>
      </c>
      <c r="M202" s="110" t="s">
        <v>1276</v>
      </c>
      <c r="N202" t="s">
        <v>1277</v>
      </c>
      <c r="O202" s="22" t="s">
        <v>2404</v>
      </c>
      <c r="P202" t="s">
        <v>2403</v>
      </c>
      <c r="Q202" t="str">
        <f t="shared" si="7"/>
        <v xml:space="preserve">    fov_target_tu: "&lt;a href=\"09_glossary.html#fov_target\" target=\"_blank\" data-bs-toggle=\"tooltip\" data-bs-title=\"A specific man-made or natural feature at which the camera is aimed to maximize the detection of wildlife species or to measure the use of that feature. Record 'None' if a FOV Target Feature was not used and 'Unknown' if not known. If 'Other,' describe in the Camera Location Comments.\"&gt;FOV Target Feature&lt;button type=\"button\" class=\"btn btn-bd-tip-info-hidden btn-sm position-relative\"&gt;.&lt;span class=\"position-absolute top-0 start-100 translate-middle\"&gt;{{ icon_info }}&lt;/span&gt;&lt;/button&gt;&lt;/a&gt; "</v>
      </c>
    </row>
    <row r="203" spans="1:17">
      <c r="A203" s="82">
        <v>3</v>
      </c>
      <c r="B203" s="82" t="s">
        <v>1916</v>
      </c>
      <c r="C203" s="82"/>
      <c r="D203" s="82" t="s">
        <v>1670</v>
      </c>
      <c r="E203" s="82" t="s">
        <v>1396</v>
      </c>
      <c r="F203" s="82" t="s">
        <v>286</v>
      </c>
      <c r="G203" s="86" t="s">
        <v>286</v>
      </c>
      <c r="H203" s="106" t="str">
        <f t="shared" si="6"/>
        <v>fov_target_tu</v>
      </c>
      <c r="I203" s="102" t="s">
        <v>707</v>
      </c>
      <c r="J203" s="97" t="str">
        <f>VLOOKUP(F203,glossary!H:L,5,FALSE)</f>
        <v>A specific man-made or natural feature at which the camera is aimed to maximize the detection of wildlife species or to measure the use of that feature. Record 'None' if a FOV Target Feature was not used and 'Unknown' if not known. If 'Other,' describe in the Camera Location Comments.</v>
      </c>
      <c r="K203" s="86" t="s">
        <v>707</v>
      </c>
      <c r="L203" s="82" t="str">
        <f>"{{ "&amp;H203&amp;" }}"</f>
        <v>{{ fov_target_tu }}</v>
      </c>
      <c r="M203" s="110" t="s">
        <v>1276</v>
      </c>
      <c r="N203" t="s">
        <v>1277</v>
      </c>
      <c r="O203" s="22" t="s">
        <v>2404</v>
      </c>
      <c r="P203" t="s">
        <v>2403</v>
      </c>
      <c r="Q203" t="str">
        <f t="shared" si="7"/>
        <v xml:space="preserve">    fov_target_tu: "&lt;a href=\"09_glossary.html#fov_target\" target=\"_blank\" data-bs-toggle=\"tooltip\" data-bs-title=\"A specific man-made or natural feature at which the camera is aimed to maximize the detection of wildlife species or to measure the use of that feature. Record 'None' if a FOV Target Feature was not used and 'Unknown' if not known. If 'Other,' describe in the Camera Location Comments.\"&gt;FOV Target Feature&lt;button type=\"button\" class=\"btn btn-bd-tip-info-hidden btn-sm position-relative\"&gt;.&lt;span class=\"position-absolute top-0 start-100 translate-middle\"&gt;{{ icon_info }}&lt;/span&gt;&lt;/button&gt;&lt;/a&gt; "</v>
      </c>
    </row>
    <row r="204" spans="1:17">
      <c r="A204" s="82">
        <v>1</v>
      </c>
      <c r="B204" s="82" t="s">
        <v>1525</v>
      </c>
      <c r="C204" s="82" t="s">
        <v>0</v>
      </c>
      <c r="D204" s="82" t="s">
        <v>1670</v>
      </c>
      <c r="E204" s="82" t="s">
        <v>2295</v>
      </c>
      <c r="F204" s="82" t="s">
        <v>328</v>
      </c>
      <c r="G204" s="82" t="s">
        <v>328</v>
      </c>
      <c r="H204" s="106" t="str">
        <f t="shared" si="6"/>
        <v>fov_target_distance_tu_nu</v>
      </c>
      <c r="I204" s="97" t="s">
        <v>1541</v>
      </c>
      <c r="J204" s="97" t="str">
        <f>VLOOKUP(F204,glossary!H:L,5,FALSE)</f>
        <v>The distance from the camera to the FOV Target Feature (in metres; to the nearest 0.5 m). Leave blank if not applicable.</v>
      </c>
      <c r="K204" s="82" t="s">
        <v>1552</v>
      </c>
      <c r="L204" s="82" t="str">
        <f>"{{ "&amp;H204&amp;" }}"</f>
        <v>{{ fov_target_distance_tu_nu }}</v>
      </c>
      <c r="M204" s="110" t="s">
        <v>1276</v>
      </c>
      <c r="N204" t="s">
        <v>1277</v>
      </c>
      <c r="O204" s="22" t="s">
        <v>2404</v>
      </c>
      <c r="P204" t="s">
        <v>2403</v>
      </c>
      <c r="Q204" t="str">
        <f t="shared" si="7"/>
        <v xml:space="preserve">    fov_target_distance_tu_nu: "&lt;a href=\"09_glossary.html#fov_target_distance\" target=\"_blank\" data-bs-toggle=\"tooltip\" data-bs-title=\"The distance from the camera to the FOV Target Feature (in metres; to the nearest 0.5 m). Leave blank if not applicable.\"&gt;FOV Target Feature Distance&lt;button type=\"button\" class=\"btn btn-bd-tip-info-hidden btn-sm position-relative\"&gt;.&lt;span class=\"position-absolute top-0 start-100 translate-middle\"&gt;{{ icon_info }}&lt;/span&gt;&lt;/button&gt;&lt;/a&gt; "</v>
      </c>
    </row>
    <row r="205" spans="1:17">
      <c r="A205" s="82">
        <v>2</v>
      </c>
      <c r="B205" s="82" t="s">
        <v>1922</v>
      </c>
      <c r="C205" s="82"/>
      <c r="D205" s="82" t="s">
        <v>1670</v>
      </c>
      <c r="E205" s="82" t="s">
        <v>2289</v>
      </c>
      <c r="F205" s="82" t="s">
        <v>328</v>
      </c>
      <c r="G205" s="82" t="s">
        <v>328</v>
      </c>
      <c r="H205" s="106" t="str">
        <f t="shared" si="6"/>
        <v>fov_target_distance_tu_u</v>
      </c>
      <c r="I205" s="97" t="s">
        <v>756</v>
      </c>
      <c r="J205" s="97" t="str">
        <f>VLOOKUP(F205,glossary!H:L,5,FALSE)</f>
        <v>The distance from the camera to the FOV Target Feature (in metres; to the nearest 0.5 m). Leave blank if not applicable.</v>
      </c>
      <c r="K205" s="82" t="s">
        <v>2159</v>
      </c>
      <c r="L205" s="82" t="str">
        <f>"{{ "&amp;H205&amp;" }}"</f>
        <v>{{ fov_target_distance_tu_u }}</v>
      </c>
      <c r="M205" s="110" t="s">
        <v>1276</v>
      </c>
      <c r="N205" t="s">
        <v>1277</v>
      </c>
      <c r="O205" s="22" t="s">
        <v>2404</v>
      </c>
      <c r="P205" t="s">
        <v>2403</v>
      </c>
      <c r="Q205" t="str">
        <f t="shared" si="7"/>
        <v xml:space="preserve">    fov_target_distance_tu_u: "&lt;a href=\"09_glossary.html#fov_target_distance\" target=\"_blank\" data-bs-toggle=\"tooltip\" data-bs-title=\"The distance from the camera to the FOV Target Feature (in metres; to the nearest 0.5 m). Leave blank if not applicable.\"&gt;FOV Target Feature Distance (m)&lt;button type=\"button\" class=\"btn btn-bd-tip-info-hidden btn-sm position-relative\"&gt;.&lt;span class=\"position-absolute top-0 start-100 translate-middle\"&gt;{{ icon_info }}&lt;/span&gt;&lt;/button&gt;&lt;/a&gt; "</v>
      </c>
    </row>
    <row r="206" spans="1:17">
      <c r="A206" s="82">
        <v>3</v>
      </c>
      <c r="B206" s="82" t="s">
        <v>1916</v>
      </c>
      <c r="C206" s="82"/>
      <c r="D206" s="82" t="s">
        <v>1670</v>
      </c>
      <c r="E206" s="82" t="s">
        <v>2289</v>
      </c>
      <c r="F206" s="82" t="s">
        <v>328</v>
      </c>
      <c r="G206" s="86" t="s">
        <v>328</v>
      </c>
      <c r="H206" s="106" t="str">
        <f t="shared" si="6"/>
        <v>fov_target_distance_tu_u</v>
      </c>
      <c r="I206" s="102" t="s">
        <v>756</v>
      </c>
      <c r="J206" s="97" t="str">
        <f>VLOOKUP(F206,glossary!H:L,5,FALSE)</f>
        <v>The distance from the camera to the FOV Target Feature (in metres; to the nearest 0.5 m). Leave blank if not applicable.</v>
      </c>
      <c r="K206" s="86" t="s">
        <v>756</v>
      </c>
      <c r="L206" s="82" t="str">
        <f>"{{ "&amp;H206&amp;" }}"</f>
        <v>{{ fov_target_distance_tu_u }}</v>
      </c>
      <c r="M206" s="110" t="s">
        <v>1276</v>
      </c>
      <c r="N206" t="s">
        <v>1277</v>
      </c>
      <c r="O206" s="22" t="s">
        <v>2404</v>
      </c>
      <c r="P206" t="s">
        <v>2403</v>
      </c>
      <c r="Q206" t="str">
        <f t="shared" si="7"/>
        <v xml:space="preserve">    fov_target_distance_tu_u: "&lt;a href=\"09_glossary.html#fov_target_distance\" target=\"_blank\" data-bs-toggle=\"tooltip\" data-bs-title=\"The distance from the camera to the FOV Target Feature (in metres; to the nearest 0.5 m). Leave blank if not applicable.\"&gt;FOV Target Feature Distance (m)&lt;button type=\"button\" class=\"btn btn-bd-tip-info-hidden btn-sm position-relative\"&gt;.&lt;span class=\"position-absolute top-0 start-100 translate-middle\"&gt;{{ icon_info }}&lt;/span&gt;&lt;/button&gt;&lt;/a&gt; "</v>
      </c>
    </row>
    <row r="207" spans="1:17">
      <c r="A207" s="82">
        <v>2</v>
      </c>
      <c r="B207" s="82" t="s">
        <v>1922</v>
      </c>
      <c r="C207" s="82"/>
      <c r="D207" s="82" t="s">
        <v>1669</v>
      </c>
      <c r="E207" s="82" t="s">
        <v>2288</v>
      </c>
      <c r="F207" s="82" t="s">
        <v>435</v>
      </c>
      <c r="G207" s="82" t="s">
        <v>435</v>
      </c>
      <c r="H207" s="106" t="str">
        <f t="shared" si="6"/>
        <v>mod_divers_rich_gamma_tl_simp</v>
      </c>
      <c r="I207" s="97" t="s">
        <v>1323</v>
      </c>
      <c r="J207" s="97" t="str">
        <f>VLOOKUP(F207,glossary!H:L,5,FALSE)</f>
        <v>The number of species across a whole study area (Wearn &amp; Glover-Kapfer, 2017).</v>
      </c>
      <c r="K207" s="82" t="s">
        <v>2106</v>
      </c>
      <c r="L207" s="82" t="str">
        <f>"{{ "&amp;H207&amp;" }}"</f>
        <v>{{ mod_divers_rich_gamma_tl_simp }}</v>
      </c>
      <c r="M207" s="110" t="s">
        <v>1276</v>
      </c>
      <c r="N207" t="s">
        <v>1277</v>
      </c>
      <c r="O207" s="22" t="s">
        <v>2404</v>
      </c>
      <c r="P207" t="s">
        <v>2403</v>
      </c>
      <c r="Q207" t="str">
        <f t="shared" si="7"/>
        <v xml:space="preserve">    mod_divers_rich_gamma_tl_simp: "&lt;a href=\"09_glossary.html#mod_divers_rich_gamma\" target=\"_blank\" data-bs-toggle=\"tooltip\" data-bs-title=\"The number of species across a whole study area (Wearn &amp; Glover-Kapfer, 2017).\"&gt;gamma richness (γ)&lt;button type=\"button\" class=\"btn btn-bd-tip-info-hidden btn-sm position-relative\"&gt;.&lt;span class=\"position-absolute top-0 start-100 translate-middle\"&gt;{{ icon_info }}&lt;/span&gt;&lt;/button&gt;&lt;/a&gt; "</v>
      </c>
    </row>
    <row r="208" spans="1:17">
      <c r="A208" s="82">
        <v>3</v>
      </c>
      <c r="B208" s="82" t="s">
        <v>1916</v>
      </c>
      <c r="C208" s="82"/>
      <c r="D208" s="82" t="s">
        <v>1669</v>
      </c>
      <c r="E208" s="82" t="s">
        <v>2288</v>
      </c>
      <c r="F208" s="82" t="s">
        <v>435</v>
      </c>
      <c r="G208" s="86" t="s">
        <v>435</v>
      </c>
      <c r="H208" s="106" t="str">
        <f t="shared" ref="H208:H271" si="8">IF(D208="-","-",IF(E208&lt;&gt;"-",(G208&amp;"_"&amp;D208&amp;"_"&amp;E208),G208&amp;"_"&amp;D208))</f>
        <v>mod_divers_rich_gamma_tl_simp</v>
      </c>
      <c r="I208" s="104" t="s">
        <v>1323</v>
      </c>
      <c r="J208" s="97" t="str">
        <f>VLOOKUP(F208,glossary!H:L,5,FALSE)</f>
        <v>The number of species across a whole study area (Wearn &amp; Glover-Kapfer, 2017).</v>
      </c>
      <c r="K208" s="99" t="s">
        <v>1323</v>
      </c>
      <c r="L208" s="82" t="str">
        <f>"{{ "&amp;H208&amp;" }}"</f>
        <v>{{ mod_divers_rich_gamma_tl_simp }}</v>
      </c>
      <c r="M208" s="110" t="s">
        <v>1276</v>
      </c>
      <c r="N208" t="s">
        <v>1277</v>
      </c>
      <c r="O208" s="22" t="s">
        <v>2404</v>
      </c>
      <c r="P208" t="s">
        <v>2403</v>
      </c>
      <c r="Q208" t="str">
        <f t="shared" si="7"/>
        <v xml:space="preserve">    mod_divers_rich_gamma_tl_simp: "&lt;a href=\"09_glossary.html#mod_divers_rich_gamma\" target=\"_blank\" data-bs-toggle=\"tooltip\" data-bs-title=\"The number of species across a whole study area (Wearn &amp; Glover-Kapfer, 2017).\"&gt;gamma richness (γ)&lt;button type=\"button\" class=\"btn btn-bd-tip-info-hidden btn-sm position-relative\"&gt;.&lt;span class=\"position-absolute top-0 start-100 translate-middle\"&gt;{{ icon_info }}&lt;/span&gt;&lt;/button&gt;&lt;/a&gt; "</v>
      </c>
    </row>
    <row r="209" spans="1:17">
      <c r="A209" s="82">
        <v>2</v>
      </c>
      <c r="B209" s="82" t="s">
        <v>1922</v>
      </c>
      <c r="C209" s="82"/>
      <c r="D209" s="82" t="s">
        <v>1670</v>
      </c>
      <c r="E209" s="82" t="s">
        <v>2288</v>
      </c>
      <c r="F209" s="82" t="s">
        <v>435</v>
      </c>
      <c r="G209" s="82" t="s">
        <v>435</v>
      </c>
      <c r="H209" s="106" t="str">
        <f t="shared" si="8"/>
        <v>mod_divers_rich_gamma_tu_simp</v>
      </c>
      <c r="I209" s="97" t="s">
        <v>626</v>
      </c>
      <c r="J209" s="97" t="str">
        <f>VLOOKUP(F209,glossary!H:L,5,FALSE)</f>
        <v>The number of species across a whole study area (Wearn &amp; Glover-Kapfer, 2017).</v>
      </c>
      <c r="K209" s="82" t="s">
        <v>2105</v>
      </c>
      <c r="L209" s="82" t="str">
        <f>"{{ "&amp;H209&amp;" }}"</f>
        <v>{{ mod_divers_rich_gamma_tu_simp }}</v>
      </c>
      <c r="M209" s="110" t="s">
        <v>1276</v>
      </c>
      <c r="N209" t="s">
        <v>1277</v>
      </c>
      <c r="O209" s="22" t="s">
        <v>2404</v>
      </c>
      <c r="P209" t="s">
        <v>2403</v>
      </c>
      <c r="Q209" t="str">
        <f t="shared" si="7"/>
        <v xml:space="preserve">    mod_divers_rich_gamma_tu_simp: "&lt;a href=\"09_glossary.html#mod_divers_rich_gamma\" target=\"_blank\" data-bs-toggle=\"tooltip\" data-bs-title=\"The number of species across a whole study area (Wearn &amp; Glover-Kapfer, 2017).\"&gt;Gamma richness (γ)&lt;button type=\"button\" class=\"btn btn-bd-tip-info-hidden btn-sm position-relative\"&gt;.&lt;span class=\"position-absolute top-0 start-100 translate-middle\"&gt;{{ icon_info }}&lt;/span&gt;&lt;/button&gt;&lt;/a&gt; "</v>
      </c>
    </row>
    <row r="210" spans="1:17">
      <c r="A210" s="82">
        <v>3</v>
      </c>
      <c r="B210" s="82" t="s">
        <v>1916</v>
      </c>
      <c r="C210" s="82"/>
      <c r="D210" s="82" t="s">
        <v>1670</v>
      </c>
      <c r="E210" s="82" t="s">
        <v>2288</v>
      </c>
      <c r="F210" s="82" t="s">
        <v>435</v>
      </c>
      <c r="G210" s="86" t="s">
        <v>435</v>
      </c>
      <c r="H210" s="106" t="str">
        <f t="shared" si="8"/>
        <v>mod_divers_rich_gamma_tu_simp</v>
      </c>
      <c r="I210" s="97" t="s">
        <v>626</v>
      </c>
      <c r="J210" s="97" t="str">
        <f>VLOOKUP(F210,glossary!H:L,5,FALSE)</f>
        <v>The number of species across a whole study area (Wearn &amp; Glover-Kapfer, 2017).</v>
      </c>
      <c r="K210" s="82" t="s">
        <v>626</v>
      </c>
      <c r="L210" s="82" t="str">
        <f>"{{ "&amp;H210&amp;" }}"</f>
        <v>{{ mod_divers_rich_gamma_tu_simp }}</v>
      </c>
      <c r="M210" s="110" t="s">
        <v>1276</v>
      </c>
      <c r="N210" t="s">
        <v>1277</v>
      </c>
      <c r="O210" s="22" t="s">
        <v>2404</v>
      </c>
      <c r="P210" t="s">
        <v>2403</v>
      </c>
      <c r="Q210" t="str">
        <f t="shared" si="7"/>
        <v xml:space="preserve">    mod_divers_rich_gamma_tu_simp: "&lt;a href=\"09_glossary.html#mod_divers_rich_gamma\" target=\"_blank\" data-bs-toggle=\"tooltip\" data-bs-title=\"The number of species across a whole study area (Wearn &amp; Glover-Kapfer, 2017).\"&gt;Gamma richness (γ)&lt;button type=\"button\" class=\"btn btn-bd-tip-info-hidden btn-sm position-relative\"&gt;.&lt;span class=\"position-absolute top-0 start-100 translate-middle\"&gt;{{ icon_info }}&lt;/span&gt;&lt;/button&gt;&lt;/a&gt; "</v>
      </c>
    </row>
    <row r="211" spans="1:17">
      <c r="A211" s="82">
        <v>1</v>
      </c>
      <c r="B211" s="82" t="s">
        <v>1525</v>
      </c>
      <c r="C211" s="82" t="s">
        <v>0</v>
      </c>
      <c r="D211" s="82" t="s">
        <v>1670</v>
      </c>
      <c r="E211" s="82" t="s">
        <v>2295</v>
      </c>
      <c r="F211" s="82" t="s">
        <v>285</v>
      </c>
      <c r="G211" s="82" t="s">
        <v>285</v>
      </c>
      <c r="H211" s="106" t="str">
        <f t="shared" si="8"/>
        <v>gps_unit_accuracy_tu_nu</v>
      </c>
      <c r="I211" s="97" t="s">
        <v>1540</v>
      </c>
      <c r="J211" s="97" t="str">
        <f>VLOOKUP(F211,glossary!H:L,5,FALSE)</f>
        <v xml:space="preserve">The margin of error of the GPS unit used to record spatial information (e.g., '5' [m]), such as the coordinates of the camera location. On most GPS units (e.g., 'Garmin') this information is provided on the unit’s satellite information page. </v>
      </c>
      <c r="K211" s="82" t="s">
        <v>1553</v>
      </c>
      <c r="L211" s="82" t="str">
        <f>"{{ "&amp;H211&amp;" }}"</f>
        <v>{{ gps_unit_accuracy_tu_nu }}</v>
      </c>
      <c r="M211" s="110" t="s">
        <v>1276</v>
      </c>
      <c r="N211" t="s">
        <v>1277</v>
      </c>
      <c r="O211" s="22" t="s">
        <v>2404</v>
      </c>
      <c r="P211" t="s">
        <v>2403</v>
      </c>
      <c r="Q211" t="str">
        <f t="shared" si="7"/>
        <v xml:space="preserve">    gps_unit_accuracy_tu_nu: "&lt;a href=\"09_glossary.html#gps_unit_accuracy\" target=\"_blank\" data-bs-toggle=\"tooltip\" data-bs-title=\"The margin of error of the GPS unit used to record spatial information (e.g., '5' [m]), such as the coordinates of the camera location. On most GPS units (e.g., 'Garmin') this information is provided on the unit’s satellite information page. \"&gt;GPS Unit Accuracy&lt;button type=\"button\" class=\"btn btn-bd-tip-info-hidden btn-sm position-relative\"&gt;.&lt;span class=\"position-absolute top-0 start-100 translate-middle\"&gt;{{ icon_info }}&lt;/span&gt;&lt;/button&gt;&lt;/a&gt; "</v>
      </c>
    </row>
    <row r="212" spans="1:17">
      <c r="A212" s="82">
        <v>2</v>
      </c>
      <c r="B212" s="82" t="s">
        <v>1922</v>
      </c>
      <c r="C212" s="82"/>
      <c r="D212" s="82" t="s">
        <v>1670</v>
      </c>
      <c r="E212" s="82" t="s">
        <v>2289</v>
      </c>
      <c r="F212" s="82" t="s">
        <v>285</v>
      </c>
      <c r="G212" s="82" t="s">
        <v>285</v>
      </c>
      <c r="H212" s="106" t="str">
        <f t="shared" si="8"/>
        <v>gps_unit_accuracy_tu_u</v>
      </c>
      <c r="I212" s="97" t="s">
        <v>708</v>
      </c>
      <c r="J212" s="97" t="str">
        <f>VLOOKUP(F212,glossary!H:L,5,FALSE)</f>
        <v xml:space="preserve">The margin of error of the GPS unit used to record spatial information (e.g., '5' [m]), such as the coordinates of the camera location. On most GPS units (e.g., 'Garmin') this information is provided on the unit’s satellite information page. </v>
      </c>
      <c r="K212" s="82" t="s">
        <v>2154</v>
      </c>
      <c r="L212" s="82" t="str">
        <f>"{{ "&amp;H212&amp;" }}"</f>
        <v>{{ gps_unit_accuracy_tu_u }}</v>
      </c>
      <c r="M212" s="110" t="s">
        <v>1276</v>
      </c>
      <c r="N212" t="s">
        <v>1277</v>
      </c>
      <c r="O212" s="22" t="s">
        <v>2404</v>
      </c>
      <c r="P212" t="s">
        <v>2403</v>
      </c>
      <c r="Q212" t="str">
        <f t="shared" si="7"/>
        <v xml:space="preserve">    gps_unit_accuracy_tu_u: "&lt;a href=\"09_glossary.html#gps_unit_accuracy\" target=\"_blank\" data-bs-toggle=\"tooltip\" data-bs-title=\"The margin of error of the GPS unit used to record spatial information (e.g., '5' [m]), such as the coordinates of the camera location. On most GPS units (e.g., 'Garmin') this information is provided on the unit’s satellite information page. \"&gt;GPS Unit Accuracy (m) &lt;button type=\"button\" class=\"btn btn-bd-tip-info-hidden btn-sm position-relative\"&gt;.&lt;span class=\"position-absolute top-0 start-100 translate-middle\"&gt;{{ icon_info }}&lt;/span&gt;&lt;/button&gt;&lt;/a&gt; "</v>
      </c>
    </row>
    <row r="213" spans="1:17">
      <c r="A213" s="82">
        <v>3</v>
      </c>
      <c r="B213" s="82" t="s">
        <v>1916</v>
      </c>
      <c r="C213" s="82"/>
      <c r="D213" s="82" t="s">
        <v>1670</v>
      </c>
      <c r="E213" s="82" t="s">
        <v>2289</v>
      </c>
      <c r="F213" s="82" t="s">
        <v>285</v>
      </c>
      <c r="G213" s="86" t="s">
        <v>285</v>
      </c>
      <c r="H213" s="106" t="str">
        <f t="shared" si="8"/>
        <v>gps_unit_accuracy_tu_u</v>
      </c>
      <c r="I213" s="102" t="s">
        <v>708</v>
      </c>
      <c r="J213" s="97" t="str">
        <f>VLOOKUP(F213,glossary!H:L,5,FALSE)</f>
        <v xml:space="preserve">The margin of error of the GPS unit used to record spatial information (e.g., '5' [m]), such as the coordinates of the camera location. On most GPS units (e.g., 'Garmin') this information is provided on the unit’s satellite information page. </v>
      </c>
      <c r="K213" s="98" t="s">
        <v>708</v>
      </c>
      <c r="L213" s="82" t="str">
        <f>"{{ "&amp;H213&amp;" }}"</f>
        <v>{{ gps_unit_accuracy_tu_u }}</v>
      </c>
      <c r="M213" s="110" t="s">
        <v>1276</v>
      </c>
      <c r="N213" t="s">
        <v>1277</v>
      </c>
      <c r="O213" s="22" t="s">
        <v>2404</v>
      </c>
      <c r="P213" t="s">
        <v>2403</v>
      </c>
      <c r="Q213" t="str">
        <f t="shared" si="7"/>
        <v xml:space="preserve">    gps_unit_accuracy_tu_u: "&lt;a href=\"09_glossary.html#gps_unit_accuracy\" target=\"_blank\" data-bs-toggle=\"tooltip\" data-bs-title=\"The margin of error of the GPS unit used to record spatial information (e.g., '5' [m]), such as the coordinates of the camera location. On most GPS units (e.g., 'Garmin') this information is provided on the unit’s satellite information page. \"&gt;GPS Unit Accuracy (m) &lt;button type=\"button\" class=\"btn btn-bd-tip-info-hidden btn-sm position-relative\"&gt;.&lt;span class=\"position-absolute top-0 start-100 translate-middle\"&gt;{{ icon_info }}&lt;/span&gt;&lt;/button&gt;&lt;/a&gt; "</v>
      </c>
    </row>
    <row r="214" spans="1:17">
      <c r="A214" s="82">
        <v>2</v>
      </c>
      <c r="B214" s="82" t="s">
        <v>1922</v>
      </c>
      <c r="C214" s="82"/>
      <c r="D214" s="82" t="s">
        <v>1670</v>
      </c>
      <c r="E214" s="82" t="s">
        <v>1396</v>
      </c>
      <c r="F214" s="82" t="s">
        <v>327</v>
      </c>
      <c r="G214" s="82" t="s">
        <v>327</v>
      </c>
      <c r="H214" s="106" t="str">
        <f t="shared" si="8"/>
        <v>human_transport_mode_activity_tu</v>
      </c>
      <c r="I214" s="97" t="s">
        <v>757</v>
      </c>
      <c r="J214" s="97" t="str">
        <f>VLOOKUP(F214,glossary!H:L,5,FALSE)</f>
        <v>The activity performed or mode of transportation used by a human observed (e.g., hiker, skier, off-highway vehicle, etc.). This categorical field should be populated when data on humans (in addition to wildlife) are collected. Leave blank if not applicable and record 'Unknown' if not known.</v>
      </c>
      <c r="K214" s="82" t="s">
        <v>2153</v>
      </c>
      <c r="L214" s="82" t="str">
        <f>"{{ "&amp;H214&amp;" }}"</f>
        <v>{{ human_transport_mode_activity_tu }}</v>
      </c>
      <c r="M214" s="110" t="s">
        <v>1276</v>
      </c>
      <c r="N214" t="s">
        <v>1277</v>
      </c>
      <c r="O214" s="22" t="s">
        <v>2404</v>
      </c>
      <c r="P214" t="s">
        <v>2403</v>
      </c>
      <c r="Q214" t="str">
        <f t="shared" si="7"/>
        <v xml:space="preserve">    human_transport_mode_activity_tu: "&lt;a href=\"09_glossary.html#human_transport_mode_activity\" target=\"_blank\" data-bs-toggle=\"tooltip\" data-bs-title=\"The activity performed or mode of transportation used by a human observed (e.g., hiker, skier, off-highway vehicle, etc.). This categorical field should be populated when data on humans (in addition to wildlife) are collected. Leave blank if not applicable and record 'Unknown' if not known.\"&gt;Human Transport Mode/Activity&lt;button type=\"button\" class=\"btn btn-bd-tip-info-hidden btn-sm position-relative\"&gt;.&lt;span class=\"position-absolute top-0 start-100 translate-middle\"&gt;{{ icon_info }}&lt;/span&gt;&lt;/button&gt;&lt;/a&gt; "</v>
      </c>
    </row>
    <row r="215" spans="1:17">
      <c r="A215" s="82">
        <v>3</v>
      </c>
      <c r="B215" s="82" t="s">
        <v>1916</v>
      </c>
      <c r="C215" s="82"/>
      <c r="D215" s="82" t="s">
        <v>1670</v>
      </c>
      <c r="E215" s="82" t="s">
        <v>1396</v>
      </c>
      <c r="F215" s="82" t="s">
        <v>327</v>
      </c>
      <c r="G215" s="86" t="s">
        <v>327</v>
      </c>
      <c r="H215" s="106" t="str">
        <f t="shared" si="8"/>
        <v>human_transport_mode_activity_tu</v>
      </c>
      <c r="I215" s="102" t="s">
        <v>757</v>
      </c>
      <c r="J215" s="97" t="str">
        <f>VLOOKUP(F215,glossary!H:L,5,FALSE)</f>
        <v>The activity performed or mode of transportation used by a human observed (e.g., hiker, skier, off-highway vehicle, etc.). This categorical field should be populated when data on humans (in addition to wildlife) are collected. Leave blank if not applicable and record 'Unknown' if not known.</v>
      </c>
      <c r="K215" s="98" t="s">
        <v>757</v>
      </c>
      <c r="L215" s="82" t="str">
        <f>"{{ "&amp;H215&amp;" }}"</f>
        <v>{{ human_transport_mode_activity_tu }}</v>
      </c>
      <c r="M215" s="110" t="s">
        <v>1276</v>
      </c>
      <c r="N215" t="s">
        <v>1277</v>
      </c>
      <c r="O215" s="22" t="s">
        <v>2404</v>
      </c>
      <c r="P215" t="s">
        <v>2403</v>
      </c>
      <c r="Q215" t="str">
        <f t="shared" si="7"/>
        <v xml:space="preserve">    human_transport_mode_activity_tu: "&lt;a href=\"09_glossary.html#human_transport_mode_activity\" target=\"_blank\" data-bs-toggle=\"tooltip\" data-bs-title=\"The activity performed or mode of transportation used by a human observed (e.g., hiker, skier, off-highway vehicle, etc.). This categorical field should be populated when data on humans (in addition to wildlife) are collected. Leave blank if not applicable and record 'Unknown' if not known.\"&gt;Human Transport Mode/Activity&lt;button type=\"button\" class=\"btn btn-bd-tip-info-hidden btn-sm position-relative\"&gt;.&lt;span class=\"position-absolute top-0 start-100 translate-middle\"&gt;{{ icon_info }}&lt;/span&gt;&lt;/button&gt;&lt;/a&gt; "</v>
      </c>
    </row>
    <row r="216" spans="1:17">
      <c r="A216" s="82">
        <v>2</v>
      </c>
      <c r="B216" s="82" t="s">
        <v>1922</v>
      </c>
      <c r="C216" s="82"/>
      <c r="D216" s="82" t="s">
        <v>1670</v>
      </c>
      <c r="E216" s="82" t="s">
        <v>1126</v>
      </c>
      <c r="F216" s="82" t="s">
        <v>446</v>
      </c>
      <c r="G216" s="82" t="s">
        <v>446</v>
      </c>
      <c r="H216" s="106" t="str">
        <f t="shared" si="8"/>
        <v>mod_rai_hurdle_tu_ref</v>
      </c>
      <c r="I216" s="97" t="s">
        <v>1919</v>
      </c>
      <c r="J216" s="97" t="str">
        <f>VLOOKUP(F216,glossary!H:L,5,FALSE)</f>
        <v>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K216" s="82" t="s">
        <v>2088</v>
      </c>
      <c r="L216" s="82" t="str">
        <f>"{{ "&amp;H216&amp;" }}"</f>
        <v>{{ mod_rai_hurdle_tu_ref }}</v>
      </c>
      <c r="M216" s="110" t="s">
        <v>1276</v>
      </c>
      <c r="N216" t="s">
        <v>1277</v>
      </c>
      <c r="O216" s="22" t="s">
        <v>2404</v>
      </c>
      <c r="P216" t="s">
        <v>2403</v>
      </c>
      <c r="Q216" t="str">
        <f t="shared" si="7"/>
        <v xml:space="preserve">    mod_rai_hurdle_tu_ref: "&lt;a href=\"09_glossary.html#mod_rai_hurdle\" target=\"_blank\" data-bs-toggle=\"tooltip\" data-bs-title=\"A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indices]\"&gt;Hurdle model (Mullahy, 1986; Heilbron 1994)&lt;button type=\"button\" class=\"btn btn-bd-tip-info-hidden btn-sm position-relative\"&gt;.&lt;span class=\"position-absolute top-0 start-100 translate-middle\"&gt;{{ icon_info }}&lt;/span&gt;&lt;/button&gt;&lt;/a&gt; "</v>
      </c>
    </row>
    <row r="217" spans="1:17">
      <c r="A217" s="82">
        <v>3</v>
      </c>
      <c r="B217" s="82" t="s">
        <v>1916</v>
      </c>
      <c r="C217" s="82"/>
      <c r="D217" s="82" t="s">
        <v>1670</v>
      </c>
      <c r="E217" s="82" t="s">
        <v>1126</v>
      </c>
      <c r="F217" s="82" t="s">
        <v>446</v>
      </c>
      <c r="G217" s="86" t="s">
        <v>446</v>
      </c>
      <c r="H217" s="106" t="str">
        <f t="shared" si="8"/>
        <v>mod_rai_hurdle_tu_ref</v>
      </c>
      <c r="I217" s="102" t="s">
        <v>1919</v>
      </c>
      <c r="J217" s="97" t="str">
        <f>VLOOKUP(F217,glossary!H:L,5,FALSE)</f>
        <v>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K217" s="86" t="s">
        <v>1919</v>
      </c>
      <c r="L217" s="82" t="str">
        <f>"{{ "&amp;H217&amp;" }}"</f>
        <v>{{ mod_rai_hurdle_tu_ref }}</v>
      </c>
      <c r="M217" s="110" t="s">
        <v>1276</v>
      </c>
      <c r="N217" t="s">
        <v>1277</v>
      </c>
      <c r="O217" s="22" t="s">
        <v>2404</v>
      </c>
      <c r="P217" t="s">
        <v>2403</v>
      </c>
      <c r="Q217" t="str">
        <f t="shared" si="7"/>
        <v xml:space="preserve">    mod_rai_hurdle_tu_ref: "&lt;a href=\"09_glossary.html#mod_rai_hurdle\" target=\"_blank\" data-bs-toggle=\"tooltip\" data-bs-title=\"A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indices]\"&gt;Hurdle model (Mullahy, 1986; Heilbron 1994)&lt;button type=\"button\" class=\"btn btn-bd-tip-info-hidden btn-sm position-relative\"&gt;.&lt;span class=\"position-absolute top-0 start-100 translate-middle\"&gt;{{ icon_info }}&lt;/span&gt;&lt;/button&gt;&lt;/a&gt; "</v>
      </c>
    </row>
    <row r="218" spans="1:17">
      <c r="A218" s="82">
        <v>2</v>
      </c>
      <c r="B218" s="82" t="s">
        <v>1922</v>
      </c>
      <c r="C218" s="82"/>
      <c r="D218" s="82" t="s">
        <v>1669</v>
      </c>
      <c r="E218" s="82" t="s">
        <v>1396</v>
      </c>
      <c r="F218" s="82" t="s">
        <v>183</v>
      </c>
      <c r="G218" s="82" t="s">
        <v>183</v>
      </c>
      <c r="H218" s="106" t="str">
        <f t="shared" si="8"/>
        <v>image_tl</v>
      </c>
      <c r="I218" s="97" t="s">
        <v>183</v>
      </c>
      <c r="J218" s="97" t="str">
        <f>VLOOKUP(F218,glossary!H:L,5,FALSE)</f>
        <v>An individual image captured by a camera, which may be part of a multi-image sequence (recorded as 'Image Name').</v>
      </c>
      <c r="K218" s="82" t="s">
        <v>2152</v>
      </c>
      <c r="L218" s="82" t="str">
        <f>"{{ "&amp;H218&amp;" }}"</f>
        <v>{{ image_tl }}</v>
      </c>
      <c r="M218" s="110" t="s">
        <v>1276</v>
      </c>
      <c r="N218" t="s">
        <v>1277</v>
      </c>
      <c r="O218" s="22" t="s">
        <v>2404</v>
      </c>
      <c r="P218" t="s">
        <v>2403</v>
      </c>
      <c r="Q218" t="str">
        <f t="shared" si="7"/>
        <v xml:space="preserve">    image_tl: "&lt;a href=\"09_glossary.html#image\" target=\"_blank\" data-bs-toggle=\"tooltip\" data-bs-title=\"An individual image captured by a camera, which may be part of a multi-image sequence (recorded as 'Image Name').\"&gt;image&lt;button type=\"button\" class=\"btn btn-bd-tip-info-hidden btn-sm position-relative\"&gt;.&lt;span class=\"position-absolute top-0 start-100 translate-middle\"&gt;{{ icon_info }}&lt;/span&gt;&lt;/button&gt;&lt;/a&gt; "</v>
      </c>
    </row>
    <row r="219" spans="1:17">
      <c r="A219" s="82">
        <v>2</v>
      </c>
      <c r="B219" s="82" t="s">
        <v>1922</v>
      </c>
      <c r="C219" s="82"/>
      <c r="D219" s="82" t="s">
        <v>1670</v>
      </c>
      <c r="E219" s="82" t="s">
        <v>1396</v>
      </c>
      <c r="F219" s="82" t="s">
        <v>183</v>
      </c>
      <c r="G219" s="82" t="s">
        <v>183</v>
      </c>
      <c r="H219" s="106" t="str">
        <f t="shared" si="8"/>
        <v>image_tu</v>
      </c>
      <c r="I219" s="97" t="s">
        <v>184</v>
      </c>
      <c r="J219" s="97" t="str">
        <f>VLOOKUP(F219,glossary!H:L,5,FALSE)</f>
        <v>An individual image captured by a camera, which may be part of a multi-image sequence (recorded as 'Image Name').</v>
      </c>
      <c r="K219" s="82" t="s">
        <v>2151</v>
      </c>
      <c r="L219" s="82" t="str">
        <f>"{{ "&amp;H219&amp;" }}"</f>
        <v>{{ image_tu }}</v>
      </c>
      <c r="M219" s="110" t="s">
        <v>1276</v>
      </c>
      <c r="N219" t="s">
        <v>1277</v>
      </c>
      <c r="O219" s="22" t="s">
        <v>2404</v>
      </c>
      <c r="P219" t="s">
        <v>2403</v>
      </c>
      <c r="Q219" t="str">
        <f t="shared" si="7"/>
        <v xml:space="preserve">    image_tu: "&lt;a href=\"09_glossary.html#image\" target=\"_blank\" data-bs-toggle=\"tooltip\" data-bs-title=\"An individual image captured by a camera, which may be part of a multi-image sequence (recorded as 'Image Name').\"&gt;Image&lt;button type=\"button\" class=\"btn btn-bd-tip-info-hidden btn-sm position-relative\"&gt;.&lt;span class=\"position-absolute top-0 start-100 translate-middle\"&gt;{{ icon_info }}&lt;/span&gt;&lt;/button&gt;&lt;/a&gt; "</v>
      </c>
    </row>
    <row r="220" spans="1:17">
      <c r="A220" s="82">
        <v>2</v>
      </c>
      <c r="B220" s="82" t="s">
        <v>1922</v>
      </c>
      <c r="C220" s="82"/>
      <c r="D220" s="82" t="s">
        <v>1669</v>
      </c>
      <c r="E220" s="82" t="s">
        <v>1396</v>
      </c>
      <c r="F220" s="82" t="s">
        <v>1738</v>
      </c>
      <c r="G220" s="82" t="s">
        <v>1738</v>
      </c>
      <c r="H220" s="106" t="str">
        <f t="shared" si="8"/>
        <v>img_classification_tl</v>
      </c>
      <c r="I220" s="97" t="s">
        <v>1324</v>
      </c>
      <c r="J220" s="97" t="str">
        <f>VLOOKUP(F220,glossary!H:L,5,FALSE)</f>
        <v>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K220" s="82" t="s">
        <v>2150</v>
      </c>
      <c r="L220" s="82" t="str">
        <f>"{{ "&amp;H220&amp;" }}"</f>
        <v>{{ img_classification_tl }}</v>
      </c>
      <c r="M220" s="110" t="s">
        <v>1276</v>
      </c>
      <c r="N220" t="s">
        <v>1277</v>
      </c>
      <c r="O220" s="22" t="s">
        <v>2404</v>
      </c>
      <c r="P220" t="s">
        <v>2403</v>
      </c>
      <c r="Q220" t="str">
        <f t="shared" si="7"/>
        <v xml:space="preserve">    img_classification_tl: "&lt;a href=\"09_glossary.html#img_classification\" target=\"_blank\" data-bs-toggle=\"tooltip\" data-bs-title=\"The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tagging.'\"&gt;image classification&lt;button type=\"button\" class=\"btn btn-bd-tip-info-hidden btn-sm position-relative\"&gt;.&lt;span class=\"position-absolute top-0 start-100 translate-middle\"&gt;{{ icon_info }}&lt;/span&gt;&lt;/button&gt;&lt;/a&gt; "</v>
      </c>
    </row>
    <row r="221" spans="1:17">
      <c r="A221" s="82">
        <v>3</v>
      </c>
      <c r="B221" s="82" t="s">
        <v>1916</v>
      </c>
      <c r="C221" s="82"/>
      <c r="D221" s="82" t="s">
        <v>1669</v>
      </c>
      <c r="E221" s="82" t="s">
        <v>1396</v>
      </c>
      <c r="F221" s="82" t="s">
        <v>1738</v>
      </c>
      <c r="G221" s="86" t="s">
        <v>1738</v>
      </c>
      <c r="H221" s="106" t="str">
        <f t="shared" si="8"/>
        <v>img_classification_tl</v>
      </c>
      <c r="I221" s="104" t="s">
        <v>1324</v>
      </c>
      <c r="J221" s="97" t="str">
        <f>VLOOKUP(F221,glossary!H:L,5,FALSE)</f>
        <v>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K221" s="99" t="s">
        <v>1324</v>
      </c>
      <c r="L221" s="82" t="str">
        <f>"{{ "&amp;H221&amp;" }}"</f>
        <v>{{ img_classification_tl }}</v>
      </c>
      <c r="M221" s="110" t="s">
        <v>1276</v>
      </c>
      <c r="N221" t="s">
        <v>1277</v>
      </c>
      <c r="O221" s="22" t="s">
        <v>2404</v>
      </c>
      <c r="P221" t="s">
        <v>2403</v>
      </c>
      <c r="Q221" t="str">
        <f t="shared" si="7"/>
        <v xml:space="preserve">    img_classification_tl: "&lt;a href=\"09_glossary.html#img_classification\" target=\"_blank\" data-bs-toggle=\"tooltip\" data-bs-title=\"The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tagging.'\"&gt;image classification&lt;button type=\"button\" class=\"btn btn-bd-tip-info-hidden btn-sm position-relative\"&gt;.&lt;span class=\"position-absolute top-0 start-100 translate-middle\"&gt;{{ icon_info }}&lt;/span&gt;&lt;/button&gt;&lt;/a&gt; "</v>
      </c>
    </row>
    <row r="222" spans="1:17">
      <c r="A222" s="82">
        <v>2</v>
      </c>
      <c r="B222" s="82" t="s">
        <v>1922</v>
      </c>
      <c r="C222" s="82"/>
      <c r="D222" s="82" t="s">
        <v>1670</v>
      </c>
      <c r="E222" s="82" t="s">
        <v>1396</v>
      </c>
      <c r="F222" s="82" t="s">
        <v>1738</v>
      </c>
      <c r="G222" s="82" t="s">
        <v>1738</v>
      </c>
      <c r="H222" s="106" t="str">
        <f t="shared" si="8"/>
        <v>img_classification_tu</v>
      </c>
      <c r="I222" s="97" t="s">
        <v>182</v>
      </c>
      <c r="J222" s="97" t="str">
        <f>VLOOKUP(F222,glossary!H:L,5,FALSE)</f>
        <v>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K222" s="82" t="s">
        <v>2149</v>
      </c>
      <c r="L222" s="82" t="str">
        <f>"{{ "&amp;H222&amp;" }}"</f>
        <v>{{ img_classification_tu }}</v>
      </c>
      <c r="M222" s="110" t="s">
        <v>1276</v>
      </c>
      <c r="N222" t="s">
        <v>1277</v>
      </c>
      <c r="O222" s="22" t="s">
        <v>2404</v>
      </c>
      <c r="P222" t="s">
        <v>2403</v>
      </c>
      <c r="Q222" t="str">
        <f t="shared" si="7"/>
        <v xml:space="preserve">    img_classification_tu: "&lt;a href=\"09_glossary.html#img_classification\" target=\"_blank\" data-bs-toggle=\"tooltip\" data-bs-title=\"The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tagging.'\"&gt;Image classification&lt;button type=\"button\" class=\"btn btn-bd-tip-info-hidden btn-sm position-relative\"&gt;.&lt;span class=\"position-absolute top-0 start-100 translate-middle\"&gt;{{ icon_info }}&lt;/span&gt;&lt;/button&gt;&lt;/a&gt; "</v>
      </c>
    </row>
    <row r="223" spans="1:17">
      <c r="A223" s="82">
        <v>3</v>
      </c>
      <c r="B223" s="82" t="s">
        <v>1916</v>
      </c>
      <c r="C223" s="82"/>
      <c r="D223" s="82" t="s">
        <v>1670</v>
      </c>
      <c r="E223" s="82" t="s">
        <v>1396</v>
      </c>
      <c r="F223" s="82" t="s">
        <v>1738</v>
      </c>
      <c r="G223" s="86" t="s">
        <v>1738</v>
      </c>
      <c r="H223" s="106" t="str">
        <f t="shared" si="8"/>
        <v>img_classification_tu</v>
      </c>
      <c r="I223" s="102" t="s">
        <v>182</v>
      </c>
      <c r="J223" s="97" t="str">
        <f>VLOOKUP(F223,glossary!H:L,5,FALSE)</f>
        <v>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K223" s="86" t="s">
        <v>182</v>
      </c>
      <c r="L223" s="82" t="str">
        <f>"{{ "&amp;H223&amp;" }}"</f>
        <v>{{ img_classification_tu }}</v>
      </c>
      <c r="M223" s="110" t="s">
        <v>1276</v>
      </c>
      <c r="N223" t="s">
        <v>1277</v>
      </c>
      <c r="O223" s="22" t="s">
        <v>2404</v>
      </c>
      <c r="P223" t="s">
        <v>2403</v>
      </c>
      <c r="Q223" t="str">
        <f t="shared" si="7"/>
        <v xml:space="preserve">    img_classification_tu: "&lt;a href=\"09_glossary.html#img_classification\" target=\"_blank\" data-bs-toggle=\"tooltip\" data-bs-title=\"The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tagging.'\"&gt;Image classification&lt;button type=\"button\" class=\"btn btn-bd-tip-info-hidden btn-sm position-relative\"&gt;.&lt;span class=\"position-absolute top-0 start-100 translate-middle\"&gt;{{ icon_info }}&lt;/span&gt;&lt;/button&gt;&lt;/a&gt; "</v>
      </c>
    </row>
    <row r="224" spans="1:17">
      <c r="A224" s="82">
        <v>2</v>
      </c>
      <c r="B224" s="82" t="s">
        <v>1922</v>
      </c>
      <c r="C224" s="82"/>
      <c r="D224" s="82" t="s">
        <v>1669</v>
      </c>
      <c r="E224" s="82" t="s">
        <v>1396</v>
      </c>
      <c r="F224" s="82" t="s">
        <v>1739</v>
      </c>
      <c r="G224" s="82" t="s">
        <v>1739</v>
      </c>
      <c r="H224" s="106" t="str">
        <f t="shared" si="8"/>
        <v>img_classification_confidence_tl</v>
      </c>
      <c r="I224" s="97" t="s">
        <v>1325</v>
      </c>
      <c r="J224" s="97" t="str">
        <f>VLOOKUP(F224,glossary!H:L,5,FALSE)</f>
        <v>The likelihood of an image containing an object of a certain class (Fennell et al., 2022).</v>
      </c>
      <c r="K224" s="82" t="s">
        <v>2308</v>
      </c>
      <c r="L224" s="82" t="str">
        <f>"{{ "&amp;H224&amp;" }}"</f>
        <v>{{ img_classification_confidence_tl }}</v>
      </c>
      <c r="M224" s="110" t="s">
        <v>1276</v>
      </c>
      <c r="N224" t="s">
        <v>1277</v>
      </c>
      <c r="O224" s="22" t="s">
        <v>2404</v>
      </c>
      <c r="P224" t="s">
        <v>2403</v>
      </c>
      <c r="Q224" t="str">
        <f t="shared" si="7"/>
        <v xml:space="preserve">    img_classification_confidence_tl: "&lt;a href=\"09_glossary.html#img_classification_confidence\" target=\"_blank\" data-bs-toggle=\"tooltip\" data-bs-title=\"The likelihood of an image containing an object of a certain class (Fennell et al., 2022).\"&gt;image classification confidence &lt;button type=\"button\" class=\"btn btn-bd-tip-info-hidden btn-sm position-relative\"&gt;.&lt;span class=\"position-absolute top-0 start-100 translate-middle\"&gt;{{ icon_info }}&lt;/span&gt;&lt;/button&gt;&lt;/a&gt; "</v>
      </c>
    </row>
    <row r="225" spans="1:17">
      <c r="A225" s="82">
        <v>3</v>
      </c>
      <c r="B225" s="82" t="s">
        <v>1916</v>
      </c>
      <c r="C225" s="82"/>
      <c r="D225" s="82" t="s">
        <v>1669</v>
      </c>
      <c r="E225" s="82" t="s">
        <v>1396</v>
      </c>
      <c r="F225" s="82" t="s">
        <v>1739</v>
      </c>
      <c r="G225" s="86" t="s">
        <v>1739</v>
      </c>
      <c r="H225" s="106" t="str">
        <f t="shared" si="8"/>
        <v>img_classification_confidence_tl</v>
      </c>
      <c r="I225" s="104" t="s">
        <v>1325</v>
      </c>
      <c r="J225" s="97" t="str">
        <f>VLOOKUP(F225,glossary!H:L,5,FALSE)</f>
        <v>The likelihood of an image containing an object of a certain class (Fennell et al., 2022).</v>
      </c>
      <c r="K225" s="99" t="s">
        <v>1325</v>
      </c>
      <c r="L225" s="82" t="str">
        <f>"{{ "&amp;H225&amp;" }}"</f>
        <v>{{ img_classification_confidence_tl }}</v>
      </c>
      <c r="M225" s="110" t="s">
        <v>1276</v>
      </c>
      <c r="N225" t="s">
        <v>1277</v>
      </c>
      <c r="O225" s="22" t="s">
        <v>2404</v>
      </c>
      <c r="P225" t="s">
        <v>2403</v>
      </c>
      <c r="Q225" t="str">
        <f t="shared" si="7"/>
        <v xml:space="preserve">    img_classification_confidence_tl: "&lt;a href=\"09_glossary.html#img_classification_confidence\" target=\"_blank\" data-bs-toggle=\"tooltip\" data-bs-title=\"The likelihood of an image containing an object of a certain class (Fennell et al., 2022).\"&gt;image classification confidence &lt;button type=\"button\" class=\"btn btn-bd-tip-info-hidden btn-sm position-relative\"&gt;.&lt;span class=\"position-absolute top-0 start-100 translate-middle\"&gt;{{ icon_info }}&lt;/span&gt;&lt;/button&gt;&lt;/a&gt; "</v>
      </c>
    </row>
    <row r="226" spans="1:17">
      <c r="A226" s="82">
        <v>2</v>
      </c>
      <c r="B226" s="82" t="s">
        <v>1922</v>
      </c>
      <c r="C226" s="82"/>
      <c r="D226" s="82" t="s">
        <v>1670</v>
      </c>
      <c r="E226" s="82" t="s">
        <v>1396</v>
      </c>
      <c r="F226" s="82" t="s">
        <v>1739</v>
      </c>
      <c r="G226" s="82" t="s">
        <v>1739</v>
      </c>
      <c r="H226" s="106" t="str">
        <f t="shared" si="8"/>
        <v>img_classification_confidence_tu</v>
      </c>
      <c r="I226" s="97" t="s">
        <v>181</v>
      </c>
      <c r="J226" s="97" t="str">
        <f>VLOOKUP(F226,glossary!H:L,5,FALSE)</f>
        <v>The likelihood of an image containing an object of a certain class (Fennell et al., 2022).</v>
      </c>
      <c r="K226" s="82" t="s">
        <v>2309</v>
      </c>
      <c r="L226" s="82" t="str">
        <f>"{{ "&amp;H226&amp;" }}"</f>
        <v>{{ img_classification_confidence_tu }}</v>
      </c>
      <c r="M226" s="110" t="s">
        <v>1276</v>
      </c>
      <c r="N226" t="s">
        <v>1277</v>
      </c>
      <c r="O226" s="22" t="s">
        <v>2404</v>
      </c>
      <c r="P226" t="s">
        <v>2403</v>
      </c>
      <c r="Q226" t="str">
        <f t="shared" si="7"/>
        <v xml:space="preserve">    img_classification_confidence_tu: "&lt;a href=\"09_glossary.html#img_classification_confidence\" target=\"_blank\" data-bs-toggle=\"tooltip\" data-bs-title=\"The likelihood of an image containing an object of a certain class (Fennell et al., 2022).\"&gt;Image classification confidence &lt;button type=\"button\" class=\"btn btn-bd-tip-info-hidden btn-sm position-relative\"&gt;.&lt;span class=\"position-absolute top-0 start-100 translate-middle\"&gt;{{ icon_info }}&lt;/span&gt;&lt;/button&gt;&lt;/a&gt; "</v>
      </c>
    </row>
    <row r="227" spans="1:17">
      <c r="A227" s="82">
        <v>3</v>
      </c>
      <c r="B227" s="82" t="s">
        <v>1916</v>
      </c>
      <c r="C227" s="82"/>
      <c r="D227" s="82" t="s">
        <v>1670</v>
      </c>
      <c r="E227" s="82" t="s">
        <v>1396</v>
      </c>
      <c r="F227" s="82" t="s">
        <v>1739</v>
      </c>
      <c r="G227" s="86" t="s">
        <v>1739</v>
      </c>
      <c r="H227" s="106" t="str">
        <f t="shared" si="8"/>
        <v>img_classification_confidence_tu</v>
      </c>
      <c r="I227" s="102" t="s">
        <v>181</v>
      </c>
      <c r="J227" s="97" t="str">
        <f>VLOOKUP(F227,glossary!H:L,5,FALSE)</f>
        <v>The likelihood of an image containing an object of a certain class (Fennell et al., 2022).</v>
      </c>
      <c r="K227" s="86" t="s">
        <v>181</v>
      </c>
      <c r="L227" s="82" t="str">
        <f>"{{ "&amp;H227&amp;" }}"</f>
        <v>{{ img_classification_confidence_tu }}</v>
      </c>
      <c r="M227" s="110" t="s">
        <v>1276</v>
      </c>
      <c r="N227" t="s">
        <v>1277</v>
      </c>
      <c r="O227" s="22" t="s">
        <v>2404</v>
      </c>
      <c r="P227" t="s">
        <v>2403</v>
      </c>
      <c r="Q227" t="str">
        <f t="shared" si="7"/>
        <v xml:space="preserve">    img_classification_confidence_tu: "&lt;a href=\"09_glossary.html#img_classification_confidence\" target=\"_blank\" data-bs-toggle=\"tooltip\" data-bs-title=\"The likelihood of an image containing an object of a certain class (Fennell et al., 2022).\"&gt;Image classification confidence &lt;button type=\"button\" class=\"btn btn-bd-tip-info-hidden btn-sm position-relative\"&gt;.&lt;span class=\"position-absolute top-0 start-100 translate-middle\"&gt;{{ icon_info }}&lt;/span&gt;&lt;/button&gt;&lt;/a&gt; "</v>
      </c>
    </row>
    <row r="228" spans="1:17">
      <c r="A228" s="82">
        <v>2</v>
      </c>
      <c r="B228" s="82" t="s">
        <v>1922</v>
      </c>
      <c r="C228" s="82"/>
      <c r="D228" s="82" t="s">
        <v>1670</v>
      </c>
      <c r="E228" s="82" t="s">
        <v>1396</v>
      </c>
      <c r="F228" s="82" t="s">
        <v>1741</v>
      </c>
      <c r="G228" s="82" t="s">
        <v>1741</v>
      </c>
      <c r="H228" s="106" t="str">
        <f t="shared" si="8"/>
        <v>img_flash_output_tu</v>
      </c>
      <c r="I228" s="97" t="s">
        <v>758</v>
      </c>
      <c r="J228" s="97" t="str">
        <f>VLOOKUP(F228,glossary!H:L,5,FALSE)</f>
        <v>The Image Flash Output is an image metadata field indicating the level of intensity of the flash [if enabled*/applicable]). Record as reported in the image Exif data (e.g., 'Flash Did Not Fire,' 'Auto'). This field is in text format; record 'Unknown' if not known; leave blank if not applicable.</v>
      </c>
      <c r="K228" s="82" t="s">
        <v>2148</v>
      </c>
      <c r="L228" s="82" t="str">
        <f>"{{ "&amp;H228&amp;" }}"</f>
        <v>{{ img_flash_output_tu }}</v>
      </c>
      <c r="M228" s="110" t="s">
        <v>1276</v>
      </c>
      <c r="N228" t="s">
        <v>1277</v>
      </c>
      <c r="O228" s="22" t="s">
        <v>2404</v>
      </c>
      <c r="P228" t="s">
        <v>2403</v>
      </c>
      <c r="Q228" t="str">
        <f t="shared" si="7"/>
        <v xml:space="preserve">    img_flash_output_tu: "&lt;a href=\"09_glossary.html#img_flash_output\" target=\"_blank\" data-bs-toggle=\"tooltip\" data-bs-title=\"The Image Flash Output is an image metadata field indicating the level of intensity of the flash [if enabled*/applicable]). Record as reported in the image Exif data (e.g., 'Flash Did Not Fire,' 'Auto'). This field is in text format; record 'Unknown' if not known; leave blank if not applicable.\"&gt;Image Flash Output&lt;button type=\"button\" class=\"btn btn-bd-tip-info-hidden btn-sm position-relative\"&gt;.&lt;span class=\"position-absolute top-0 start-100 translate-middle\"&gt;{{ icon_info }}&lt;/span&gt;&lt;/button&gt;&lt;/a&gt; "</v>
      </c>
    </row>
    <row r="229" spans="1:17">
      <c r="A229" s="82">
        <v>3</v>
      </c>
      <c r="B229" s="82" t="s">
        <v>1916</v>
      </c>
      <c r="C229" s="82"/>
      <c r="D229" s="82" t="s">
        <v>1670</v>
      </c>
      <c r="E229" s="82" t="s">
        <v>1396</v>
      </c>
      <c r="F229" s="82" t="s">
        <v>1741</v>
      </c>
      <c r="G229" s="86" t="s">
        <v>1741</v>
      </c>
      <c r="H229" s="106" t="str">
        <f t="shared" si="8"/>
        <v>img_flash_output_tu</v>
      </c>
      <c r="I229" s="102" t="s">
        <v>758</v>
      </c>
      <c r="J229" s="97" t="str">
        <f>VLOOKUP(F229,glossary!H:L,5,FALSE)</f>
        <v>The Image Flash Output is an image metadata field indicating the level of intensity of the flash [if enabled*/applicable]). Record as reported in the image Exif data (e.g., 'Flash Did Not Fire,' 'Auto'). This field is in text format; record 'Unknown' if not known; leave blank if not applicable.</v>
      </c>
      <c r="K229" s="98" t="s">
        <v>758</v>
      </c>
      <c r="L229" s="82" t="str">
        <f>"{{ "&amp;H229&amp;" }}"</f>
        <v>{{ img_flash_output_tu }}</v>
      </c>
      <c r="M229" s="110" t="s">
        <v>1276</v>
      </c>
      <c r="N229" t="s">
        <v>1277</v>
      </c>
      <c r="O229" s="22" t="s">
        <v>2404</v>
      </c>
      <c r="P229" t="s">
        <v>2403</v>
      </c>
      <c r="Q229" t="str">
        <f t="shared" si="7"/>
        <v xml:space="preserve">    img_flash_output_tu: "&lt;a href=\"09_glossary.html#img_flash_output\" target=\"_blank\" data-bs-toggle=\"tooltip\" data-bs-title=\"The Image Flash Output is an image metadata field indicating the level of intensity of the flash [if enabled*/applicable]). Record as reported in the image Exif data (e.g., 'Flash Did Not Fire,' 'Auto'). This field is in text format; record 'Unknown' if not known; leave blank if not applicable.\"&gt;Image Flash Output&lt;button type=\"button\" class=\"btn btn-bd-tip-info-hidden btn-sm position-relative\"&gt;.&lt;span class=\"position-absolute top-0 start-100 translate-middle\"&gt;{{ icon_info }}&lt;/span&gt;&lt;/button&gt;&lt;/a&gt; "</v>
      </c>
    </row>
    <row r="230" spans="1:17">
      <c r="A230" s="82">
        <v>2</v>
      </c>
      <c r="B230" s="82" t="s">
        <v>1922</v>
      </c>
      <c r="C230" s="82"/>
      <c r="D230" s="82" t="s">
        <v>1670</v>
      </c>
      <c r="E230" s="82" t="s">
        <v>1396</v>
      </c>
      <c r="F230" s="82" t="s">
        <v>1742</v>
      </c>
      <c r="G230" s="82" t="s">
        <v>1742</v>
      </c>
      <c r="H230" s="106" t="str">
        <f t="shared" si="8"/>
        <v>img_infrared_illuminator_tu</v>
      </c>
      <c r="I230" s="97" t="s">
        <v>759</v>
      </c>
      <c r="J230" s="97" t="str">
        <f>VLOOKUP(F230,glossary!H:L,5,FALSE)</f>
        <v>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c r="K230" s="82" t="s">
        <v>2147</v>
      </c>
      <c r="L230" s="82" t="str">
        <f>"{{ "&amp;H230&amp;" }}"</f>
        <v>{{ img_infrared_illuminator_tu }}</v>
      </c>
      <c r="M230" s="110" t="s">
        <v>1276</v>
      </c>
      <c r="N230" t="s">
        <v>1277</v>
      </c>
      <c r="O230" s="22" t="s">
        <v>2404</v>
      </c>
      <c r="P230" t="s">
        <v>2403</v>
      </c>
      <c r="Q230" t="str">
        <f t="shared" si="7"/>
        <v xml:space="preserve">    img_infrared_illuminator_tu: "&lt;a href=\"09_glossary.html#img_infrared_illuminator\" target=\"_blank\" data-bs-toggle=\"tooltip\" data-bs-title=\"The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known.\"&gt;Image Infrared Illuminator&lt;button type=\"button\" class=\"btn btn-bd-tip-info-hidden btn-sm position-relative\"&gt;.&lt;span class=\"position-absolute top-0 start-100 translate-middle\"&gt;{{ icon_info }}&lt;/span&gt;&lt;/button&gt;&lt;/a&gt; "</v>
      </c>
    </row>
    <row r="231" spans="1:17">
      <c r="A231" s="82">
        <v>3</v>
      </c>
      <c r="B231" s="82" t="s">
        <v>1916</v>
      </c>
      <c r="C231" s="82"/>
      <c r="D231" s="82" t="s">
        <v>1670</v>
      </c>
      <c r="E231" s="82" t="s">
        <v>1396</v>
      </c>
      <c r="F231" s="82" t="s">
        <v>1742</v>
      </c>
      <c r="G231" s="86" t="s">
        <v>1742</v>
      </c>
      <c r="H231" s="106" t="str">
        <f t="shared" si="8"/>
        <v>img_infrared_illuminator_tu</v>
      </c>
      <c r="I231" s="102" t="s">
        <v>759</v>
      </c>
      <c r="J231" s="97" t="str">
        <f>VLOOKUP(F231,glossary!H:L,5,FALSE)</f>
        <v>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c r="K231" s="98" t="s">
        <v>759</v>
      </c>
      <c r="L231" s="82" t="str">
        <f>"{{ "&amp;H231&amp;" }}"</f>
        <v>{{ img_infrared_illuminator_tu }}</v>
      </c>
      <c r="M231" s="110" t="s">
        <v>1276</v>
      </c>
      <c r="N231" t="s">
        <v>1277</v>
      </c>
      <c r="O231" s="22" t="s">
        <v>2404</v>
      </c>
      <c r="P231" t="s">
        <v>2403</v>
      </c>
      <c r="Q231" t="str">
        <f t="shared" si="7"/>
        <v xml:space="preserve">    img_infrared_illuminator_tu: "&lt;a href=\"09_glossary.html#img_infrared_illuminator\" target=\"_blank\" data-bs-toggle=\"tooltip\" data-bs-title=\"The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known.\"&gt;Image Infrared Illuminator&lt;button type=\"button\" class=\"btn btn-bd-tip-info-hidden btn-sm position-relative\"&gt;.&lt;span class=\"position-absolute top-0 start-100 translate-middle\"&gt;{{ icon_info }}&lt;/span&gt;&lt;/button&gt;&lt;/a&gt; "</v>
      </c>
    </row>
    <row r="232" spans="1:17">
      <c r="A232" s="82">
        <v>2</v>
      </c>
      <c r="B232" s="82" t="s">
        <v>1922</v>
      </c>
      <c r="C232" s="82"/>
      <c r="D232" s="82" t="s">
        <v>1670</v>
      </c>
      <c r="E232" s="82" t="s">
        <v>1396</v>
      </c>
      <c r="F232" s="82" t="s">
        <v>1743</v>
      </c>
      <c r="G232" s="82" t="s">
        <v>1743</v>
      </c>
      <c r="H232" s="106" t="str">
        <f t="shared" si="8"/>
        <v>img_name_tu</v>
      </c>
      <c r="I232" s="97" t="s">
        <v>709</v>
      </c>
      <c r="J232" s="97" t="str">
        <f>VLOOKUP(F232,glossary!H:L,5,FALSE)</f>
        <v>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c r="K232" s="82" t="s">
        <v>2146</v>
      </c>
      <c r="L232" s="82" t="str">
        <f>"{{ "&amp;H232&amp;" }}"</f>
        <v>{{ img_name_tu }}</v>
      </c>
      <c r="M232" s="110" t="s">
        <v>1276</v>
      </c>
      <c r="N232" t="s">
        <v>1277</v>
      </c>
      <c r="O232" s="22" t="s">
        <v>2404</v>
      </c>
      <c r="P232" t="s">
        <v>2403</v>
      </c>
      <c r="Q232" t="str">
        <f t="shared" si="7"/>
        <v xml:space="preserve">    img_name_tu: "&lt;a href=\"09_glossary.html#img_name\" target=\"_blank\" data-bs-toggle=\"tooltip\" data-bs-title=\"A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'bh1_17-Jul-2018_22-Jul-2018_10:34:22_img_100').\"&gt;Image Name&lt;button type=\"button\" class=\"btn btn-bd-tip-info-hidden btn-sm position-relative\"&gt;.&lt;span class=\"position-absolute top-0 start-100 translate-middle\"&gt;{{ icon_info }}&lt;/span&gt;&lt;/button&gt;&lt;/a&gt; "</v>
      </c>
    </row>
    <row r="233" spans="1:17">
      <c r="A233" s="82">
        <v>3</v>
      </c>
      <c r="B233" s="82" t="s">
        <v>1916</v>
      </c>
      <c r="C233" s="82"/>
      <c r="D233" s="82" t="s">
        <v>1670</v>
      </c>
      <c r="E233" s="82" t="s">
        <v>1396</v>
      </c>
      <c r="F233" s="82" t="s">
        <v>1743</v>
      </c>
      <c r="G233" s="86" t="s">
        <v>1743</v>
      </c>
      <c r="H233" s="106" t="str">
        <f t="shared" si="8"/>
        <v>img_name_tu</v>
      </c>
      <c r="I233" s="102" t="s">
        <v>709</v>
      </c>
      <c r="J233" s="97" t="str">
        <f>VLOOKUP(F233,glossary!H:L,5,FALSE)</f>
        <v>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c r="K233" s="98" t="s">
        <v>709</v>
      </c>
      <c r="L233" s="82" t="str">
        <f>"{{ "&amp;H233&amp;" }}"</f>
        <v>{{ img_name_tu }}</v>
      </c>
      <c r="M233" s="110" t="s">
        <v>1276</v>
      </c>
      <c r="N233" t="s">
        <v>1277</v>
      </c>
      <c r="O233" s="22" t="s">
        <v>2404</v>
      </c>
      <c r="P233" t="s">
        <v>2403</v>
      </c>
      <c r="Q233" t="str">
        <f t="shared" si="7"/>
        <v xml:space="preserve">    img_name_tu: "&lt;a href=\"09_glossary.html#img_name\" target=\"_blank\" data-bs-toggle=\"tooltip\" data-bs-title=\"A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'bh1_17-Jul-2018_22-Jul-2018_10:34:22_img_100').\"&gt;Image Name&lt;button type=\"button\" class=\"btn btn-bd-tip-info-hidden btn-sm position-relative\"&gt;.&lt;span class=\"position-absolute top-0 start-100 translate-middle\"&gt;{{ icon_info }}&lt;/span&gt;&lt;/button&gt;&lt;/a&gt; "</v>
      </c>
    </row>
    <row r="234" spans="1:17">
      <c r="A234" s="82">
        <v>2</v>
      </c>
      <c r="B234" s="82" t="s">
        <v>1922</v>
      </c>
      <c r="C234" s="82"/>
      <c r="D234" s="82" t="s">
        <v>1669</v>
      </c>
      <c r="E234" s="82" t="s">
        <v>1396</v>
      </c>
      <c r="F234" s="82" t="s">
        <v>1736</v>
      </c>
      <c r="G234" s="82" t="s">
        <v>1736</v>
      </c>
      <c r="H234" s="106" t="str">
        <f t="shared" si="8"/>
        <v>img_processing_tl</v>
      </c>
      <c r="I234" s="97" t="s">
        <v>1326</v>
      </c>
      <c r="J234" s="97" t="str">
        <f>VLOOKUP(F234,glossary!H:L,5,FALSE)</f>
        <v>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K234" s="82" t="s">
        <v>2145</v>
      </c>
      <c r="L234" s="82" t="str">
        <f>"{{ "&amp;H234&amp;" }}"</f>
        <v>{{ img_processing_tl }}</v>
      </c>
      <c r="M234" s="110" t="s">
        <v>1276</v>
      </c>
      <c r="N234" t="s">
        <v>1277</v>
      </c>
      <c r="O234" s="22" t="s">
        <v>2404</v>
      </c>
      <c r="P234" t="s">
        <v>2403</v>
      </c>
      <c r="Q234" t="str">
        <f t="shared" si="7"/>
        <v xml:space="preserve">    img_processing_tl: "&lt;a href=\"09_glossary.html#img_processing\" target=\"_blank\" data-bs-toggle=\"tooltip\" data-bs-title=\"The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image.\"&gt;image processing&lt;button type=\"button\" class=\"btn btn-bd-tip-info-hidden btn-sm position-relative\"&gt;.&lt;span class=\"position-absolute top-0 start-100 translate-middle\"&gt;{{ icon_info }}&lt;/span&gt;&lt;/button&gt;&lt;/a&gt; "</v>
      </c>
    </row>
    <row r="235" spans="1:17">
      <c r="A235" s="82">
        <v>3</v>
      </c>
      <c r="B235" s="82" t="s">
        <v>1916</v>
      </c>
      <c r="C235" s="82"/>
      <c r="D235" s="82" t="s">
        <v>1669</v>
      </c>
      <c r="E235" s="82" t="s">
        <v>1396</v>
      </c>
      <c r="F235" s="82" t="s">
        <v>1736</v>
      </c>
      <c r="G235" s="86" t="s">
        <v>1736</v>
      </c>
      <c r="H235" s="106" t="str">
        <f t="shared" si="8"/>
        <v>img_processing_tl</v>
      </c>
      <c r="I235" s="104" t="s">
        <v>1326</v>
      </c>
      <c r="J235" s="97" t="str">
        <f>VLOOKUP(F235,glossary!H:L,5,FALSE)</f>
        <v>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K235" s="99" t="s">
        <v>1326</v>
      </c>
      <c r="L235" s="82" t="str">
        <f>"{{ "&amp;H235&amp;" }}"</f>
        <v>{{ img_processing_tl }}</v>
      </c>
      <c r="M235" s="110" t="s">
        <v>1276</v>
      </c>
      <c r="N235" t="s">
        <v>1277</v>
      </c>
      <c r="O235" s="22" t="s">
        <v>2404</v>
      </c>
      <c r="P235" t="s">
        <v>2403</v>
      </c>
      <c r="Q235" t="str">
        <f t="shared" si="7"/>
        <v xml:space="preserve">    img_processing_tl: "&lt;a href=\"09_glossary.html#img_processing\" target=\"_blank\" data-bs-toggle=\"tooltip\" data-bs-title=\"The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image.\"&gt;image processing&lt;button type=\"button\" class=\"btn btn-bd-tip-info-hidden btn-sm position-relative\"&gt;.&lt;span class=\"position-absolute top-0 start-100 translate-middle\"&gt;{{ icon_info }}&lt;/span&gt;&lt;/button&gt;&lt;/a&gt; "</v>
      </c>
    </row>
    <row r="236" spans="1:17">
      <c r="A236" s="82">
        <v>2</v>
      </c>
      <c r="B236" s="82" t="s">
        <v>1922</v>
      </c>
      <c r="C236" s="82"/>
      <c r="D236" s="82" t="s">
        <v>1670</v>
      </c>
      <c r="E236" s="82" t="s">
        <v>1396</v>
      </c>
      <c r="F236" s="82" t="s">
        <v>1736</v>
      </c>
      <c r="G236" s="82" t="s">
        <v>1736</v>
      </c>
      <c r="H236" s="106" t="str">
        <f t="shared" si="8"/>
        <v>img_processing_tu</v>
      </c>
      <c r="I236" s="97" t="s">
        <v>179</v>
      </c>
      <c r="J236" s="97" t="str">
        <f>VLOOKUP(F236,glossary!H:L,5,FALSE)</f>
        <v>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K236" s="82" t="s">
        <v>2144</v>
      </c>
      <c r="L236" s="82" t="str">
        <f>"{{ "&amp;H236&amp;" }}"</f>
        <v>{{ img_processing_tu }}</v>
      </c>
      <c r="M236" s="110" t="s">
        <v>1276</v>
      </c>
      <c r="N236" t="s">
        <v>1277</v>
      </c>
      <c r="O236" s="22" t="s">
        <v>2404</v>
      </c>
      <c r="P236" t="s">
        <v>2403</v>
      </c>
      <c r="Q236" t="str">
        <f t="shared" si="7"/>
        <v xml:space="preserve">    img_processing_tu: "&lt;a href=\"09_glossary.html#img_processing\" target=\"_blank\" data-bs-toggle=\"tooltip\" data-bs-title=\"The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image.\"&gt;Image processing&lt;button type=\"button\" class=\"btn btn-bd-tip-info-hidden btn-sm position-relative\"&gt;.&lt;span class=\"position-absolute top-0 start-100 translate-middle\"&gt;{{ icon_info }}&lt;/span&gt;&lt;/button&gt;&lt;/a&gt; "</v>
      </c>
    </row>
    <row r="237" spans="1:17">
      <c r="A237" s="82">
        <v>3</v>
      </c>
      <c r="B237" s="82" t="s">
        <v>1916</v>
      </c>
      <c r="C237" s="82"/>
      <c r="D237" s="82" t="s">
        <v>1670</v>
      </c>
      <c r="E237" s="82" t="s">
        <v>1396</v>
      </c>
      <c r="F237" s="82" t="s">
        <v>1736</v>
      </c>
      <c r="G237" s="86" t="s">
        <v>1736</v>
      </c>
      <c r="H237" s="106" t="str">
        <f t="shared" si="8"/>
        <v>img_processing_tu</v>
      </c>
      <c r="I237" s="102" t="s">
        <v>179</v>
      </c>
      <c r="J237" s="97" t="str">
        <f>VLOOKUP(F237,glossary!H:L,5,FALSE)</f>
        <v>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K237" s="98" t="s">
        <v>179</v>
      </c>
      <c r="L237" s="82" t="str">
        <f>"{{ "&amp;H237&amp;" }}"</f>
        <v>{{ img_processing_tu }}</v>
      </c>
      <c r="M237" s="110" t="s">
        <v>1276</v>
      </c>
      <c r="N237" t="s">
        <v>1277</v>
      </c>
      <c r="O237" s="22" t="s">
        <v>2404</v>
      </c>
      <c r="P237" t="s">
        <v>2403</v>
      </c>
      <c r="Q237" t="str">
        <f t="shared" si="7"/>
        <v xml:space="preserve">    img_processing_tu: "&lt;a href=\"09_glossary.html#img_processing\" target=\"_blank\" data-bs-toggle=\"tooltip\" data-bs-title=\"The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image.\"&gt;Image processing&lt;button type=\"button\" class=\"btn btn-bd-tip-info-hidden btn-sm position-relative\"&gt;.&lt;span class=\"position-absolute top-0 start-100 translate-middle\"&gt;{{ icon_info }}&lt;/span&gt;&lt;/button&gt;&lt;/a&gt; "</v>
      </c>
    </row>
    <row r="238" spans="1:17">
      <c r="A238" s="82">
        <v>2</v>
      </c>
      <c r="B238" s="82" t="s">
        <v>1922</v>
      </c>
      <c r="C238" s="82"/>
      <c r="D238" s="82" t="s">
        <v>1670</v>
      </c>
      <c r="E238" s="82" t="s">
        <v>1396</v>
      </c>
      <c r="F238" s="82" t="s">
        <v>1744</v>
      </c>
      <c r="G238" s="82" t="s">
        <v>1744</v>
      </c>
      <c r="H238" s="106" t="str">
        <f t="shared" si="8"/>
        <v>img_sequence_tu</v>
      </c>
      <c r="I238" s="97" t="s">
        <v>177</v>
      </c>
      <c r="J238" s="97" t="str">
        <f>VLOOKUP(F238,glossary!H:L,5,FALSE)</f>
        <v>The order of the image in a rapid-fire sequence as reported in the image Exif data (text; e.g., '1 of 1' or '1 of 3'). Leave blank if not applicable.</v>
      </c>
      <c r="K238" s="82" t="s">
        <v>2143</v>
      </c>
      <c r="L238" s="82" t="str">
        <f>"{{ "&amp;H238&amp;" }}"</f>
        <v>{{ img_sequence_tu }}</v>
      </c>
      <c r="M238" s="110" t="s">
        <v>1276</v>
      </c>
      <c r="N238" t="s">
        <v>1277</v>
      </c>
      <c r="O238" s="22" t="s">
        <v>2404</v>
      </c>
      <c r="P238" t="s">
        <v>2403</v>
      </c>
      <c r="Q238" t="str">
        <f t="shared" si="7"/>
        <v xml:space="preserve">    img_sequence_tu: "&lt;a href=\"09_glossary.html#img_sequence\" target=\"_blank\" data-bs-toggle=\"tooltip\" data-bs-title=\"The order of the image in a rapid-fire sequence as reported in the image Exif data (text; e.g., '1 of 1' or '1 of 3'). Leave blank if not applicable.\"&gt;Image Sequence&lt;button type=\"button\" class=\"btn btn-bd-tip-info-hidden btn-sm position-relative\"&gt;.&lt;span class=\"position-absolute top-0 start-100 translate-middle\"&gt;{{ icon_info }}&lt;/span&gt;&lt;/button&gt;&lt;/a&gt; "</v>
      </c>
    </row>
    <row r="239" spans="1:17">
      <c r="A239" s="82">
        <v>3</v>
      </c>
      <c r="B239" s="82" t="s">
        <v>1916</v>
      </c>
      <c r="C239" s="82"/>
      <c r="D239" s="82" t="s">
        <v>1670</v>
      </c>
      <c r="E239" s="82" t="s">
        <v>1396</v>
      </c>
      <c r="F239" s="82" t="s">
        <v>1744</v>
      </c>
      <c r="G239" s="86" t="s">
        <v>1744</v>
      </c>
      <c r="H239" s="106" t="str">
        <f t="shared" si="8"/>
        <v>img_sequence_tu</v>
      </c>
      <c r="I239" s="102" t="s">
        <v>177</v>
      </c>
      <c r="J239" s="97" t="str">
        <f>VLOOKUP(F239,glossary!H:L,5,FALSE)</f>
        <v>The order of the image in a rapid-fire sequence as reported in the image Exif data (text; e.g., '1 of 1' or '1 of 3'). Leave blank if not applicable.</v>
      </c>
      <c r="K239" s="98" t="s">
        <v>177</v>
      </c>
      <c r="L239" s="82" t="str">
        <f>"{{ "&amp;H239&amp;" }}"</f>
        <v>{{ img_sequence_tu }}</v>
      </c>
      <c r="M239" s="110" t="s">
        <v>1276</v>
      </c>
      <c r="N239" t="s">
        <v>1277</v>
      </c>
      <c r="O239" s="22" t="s">
        <v>2404</v>
      </c>
      <c r="P239" t="s">
        <v>2403</v>
      </c>
      <c r="Q239" t="str">
        <f t="shared" si="7"/>
        <v xml:space="preserve">    img_sequence_tu: "&lt;a href=\"09_glossary.html#img_sequence\" target=\"_blank\" data-bs-toggle=\"tooltip\" data-bs-title=\"The order of the image in a rapid-fire sequence as reported in the image Exif data (text; e.g., '1 of 1' or '1 of 3'). Leave blank if not applicable.\"&gt;Image Sequence&lt;button type=\"button\" class=\"btn btn-bd-tip-info-hidden btn-sm position-relative\"&gt;.&lt;span class=\"position-absolute top-0 start-100 translate-middle\"&gt;{{ icon_info }}&lt;/span&gt;&lt;/button&gt;&lt;/a&gt; "</v>
      </c>
    </row>
    <row r="240" spans="1:17">
      <c r="A240" s="82">
        <v>1</v>
      </c>
      <c r="B240" s="82" t="s">
        <v>1525</v>
      </c>
      <c r="C240" s="82" t="s">
        <v>0</v>
      </c>
      <c r="D240" s="82" t="s">
        <v>1670</v>
      </c>
      <c r="E240" s="82" t="s">
        <v>2295</v>
      </c>
      <c r="F240" s="82" t="s">
        <v>1748</v>
      </c>
      <c r="G240" s="82" t="s">
        <v>1748</v>
      </c>
      <c r="H240" s="106" t="str">
        <f t="shared" si="8"/>
        <v>img_set_end_date_time_tu_nu</v>
      </c>
      <c r="I240" s="97" t="s">
        <v>1539</v>
      </c>
      <c r="J240" s="97" t="str">
        <f>VLOOKUP(F240,glossary!H:L,5,FALSE)</f>
        <v>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c r="K240" s="82" t="s">
        <v>1754</v>
      </c>
      <c r="L240" s="82" t="str">
        <f>"{{ "&amp;H240&amp;" }}"</f>
        <v>{{ img_set_end_date_time_tu_nu }}</v>
      </c>
      <c r="M240" s="110" t="s">
        <v>1276</v>
      </c>
      <c r="N240" t="s">
        <v>1277</v>
      </c>
      <c r="O240" s="22" t="s">
        <v>2404</v>
      </c>
      <c r="P240" t="s">
        <v>2403</v>
      </c>
      <c r="Q240" t="str">
        <f t="shared" si="7"/>
        <v xml:space="preserve">    img_set_end_date_time_tu_nu: "&lt;a href=\"09_glossary.html#img_set_end_date_time\" target=\"_blank\" data-bs-toggle=\"tooltip\" data-bs-title=\"The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malfunctioned).\"&gt;Image Set End Date Time&lt;button type=\"button\" class=\"btn btn-bd-tip-info-hidden btn-sm position-relative\"&gt;.&lt;span class=\"position-absolute top-0 start-100 translate-middle\"&gt;{{ icon_info }}&lt;/span&gt;&lt;/button&gt;&lt;/a&gt; "</v>
      </c>
    </row>
    <row r="241" spans="1:17">
      <c r="A241" s="82">
        <v>2</v>
      </c>
      <c r="B241" s="82" t="s">
        <v>1922</v>
      </c>
      <c r="C241" s="82"/>
      <c r="D241" s="82" t="s">
        <v>1670</v>
      </c>
      <c r="E241" s="82" t="s">
        <v>2289</v>
      </c>
      <c r="F241" s="82" t="s">
        <v>1748</v>
      </c>
      <c r="G241" s="82" t="s">
        <v>1748</v>
      </c>
      <c r="H241" s="106" t="str">
        <f t="shared" si="8"/>
        <v>img_set_end_date_time_tu_u</v>
      </c>
      <c r="I241" s="97" t="s">
        <v>711</v>
      </c>
      <c r="J241" s="97" t="str">
        <f>VLOOKUP(F241,glossary!H:L,5,FALSE)</f>
        <v>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c r="K241" s="82" t="s">
        <v>2140</v>
      </c>
      <c r="L241" s="82" t="str">
        <f>"{{ "&amp;H241&amp;" }}"</f>
        <v>{{ img_set_end_date_time_tu_u }}</v>
      </c>
      <c r="M241" s="110" t="s">
        <v>1276</v>
      </c>
      <c r="N241" t="s">
        <v>1277</v>
      </c>
      <c r="O241" s="22" t="s">
        <v>2404</v>
      </c>
      <c r="P241" t="s">
        <v>2403</v>
      </c>
      <c r="Q241" t="str">
        <f t="shared" si="7"/>
        <v xml:space="preserve">    img_set_end_date_time_tu_u: "&lt;a href=\"09_glossary.html#img_set_end_date_time\" target=\"_blank\" data-bs-toggle=\"tooltip\" data-bs-title=\"The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malfunctioned).\"&gt;Image Set End Date Time (DD-MMM-YYYY HH:MM:SS)&lt;button type=\"button\" class=\"btn btn-bd-tip-info-hidden btn-sm position-relative\"&gt;.&lt;span class=\"position-absolute top-0 start-100 translate-middle\"&gt;{{ icon_info }}&lt;/span&gt;&lt;/button&gt;&lt;/a&gt; "</v>
      </c>
    </row>
    <row r="242" spans="1:17">
      <c r="A242" s="82">
        <v>3</v>
      </c>
      <c r="B242" s="82" t="s">
        <v>1916</v>
      </c>
      <c r="C242" s="82"/>
      <c r="D242" s="82" t="s">
        <v>1670</v>
      </c>
      <c r="E242" s="82" t="s">
        <v>2289</v>
      </c>
      <c r="F242" s="82" t="s">
        <v>1748</v>
      </c>
      <c r="G242" s="86" t="s">
        <v>1748</v>
      </c>
      <c r="H242" s="106" t="str">
        <f t="shared" si="8"/>
        <v>img_set_end_date_time_tu_u</v>
      </c>
      <c r="I242" s="102" t="s">
        <v>711</v>
      </c>
      <c r="J242" s="97" t="str">
        <f>VLOOKUP(F242,glossary!H:L,5,FALSE)</f>
        <v>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c r="K242" s="98" t="s">
        <v>711</v>
      </c>
      <c r="L242" s="82" t="str">
        <f>"{{ "&amp;H242&amp;" }}"</f>
        <v>{{ img_set_end_date_time_tu_u }}</v>
      </c>
      <c r="M242" s="110" t="s">
        <v>1276</v>
      </c>
      <c r="N242" t="s">
        <v>1277</v>
      </c>
      <c r="O242" s="22" t="s">
        <v>2404</v>
      </c>
      <c r="P242" t="s">
        <v>2403</v>
      </c>
      <c r="Q242" t="str">
        <f t="shared" si="7"/>
        <v xml:space="preserve">    img_set_end_date_time_tu_u: "&lt;a href=\"09_glossary.html#img_set_end_date_time\" target=\"_blank\" data-bs-toggle=\"tooltip\" data-bs-title=\"The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malfunctioned).\"&gt;Image Set End Date Time (DD-MMM-YYYY HH:MM:SS)&lt;button type=\"button\" class=\"btn btn-bd-tip-info-hidden btn-sm position-relative\"&gt;.&lt;span class=\"position-absolute top-0 start-100 translate-middle\"&gt;{{ icon_info }}&lt;/span&gt;&lt;/button&gt;&lt;/a&gt; "</v>
      </c>
    </row>
    <row r="243" spans="1:17">
      <c r="A243" s="82">
        <v>1</v>
      </c>
      <c r="B243" s="82" t="s">
        <v>1525</v>
      </c>
      <c r="C243" s="82" t="s">
        <v>0</v>
      </c>
      <c r="D243" s="82" t="s">
        <v>1670</v>
      </c>
      <c r="E243" s="82" t="s">
        <v>2295</v>
      </c>
      <c r="F243" s="82" t="s">
        <v>1749</v>
      </c>
      <c r="G243" s="82" t="s">
        <v>1749</v>
      </c>
      <c r="H243" s="106" t="str">
        <f t="shared" si="8"/>
        <v>img_set_start_date_time_tu_nu</v>
      </c>
      <c r="I243" s="97" t="s">
        <v>1538</v>
      </c>
      <c r="J243" s="97" t="str">
        <f>VLOOKUP(F243,glossary!H:L,5,FALSE)</f>
        <v>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c r="K243" s="82" t="s">
        <v>1755</v>
      </c>
      <c r="L243" s="82" t="str">
        <f>"{{ "&amp;H243&amp;" }}"</f>
        <v>{{ img_set_start_date_time_tu_nu }}</v>
      </c>
      <c r="M243" s="110" t="s">
        <v>1276</v>
      </c>
      <c r="N243" t="s">
        <v>1277</v>
      </c>
      <c r="O243" s="22" t="s">
        <v>2404</v>
      </c>
      <c r="P243" t="s">
        <v>2403</v>
      </c>
      <c r="Q243" t="str">
        <f t="shared" si="7"/>
        <v xml:space="preserve">    img_set_start_date_time_tu_nu: "&lt;a href=\"09_glossary.html#img_set_start_date_time\" target=\"_blank\" data-bs-toggle=\"tooltip\" data-bs-title=\"The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delay).\"&gt;Image Set Start Date Time&lt;button type=\"button\" class=\"btn btn-bd-tip-info-hidden btn-sm position-relative\"&gt;.&lt;span class=\"position-absolute top-0 start-100 translate-middle\"&gt;{{ icon_info }}&lt;/span&gt;&lt;/button&gt;&lt;/a&gt; "</v>
      </c>
    </row>
    <row r="244" spans="1:17">
      <c r="A244" s="82">
        <v>2</v>
      </c>
      <c r="B244" s="82" t="s">
        <v>1922</v>
      </c>
      <c r="C244" s="82"/>
      <c r="D244" s="82" t="s">
        <v>1670</v>
      </c>
      <c r="E244" s="82" t="s">
        <v>2289</v>
      </c>
      <c r="F244" s="82" t="s">
        <v>1749</v>
      </c>
      <c r="G244" s="82" t="s">
        <v>1749</v>
      </c>
      <c r="H244" s="106" t="str">
        <f t="shared" si="8"/>
        <v>img_set_start_date_time_tu_u</v>
      </c>
      <c r="I244" s="97" t="s">
        <v>712</v>
      </c>
      <c r="J244" s="97" t="str">
        <f>VLOOKUP(F244,glossary!H:L,5,FALSE)</f>
        <v>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c r="K244" s="82" t="s">
        <v>2139</v>
      </c>
      <c r="L244" s="82" t="str">
        <f>"{{ "&amp;H244&amp;" }}"</f>
        <v>{{ img_set_start_date_time_tu_u }}</v>
      </c>
      <c r="M244" s="110" t="s">
        <v>1276</v>
      </c>
      <c r="N244" t="s">
        <v>1277</v>
      </c>
      <c r="O244" s="22" t="s">
        <v>2404</v>
      </c>
      <c r="P244" t="s">
        <v>2403</v>
      </c>
      <c r="Q244" t="str">
        <f t="shared" si="7"/>
        <v xml:space="preserve">    img_set_start_date_time_tu_u: "&lt;a href=\"09_glossary.html#img_set_start_date_time\" target=\"_blank\" data-bs-toggle=\"tooltip\" data-bs-title=\"The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delay).\"&gt;Image Set Start Date Time (DD-MMM-YYYY HH:MM:SS)&lt;button type=\"button\" class=\"btn btn-bd-tip-info-hidden btn-sm position-relative\"&gt;.&lt;span class=\"position-absolute top-0 start-100 translate-middle\"&gt;{{ icon_info }}&lt;/span&gt;&lt;/button&gt;&lt;/a&gt; "</v>
      </c>
    </row>
    <row r="245" spans="1:17">
      <c r="A245" s="82">
        <v>3</v>
      </c>
      <c r="B245" s="82" t="s">
        <v>1916</v>
      </c>
      <c r="C245" s="82"/>
      <c r="D245" s="82" t="s">
        <v>1670</v>
      </c>
      <c r="E245" s="82" t="s">
        <v>2289</v>
      </c>
      <c r="F245" s="82" t="s">
        <v>1749</v>
      </c>
      <c r="G245" s="86" t="s">
        <v>1749</v>
      </c>
      <c r="H245" s="106" t="str">
        <f t="shared" si="8"/>
        <v>img_set_start_date_time_tu_u</v>
      </c>
      <c r="I245" s="102" t="s">
        <v>712</v>
      </c>
      <c r="J245" s="97" t="str">
        <f>VLOOKUP(F245,glossary!H:L,5,FALSE)</f>
        <v>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c r="K245" s="98" t="s">
        <v>712</v>
      </c>
      <c r="L245" s="82" t="str">
        <f>"{{ "&amp;H245&amp;" }}"</f>
        <v>{{ img_set_start_date_time_tu_u }}</v>
      </c>
      <c r="M245" s="110" t="s">
        <v>1276</v>
      </c>
      <c r="N245" t="s">
        <v>1277</v>
      </c>
      <c r="O245" s="22" t="s">
        <v>2404</v>
      </c>
      <c r="P245" t="s">
        <v>2403</v>
      </c>
      <c r="Q245" t="str">
        <f t="shared" si="7"/>
        <v xml:space="preserve">    img_set_start_date_time_tu_u: "&lt;a href=\"09_glossary.html#img_set_start_date_time\" target=\"_blank\" data-bs-toggle=\"tooltip\" data-bs-title=\"The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delay).\"&gt;Image Set Start Date Time (DD-MMM-YYYY HH:MM:SS)&lt;button type=\"button\" class=\"btn btn-bd-tip-info-hidden btn-sm position-relative\"&gt;.&lt;span class=\"position-absolute top-0 start-100 translate-middle\"&gt;{{ icon_info }}&lt;/span&gt;&lt;/button&gt;&lt;/a&gt; "</v>
      </c>
    </row>
    <row r="246" spans="1:17">
      <c r="A246" s="82">
        <v>2</v>
      </c>
      <c r="B246" s="82" t="s">
        <v>1922</v>
      </c>
      <c r="C246" s="82"/>
      <c r="D246" s="82" t="s">
        <v>1669</v>
      </c>
      <c r="E246" s="82" t="s">
        <v>1396</v>
      </c>
      <c r="F246" s="82" t="s">
        <v>1750</v>
      </c>
      <c r="G246" s="82" t="s">
        <v>1750</v>
      </c>
      <c r="H246" s="106" t="str">
        <f t="shared" si="8"/>
        <v>img_tagging_tl</v>
      </c>
      <c r="I246" s="97" t="s">
        <v>1327</v>
      </c>
      <c r="J246" s="97" t="str">
        <f>VLOOKUP(F246,glossary!H:L,5,FALSE)</f>
        <v>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K246" s="82" t="s">
        <v>2138</v>
      </c>
      <c r="L246" s="82" t="str">
        <f>"{{ "&amp;H246&amp;" }}"</f>
        <v>{{ img_tagging_tl }}</v>
      </c>
      <c r="M246" s="110" t="s">
        <v>1276</v>
      </c>
      <c r="N246" t="s">
        <v>1277</v>
      </c>
      <c r="O246" s="22" t="s">
        <v>2404</v>
      </c>
      <c r="P246" t="s">
        <v>2403</v>
      </c>
      <c r="Q246" t="str">
        <f t="shared" si="7"/>
        <v xml:space="preserve">    img_tagging_tl: "&lt;a href=\"09_glossary.html#img_tagging\" target=\"_blank\" data-bs-toggle=\"tooltip\" data-bs-title=\"The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image.\"&gt;image tagging&lt;button type=\"button\" class=\"btn btn-bd-tip-info-hidden btn-sm position-relative\"&gt;.&lt;span class=\"position-absolute top-0 start-100 translate-middle\"&gt;{{ icon_info }}&lt;/span&gt;&lt;/button&gt;&lt;/a&gt; "</v>
      </c>
    </row>
    <row r="247" spans="1:17">
      <c r="A247" s="82">
        <v>3</v>
      </c>
      <c r="B247" s="82" t="s">
        <v>1916</v>
      </c>
      <c r="C247" s="82"/>
      <c r="D247" s="82" t="s">
        <v>1669</v>
      </c>
      <c r="E247" s="82" t="s">
        <v>1396</v>
      </c>
      <c r="F247" s="82" t="s">
        <v>1750</v>
      </c>
      <c r="G247" s="86" t="s">
        <v>1750</v>
      </c>
      <c r="H247" s="106" t="str">
        <f t="shared" si="8"/>
        <v>img_tagging_tl</v>
      </c>
      <c r="I247" s="104" t="s">
        <v>1327</v>
      </c>
      <c r="J247" s="97" t="str">
        <f>VLOOKUP(F247,glossary!H:L,5,FALSE)</f>
        <v>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K247" s="99" t="s">
        <v>1327</v>
      </c>
      <c r="L247" s="82" t="str">
        <f>"{{ "&amp;H247&amp;" }}"</f>
        <v>{{ img_tagging_tl }}</v>
      </c>
      <c r="M247" s="110" t="s">
        <v>1276</v>
      </c>
      <c r="N247" t="s">
        <v>1277</v>
      </c>
      <c r="O247" s="22" t="s">
        <v>2404</v>
      </c>
      <c r="P247" t="s">
        <v>2403</v>
      </c>
      <c r="Q247" t="str">
        <f t="shared" si="7"/>
        <v xml:space="preserve">    img_tagging_tl: "&lt;a href=\"09_glossary.html#img_tagging\" target=\"_blank\" data-bs-toggle=\"tooltip\" data-bs-title=\"The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image.\"&gt;image tagging&lt;button type=\"button\" class=\"btn btn-bd-tip-info-hidden btn-sm position-relative\"&gt;.&lt;span class=\"position-absolute top-0 start-100 translate-middle\"&gt;{{ icon_info }}&lt;/span&gt;&lt;/button&gt;&lt;/a&gt; "</v>
      </c>
    </row>
    <row r="248" spans="1:17">
      <c r="A248" s="82">
        <v>2</v>
      </c>
      <c r="B248" s="82" t="s">
        <v>1922</v>
      </c>
      <c r="C248" s="82"/>
      <c r="D248" s="82" t="s">
        <v>1670</v>
      </c>
      <c r="E248" s="82" t="s">
        <v>1396</v>
      </c>
      <c r="F248" s="82" t="s">
        <v>1750</v>
      </c>
      <c r="G248" s="82" t="s">
        <v>1750</v>
      </c>
      <c r="H248" s="106" t="str">
        <f t="shared" si="8"/>
        <v>img_tagging_tu</v>
      </c>
      <c r="I248" s="97" t="s">
        <v>176</v>
      </c>
      <c r="J248" s="97" t="str">
        <f>VLOOKUP(F248,glossary!H:L,5,FALSE)</f>
        <v>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K248" s="82" t="s">
        <v>2137</v>
      </c>
      <c r="L248" s="82" t="str">
        <f>"{{ "&amp;H248&amp;" }}"</f>
        <v>{{ img_tagging_tu }}</v>
      </c>
      <c r="M248" s="110" t="s">
        <v>1276</v>
      </c>
      <c r="N248" t="s">
        <v>1277</v>
      </c>
      <c r="O248" s="22" t="s">
        <v>2404</v>
      </c>
      <c r="P248" t="s">
        <v>2403</v>
      </c>
      <c r="Q248" t="str">
        <f t="shared" si="7"/>
        <v xml:space="preserve">    img_tagging_tu: "&lt;a href=\"09_glossary.html#img_tagging\" target=\"_blank\" data-bs-toggle=\"tooltip\" data-bs-title=\"The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image.\"&gt;Image tagging&lt;button type=\"button\" class=\"btn btn-bd-tip-info-hidden btn-sm position-relative\"&gt;.&lt;span class=\"position-absolute top-0 start-100 translate-middle\"&gt;{{ icon_info }}&lt;/span&gt;&lt;/button&gt;&lt;/a&gt; "</v>
      </c>
    </row>
    <row r="249" spans="1:17">
      <c r="A249" s="82">
        <v>3</v>
      </c>
      <c r="B249" s="82" t="s">
        <v>1916</v>
      </c>
      <c r="C249" s="82"/>
      <c r="D249" s="82" t="s">
        <v>1670</v>
      </c>
      <c r="E249" s="82" t="s">
        <v>1396</v>
      </c>
      <c r="F249" s="82" t="s">
        <v>1750</v>
      </c>
      <c r="G249" s="86" t="s">
        <v>1750</v>
      </c>
      <c r="H249" s="106" t="str">
        <f t="shared" si="8"/>
        <v>img_tagging_tu</v>
      </c>
      <c r="I249" s="102" t="s">
        <v>176</v>
      </c>
      <c r="J249" s="97" t="str">
        <f>VLOOKUP(F249,glossary!H:L,5,FALSE)</f>
        <v>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K249" s="86" t="s">
        <v>176</v>
      </c>
      <c r="L249" s="82" t="str">
        <f>"{{ "&amp;H249&amp;" }}"</f>
        <v>{{ img_tagging_tu }}</v>
      </c>
      <c r="M249" s="110" t="s">
        <v>1276</v>
      </c>
      <c r="N249" t="s">
        <v>1277</v>
      </c>
      <c r="O249" s="22" t="s">
        <v>2404</v>
      </c>
      <c r="P249" t="s">
        <v>2403</v>
      </c>
      <c r="Q249" t="str">
        <f t="shared" si="7"/>
        <v xml:space="preserve">    img_tagging_tu: "&lt;a href=\"09_glossary.html#img_tagging\" target=\"_blank\" data-bs-toggle=\"tooltip\" data-bs-title=\"The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image.\"&gt;Image tagging&lt;button type=\"button\" class=\"btn btn-bd-tip-info-hidden btn-sm position-relative\"&gt;.&lt;span class=\"position-absolute top-0 start-100 translate-middle\"&gt;{{ icon_info }}&lt;/span&gt;&lt;/button&gt;&lt;/a&gt; "</v>
      </c>
    </row>
    <row r="250" spans="1:17">
      <c r="A250" s="82">
        <v>2</v>
      </c>
      <c r="B250" s="82" t="s">
        <v>1922</v>
      </c>
      <c r="C250" s="82"/>
      <c r="D250" s="82" t="s">
        <v>1670</v>
      </c>
      <c r="E250" s="82" t="s">
        <v>1396</v>
      </c>
      <c r="F250" s="82" t="s">
        <v>1751</v>
      </c>
      <c r="G250" s="82" t="s">
        <v>1751</v>
      </c>
      <c r="H250" s="106" t="str">
        <f t="shared" si="8"/>
        <v>img_trigger_mode_tu</v>
      </c>
      <c r="I250" s="97" t="s">
        <v>761</v>
      </c>
      <c r="J250" s="97" t="str">
        <f>VLOOKUP(F250,glossary!H:L,5,FALSE)</f>
        <v>The type of trigger mode used to capture the image as reported in the image Exif data (e.g., 'Time Lapse,' 'Motion Detection,' 'CodeLoc Not Entered,' 'External Sensor'). Record 'Unknown' if not known.</v>
      </c>
      <c r="K250" s="82" t="s">
        <v>2136</v>
      </c>
      <c r="L250" s="82" t="str">
        <f>"{{ "&amp;H250&amp;" }}"</f>
        <v>{{ img_trigger_mode_tu }}</v>
      </c>
      <c r="M250" s="110" t="s">
        <v>1276</v>
      </c>
      <c r="N250" t="s">
        <v>1277</v>
      </c>
      <c r="O250" s="22" t="s">
        <v>2404</v>
      </c>
      <c r="P250" t="s">
        <v>2403</v>
      </c>
      <c r="Q250" t="str">
        <f t="shared" si="7"/>
        <v xml:space="preserve">    img_trigger_mode_tu: "&lt;a href=\"09_glossary.html#img_trigger_mode\" target=\"_blank\" data-bs-toggle=\"tooltip\" data-bs-title=\"The type of trigger mode used to capture the image as reported in the image Exif data (e.g., 'Time Lapse,' 'Motion Detection,' 'CodeLoc Not Entered,' 'External Sensor'). Record 'Unknown' if not known.\"&gt;Image Trigger Mode&lt;button type=\"button\" class=\"btn btn-bd-tip-info-hidden btn-sm position-relative\"&gt;.&lt;span class=\"position-absolute top-0 start-100 translate-middle\"&gt;{{ icon_info }}&lt;/span&gt;&lt;/button&gt;&lt;/a&gt; "</v>
      </c>
    </row>
    <row r="251" spans="1:17">
      <c r="A251" s="82">
        <v>3</v>
      </c>
      <c r="B251" s="82" t="s">
        <v>1916</v>
      </c>
      <c r="C251" s="82"/>
      <c r="D251" s="82" t="s">
        <v>1670</v>
      </c>
      <c r="E251" s="82" t="s">
        <v>1396</v>
      </c>
      <c r="F251" s="82" t="s">
        <v>1751</v>
      </c>
      <c r="G251" s="86" t="s">
        <v>1751</v>
      </c>
      <c r="H251" s="106" t="str">
        <f t="shared" si="8"/>
        <v>img_trigger_mode_tu</v>
      </c>
      <c r="I251" s="102" t="s">
        <v>761</v>
      </c>
      <c r="J251" s="97" t="str">
        <f>VLOOKUP(F251,glossary!H:L,5,FALSE)</f>
        <v>The type of trigger mode used to capture the image as reported in the image Exif data (e.g., 'Time Lapse,' 'Motion Detection,' 'CodeLoc Not Entered,' 'External Sensor'). Record 'Unknown' if not known.</v>
      </c>
      <c r="K251" s="98" t="s">
        <v>761</v>
      </c>
      <c r="L251" s="82" t="str">
        <f>"{{ "&amp;H251&amp;" }}"</f>
        <v>{{ img_trigger_mode_tu }}</v>
      </c>
      <c r="M251" s="110" t="s">
        <v>1276</v>
      </c>
      <c r="N251" t="s">
        <v>1277</v>
      </c>
      <c r="O251" s="22" t="s">
        <v>2404</v>
      </c>
      <c r="P251" t="s">
        <v>2403</v>
      </c>
      <c r="Q251" t="str">
        <f t="shared" si="7"/>
        <v xml:space="preserve">    img_trigger_mode_tu: "&lt;a href=\"09_glossary.html#img_trigger_mode\" target=\"_blank\" data-bs-toggle=\"tooltip\" data-bs-title=\"The type of trigger mode used to capture the image as reported in the image Exif data (e.g., 'Time Lapse,' 'Motion Detection,' 'CodeLoc Not Entered,' 'External Sensor'). Record 'Unknown' if not known.\"&gt;Image Trigger Mode&lt;button type=\"button\" class=\"btn btn-bd-tip-info-hidden btn-sm position-relative\"&gt;.&lt;span class=\"position-absolute top-0 start-100 translate-middle\"&gt;{{ icon_info }}&lt;/span&gt;&lt;/button&gt;&lt;/a&gt; "</v>
      </c>
    </row>
    <row r="252" spans="1:17">
      <c r="A252" s="82">
        <v>1</v>
      </c>
      <c r="B252" s="82" t="s">
        <v>1525</v>
      </c>
      <c r="C252" s="82" t="s">
        <v>0</v>
      </c>
      <c r="D252" s="82" t="s">
        <v>1670</v>
      </c>
      <c r="E252" s="82" t="s">
        <v>2296</v>
      </c>
      <c r="F252" s="82" t="s">
        <v>1751</v>
      </c>
      <c r="G252" s="82" t="s">
        <v>1751</v>
      </c>
      <c r="H252" s="106" t="str">
        <f t="shared" si="8"/>
        <v>img_trigger_mode_tu_pl</v>
      </c>
      <c r="I252" s="97" t="s">
        <v>1626</v>
      </c>
      <c r="J252" s="97" t="str">
        <f>VLOOKUP(F252,glossary!H:L,5,FALSE)</f>
        <v>The type of trigger mode used to capture the image as reported in the image Exif data (e.g., 'Time Lapse,' 'Motion Detection,' 'CodeLoc Not Entered,' 'External Sensor'). Record 'Unknown' if not known.</v>
      </c>
      <c r="K252" s="82" t="s">
        <v>1756</v>
      </c>
      <c r="L252" s="82" t="str">
        <f>"{{ "&amp;H252&amp;" }}"</f>
        <v>{{ img_trigger_mode_tu_pl }}</v>
      </c>
      <c r="M252" s="110" t="s">
        <v>1276</v>
      </c>
      <c r="N252" t="s">
        <v>1277</v>
      </c>
      <c r="O252" s="22" t="s">
        <v>2404</v>
      </c>
      <c r="P252" t="s">
        <v>2403</v>
      </c>
      <c r="Q252" t="str">
        <f t="shared" si="7"/>
        <v xml:space="preserve">    img_trigger_mode_tu_pl: "&lt;a href=\"09_glossary.html#img_trigger_mode\" target=\"_blank\" data-bs-toggle=\"tooltip\" data-bs-title=\"The type of trigger mode used to capture the image as reported in the image Exif data (e.g., 'Time Lapse,' 'Motion Detection,' 'CodeLoc Not Entered,' 'External Sensor'). Record 'Unknown' if not known.\"&gt;Image Trigger Modes&lt;button type=\"button\" class=\"btn btn-bd-tip-info-hidden btn-sm position-relative\"&gt;.&lt;span class=\"position-absolute top-0 start-100 translate-middle\"&gt;{{ icon_info }}&lt;/span&gt;&lt;/button&gt;&lt;/a&gt; "</v>
      </c>
    </row>
    <row r="253" spans="1:17">
      <c r="A253" s="82">
        <v>2</v>
      </c>
      <c r="B253" s="82" t="s">
        <v>1922</v>
      </c>
      <c r="C253" s="82"/>
      <c r="D253" s="82" t="s">
        <v>1670</v>
      </c>
      <c r="E253" s="82" t="s">
        <v>1396</v>
      </c>
      <c r="F253" s="82" t="s">
        <v>1745</v>
      </c>
      <c r="G253" s="82" t="s">
        <v>1745</v>
      </c>
      <c r="H253" s="106" t="str">
        <f t="shared" si="8"/>
        <v>img_sequence_comments_tu</v>
      </c>
      <c r="I253" s="97" t="s">
        <v>760</v>
      </c>
      <c r="J253" s="97" t="str">
        <f>VLOOKUP(F253,glossary!H:L,5,FALSE)</f>
        <v>Comments describing additional details about the image*/sequence.</v>
      </c>
      <c r="K253" s="82" t="s">
        <v>2142</v>
      </c>
      <c r="L253" s="82" t="str">
        <f>"{{ "&amp;H253&amp;" }}"</f>
        <v>{{ img_sequence_comments_tu }}</v>
      </c>
      <c r="M253" s="110" t="s">
        <v>1276</v>
      </c>
      <c r="N253" t="s">
        <v>1277</v>
      </c>
      <c r="O253" s="22" t="s">
        <v>2404</v>
      </c>
      <c r="P253" t="s">
        <v>2403</v>
      </c>
      <c r="Q253" t="str">
        <f t="shared" si="7"/>
        <v xml:space="preserve">    img_sequence_comments_tu: "&lt;a href=\"09_glossary.html#img_sequence_comments\" target=\"_blank\" data-bs-toggle=\"tooltip\" data-bs-title=\"Comments describing additional details about the image*/sequence.\"&gt;Image/Sequence Comments&lt;button type=\"button\" class=\"btn btn-bd-tip-info-hidden btn-sm position-relative\"&gt;.&lt;span class=\"position-absolute top-0 start-100 translate-middle\"&gt;{{ icon_info }}&lt;/span&gt;&lt;/button&gt;&lt;/a&gt; "</v>
      </c>
    </row>
    <row r="254" spans="1:17">
      <c r="A254" s="82">
        <v>3</v>
      </c>
      <c r="B254" s="82" t="s">
        <v>1916</v>
      </c>
      <c r="C254" s="82"/>
      <c r="D254" s="82" t="s">
        <v>1670</v>
      </c>
      <c r="E254" s="82" t="s">
        <v>1396</v>
      </c>
      <c r="F254" s="82" t="s">
        <v>1745</v>
      </c>
      <c r="G254" s="86" t="s">
        <v>1745</v>
      </c>
      <c r="H254" s="106" t="str">
        <f t="shared" si="8"/>
        <v>img_sequence_comments_tu</v>
      </c>
      <c r="I254" s="102" t="s">
        <v>760</v>
      </c>
      <c r="J254" s="97" t="str">
        <f>VLOOKUP(F254,glossary!H:L,5,FALSE)</f>
        <v>Comments describing additional details about the image*/sequence.</v>
      </c>
      <c r="K254" s="98" t="s">
        <v>760</v>
      </c>
      <c r="L254" s="82" t="str">
        <f>"{{ "&amp;H254&amp;" }}"</f>
        <v>{{ img_sequence_comments_tu }}</v>
      </c>
      <c r="M254" s="110" t="s">
        <v>1276</v>
      </c>
      <c r="N254" t="s">
        <v>1277</v>
      </c>
      <c r="O254" s="22" t="s">
        <v>2404</v>
      </c>
      <c r="P254" t="s">
        <v>2403</v>
      </c>
      <c r="Q254" t="str">
        <f t="shared" si="7"/>
        <v xml:space="preserve">    img_sequence_comments_tu: "&lt;a href=\"09_glossary.html#img_sequence_comments\" target=\"_blank\" data-bs-toggle=\"tooltip\" data-bs-title=\"Comments describing additional details about the image*/sequence.\"&gt;Image/Sequence Comments&lt;button type=\"button\" class=\"btn btn-bd-tip-info-hidden btn-sm position-relative\"&gt;.&lt;span class=\"position-absolute top-0 start-100 translate-middle\"&gt;{{ icon_info }}&lt;/span&gt;&lt;/button&gt;&lt;/a&gt; "</v>
      </c>
    </row>
    <row r="255" spans="1:17">
      <c r="A255" s="82">
        <v>1</v>
      </c>
      <c r="B255" s="82" t="s">
        <v>1525</v>
      </c>
      <c r="C255" s="82" t="s">
        <v>0</v>
      </c>
      <c r="D255" s="82" t="s">
        <v>1670</v>
      </c>
      <c r="E255" s="82" t="s">
        <v>2295</v>
      </c>
      <c r="F255" s="82" t="s">
        <v>1746</v>
      </c>
      <c r="G255" s="82" t="s">
        <v>1746</v>
      </c>
      <c r="H255" s="106" t="str">
        <f t="shared" si="8"/>
        <v>img_sequence_date_time_tu_nu</v>
      </c>
      <c r="I255" s="97" t="s">
        <v>1537</v>
      </c>
      <c r="J255" s="97" t="str">
        <f>VLOOKUP(F255,glossary!H:L,5,FALSE)</f>
        <v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c r="K255" s="82" t="s">
        <v>1753</v>
      </c>
      <c r="L255" s="82" t="str">
        <f>"{{ "&amp;H255&amp;" }}"</f>
        <v>{{ img_sequence_date_time_tu_nu }}</v>
      </c>
      <c r="M255" s="110" t="s">
        <v>1276</v>
      </c>
      <c r="N255" t="s">
        <v>1277</v>
      </c>
      <c r="O255" s="22" t="s">
        <v>2404</v>
      </c>
      <c r="P255" t="s">
        <v>2403</v>
      </c>
      <c r="Q255" t="str">
        <f t="shared" si="7"/>
        <v xml:space="preserve">    img_sequence_date_time_tu_nu: "&lt;a href=\"09_glossary.html#img_sequence_date_time\" target=\"_blank\" data-bs-toggle=\"tooltip\" data-bs-title=\"The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\"&gt;Image/Sequence Date Time&lt;button type=\"button\" class=\"btn btn-bd-tip-info-hidden btn-sm position-relative\"&gt;.&lt;span class=\"position-absolute top-0 start-100 translate-middle\"&gt;{{ icon_info }}&lt;/span&gt;&lt;/button&gt;&lt;/a&gt; "</v>
      </c>
    </row>
    <row r="256" spans="1:17">
      <c r="A256" s="82">
        <v>2</v>
      </c>
      <c r="B256" s="82" t="s">
        <v>1922</v>
      </c>
      <c r="C256" s="82"/>
      <c r="D256" s="82" t="s">
        <v>1670</v>
      </c>
      <c r="E256" s="82" t="s">
        <v>2289</v>
      </c>
      <c r="F256" s="82" t="s">
        <v>1746</v>
      </c>
      <c r="G256" s="82" t="s">
        <v>1746</v>
      </c>
      <c r="H256" s="106" t="str">
        <f t="shared" si="8"/>
        <v>img_sequence_date_time_tu_u</v>
      </c>
      <c r="I256" s="97" t="s">
        <v>710</v>
      </c>
      <c r="J256" s="97" t="str">
        <f>VLOOKUP(F256,glossary!H:L,5,FALSE)</f>
        <v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c r="K256" s="82" t="s">
        <v>2141</v>
      </c>
      <c r="L256" s="82" t="str">
        <f>"{{ "&amp;H256&amp;" }}"</f>
        <v>{{ img_sequence_date_time_tu_u }}</v>
      </c>
      <c r="M256" s="110" t="s">
        <v>1276</v>
      </c>
      <c r="N256" t="s">
        <v>1277</v>
      </c>
      <c r="O256" s="22" t="s">
        <v>2404</v>
      </c>
      <c r="P256" t="s">
        <v>2403</v>
      </c>
      <c r="Q256" t="str">
        <f t="shared" si="7"/>
        <v xml:space="preserve">    img_sequence_date_time_tu_u: "&lt;a href=\"09_glossary.html#img_sequence_date_time\" target=\"_blank\" data-bs-toggle=\"tooltip\" data-bs-title=\"The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\"&gt;Image/Sequence Date Time (DD-MMM-YYYY HH:MM:SS)&lt;button type=\"button\" class=\"btn btn-bd-tip-info-hidden btn-sm position-relative\"&gt;.&lt;span class=\"position-absolute top-0 start-100 translate-middle\"&gt;{{ icon_info }}&lt;/span&gt;&lt;/button&gt;&lt;/a&gt; "</v>
      </c>
    </row>
    <row r="257" spans="1:17">
      <c r="A257" s="82">
        <v>3</v>
      </c>
      <c r="B257" s="82" t="s">
        <v>1916</v>
      </c>
      <c r="C257" s="82"/>
      <c r="D257" s="82" t="s">
        <v>1670</v>
      </c>
      <c r="E257" s="82" t="s">
        <v>2289</v>
      </c>
      <c r="F257" s="82" t="s">
        <v>1746</v>
      </c>
      <c r="G257" s="86" t="s">
        <v>1746</v>
      </c>
      <c r="H257" s="106" t="str">
        <f t="shared" si="8"/>
        <v>img_sequence_date_time_tu_u</v>
      </c>
      <c r="I257" s="102" t="s">
        <v>710</v>
      </c>
      <c r="J257" s="97" t="str">
        <f>VLOOKUP(F257,glossary!H:L,5,FALSE)</f>
        <v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c r="K257" s="98" t="s">
        <v>710</v>
      </c>
      <c r="L257" s="82" t="str">
        <f>"{{ "&amp;H257&amp;" }}"</f>
        <v>{{ img_sequence_date_time_tu_u }}</v>
      </c>
      <c r="M257" s="110" t="s">
        <v>1276</v>
      </c>
      <c r="N257" t="s">
        <v>1277</v>
      </c>
      <c r="O257" s="22" t="s">
        <v>2404</v>
      </c>
      <c r="P257" t="s">
        <v>2403</v>
      </c>
      <c r="Q257" t="str">
        <f t="shared" si="7"/>
        <v xml:space="preserve">    img_sequence_date_time_tu_u: "&lt;a href=\"09_glossary.html#img_sequence_date_time\" target=\"_blank\" data-bs-toggle=\"tooltip\" data-bs-title=\"The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\"&gt;Image/Sequence Date Time (DD-MMM-YYYY HH:MM:SS)&lt;button type=\"button\" class=\"btn btn-bd-tip-info-hidden btn-sm position-relative\"&gt;.&lt;span class=\"position-absolute top-0 start-100 translate-middle\"&gt;{{ icon_info }}&lt;/span&gt;&lt;/button&gt;&lt;/a&gt; "</v>
      </c>
    </row>
    <row r="258" spans="1:17">
      <c r="A258" s="82">
        <v>2</v>
      </c>
      <c r="B258" s="82" t="s">
        <v>1922</v>
      </c>
      <c r="C258" s="82"/>
      <c r="D258" s="82" t="s">
        <v>1669</v>
      </c>
      <c r="E258" s="82" t="s">
        <v>1396</v>
      </c>
      <c r="F258" s="82" t="s">
        <v>173</v>
      </c>
      <c r="G258" s="82" t="s">
        <v>173</v>
      </c>
      <c r="H258" s="106" t="str">
        <f t="shared" si="8"/>
        <v>imperfect_detection_tl</v>
      </c>
      <c r="I258" s="97" t="s">
        <v>1328</v>
      </c>
      <c r="J258" s="97" t="str">
        <f>VLOOKUP(F258,glossary!H:L,5,FALSE)</f>
        <v>Species are often detected 'imperfectly,' meaning that they are not always detected when they are present (e.g., due to cover of vegetation, cryptic nature or small size) (MacKenzie et al., 2004).</v>
      </c>
      <c r="K258" s="82" t="s">
        <v>2135</v>
      </c>
      <c r="L258" s="82" t="str">
        <f>"{{ "&amp;H258&amp;" }}"</f>
        <v>{{ imperfect_detection_tl }}</v>
      </c>
      <c r="M258" s="110" t="s">
        <v>1276</v>
      </c>
      <c r="N258" t="s">
        <v>1277</v>
      </c>
      <c r="O258" s="22" t="s">
        <v>2404</v>
      </c>
      <c r="P258" t="s">
        <v>2403</v>
      </c>
      <c r="Q258" t="str">
        <f t="shared" si="7"/>
        <v xml:space="preserve">    imperfect_detection_tl: "&lt;a href=\"09_glossary.html#imperfect_detection\" target=\"_blank\" data-bs-toggle=\"tooltip\" data-bs-title=\"Species are often detected 'imperfectly,' meaning that they are not always detected when they are present (e.g., due to cover of vegetation, cryptic nature or small size) (MacKenzie et al., 2004).\"&gt;imperfect detection&lt;button type=\"button\" class=\"btn btn-bd-tip-info-hidden btn-sm position-relative\"&gt;.&lt;span class=\"position-absolute top-0 start-100 translate-middle\"&gt;{{ icon_info }}&lt;/span&gt;&lt;/button&gt;&lt;/a&gt; "</v>
      </c>
    </row>
    <row r="259" spans="1:17">
      <c r="A259" s="82">
        <v>3</v>
      </c>
      <c r="B259" s="82" t="s">
        <v>1916</v>
      </c>
      <c r="C259" s="82"/>
      <c r="D259" s="82" t="s">
        <v>1669</v>
      </c>
      <c r="E259" s="82" t="s">
        <v>1396</v>
      </c>
      <c r="F259" s="82" t="s">
        <v>173</v>
      </c>
      <c r="G259" s="86" t="s">
        <v>173</v>
      </c>
      <c r="H259" s="106" t="str">
        <f t="shared" si="8"/>
        <v>imperfect_detection_tl</v>
      </c>
      <c r="I259" s="104" t="s">
        <v>1328</v>
      </c>
      <c r="J259" s="97" t="str">
        <f>VLOOKUP(F259,glossary!H:L,5,FALSE)</f>
        <v>Species are often detected 'imperfectly,' meaning that they are not always detected when they are present (e.g., due to cover of vegetation, cryptic nature or small size) (MacKenzie et al., 2004).</v>
      </c>
      <c r="K259" s="99" t="s">
        <v>1328</v>
      </c>
      <c r="L259" s="82" t="str">
        <f>"{{ "&amp;H259&amp;" }}"</f>
        <v>{{ imperfect_detection_tl }}</v>
      </c>
      <c r="M259" s="110" t="s">
        <v>1276</v>
      </c>
      <c r="N259" t="s">
        <v>1277</v>
      </c>
      <c r="O259" s="22" t="s">
        <v>2404</v>
      </c>
      <c r="P259" t="s">
        <v>2403</v>
      </c>
      <c r="Q259" t="str">
        <f t="shared" ref="Q259:Q322" si="9">IF(J259&lt;&gt;"-",("    "&amp;H259&amp;": "&amp;""""&amp;"&lt;a href=\"&amp;""""&amp;"09_glossary.html#"&amp;G259&amp;N259&amp;J259&amp;O259&amp;I259&amp;P259&amp;""""),"-")</f>
        <v xml:space="preserve">    imperfect_detection_tl: "&lt;a href=\"09_glossary.html#imperfect_detection\" target=\"_blank\" data-bs-toggle=\"tooltip\" data-bs-title=\"Species are often detected 'imperfectly,' meaning that they are not always detected when they are present (e.g., due to cover of vegetation, cryptic nature or small size) (MacKenzie et al., 2004).\"&gt;imperfect detection&lt;button type=\"button\" class=\"btn btn-bd-tip-info-hidden btn-sm position-relative\"&gt;.&lt;span class=\"position-absolute top-0 start-100 translate-middle\"&gt;{{ icon_info }}&lt;/span&gt;&lt;/button&gt;&lt;/a&gt; "</v>
      </c>
    </row>
    <row r="260" spans="1:17">
      <c r="A260" s="82">
        <v>2</v>
      </c>
      <c r="B260" s="82" t="s">
        <v>1922</v>
      </c>
      <c r="C260" s="82"/>
      <c r="D260" s="82" t="s">
        <v>1670</v>
      </c>
      <c r="E260" s="82" t="s">
        <v>1396</v>
      </c>
      <c r="F260" s="82" t="s">
        <v>173</v>
      </c>
      <c r="G260" s="82" t="s">
        <v>173</v>
      </c>
      <c r="H260" s="106" t="str">
        <f t="shared" si="8"/>
        <v>imperfect_detection_tu</v>
      </c>
      <c r="I260" s="97" t="s">
        <v>174</v>
      </c>
      <c r="J260" s="97" t="str">
        <f>VLOOKUP(F260,glossary!H:L,5,FALSE)</f>
        <v>Species are often detected 'imperfectly,' meaning that they are not always detected when they are present (e.g., due to cover of vegetation, cryptic nature or small size) (MacKenzie et al., 2004).</v>
      </c>
      <c r="K260" s="82" t="s">
        <v>2134</v>
      </c>
      <c r="L260" s="82" t="str">
        <f>"{{ "&amp;H260&amp;" }}"</f>
        <v>{{ imperfect_detection_tu }}</v>
      </c>
      <c r="M260" s="110" t="s">
        <v>1276</v>
      </c>
      <c r="N260" t="s">
        <v>1277</v>
      </c>
      <c r="O260" s="22" t="s">
        <v>2404</v>
      </c>
      <c r="P260" t="s">
        <v>2403</v>
      </c>
      <c r="Q260" t="str">
        <f t="shared" si="9"/>
        <v xml:space="preserve">    imperfect_detection_tu: "&lt;a href=\"09_glossary.html#imperfect_detection\" target=\"_blank\" data-bs-toggle=\"tooltip\" data-bs-title=\"Species are often detected 'imperfectly,' meaning that they are not always detected when they are present (e.g., due to cover of vegetation, cryptic nature or small size) (MacKenzie et al., 2004).\"&gt;Imperfect detection&lt;button type=\"button\" class=\"btn btn-bd-tip-info-hidden btn-sm position-relative\"&gt;.&lt;span class=\"position-absolute top-0 start-100 translate-middle\"&gt;{{ icon_info }}&lt;/span&gt;&lt;/button&gt;&lt;/a&gt; "</v>
      </c>
    </row>
    <row r="261" spans="1:17">
      <c r="A261" s="82">
        <v>3</v>
      </c>
      <c r="B261" s="82" t="s">
        <v>1916</v>
      </c>
      <c r="C261" s="82"/>
      <c r="D261" s="82" t="s">
        <v>1670</v>
      </c>
      <c r="E261" s="82" t="s">
        <v>1396</v>
      </c>
      <c r="F261" s="82" t="s">
        <v>173</v>
      </c>
      <c r="G261" s="86" t="s">
        <v>173</v>
      </c>
      <c r="H261" s="106" t="str">
        <f t="shared" si="8"/>
        <v>imperfect_detection_tu</v>
      </c>
      <c r="I261" s="102" t="s">
        <v>174</v>
      </c>
      <c r="J261" s="97" t="str">
        <f>VLOOKUP(F261,glossary!H:L,5,FALSE)</f>
        <v>Species are often detected 'imperfectly,' meaning that they are not always detected when they are present (e.g., due to cover of vegetation, cryptic nature or small size) (MacKenzie et al., 2004).</v>
      </c>
      <c r="K261" s="86" t="s">
        <v>174</v>
      </c>
      <c r="L261" s="82" t="str">
        <f>"{{ "&amp;H261&amp;" }}"</f>
        <v>{{ imperfect_detection_tu }}</v>
      </c>
      <c r="M261" s="110" t="s">
        <v>1276</v>
      </c>
      <c r="N261" t="s">
        <v>1277</v>
      </c>
      <c r="O261" s="22" t="s">
        <v>2404</v>
      </c>
      <c r="P261" t="s">
        <v>2403</v>
      </c>
      <c r="Q261" t="str">
        <f t="shared" si="9"/>
        <v xml:space="preserve">    imperfect_detection_tu: "&lt;a href=\"09_glossary.html#imperfect_detection\" target=\"_blank\" data-bs-toggle=\"tooltip\" data-bs-title=\"Species are often detected 'imperfectly,' meaning that they are not always detected when they are present (e.g., due to cover of vegetation, cryptic nature or small size) (MacKenzie et al., 2004).\"&gt;Imperfect detection&lt;button type=\"button\" class=\"btn btn-bd-tip-info-hidden btn-sm position-relative\"&gt;.&lt;span class=\"position-absolute top-0 start-100 translate-middle\"&gt;{{ icon_info }}&lt;/span&gt;&lt;/button&gt;&lt;/a&gt; "</v>
      </c>
    </row>
    <row r="262" spans="1:17">
      <c r="A262" s="82">
        <v>2</v>
      </c>
      <c r="B262" s="82" t="s">
        <v>1922</v>
      </c>
      <c r="C262" s="82"/>
      <c r="D262" s="82" t="s">
        <v>1669</v>
      </c>
      <c r="E262" s="82" t="s">
        <v>2296</v>
      </c>
      <c r="F262" s="82" t="s">
        <v>170</v>
      </c>
      <c r="G262" s="82" t="s">
        <v>170</v>
      </c>
      <c r="H262" s="106" t="str">
        <f t="shared" si="8"/>
        <v>independent_detections_tl_pl</v>
      </c>
      <c r="I262" s="97" t="s">
        <v>1329</v>
      </c>
      <c r="J262" s="97" t="str">
        <f>VLOOKUP(F262,glossary!H:L,5,FALSE)</f>
        <v>Detections that are deemed to be independent based on a user-defined threshold (e.g., 30 minutes).</v>
      </c>
      <c r="K262" s="82" t="s">
        <v>2133</v>
      </c>
      <c r="L262" s="82" t="str">
        <f>"{{ "&amp;H262&amp;" }}"</f>
        <v>{{ independent_detections_tl_pl }}</v>
      </c>
      <c r="M262" s="110" t="s">
        <v>1276</v>
      </c>
      <c r="N262" t="s">
        <v>1277</v>
      </c>
      <c r="O262" s="22" t="s">
        <v>2404</v>
      </c>
      <c r="P262" t="s">
        <v>2403</v>
      </c>
      <c r="Q262" t="str">
        <f t="shared" si="9"/>
        <v xml:space="preserve">    independent_detections_tl_pl: "&lt;a href=\"09_glossary.html#independent_detections\" target=\"_blank\" data-bs-toggle=\"tooltip\" data-bs-title=\"Detections that are deemed to be independent based on a user-defined threshold (e.g., 30 minutes).\"&gt;independent detections&lt;button type=\"button\" class=\"btn btn-bd-tip-info-hidden btn-sm position-relative\"&gt;.&lt;span class=\"position-absolute top-0 start-100 translate-middle\"&gt;{{ icon_info }}&lt;/span&gt;&lt;/button&gt;&lt;/a&gt; "</v>
      </c>
    </row>
    <row r="263" spans="1:17">
      <c r="A263" s="82">
        <v>3</v>
      </c>
      <c r="B263" s="82" t="s">
        <v>1916</v>
      </c>
      <c r="C263" s="82"/>
      <c r="D263" s="82" t="s">
        <v>1669</v>
      </c>
      <c r="E263" s="82" t="s">
        <v>1396</v>
      </c>
      <c r="F263" s="82" t="s">
        <v>170</v>
      </c>
      <c r="G263" s="86" t="s">
        <v>170</v>
      </c>
      <c r="H263" s="106" t="str">
        <f t="shared" si="8"/>
        <v>independent_detections_tl</v>
      </c>
      <c r="I263" s="104" t="s">
        <v>1329</v>
      </c>
      <c r="J263" s="97" t="str">
        <f>VLOOKUP(F263,glossary!H:L,5,FALSE)</f>
        <v>Detections that are deemed to be independent based on a user-defined threshold (e.g., 30 minutes).</v>
      </c>
      <c r="K263" s="99" t="s">
        <v>1329</v>
      </c>
      <c r="L263" s="82" t="str">
        <f>"{{ "&amp;H263&amp;" }}"</f>
        <v>{{ independent_detections_tl }}</v>
      </c>
      <c r="M263" s="110" t="s">
        <v>1276</v>
      </c>
      <c r="N263" t="s">
        <v>1277</v>
      </c>
      <c r="O263" s="22" t="s">
        <v>2404</v>
      </c>
      <c r="P263" t="s">
        <v>2403</v>
      </c>
      <c r="Q263" t="str">
        <f t="shared" si="9"/>
        <v xml:space="preserve">    independent_detections_tl: "&lt;a href=\"09_glossary.html#independent_detections\" target=\"_blank\" data-bs-toggle=\"tooltip\" data-bs-title=\"Detections that are deemed to be independent based on a user-defined threshold (e.g., 30 minutes).\"&gt;independent detections&lt;button type=\"button\" class=\"btn btn-bd-tip-info-hidden btn-sm position-relative\"&gt;.&lt;span class=\"position-absolute top-0 start-100 translate-middle\"&gt;{{ icon_info }}&lt;/span&gt;&lt;/button&gt;&lt;/a&gt; "</v>
      </c>
    </row>
    <row r="264" spans="1:17">
      <c r="A264" s="82">
        <v>2</v>
      </c>
      <c r="B264" s="82" t="s">
        <v>1922</v>
      </c>
      <c r="C264" s="82"/>
      <c r="D264" s="82" t="s">
        <v>1670</v>
      </c>
      <c r="E264" s="82" t="s">
        <v>2296</v>
      </c>
      <c r="F264" s="82" t="s">
        <v>170</v>
      </c>
      <c r="G264" s="82" t="s">
        <v>170</v>
      </c>
      <c r="H264" s="106" t="str">
        <f t="shared" si="8"/>
        <v>independent_detections_tu_pl</v>
      </c>
      <c r="I264" s="97" t="s">
        <v>172</v>
      </c>
      <c r="J264" s="97" t="str">
        <f>VLOOKUP(F264,glossary!H:L,5,FALSE)</f>
        <v>Detections that are deemed to be independent based on a user-defined threshold (e.g., 30 minutes).</v>
      </c>
      <c r="K264" s="82" t="s">
        <v>2132</v>
      </c>
      <c r="L264" s="82" t="str">
        <f>"{{ "&amp;H264&amp;" }}"</f>
        <v>{{ independent_detections_tu_pl }}</v>
      </c>
      <c r="M264" s="110" t="s">
        <v>1276</v>
      </c>
      <c r="N264" t="s">
        <v>1277</v>
      </c>
      <c r="O264" s="22" t="s">
        <v>2404</v>
      </c>
      <c r="P264" t="s">
        <v>2403</v>
      </c>
      <c r="Q264" t="str">
        <f t="shared" si="9"/>
        <v xml:space="preserve">    independent_detections_tu_pl: "&lt;a href=\"09_glossary.html#independent_detections\" target=\"_blank\" data-bs-toggle=\"tooltip\" data-bs-title=\"Detections that are deemed to be independent based on a user-defined threshold (e.g., 30 minutes).\"&gt;Independent detections&lt;button type=\"button\" class=\"btn btn-bd-tip-info-hidden btn-sm position-relative\"&gt;.&lt;span class=\"position-absolute top-0 start-100 translate-middle\"&gt;{{ icon_info }}&lt;/span&gt;&lt;/button&gt;&lt;/a&gt; "</v>
      </c>
    </row>
    <row r="265" spans="1:17">
      <c r="A265" s="82">
        <v>3</v>
      </c>
      <c r="B265" s="82" t="s">
        <v>1916</v>
      </c>
      <c r="C265" s="82"/>
      <c r="D265" s="82" t="s">
        <v>1670</v>
      </c>
      <c r="E265" s="82" t="s">
        <v>1396</v>
      </c>
      <c r="F265" s="82" t="s">
        <v>170</v>
      </c>
      <c r="G265" s="86" t="s">
        <v>170</v>
      </c>
      <c r="H265" s="106" t="str">
        <f t="shared" si="8"/>
        <v>independent_detections_tu</v>
      </c>
      <c r="I265" s="102" t="s">
        <v>172</v>
      </c>
      <c r="J265" s="97" t="str">
        <f>VLOOKUP(F265,glossary!H:L,5,FALSE)</f>
        <v>Detections that are deemed to be independent based on a user-defined threshold (e.g., 30 minutes).</v>
      </c>
      <c r="K265" s="86" t="s">
        <v>172</v>
      </c>
      <c r="L265" s="82" t="str">
        <f>"{{ "&amp;H265&amp;" }}"</f>
        <v>{{ independent_detections_tu }}</v>
      </c>
      <c r="M265" s="110" t="s">
        <v>1276</v>
      </c>
      <c r="N265" t="s">
        <v>1277</v>
      </c>
      <c r="O265" s="22" t="s">
        <v>2404</v>
      </c>
      <c r="P265" t="s">
        <v>2403</v>
      </c>
      <c r="Q265" t="str">
        <f t="shared" si="9"/>
        <v xml:space="preserve">    independent_detections_tu: "&lt;a href=\"09_glossary.html#independent_detections\" target=\"_blank\" data-bs-toggle=\"tooltip\" data-bs-title=\"Detections that are deemed to be independent based on a user-defined threshold (e.g., 30 minutes).\"&gt;Independent detections&lt;button type=\"button\" class=\"btn btn-bd-tip-info-hidden btn-sm position-relative\"&gt;.&lt;span class=\"position-absolute top-0 start-100 translate-middle\"&gt;{{ icon_info }}&lt;/span&gt;&lt;/button&gt;&lt;/a&gt; "</v>
      </c>
    </row>
    <row r="266" spans="1:17">
      <c r="A266" s="82">
        <v>2</v>
      </c>
      <c r="B266" s="82" t="s">
        <v>1922</v>
      </c>
      <c r="C266" s="82"/>
      <c r="D266" s="82" t="s">
        <v>1670</v>
      </c>
      <c r="E266" s="82" t="s">
        <v>1396</v>
      </c>
      <c r="F266" s="82" t="s">
        <v>283</v>
      </c>
      <c r="G266" s="82" t="s">
        <v>283</v>
      </c>
      <c r="H266" s="106" t="str">
        <f t="shared" si="8"/>
        <v>individual_count_tu</v>
      </c>
      <c r="I266" s="97" t="s">
        <v>713</v>
      </c>
      <c r="J266" s="97" t="str">
        <f>VLOOKUP(F266,glossary!H:L,5,FALSE)</f>
        <v>The number of unique individuals being categorized. Depending on the Event Type, this may be recorded as the total number of individuals, or according to Age Class and*/or Sex Class.</v>
      </c>
      <c r="K266" s="82" t="s">
        <v>2129</v>
      </c>
      <c r="L266" s="82" t="str">
        <f>"{{ "&amp;H266&amp;" }}"</f>
        <v>{{ individual_count_tu }}</v>
      </c>
      <c r="M266" s="110" t="s">
        <v>1276</v>
      </c>
      <c r="N266" t="s">
        <v>1277</v>
      </c>
      <c r="O266" s="22" t="s">
        <v>2404</v>
      </c>
      <c r="P266" t="s">
        <v>2403</v>
      </c>
      <c r="Q266" t="str">
        <f t="shared" si="9"/>
        <v xml:space="preserve">    individual_count_tu: "&lt;a href=\"09_glossary.html#individual_count\" target=\"_blank\" data-bs-toggle=\"tooltip\" data-bs-title=\"The number of unique individuals being categorized. Depending on the Event Type, this may be recorded as the total number of individuals, or according to Age Class and*/or Sex Class.\"&gt;Individual Count&lt;button type=\"button\" class=\"btn btn-bd-tip-info-hidden btn-sm position-relative\"&gt;.&lt;span class=\"position-absolute top-0 start-100 translate-middle\"&gt;{{ icon_info }}&lt;/span&gt;&lt;/button&gt;&lt;/a&gt; "</v>
      </c>
    </row>
    <row r="267" spans="1:17">
      <c r="A267" s="82">
        <v>3</v>
      </c>
      <c r="B267" s="82" t="s">
        <v>1916</v>
      </c>
      <c r="C267" s="82"/>
      <c r="D267" s="82" t="s">
        <v>1670</v>
      </c>
      <c r="E267" s="82" t="s">
        <v>1396</v>
      </c>
      <c r="F267" s="82" t="s">
        <v>283</v>
      </c>
      <c r="G267" s="86" t="s">
        <v>283</v>
      </c>
      <c r="H267" s="106" t="str">
        <f t="shared" si="8"/>
        <v>individual_count_tu</v>
      </c>
      <c r="I267" s="102" t="s">
        <v>713</v>
      </c>
      <c r="J267" s="97" t="str">
        <f>VLOOKUP(F267,glossary!H:L,5,FALSE)</f>
        <v>The number of unique individuals being categorized. Depending on the Event Type, this may be recorded as the total number of individuals, or according to Age Class and*/or Sex Class.</v>
      </c>
      <c r="K267" s="98" t="s">
        <v>713</v>
      </c>
      <c r="L267" s="82" t="str">
        <f>"{{ "&amp;H267&amp;" }}"</f>
        <v>{{ individual_count_tu }}</v>
      </c>
      <c r="M267" s="110" t="s">
        <v>1276</v>
      </c>
      <c r="N267" t="s">
        <v>1277</v>
      </c>
      <c r="O267" s="22" t="s">
        <v>2404</v>
      </c>
      <c r="P267" t="s">
        <v>2403</v>
      </c>
      <c r="Q267" t="str">
        <f t="shared" si="9"/>
        <v xml:space="preserve">    individual_count_tu: "&lt;a href=\"09_glossary.html#individual_count\" target=\"_blank\" data-bs-toggle=\"tooltip\" data-bs-title=\"The number of unique individuals being categorized. Depending on the Event Type, this may be recorded as the total number of individuals, or according to Age Class and*/or Sex Class.\"&gt;Individual Count&lt;button type=\"button\" class=\"btn btn-bd-tip-info-hidden btn-sm position-relative\"&gt;.&lt;span class=\"position-absolute top-0 start-100 translate-middle\"&gt;{{ icon_info }}&lt;/span&gt;&lt;/button&gt;&lt;/a&gt; "</v>
      </c>
    </row>
    <row r="268" spans="1:17">
      <c r="A268" s="82">
        <v>2</v>
      </c>
      <c r="B268" s="82" t="s">
        <v>1922</v>
      </c>
      <c r="C268" s="82"/>
      <c r="D268" s="82" t="s">
        <v>1669</v>
      </c>
      <c r="E268" s="82" t="s">
        <v>1396</v>
      </c>
      <c r="F268" s="82" t="s">
        <v>168</v>
      </c>
      <c r="G268" s="82" t="s">
        <v>168</v>
      </c>
      <c r="H268" s="106" t="str">
        <f t="shared" si="8"/>
        <v>settings_infrared_illum_tl</v>
      </c>
      <c r="I268" s="97" t="s">
        <v>1330</v>
      </c>
      <c r="J268" s="97" t="str">
        <f>VLOOKUP(F268,glossary!H:L,5,FALSE)</f>
        <v>The camera setting that can be enabled (if applicable to the camera make and camera model) to obtain greater visibility at night by producing infrared light. This field is categorical; leave blank if not applicable and record 'Unknown' if not known.</v>
      </c>
      <c r="K268" s="82" t="s">
        <v>2002</v>
      </c>
      <c r="L268" s="82" t="str">
        <f>"{{ "&amp;H268&amp;" }}"</f>
        <v>{{ settings_infrared_illum_tl }}</v>
      </c>
      <c r="M268" s="110" t="s">
        <v>1276</v>
      </c>
      <c r="N268" t="s">
        <v>1277</v>
      </c>
      <c r="O268" s="22" t="s">
        <v>2404</v>
      </c>
      <c r="P268" t="s">
        <v>2403</v>
      </c>
      <c r="Q268" t="str">
        <f t="shared" si="9"/>
        <v xml:space="preserve">    settings_infrared_illum_tl: "&lt;a href=\"09_glossary.html#settings_infrared_illum\" target=\"_blank\" data-bs-toggle=\"tooltip\" data-bs-title=\"The camera setting that can be enabled (if applicable to the camera make and camera model) to obtain greater visibility at night by producing infrared light. This field is categorical; leave blank if not applicable and record 'Unknown' if not known.\"&gt;infrared illuminator&lt;button type=\"button\" class=\"btn btn-bd-tip-info-hidden btn-sm position-relative\"&gt;.&lt;span class=\"position-absolute top-0 start-100 translate-middle\"&gt;{{ icon_info }}&lt;/span&gt;&lt;/button&gt;&lt;/a&gt; "</v>
      </c>
    </row>
    <row r="269" spans="1:17">
      <c r="A269" s="82">
        <v>3</v>
      </c>
      <c r="B269" s="82" t="s">
        <v>1916</v>
      </c>
      <c r="C269" s="82"/>
      <c r="D269" s="82" t="s">
        <v>1669</v>
      </c>
      <c r="E269" s="82" t="s">
        <v>1396</v>
      </c>
      <c r="F269" s="82" t="s">
        <v>168</v>
      </c>
      <c r="G269" s="86" t="s">
        <v>168</v>
      </c>
      <c r="H269" s="106" t="str">
        <f t="shared" si="8"/>
        <v>settings_infrared_illum_tl</v>
      </c>
      <c r="I269" s="104" t="s">
        <v>1330</v>
      </c>
      <c r="J269" s="97" t="str">
        <f>VLOOKUP(F269,glossary!H:L,5,FALSE)</f>
        <v>The camera setting that can be enabled (if applicable to the camera make and camera model) to obtain greater visibility at night by producing infrared light. This field is categorical; leave blank if not applicable and record 'Unknown' if not known.</v>
      </c>
      <c r="K269" s="99" t="s">
        <v>1330</v>
      </c>
      <c r="L269" s="82" t="str">
        <f>"{{ "&amp;H269&amp;" }}"</f>
        <v>{{ settings_infrared_illum_tl }}</v>
      </c>
      <c r="M269" s="110" t="s">
        <v>1276</v>
      </c>
      <c r="N269" t="s">
        <v>1277</v>
      </c>
      <c r="O269" s="22" t="s">
        <v>2404</v>
      </c>
      <c r="P269" t="s">
        <v>2403</v>
      </c>
      <c r="Q269" t="str">
        <f t="shared" si="9"/>
        <v xml:space="preserve">    settings_infrared_illum_tl: "&lt;a href=\"09_glossary.html#settings_infrared_illum\" target=\"_blank\" data-bs-toggle=\"tooltip\" data-bs-title=\"The camera setting that can be enabled (if applicable to the camera make and camera model) to obtain greater visibility at night by producing infrared light. This field is categorical; leave blank if not applicable and record 'Unknown' if not known.\"&gt;infrared illuminator&lt;button type=\"button\" class=\"btn btn-bd-tip-info-hidden btn-sm position-relative\"&gt;.&lt;span class=\"position-absolute top-0 start-100 translate-middle\"&gt;{{ icon_info }}&lt;/span&gt;&lt;/button&gt;&lt;/a&gt; "</v>
      </c>
    </row>
    <row r="270" spans="1:17">
      <c r="A270" s="82">
        <v>2</v>
      </c>
      <c r="B270" s="82" t="s">
        <v>1922</v>
      </c>
      <c r="C270" s="82"/>
      <c r="D270" s="82" t="s">
        <v>1670</v>
      </c>
      <c r="E270" s="82" t="s">
        <v>1396</v>
      </c>
      <c r="F270" s="82" t="s">
        <v>168</v>
      </c>
      <c r="G270" s="82" t="s">
        <v>168</v>
      </c>
      <c r="H270" s="106" t="str">
        <f t="shared" si="8"/>
        <v>settings_infrared_illum_tu</v>
      </c>
      <c r="I270" s="97" t="s">
        <v>169</v>
      </c>
      <c r="J270" s="97" t="str">
        <f>VLOOKUP(F270,glossary!H:L,5,FALSE)</f>
        <v>The camera setting that can be enabled (if applicable to the camera make and camera model) to obtain greater visibility at night by producing infrared light. This field is categorical; leave blank if not applicable and record 'Unknown' if not known.</v>
      </c>
      <c r="K270" s="82" t="s">
        <v>2001</v>
      </c>
      <c r="L270" s="82" t="str">
        <f>"{{ "&amp;H270&amp;" }}"</f>
        <v>{{ settings_infrared_illum_tu }}</v>
      </c>
      <c r="M270" s="110" t="s">
        <v>1276</v>
      </c>
      <c r="N270" t="s">
        <v>1277</v>
      </c>
      <c r="O270" s="22" t="s">
        <v>2404</v>
      </c>
      <c r="P270" t="s">
        <v>2403</v>
      </c>
      <c r="Q270" t="str">
        <f t="shared" si="9"/>
        <v xml:space="preserve">    settings_infrared_illum_tu: "&lt;a href=\"09_glossary.html#settings_infrared_illum\" target=\"_blank\" data-bs-toggle=\"tooltip\" data-bs-title=\"The camera setting that can be enabled (if applicable to the camera make and camera model) to obtain greater visibility at night by producing infrared light. This field is categorical; leave blank if not applicable and record 'Unknown' if not known.\"&gt;Infrared illuminator&lt;button type=\"button\" class=\"btn btn-bd-tip-info-hidden btn-sm position-relative\"&gt;.&lt;span class=\"position-absolute top-0 start-100 translate-middle\"&gt;{{ icon_info }}&lt;/span&gt;&lt;/button&gt;&lt;/a&gt; "</v>
      </c>
    </row>
    <row r="271" spans="1:17">
      <c r="A271" s="82">
        <v>3</v>
      </c>
      <c r="B271" s="82" t="s">
        <v>1916</v>
      </c>
      <c r="C271" s="82"/>
      <c r="D271" s="82" t="s">
        <v>1670</v>
      </c>
      <c r="E271" s="82" t="s">
        <v>1396</v>
      </c>
      <c r="F271" s="82" t="s">
        <v>168</v>
      </c>
      <c r="G271" s="86" t="s">
        <v>168</v>
      </c>
      <c r="H271" s="106" t="str">
        <f t="shared" si="8"/>
        <v>settings_infrared_illum_tu</v>
      </c>
      <c r="I271" s="102" t="s">
        <v>169</v>
      </c>
      <c r="J271" s="97" t="str">
        <f>VLOOKUP(F271,glossary!H:L,5,FALSE)</f>
        <v>The camera setting that can be enabled (if applicable to the camera make and camera model) to obtain greater visibility at night by producing infrared light. This field is categorical; leave blank if not applicable and record 'Unknown' if not known.</v>
      </c>
      <c r="K271" s="86" t="s">
        <v>169</v>
      </c>
      <c r="L271" s="82" t="str">
        <f>"{{ "&amp;H271&amp;" }}"</f>
        <v>{{ settings_infrared_illum_tu }}</v>
      </c>
      <c r="M271" s="110" t="s">
        <v>1276</v>
      </c>
      <c r="N271" t="s">
        <v>1277</v>
      </c>
      <c r="O271" s="22" t="s">
        <v>2404</v>
      </c>
      <c r="P271" t="s">
        <v>2403</v>
      </c>
      <c r="Q271" t="str">
        <f t="shared" si="9"/>
        <v xml:space="preserve">    settings_infrared_illum_tu: "&lt;a href=\"09_glossary.html#settings_infrared_illum\" target=\"_blank\" data-bs-toggle=\"tooltip\" data-bs-title=\"The camera setting that can be enabled (if applicable to the camera make and camera model) to obtain greater visibility at night by producing infrared light. This field is categorical; leave blank if not applicable and record 'Unknown' if not known.\"&gt;Infrared illuminator&lt;button type=\"button\" class=\"btn btn-bd-tip-info-hidden btn-sm position-relative\"&gt;.&lt;span class=\"position-absolute top-0 start-100 translate-middle\"&gt;{{ icon_info }}&lt;/span&gt;&lt;/button&gt;&lt;/a&gt; "</v>
      </c>
    </row>
    <row r="272" spans="1:17">
      <c r="A272" s="82">
        <v>2</v>
      </c>
      <c r="B272" s="82" t="s">
        <v>1922</v>
      </c>
      <c r="C272" s="82"/>
      <c r="D272" s="82" t="s">
        <v>1670</v>
      </c>
      <c r="E272" s="82" t="s">
        <v>1126</v>
      </c>
      <c r="F272" s="82" t="s">
        <v>3</v>
      </c>
      <c r="G272" s="82" t="s">
        <v>3</v>
      </c>
      <c r="H272" s="106" t="str">
        <f t="shared" ref="H272:H335" si="10">IF(D272="-","-",IF(E272&lt;&gt;"-",(G272&amp;"_"&amp;D272&amp;"_"&amp;E272),G272&amp;"_"&amp;D272))</f>
        <v>mod_is_tu_ref</v>
      </c>
      <c r="I272" s="97" t="s">
        <v>1300</v>
      </c>
      <c r="J272" s="97" t="str">
        <f>VLOOKUP(F272,glossary!H:L,5,FALSE)</f>
        <v>A method used to estimate abundance or density from time-lapse images from randomly deployed cameras; the number of unique individuals (the count) is needed (Moeller et al., 2018).</v>
      </c>
      <c r="K272" s="82" t="s">
        <v>2097</v>
      </c>
      <c r="L272" s="82" t="str">
        <f>"{{ "&amp;H272&amp;" }}"</f>
        <v>{{ mod_is_tu_ref }}</v>
      </c>
      <c r="M272" s="110" t="s">
        <v>1276</v>
      </c>
      <c r="N272" t="s">
        <v>1277</v>
      </c>
      <c r="O272" s="22" t="s">
        <v>2404</v>
      </c>
      <c r="P272" t="s">
        <v>2403</v>
      </c>
      <c r="Q272" t="str">
        <f t="shared" si="9"/>
        <v xml:space="preserve">    mod_is_tu_ref: "&lt;a href=\"09_glossary.html#mod_is\" target=\"_blank\" data-bs-toggle=\"tooltip\" data-bs-title=\"A method used to estimate abundance or density from time-lapse images from randomly deployed cameras; the number of unique individuals (the count) is needed (Moeller et al., 2018).\"&gt;Instantaneous sampling (IS) model (Moeller et al., 2018)&lt;button type=\"button\" class=\"btn btn-bd-tip-info-hidden btn-sm position-relative\"&gt;.&lt;span class=\"position-absolute top-0 start-100 translate-middle\"&gt;{{ icon_info }}&lt;/span&gt;&lt;/button&gt;&lt;/a&gt; "</v>
      </c>
    </row>
    <row r="273" spans="1:17">
      <c r="A273" s="82">
        <v>3</v>
      </c>
      <c r="B273" s="82" t="s">
        <v>1916</v>
      </c>
      <c r="C273" s="82"/>
      <c r="D273" s="82" t="s">
        <v>1670</v>
      </c>
      <c r="E273" s="82" t="s">
        <v>1126</v>
      </c>
      <c r="F273" s="82" t="s">
        <v>3</v>
      </c>
      <c r="G273" s="86" t="s">
        <v>3</v>
      </c>
      <c r="H273" s="106" t="str">
        <f t="shared" si="10"/>
        <v>mod_is_tu_ref</v>
      </c>
      <c r="I273" s="102" t="s">
        <v>1300</v>
      </c>
      <c r="J273" s="97" t="str">
        <f>VLOOKUP(F273,glossary!H:L,5,FALSE)</f>
        <v>A method used to estimate abundance or density from time-lapse images from randomly deployed cameras; the number of unique individuals (the count) is needed (Moeller et al., 2018).</v>
      </c>
      <c r="K273" s="86" t="s">
        <v>1300</v>
      </c>
      <c r="L273" s="82" t="str">
        <f>"{{ "&amp;H273&amp;" }}"</f>
        <v>{{ mod_is_tu_ref }}</v>
      </c>
      <c r="M273" s="110" t="s">
        <v>1276</v>
      </c>
      <c r="N273" t="s">
        <v>1277</v>
      </c>
      <c r="O273" s="22" t="s">
        <v>2404</v>
      </c>
      <c r="P273" t="s">
        <v>2403</v>
      </c>
      <c r="Q273" t="str">
        <f t="shared" si="9"/>
        <v xml:space="preserve">    mod_is_tu_ref: "&lt;a href=\"09_glossary.html#mod_is\" target=\"_blank\" data-bs-toggle=\"tooltip\" data-bs-title=\"A method used to estimate abundance or density from time-lapse images from randomly deployed cameras; the number of unique individuals (the count) is needed (Moeller et al., 2018).\"&gt;Instantaneous sampling (IS) model (Moeller et al., 2018)&lt;button type=\"button\" class=\"btn btn-bd-tip-info-hidden btn-sm position-relative\"&gt;.&lt;span class=\"position-absolute top-0 start-100 translate-middle\"&gt;{{ icon_info }}&lt;/span&gt;&lt;/button&gt;&lt;/a&gt; "</v>
      </c>
    </row>
    <row r="274" spans="1:17">
      <c r="A274" s="82">
        <v>2</v>
      </c>
      <c r="B274" s="82" t="s">
        <v>1922</v>
      </c>
      <c r="C274" s="82"/>
      <c r="D274" s="82" t="s">
        <v>1669</v>
      </c>
      <c r="E274" s="82" t="s">
        <v>1396</v>
      </c>
      <c r="F274" s="82" t="s">
        <v>569</v>
      </c>
      <c r="G274" s="82" t="s">
        <v>569</v>
      </c>
      <c r="H274" s="106" t="str">
        <f t="shared" si="10"/>
        <v>use_intensity_tl</v>
      </c>
      <c r="I274" s="97" t="s">
        <v>1331</v>
      </c>
      <c r="J274" s="97" t="str">
        <f>VLOOKUP(F274,glossary!H:L,5,FALSE)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4" s="82" t="s">
        <v>1937</v>
      </c>
      <c r="L274" s="82" t="str">
        <f>"{{ "&amp;H274&amp;" }}"</f>
        <v>{{ use_intensity_tl }}</v>
      </c>
      <c r="M274" s="110" t="s">
        <v>1276</v>
      </c>
      <c r="N274" t="s">
        <v>1277</v>
      </c>
      <c r="O274" s="22" t="s">
        <v>2404</v>
      </c>
      <c r="P274" t="s">
        <v>2403</v>
      </c>
      <c r="Q274" t="str">
        <f t="shared" si="9"/>
        <v xml:space="preserve">    use_intensity_tl: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use&lt;button type=\"button\" class=\"btn btn-bd-tip-info-hidden btn-sm position-relative\"&gt;.&lt;span class=\"position-absolute top-0 start-100 translate-middle\"&gt;{{ icon_info }}&lt;/span&gt;&lt;/button&gt;&lt;/a&gt; "</v>
      </c>
    </row>
    <row r="275" spans="1:17">
      <c r="A275" s="82">
        <v>3</v>
      </c>
      <c r="B275" s="82" t="s">
        <v>1916</v>
      </c>
      <c r="C275" s="82"/>
      <c r="D275" s="82" t="s">
        <v>1669</v>
      </c>
      <c r="E275" s="82" t="s">
        <v>1396</v>
      </c>
      <c r="F275" s="82" t="s">
        <v>569</v>
      </c>
      <c r="G275" s="86" t="s">
        <v>569</v>
      </c>
      <c r="H275" s="106" t="str">
        <f t="shared" si="10"/>
        <v>use_intensity_tl</v>
      </c>
      <c r="I275" s="104" t="s">
        <v>1331</v>
      </c>
      <c r="J275" s="97" t="str">
        <f>VLOOKUP(F275,glossary!H:L,5,FALSE)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5" s="99" t="s">
        <v>1331</v>
      </c>
      <c r="L275" s="82" t="str">
        <f>"{{ "&amp;H275&amp;" }}"</f>
        <v>{{ use_intensity_tl }}</v>
      </c>
      <c r="M275" s="110" t="s">
        <v>1276</v>
      </c>
      <c r="N275" t="s">
        <v>1277</v>
      </c>
      <c r="O275" s="22" t="s">
        <v>2404</v>
      </c>
      <c r="P275" t="s">
        <v>2403</v>
      </c>
      <c r="Q275" t="str">
        <f t="shared" si="9"/>
        <v xml:space="preserve">    use_intensity_tl: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use&lt;button type=\"button\" class=\"btn btn-bd-tip-info-hidden btn-sm position-relative\"&gt;.&lt;span class=\"position-absolute top-0 start-100 translate-middle\"&gt;{{ icon_info }}&lt;/span&gt;&lt;/button&gt;&lt;/a&gt; "</v>
      </c>
    </row>
    <row r="276" spans="1:17">
      <c r="A276" s="82">
        <v>2</v>
      </c>
      <c r="B276" s="82" t="s">
        <v>1922</v>
      </c>
      <c r="C276" s="82"/>
      <c r="D276" s="82" t="s">
        <v>1670</v>
      </c>
      <c r="E276" s="82" t="s">
        <v>1396</v>
      </c>
      <c r="F276" s="82" t="s">
        <v>569</v>
      </c>
      <c r="G276" s="82" t="s">
        <v>569</v>
      </c>
      <c r="H276" s="106" t="str">
        <f t="shared" si="10"/>
        <v>use_intensity_tu</v>
      </c>
      <c r="I276" s="97" t="s">
        <v>568</v>
      </c>
      <c r="J276" s="97" t="str">
        <f>VLOOKUP(F276,glossary!H:L,5,FALSE)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6" s="82" t="s">
        <v>1936</v>
      </c>
      <c r="L276" s="82" t="str">
        <f>"{{ "&amp;H276&amp;" }}"</f>
        <v>{{ use_intensity_tu }}</v>
      </c>
      <c r="M276" s="110" t="s">
        <v>1276</v>
      </c>
      <c r="N276" t="s">
        <v>1277</v>
      </c>
      <c r="O276" s="22" t="s">
        <v>2404</v>
      </c>
      <c r="P276" t="s">
        <v>2403</v>
      </c>
      <c r="Q276" t="str">
        <f t="shared" si="9"/>
        <v xml:space="preserve">    use_intensity_tu: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use&lt;button type=\"button\" class=\"btn btn-bd-tip-info-hidden btn-sm position-relative\"&gt;.&lt;span class=\"position-absolute top-0 start-100 translate-middle\"&gt;{{ icon_info }}&lt;/span&gt;&lt;/button&gt;&lt;/a&gt; "</v>
      </c>
    </row>
    <row r="277" spans="1:17">
      <c r="A277" s="82">
        <v>3</v>
      </c>
      <c r="B277" s="82" t="s">
        <v>1916</v>
      </c>
      <c r="C277" s="82"/>
      <c r="D277" s="82" t="s">
        <v>1670</v>
      </c>
      <c r="E277" s="82" t="s">
        <v>1396</v>
      </c>
      <c r="F277" s="82" t="s">
        <v>569</v>
      </c>
      <c r="G277" s="86" t="s">
        <v>569</v>
      </c>
      <c r="H277" s="106" t="str">
        <f t="shared" si="10"/>
        <v>use_intensity_tu</v>
      </c>
      <c r="I277" s="102" t="s">
        <v>568</v>
      </c>
      <c r="J277" s="97" t="str">
        <f>VLOOKUP(F277,glossary!H:L,5,FALSE)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7" s="102" t="s">
        <v>568</v>
      </c>
      <c r="L277" s="82" t="str">
        <f>"{{ "&amp;H277&amp;" }}"</f>
        <v>{{ use_intensity_tu }}</v>
      </c>
      <c r="M277" s="110" t="s">
        <v>1276</v>
      </c>
      <c r="N277" t="s">
        <v>1277</v>
      </c>
      <c r="O277" s="22" t="s">
        <v>2404</v>
      </c>
      <c r="P277" t="s">
        <v>2403</v>
      </c>
      <c r="Q277" t="str">
        <f t="shared" si="9"/>
        <v xml:space="preserve">    use_intensity_tu: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use&lt;button type=\"button\" class=\"btn btn-bd-tip-info-hidden btn-sm position-relative\"&gt;.&lt;span class=\"position-absolute top-0 start-100 translate-middle\"&gt;{{ icon_info }}&lt;/span&gt;&lt;/button&gt;&lt;/a&gt; "</v>
      </c>
    </row>
    <row r="278" spans="1:17">
      <c r="A278" s="82">
        <v>2</v>
      </c>
      <c r="B278" s="82" t="s">
        <v>1922</v>
      </c>
      <c r="C278" s="82"/>
      <c r="D278" s="82" t="s">
        <v>1669</v>
      </c>
      <c r="E278" s="82" t="s">
        <v>1126</v>
      </c>
      <c r="F278" s="82" t="s">
        <v>569</v>
      </c>
      <c r="G278" s="86" t="s">
        <v>569</v>
      </c>
      <c r="H278" s="106" t="str">
        <f t="shared" si="10"/>
        <v>use_intensity_tl_ref</v>
      </c>
      <c r="I278" s="97" t="s">
        <v>1332</v>
      </c>
      <c r="J278" s="97" t="str">
        <f>VLOOKUP(F278,glossary!H:L,5,FALSE)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8" s="82" t="s">
        <v>1935</v>
      </c>
      <c r="L278" s="82" t="str">
        <f>"{{ "&amp;H278&amp;" }}"</f>
        <v>{{ use_intensity_tl_ref }}</v>
      </c>
      <c r="M278" s="110" t="s">
        <v>1276</v>
      </c>
      <c r="N278" t="s">
        <v>1277</v>
      </c>
      <c r="O278" s="22" t="s">
        <v>2404</v>
      </c>
      <c r="P278" t="s">
        <v>2403</v>
      </c>
      <c r="Q278" t="str">
        <f t="shared" si="9"/>
        <v xml:space="preserve">    use_intensity_tl_ref: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 (Keim et al., 2019)&lt;button type=\"button\" class=\"btn btn-bd-tip-info-hidden btn-sm position-relative\"&gt;.&lt;span class=\"position-absolute top-0 start-100 translate-middle\"&gt;{{ icon_info }}&lt;/span&gt;&lt;/button&gt;&lt;/a&gt; "</v>
      </c>
    </row>
    <row r="279" spans="1:17">
      <c r="A279" s="82">
        <v>3</v>
      </c>
      <c r="B279" s="82" t="s">
        <v>1916</v>
      </c>
      <c r="C279" s="82"/>
      <c r="D279" s="82" t="s">
        <v>1669</v>
      </c>
      <c r="E279" s="82" t="s">
        <v>1126</v>
      </c>
      <c r="F279" s="82" t="s">
        <v>569</v>
      </c>
      <c r="G279" s="86" t="s">
        <v>569</v>
      </c>
      <c r="H279" s="106" t="str">
        <f t="shared" si="10"/>
        <v>use_intensity_tl_ref</v>
      </c>
      <c r="I279" s="104" t="s">
        <v>1332</v>
      </c>
      <c r="J279" s="97" t="str">
        <f>VLOOKUP(F279,glossary!H:L,5,FALSE)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79" s="99" t="s">
        <v>1332</v>
      </c>
      <c r="L279" s="82" t="str">
        <f>"{{ "&amp;H279&amp;" }}"</f>
        <v>{{ use_intensity_tl_ref }}</v>
      </c>
      <c r="M279" s="110" t="s">
        <v>1276</v>
      </c>
      <c r="N279" t="s">
        <v>1277</v>
      </c>
      <c r="O279" s="22" t="s">
        <v>2404</v>
      </c>
      <c r="P279" t="s">
        <v>2403</v>
      </c>
      <c r="Q279" t="str">
        <f t="shared" si="9"/>
        <v xml:space="preserve">    use_intensity_tl_ref: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 (Keim et al., 2019)&lt;button type=\"button\" class=\"btn btn-bd-tip-info-hidden btn-sm position-relative\"&gt;.&lt;span class=\"position-absolute top-0 start-100 translate-middle\"&gt;{{ icon_info }}&lt;/span&gt;&lt;/button&gt;&lt;/a&gt; "</v>
      </c>
    </row>
    <row r="280" spans="1:17">
      <c r="A280" s="82">
        <v>1</v>
      </c>
      <c r="B280" s="82" t="s">
        <v>1525</v>
      </c>
      <c r="C280" s="82"/>
      <c r="D280" s="82" t="s">
        <v>1670</v>
      </c>
      <c r="E280" s="82" t="s">
        <v>1126</v>
      </c>
      <c r="F280" s="82" t="s">
        <v>569</v>
      </c>
      <c r="G280" s="86" t="s">
        <v>569</v>
      </c>
      <c r="H280" s="106" t="str">
        <f t="shared" si="10"/>
        <v>use_intensity_tu_ref</v>
      </c>
      <c r="I280" s="97" t="s">
        <v>166</v>
      </c>
      <c r="J280" s="97" t="str">
        <f>VLOOKUP(F280,glossary!H:L,5,FALSE)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80" s="82" t="s">
        <v>1934</v>
      </c>
      <c r="L280" s="82" t="str">
        <f>"{{ "&amp;H280&amp;" }}"</f>
        <v>{{ use_intensity_tu_ref }}</v>
      </c>
      <c r="M280" s="110" t="s">
        <v>1276</v>
      </c>
      <c r="N280" t="s">
        <v>1277</v>
      </c>
      <c r="O280" s="22" t="s">
        <v>2404</v>
      </c>
      <c r="P280" t="s">
        <v>2403</v>
      </c>
      <c r="Q280" t="str">
        <f t="shared" si="9"/>
        <v xml:space="preserve">    use_intensity_tu_ref: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 (Keim et al., 2019)&lt;button type=\"button\" class=\"btn btn-bd-tip-info-hidden btn-sm position-relative\"&gt;.&lt;span class=\"position-absolute top-0 start-100 translate-middle\"&gt;{{ icon_info }}&lt;/span&gt;&lt;/button&gt;&lt;/a&gt; "</v>
      </c>
    </row>
    <row r="281" spans="1:17">
      <c r="A281" s="82">
        <v>1</v>
      </c>
      <c r="B281" s="82" t="s">
        <v>1525</v>
      </c>
      <c r="C281" s="82"/>
      <c r="D281" s="82" t="s">
        <v>1670</v>
      </c>
      <c r="E281" s="82" t="s">
        <v>1126</v>
      </c>
      <c r="F281" s="82" t="s">
        <v>569</v>
      </c>
      <c r="G281" s="86" t="s">
        <v>569</v>
      </c>
      <c r="H281" s="106" t="str">
        <f t="shared" si="10"/>
        <v>use_intensity_tu_ref</v>
      </c>
      <c r="I281" s="102" t="s">
        <v>166</v>
      </c>
      <c r="J281" s="97" t="str">
        <f>VLOOKUP(F281,glossary!H:L,5,FALSE)</f>
        <v>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c r="K281" s="103" t="s">
        <v>166</v>
      </c>
      <c r="L281" s="82" t="str">
        <f>"{{ "&amp;H281&amp;" }}"</f>
        <v>{{ use_intensity_tu_ref }}</v>
      </c>
      <c r="M281" s="110" t="s">
        <v>1276</v>
      </c>
      <c r="N281" t="s">
        <v>1277</v>
      </c>
      <c r="O281" s="22" t="s">
        <v>2404</v>
      </c>
      <c r="P281" t="s">
        <v>2403</v>
      </c>
      <c r="Q281" t="str">
        <f t="shared" si="9"/>
        <v xml:space="preserve">    use_intensity_tu_ref: "&lt;a href=\"09_glossary.html#use_intensity\" target=\"_blank\" data-bs-toggle=\"tooltip\" data-bs-title=\"the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2013).\"&gt;Intensity of use (Keim et al., 2019)&lt;button type=\"button\" class=\"btn btn-bd-tip-info-hidden btn-sm position-relative\"&gt;.&lt;span class=\"position-absolute top-0 start-100 translate-middle\"&gt;{{ icon_info }}&lt;/span&gt;&lt;/button&gt;&lt;/a&gt; "</v>
      </c>
    </row>
    <row r="282" spans="1:17">
      <c r="A282" s="82">
        <v>2</v>
      </c>
      <c r="B282" s="82" t="s">
        <v>1922</v>
      </c>
      <c r="C282" s="82"/>
      <c r="D282" s="82" t="s">
        <v>1669</v>
      </c>
      <c r="E282" s="82" t="s">
        <v>1396</v>
      </c>
      <c r="F282" s="82" t="s">
        <v>164</v>
      </c>
      <c r="G282" s="82" t="s">
        <v>164</v>
      </c>
      <c r="H282" s="106" t="str">
        <f t="shared" si="10"/>
        <v>inter_detection_interval_tl</v>
      </c>
      <c r="I282" s="97" t="s">
        <v>1333</v>
      </c>
      <c r="J282" s="97" t="str">
        <f>VLOOKUP(F282,glossary!H:L,5,FALSE)</f>
        <v>A user-defined threshold used to define a single 'detection event' (i.e., independent 'events') for group of images or video clips (e.g., 30 minutes or 1 hour). The threshold should be recorded in the Survey Design Description.</v>
      </c>
      <c r="K282" s="82" t="s">
        <v>2128</v>
      </c>
      <c r="L282" s="82" t="str">
        <f>"{{ "&amp;H282&amp;" }}"</f>
        <v>{{ inter_detection_interval_tl }}</v>
      </c>
      <c r="M282" s="110" t="s">
        <v>1276</v>
      </c>
      <c r="N282" t="s">
        <v>1277</v>
      </c>
      <c r="O282" s="22" t="s">
        <v>2404</v>
      </c>
      <c r="P282" t="s">
        <v>2403</v>
      </c>
      <c r="Q282" t="str">
        <f t="shared" si="9"/>
        <v xml:space="preserve">    inter_detection_interval_tl: "&lt;a href=\"09_glossary.html#inter_detection_interval\" target=\"_blank\" data-bs-toggle=\"tooltip\" data-bs-title=\"A user-defined threshold used to define a single 'detection event' (i.e., independent 'events') for group of images or video clips (e.g., 30 minutes or 1 hour). The threshold should be recorded in the Survey Design Description.\"&gt;inter-detection interval&lt;button type=\"button\" class=\"btn btn-bd-tip-info-hidden btn-sm position-relative\"&gt;.&lt;span class=\"position-absolute top-0 start-100 translate-middle\"&gt;{{ icon_info }}&lt;/span&gt;&lt;/button&gt;&lt;/a&gt; "</v>
      </c>
    </row>
    <row r="283" spans="1:17">
      <c r="A283" s="82">
        <v>3</v>
      </c>
      <c r="B283" s="82" t="s">
        <v>1916</v>
      </c>
      <c r="C283" s="82"/>
      <c r="D283" s="82" t="s">
        <v>1669</v>
      </c>
      <c r="E283" s="82" t="s">
        <v>1396</v>
      </c>
      <c r="F283" s="82" t="s">
        <v>164</v>
      </c>
      <c r="G283" s="86" t="s">
        <v>164</v>
      </c>
      <c r="H283" s="106" t="str">
        <f t="shared" si="10"/>
        <v>inter_detection_interval_tl</v>
      </c>
      <c r="I283" s="104" t="s">
        <v>1333</v>
      </c>
      <c r="J283" s="97" t="str">
        <f>VLOOKUP(F283,glossary!H:L,5,FALSE)</f>
        <v>A user-defined threshold used to define a single 'detection event' (i.e., independent 'events') for group of images or video clips (e.g., 30 minutes or 1 hour). The threshold should be recorded in the Survey Design Description.</v>
      </c>
      <c r="K283" s="99" t="s">
        <v>1333</v>
      </c>
      <c r="L283" s="82" t="str">
        <f>"{{ "&amp;H283&amp;" }}"</f>
        <v>{{ inter_detection_interval_tl }}</v>
      </c>
      <c r="M283" s="110" t="s">
        <v>1276</v>
      </c>
      <c r="N283" t="s">
        <v>1277</v>
      </c>
      <c r="O283" s="22" t="s">
        <v>2404</v>
      </c>
      <c r="P283" t="s">
        <v>2403</v>
      </c>
      <c r="Q283" t="str">
        <f t="shared" si="9"/>
        <v xml:space="preserve">    inter_detection_interval_tl: "&lt;a href=\"09_glossary.html#inter_detection_interval\" target=\"_blank\" data-bs-toggle=\"tooltip\" data-bs-title=\"A user-defined threshold used to define a single 'detection event' (i.e., independent 'events') for group of images or video clips (e.g., 30 minutes or 1 hour). The threshold should be recorded in the Survey Design Description.\"&gt;inter-detection interval&lt;button type=\"button\" class=\"btn btn-bd-tip-info-hidden btn-sm position-relative\"&gt;.&lt;span class=\"position-absolute top-0 start-100 translate-middle\"&gt;{{ icon_info }}&lt;/span&gt;&lt;/button&gt;&lt;/a&gt; "</v>
      </c>
    </row>
    <row r="284" spans="1:17">
      <c r="A284" s="82">
        <v>2</v>
      </c>
      <c r="B284" s="82" t="s">
        <v>1922</v>
      </c>
      <c r="C284" s="82"/>
      <c r="D284" s="82" t="s">
        <v>1670</v>
      </c>
      <c r="E284" s="82" t="s">
        <v>1396</v>
      </c>
      <c r="F284" s="82" t="s">
        <v>164</v>
      </c>
      <c r="G284" s="82" t="s">
        <v>164</v>
      </c>
      <c r="H284" s="106" t="str">
        <f t="shared" si="10"/>
        <v>inter_detection_interval_tu</v>
      </c>
      <c r="I284" s="97" t="s">
        <v>165</v>
      </c>
      <c r="J284" s="97" t="str">
        <f>VLOOKUP(F284,glossary!H:L,5,FALSE)</f>
        <v>A user-defined threshold used to define a single 'detection event' (i.e., independent 'events') for group of images or video clips (e.g., 30 minutes or 1 hour). The threshold should be recorded in the Survey Design Description.</v>
      </c>
      <c r="K284" s="82" t="s">
        <v>2127</v>
      </c>
      <c r="L284" s="82" t="str">
        <f>"{{ "&amp;H284&amp;" }}"</f>
        <v>{{ inter_detection_interval_tu }}</v>
      </c>
      <c r="M284" s="110" t="s">
        <v>1276</v>
      </c>
      <c r="N284" t="s">
        <v>1277</v>
      </c>
      <c r="O284" s="22" t="s">
        <v>2404</v>
      </c>
      <c r="P284" t="s">
        <v>2403</v>
      </c>
      <c r="Q284" t="str">
        <f t="shared" si="9"/>
        <v xml:space="preserve">    inter_detection_interval_tu: "&lt;a href=\"09_glossary.html#inter_detection_interval\" target=\"_blank\" data-bs-toggle=\"tooltip\" data-bs-title=\"A user-defined threshold used to define a single 'detection event' (i.e., independent 'events') for group of images or video clips (e.g., 30 minutes or 1 hour). The threshold should be recorded in the Survey Design Description.\"&gt;Inter-detection interval&lt;button type=\"button\" class=\"btn btn-bd-tip-info-hidden btn-sm position-relative\"&gt;.&lt;span class=\"position-absolute top-0 start-100 translate-middle\"&gt;{{ icon_info }}&lt;/span&gt;&lt;/button&gt;&lt;/a&gt; "</v>
      </c>
    </row>
    <row r="285" spans="1:17">
      <c r="A285" s="82">
        <v>3</v>
      </c>
      <c r="B285" s="82" t="s">
        <v>1916</v>
      </c>
      <c r="C285" s="82"/>
      <c r="D285" s="82" t="s">
        <v>1670</v>
      </c>
      <c r="E285" s="82" t="s">
        <v>1396</v>
      </c>
      <c r="F285" s="82" t="s">
        <v>164</v>
      </c>
      <c r="G285" s="86" t="s">
        <v>164</v>
      </c>
      <c r="H285" s="106" t="str">
        <f t="shared" si="10"/>
        <v>inter_detection_interval_tu</v>
      </c>
      <c r="I285" s="102" t="s">
        <v>165</v>
      </c>
      <c r="J285" s="97" t="str">
        <f>VLOOKUP(F285,glossary!H:L,5,FALSE)</f>
        <v>A user-defined threshold used to define a single 'detection event' (i.e., independent 'events') for group of images or video clips (e.g., 30 minutes or 1 hour). The threshold should be recorded in the Survey Design Description.</v>
      </c>
      <c r="K285" s="86" t="s">
        <v>165</v>
      </c>
      <c r="L285" s="82" t="str">
        <f>"{{ "&amp;H285&amp;" }}"</f>
        <v>{{ inter_detection_interval_tu }}</v>
      </c>
      <c r="M285" s="110" t="s">
        <v>1276</v>
      </c>
      <c r="N285" t="s">
        <v>1277</v>
      </c>
      <c r="O285" s="22" t="s">
        <v>2404</v>
      </c>
      <c r="P285" t="s">
        <v>2403</v>
      </c>
      <c r="Q285" t="str">
        <f t="shared" si="9"/>
        <v xml:space="preserve">    inter_detection_interval_tu: "&lt;a href=\"09_glossary.html#inter_detection_interval\" target=\"_blank\" data-bs-toggle=\"tooltip\" data-bs-title=\"A user-defined threshold used to define a single 'detection event' (i.e., independent 'events') for group of images or video clips (e.g., 30 minutes or 1 hour). The threshold should be recorded in the Survey Design Description.\"&gt;Inter-detection interval&lt;button type=\"button\" class=\"btn btn-bd-tip-info-hidden btn-sm position-relative\"&gt;.&lt;span class=\"position-absolute top-0 start-100 translate-middle\"&gt;{{ icon_info }}&lt;/span&gt;&lt;/button&gt;&lt;/a&gt; "</v>
      </c>
    </row>
    <row r="286" spans="1:17">
      <c r="A286" s="82">
        <v>2</v>
      </c>
      <c r="B286" s="82" t="s">
        <v>1922</v>
      </c>
      <c r="C286" s="82"/>
      <c r="D286" s="82" t="s">
        <v>1669</v>
      </c>
      <c r="E286" s="82" t="s">
        <v>2290</v>
      </c>
      <c r="F286" s="82" t="s">
        <v>38</v>
      </c>
      <c r="G286" s="82" t="s">
        <v>38</v>
      </c>
      <c r="H286" s="106" t="str">
        <f t="shared" si="10"/>
        <v>mod_inventory_tl_abrv</v>
      </c>
      <c r="I286" s="97" t="s">
        <v>1334</v>
      </c>
      <c r="J286" s="97" t="str">
        <f>VLOOKUP(F286,glossary!H:L,5,FALSE)</f>
        <v>Rapid assessment surveys used to determine what species are present in a given area at a given point in time; there is no attempt made to quantify aspects of communities or populations (Wearn &amp; Glover-Kapfer, 2017).</v>
      </c>
      <c r="K286" s="82" t="s">
        <v>2099</v>
      </c>
      <c r="L286" s="82" t="str">
        <f>"{{ "&amp;H286&amp;" }}"</f>
        <v>{{ mod_inventory_tl_abrv }}</v>
      </c>
      <c r="M286" s="110" t="s">
        <v>1276</v>
      </c>
      <c r="N286" t="s">
        <v>1277</v>
      </c>
      <c r="O286" s="22" t="s">
        <v>2404</v>
      </c>
      <c r="P286" t="s">
        <v>2403</v>
      </c>
      <c r="Q286" t="str">
        <f t="shared" si="9"/>
        <v xml:space="preserve">    mod_inventory_tl_abrv: "&lt;a href=\"09_glossary.html#mod_inventory\" target=\"_blank\" data-bs-toggle=\"tooltip\" data-bs-title=\"Rapid assessment surveys used to determine what species are present in a given area at a given point in time; there is no attempt made to quantify aspects of communities or populations (Wearn &amp; Glover-Kapfer, 2017).\"&gt;inventory&lt;button type=\"button\" class=\"btn btn-bd-tip-info-hidden btn-sm position-relative\"&gt;.&lt;span class=\"position-absolute top-0 start-100 translate-middle\"&gt;{{ icon_info }}&lt;/span&gt;&lt;/button&gt;&lt;/a&gt; "</v>
      </c>
    </row>
    <row r="287" spans="1:17">
      <c r="A287" s="82">
        <v>2</v>
      </c>
      <c r="B287" s="82" t="s">
        <v>1922</v>
      </c>
      <c r="C287" s="82"/>
      <c r="D287" s="82" t="s">
        <v>1670</v>
      </c>
      <c r="E287" s="82" t="s">
        <v>2290</v>
      </c>
      <c r="F287" s="82" t="s">
        <v>38</v>
      </c>
      <c r="G287" s="82" t="s">
        <v>38</v>
      </c>
      <c r="H287" s="106" t="str">
        <f t="shared" si="10"/>
        <v>mod_inventory_tu_abrv</v>
      </c>
      <c r="I287" s="97" t="s">
        <v>163</v>
      </c>
      <c r="J287" s="97" t="str">
        <f>VLOOKUP(F287,glossary!H:L,5,FALSE)</f>
        <v>Rapid assessment surveys used to determine what species are present in a given area at a given point in time; there is no attempt made to quantify aspects of communities or populations (Wearn &amp; Glover-Kapfer, 2017).</v>
      </c>
      <c r="K287" s="82" t="s">
        <v>2098</v>
      </c>
      <c r="L287" s="82" t="str">
        <f>"{{ "&amp;H287&amp;" }}"</f>
        <v>{{ mod_inventory_tu_abrv }}</v>
      </c>
      <c r="M287" s="110" t="s">
        <v>1276</v>
      </c>
      <c r="N287" t="s">
        <v>1277</v>
      </c>
      <c r="O287" s="22" t="s">
        <v>2404</v>
      </c>
      <c r="P287" t="s">
        <v>2403</v>
      </c>
      <c r="Q287" t="str">
        <f t="shared" si="9"/>
        <v xml:space="preserve">    mod_inventory_tu_abrv: "&lt;a href=\"09_glossary.html#mod_inventory\" target=\"_blank\" data-bs-toggle=\"tooltip\" data-bs-title=\"Rapid assessment surveys used to determine what species are present in a given area at a given point in time; there is no attempt made to quantify aspects of communities or populations (Wearn &amp; Glover-Kapfer, 2017).\"&gt;Inventory&lt;button type=\"button\" class=\"btn btn-bd-tip-info-hidden btn-sm position-relative\"&gt;.&lt;span class=\"position-absolute top-0 start-100 translate-middle\"&gt;{{ icon_info }}&lt;/span&gt;&lt;/button&gt;&lt;/a&gt; "</v>
      </c>
    </row>
    <row r="288" spans="1:17">
      <c r="A288" s="82">
        <v>2</v>
      </c>
      <c r="B288" s="82" t="s">
        <v>1922</v>
      </c>
      <c r="C288" s="82"/>
      <c r="D288" s="82" t="s">
        <v>1670</v>
      </c>
      <c r="E288" s="82" t="s">
        <v>1396</v>
      </c>
      <c r="F288" s="82" t="s">
        <v>280</v>
      </c>
      <c r="G288" s="82" t="s">
        <v>280</v>
      </c>
      <c r="H288" s="106" t="str">
        <f t="shared" si="10"/>
        <v>age_class_juvenile_tu</v>
      </c>
      <c r="I288" s="97" t="s">
        <v>684</v>
      </c>
      <c r="J288" s="97" t="str">
        <f>VLOOKUP(F288,glossary!H:L,5,FALSE)</f>
        <v>Animals in their first summer, with clearly juvenile features (e.g., spots); mammals older than neonates but that still require parental care.</v>
      </c>
      <c r="K288" s="82" t="s">
        <v>2242</v>
      </c>
      <c r="L288" s="82" t="str">
        <f>"{{ "&amp;H288&amp;" }}"</f>
        <v>{{ age_class_juvenile_tu }}</v>
      </c>
      <c r="M288" s="110" t="s">
        <v>1276</v>
      </c>
      <c r="N288" t="s">
        <v>1277</v>
      </c>
      <c r="O288" s="22" t="s">
        <v>2404</v>
      </c>
      <c r="P288" t="s">
        <v>2403</v>
      </c>
      <c r="Q288" t="str">
        <f t="shared" si="9"/>
        <v xml:space="preserve">    age_class_juvenile_tu: "&lt;a href=\"09_glossary.html#age_class_juvenile\" target=\"_blank\" data-bs-toggle=\"tooltip\" data-bs-title=\"Animals in their first summer, with clearly juvenile features (e.g., spots); mammals older than neonates but that still require parental care.\"&gt;Juvenile&lt;button type=\"button\" class=\"btn btn-bd-tip-info-hidden btn-sm position-relative\"&gt;.&lt;span class=\"position-absolute top-0 start-100 translate-middle\"&gt;{{ icon_info }}&lt;/span&gt;&lt;/button&gt;&lt;/a&gt; "</v>
      </c>
    </row>
    <row r="289" spans="1:17">
      <c r="A289" s="82">
        <v>2</v>
      </c>
      <c r="B289" s="82" t="s">
        <v>1922</v>
      </c>
      <c r="C289" s="82"/>
      <c r="D289" s="82" t="s">
        <v>1669</v>
      </c>
      <c r="E289" s="82" t="s">
        <v>1396</v>
      </c>
      <c r="F289" s="82" t="s">
        <v>524</v>
      </c>
      <c r="G289" s="82" t="s">
        <v>524</v>
      </c>
      <c r="H289" s="106" t="str">
        <f t="shared" si="10"/>
        <v>kernel_density_estimator_tl</v>
      </c>
      <c r="I289" s="97" t="s">
        <v>1335</v>
      </c>
      <c r="J289" s="97" t="str">
        <f>VLOOKUP(F289,glossary!H:L,5,FALSE)</f>
        <v>The probability of 'utilization' (Jennrich &amp; Turner, 1969); describes the relative probability of use (Powell &amp; Mitchell, 2012).</v>
      </c>
      <c r="K289" s="82" t="s">
        <v>2126</v>
      </c>
      <c r="L289" s="82" t="str">
        <f>"{{ "&amp;H289&amp;" }}"</f>
        <v>{{ kernel_density_estimator_tl }}</v>
      </c>
      <c r="M289" s="110" t="s">
        <v>1276</v>
      </c>
      <c r="N289" t="s">
        <v>1277</v>
      </c>
      <c r="O289" s="22" t="s">
        <v>2404</v>
      </c>
      <c r="P289" t="s">
        <v>2403</v>
      </c>
      <c r="Q289" t="str">
        <f t="shared" si="9"/>
        <v xml:space="preserve">    kernel_density_estimator_tl: "&lt;a href=\"09_glossary.html#kernel_density_estimator\" target=\"_blank\" data-bs-toggle=\"tooltip\" data-bs-title=\"The probability of 'utilization' (Jennrich &amp; Turner, 1969); describes the relative probability of use (Powell &amp; Mitchell, 2012).\"&gt;kernel density estimator&lt;button type=\"button\" class=\"btn btn-bd-tip-info-hidden btn-sm position-relative\"&gt;.&lt;span class=\"position-absolute top-0 start-100 translate-middle\"&gt;{{ icon_info }}&lt;/span&gt;&lt;/button&gt;&lt;/a&gt; "</v>
      </c>
    </row>
    <row r="290" spans="1:17">
      <c r="A290" s="82">
        <v>3</v>
      </c>
      <c r="B290" s="82" t="s">
        <v>1916</v>
      </c>
      <c r="C290" s="82"/>
      <c r="D290" s="82" t="s">
        <v>1669</v>
      </c>
      <c r="E290" s="82" t="s">
        <v>1396</v>
      </c>
      <c r="F290" s="82" t="s">
        <v>524</v>
      </c>
      <c r="G290" s="86" t="s">
        <v>524</v>
      </c>
      <c r="H290" s="106" t="str">
        <f t="shared" si="10"/>
        <v>kernel_density_estimator_tl</v>
      </c>
      <c r="I290" s="104" t="s">
        <v>1335</v>
      </c>
      <c r="J290" s="97" t="str">
        <f>VLOOKUP(F290,glossary!H:L,5,FALSE)</f>
        <v>The probability of 'utilization' (Jennrich &amp; Turner, 1969); describes the relative probability of use (Powell &amp; Mitchell, 2012).</v>
      </c>
      <c r="K290" s="99" t="s">
        <v>1335</v>
      </c>
      <c r="L290" s="82" t="str">
        <f>"{{ "&amp;H290&amp;" }}"</f>
        <v>{{ kernel_density_estimator_tl }}</v>
      </c>
      <c r="M290" s="110" t="s">
        <v>1276</v>
      </c>
      <c r="N290" t="s">
        <v>1277</v>
      </c>
      <c r="O290" s="22" t="s">
        <v>2404</v>
      </c>
      <c r="P290" t="s">
        <v>2403</v>
      </c>
      <c r="Q290" t="str">
        <f t="shared" si="9"/>
        <v xml:space="preserve">    kernel_density_estimator_tl: "&lt;a href=\"09_glossary.html#kernel_density_estimator\" target=\"_blank\" data-bs-toggle=\"tooltip\" data-bs-title=\"The probability of 'utilization' (Jennrich &amp; Turner, 1969); describes the relative probability of use (Powell &amp; Mitchell, 2012).\"&gt;kernel density estimator&lt;button type=\"button\" class=\"btn btn-bd-tip-info-hidden btn-sm position-relative\"&gt;.&lt;span class=\"position-absolute top-0 start-100 translate-middle\"&gt;{{ icon_info }}&lt;/span&gt;&lt;/button&gt;&lt;/a&gt; "</v>
      </c>
    </row>
    <row r="291" spans="1:17">
      <c r="A291" s="82">
        <v>2</v>
      </c>
      <c r="B291" s="82" t="s">
        <v>1922</v>
      </c>
      <c r="C291" s="82"/>
      <c r="D291" s="82" t="s">
        <v>1670</v>
      </c>
      <c r="E291" s="82" t="s">
        <v>1396</v>
      </c>
      <c r="F291" s="82" t="s">
        <v>524</v>
      </c>
      <c r="G291" s="82" t="s">
        <v>524</v>
      </c>
      <c r="H291" s="106" t="str">
        <f t="shared" si="10"/>
        <v>kernel_density_estimator_tu</v>
      </c>
      <c r="I291" s="97" t="s">
        <v>525</v>
      </c>
      <c r="J291" s="97" t="str">
        <f>VLOOKUP(F291,glossary!H:L,5,FALSE)</f>
        <v>The probability of 'utilization' (Jennrich &amp; Turner, 1969); describes the relative probability of use (Powell &amp; Mitchell, 2012).</v>
      </c>
      <c r="K291" s="82" t="s">
        <v>2125</v>
      </c>
      <c r="L291" s="82" t="str">
        <f>"{{ "&amp;H291&amp;" }}"</f>
        <v>{{ kernel_density_estimator_tu }}</v>
      </c>
      <c r="M291" s="110" t="s">
        <v>1276</v>
      </c>
      <c r="N291" t="s">
        <v>1277</v>
      </c>
      <c r="O291" s="22" t="s">
        <v>2404</v>
      </c>
      <c r="P291" t="s">
        <v>2403</v>
      </c>
      <c r="Q291" t="str">
        <f t="shared" si="9"/>
        <v xml:space="preserve">    kernel_density_estimator_tu: "&lt;a href=\"09_glossary.html#kernel_density_estimator\" target=\"_blank\" data-bs-toggle=\"tooltip\" data-bs-title=\"The probability of 'utilization' (Jennrich &amp; Turner, 1969); describes the relative probability of use (Powell &amp; Mitchell, 2012).\"&gt;Kernel density estimator&lt;button type=\"button\" class=\"btn btn-bd-tip-info-hidden btn-sm position-relative\"&gt;.&lt;span class=\"position-absolute top-0 start-100 translate-middle\"&gt;{{ icon_info }}&lt;/span&gt;&lt;/button&gt;&lt;/a&gt; "</v>
      </c>
    </row>
    <row r="292" spans="1:17">
      <c r="A292" s="82">
        <v>3</v>
      </c>
      <c r="B292" s="82" t="s">
        <v>1916</v>
      </c>
      <c r="C292" s="82"/>
      <c r="D292" s="82" t="s">
        <v>1670</v>
      </c>
      <c r="E292" s="82" t="s">
        <v>1396</v>
      </c>
      <c r="F292" s="82" t="s">
        <v>524</v>
      </c>
      <c r="G292" s="86" t="s">
        <v>524</v>
      </c>
      <c r="H292" s="106" t="str">
        <f t="shared" si="10"/>
        <v>kernel_density_estimator_tu</v>
      </c>
      <c r="I292" s="102" t="s">
        <v>525</v>
      </c>
      <c r="J292" s="97" t="str">
        <f>VLOOKUP(F292,glossary!H:L,5,FALSE)</f>
        <v>The probability of 'utilization' (Jennrich &amp; Turner, 1969); describes the relative probability of use (Powell &amp; Mitchell, 2012).</v>
      </c>
      <c r="K292" s="86" t="s">
        <v>525</v>
      </c>
      <c r="L292" s="82" t="str">
        <f>"{{ "&amp;H292&amp;" }}"</f>
        <v>{{ kernel_density_estimator_tu }}</v>
      </c>
      <c r="M292" s="110" t="s">
        <v>1276</v>
      </c>
      <c r="N292" t="s">
        <v>1277</v>
      </c>
      <c r="O292" s="22" t="s">
        <v>2404</v>
      </c>
      <c r="P292" t="s">
        <v>2403</v>
      </c>
      <c r="Q292" t="str">
        <f t="shared" si="9"/>
        <v xml:space="preserve">    kernel_density_estimator_tu: "&lt;a href=\"09_glossary.html#kernel_density_estimator\" target=\"_blank\" data-bs-toggle=\"tooltip\" data-bs-title=\"The probability of 'utilization' (Jennrich &amp; Turner, 1969); describes the relative probability of use (Powell &amp; Mitchell, 2012).\"&gt;Kernel density estimator&lt;button type=\"button\" class=\"btn btn-bd-tip-info-hidden btn-sm position-relative\"&gt;.&lt;span class=\"position-absolute top-0 start-100 translate-middle\"&gt;{{ icon_info }}&lt;/span&gt;&lt;/button&gt;&lt;/a&gt; "</v>
      </c>
    </row>
    <row r="293" spans="1:17">
      <c r="A293" s="82">
        <v>2</v>
      </c>
      <c r="B293" s="82" t="s">
        <v>1922</v>
      </c>
      <c r="C293" s="82"/>
      <c r="D293" s="82" t="s">
        <v>1670</v>
      </c>
      <c r="E293" s="82" t="s">
        <v>1396</v>
      </c>
      <c r="F293" s="82" t="s">
        <v>326</v>
      </c>
      <c r="G293" s="82" t="s">
        <v>326</v>
      </c>
      <c r="H293" s="106" t="str">
        <f t="shared" si="10"/>
        <v>key_id_tu</v>
      </c>
      <c r="I293" s="97" t="s">
        <v>762</v>
      </c>
      <c r="J293" s="97" t="str">
        <f>VLOOKUP(F293,glossary!H:L,5,FALSE)</f>
        <v>The unique ID for the specific key or set of keys used to lock*/secure the camera to the post, tree, etc.</v>
      </c>
      <c r="K293" s="82" t="s">
        <v>2124</v>
      </c>
      <c r="L293" s="82" t="str">
        <f>"{{ "&amp;H293&amp;" }}"</f>
        <v>{{ key_id_tu }}</v>
      </c>
      <c r="M293" s="110" t="s">
        <v>1276</v>
      </c>
      <c r="N293" t="s">
        <v>1277</v>
      </c>
      <c r="O293" s="22" t="s">
        <v>2404</v>
      </c>
      <c r="P293" t="s">
        <v>2403</v>
      </c>
      <c r="Q293" t="str">
        <f t="shared" si="9"/>
        <v xml:space="preserve">    key_id_tu: "&lt;a href=\"09_glossary.html#key_id\" target=\"_blank\" data-bs-toggle=\"tooltip\" data-bs-title=\"The unique ID for the specific key or set of keys used to lock*/secure the camera to the post, tree, etc.\"&gt;Key ID&lt;button type=\"button\" class=\"btn btn-bd-tip-info-hidden btn-sm position-relative\"&gt;.&lt;span class=\"position-absolute top-0 start-100 translate-middle\"&gt;{{ icon_info }}&lt;/span&gt;&lt;/button&gt;&lt;/a&gt; "</v>
      </c>
    </row>
    <row r="294" spans="1:17">
      <c r="A294" s="82">
        <v>3</v>
      </c>
      <c r="B294" s="82" t="s">
        <v>1916</v>
      </c>
      <c r="C294" s="82"/>
      <c r="D294" s="82" t="s">
        <v>1670</v>
      </c>
      <c r="E294" s="82" t="s">
        <v>1396</v>
      </c>
      <c r="F294" s="82" t="s">
        <v>326</v>
      </c>
      <c r="G294" s="86" t="s">
        <v>326</v>
      </c>
      <c r="H294" s="106" t="str">
        <f t="shared" si="10"/>
        <v>key_id_tu</v>
      </c>
      <c r="I294" s="102" t="s">
        <v>762</v>
      </c>
      <c r="J294" s="97" t="str">
        <f>VLOOKUP(F294,glossary!H:L,5,FALSE)</f>
        <v>The unique ID for the specific key or set of keys used to lock*/secure the camera to the post, tree, etc.</v>
      </c>
      <c r="K294" s="98" t="s">
        <v>762</v>
      </c>
      <c r="L294" s="82" t="str">
        <f>"{{ "&amp;H294&amp;" }}"</f>
        <v>{{ key_id_tu }}</v>
      </c>
      <c r="M294" s="110" t="s">
        <v>1276</v>
      </c>
      <c r="N294" t="s">
        <v>1277</v>
      </c>
      <c r="O294" s="22" t="s">
        <v>2404</v>
      </c>
      <c r="P294" t="s">
        <v>2403</v>
      </c>
      <c r="Q294" t="str">
        <f t="shared" si="9"/>
        <v xml:space="preserve">    key_id_tu: "&lt;a href=\"09_glossary.html#key_id\" target=\"_blank\" data-bs-toggle=\"tooltip\" data-bs-title=\"The unique ID for the specific key or set of keys used to lock*/secure the camera to the post, tree, etc.\"&gt;Key ID&lt;button type=\"button\" class=\"btn btn-bd-tip-info-hidden btn-sm position-relative\"&gt;.&lt;span class=\"position-absolute top-0 start-100 translate-middle\"&gt;{{ icon_info }}&lt;/span&gt;&lt;/button&gt;&lt;/a&gt; "</v>
      </c>
    </row>
    <row r="295" spans="1:17">
      <c r="A295" s="82">
        <v>2</v>
      </c>
      <c r="B295" s="82" t="s">
        <v>1922</v>
      </c>
      <c r="C295" s="82"/>
      <c r="D295" s="82" t="s">
        <v>1670</v>
      </c>
      <c r="E295" s="82" t="s">
        <v>1396</v>
      </c>
      <c r="F295" s="82" t="s">
        <v>1709</v>
      </c>
      <c r="G295" s="82" t="s">
        <v>1709</v>
      </c>
      <c r="H295" s="106" t="str">
        <f t="shared" si="10"/>
        <v>latitude_cam_location_tu</v>
      </c>
      <c r="I295" s="97" t="s">
        <v>714</v>
      </c>
      <c r="J295" s="97" t="str">
        <f>VLOOKUP(F295,glossary!H:L,5,FALSE)</f>
        <v>The latitude of the camera location in decimal degrees to five decimal places (e.g., '53.78136'). Leave blank if recording Northing instead.</v>
      </c>
      <c r="K295" s="82" t="s">
        <v>2123</v>
      </c>
      <c r="L295" s="82" t="str">
        <f>"{{ "&amp;H295&amp;" }}"</f>
        <v>{{ latitude_cam_location_tu }}</v>
      </c>
      <c r="M295" s="110" t="s">
        <v>1276</v>
      </c>
      <c r="N295" t="s">
        <v>1277</v>
      </c>
      <c r="O295" s="22" t="s">
        <v>2404</v>
      </c>
      <c r="P295" t="s">
        <v>2403</v>
      </c>
      <c r="Q295" t="str">
        <f t="shared" si="9"/>
        <v xml:space="preserve">    latitude_cam_location_tu: "&lt;a href=\"09_glossary.html#latitude_cam_location\" target=\"_blank\" data-bs-toggle=\"tooltip\" data-bs-title=\"The latitude of the camera location in decimal degrees to five decimal places (e.g., '53.78136'). Leave blank if recording Northing instead.\"&gt;Latitude Camera Location&lt;button type=\"button\" class=\"btn btn-bd-tip-info-hidden btn-sm position-relative\"&gt;.&lt;span class=\"position-absolute top-0 start-100 translate-middle\"&gt;{{ icon_info }}&lt;/span&gt;&lt;/button&gt;&lt;/a&gt; "</v>
      </c>
    </row>
    <row r="296" spans="1:17">
      <c r="A296" s="82">
        <v>3</v>
      </c>
      <c r="B296" s="82" t="s">
        <v>1916</v>
      </c>
      <c r="C296" s="82"/>
      <c r="D296" s="82" t="s">
        <v>1670</v>
      </c>
      <c r="E296" s="82" t="s">
        <v>1396</v>
      </c>
      <c r="F296" s="82" t="s">
        <v>1709</v>
      </c>
      <c r="G296" s="86" t="s">
        <v>1709</v>
      </c>
      <c r="H296" s="106" t="str">
        <f t="shared" si="10"/>
        <v>latitude_cam_location_tu</v>
      </c>
      <c r="I296" s="102" t="s">
        <v>714</v>
      </c>
      <c r="J296" s="97" t="str">
        <f>VLOOKUP(F296,glossary!H:L,5,FALSE)</f>
        <v>The latitude of the camera location in decimal degrees to five decimal places (e.g., '53.78136'). Leave blank if recording Northing instead.</v>
      </c>
      <c r="K296" s="98" t="s">
        <v>714</v>
      </c>
      <c r="L296" s="82" t="str">
        <f>"{{ "&amp;H296&amp;" }}"</f>
        <v>{{ latitude_cam_location_tu }}</v>
      </c>
      <c r="M296" s="110" t="s">
        <v>1276</v>
      </c>
      <c r="N296" t="s">
        <v>1277</v>
      </c>
      <c r="O296" s="22" t="s">
        <v>2404</v>
      </c>
      <c r="P296" t="s">
        <v>2403</v>
      </c>
      <c r="Q296" t="str">
        <f t="shared" si="9"/>
        <v xml:space="preserve">    latitude_cam_location_tu: "&lt;a href=\"09_glossary.html#latitude_cam_location\" target=\"_blank\" data-bs-toggle=\"tooltip\" data-bs-title=\"The latitude of the camera location in decimal degrees to five decimal places (e.g., '53.78136'). Leave blank if recording Northing instead.\"&gt;Latitude Camera Location&lt;button type=\"button\" class=\"btn btn-bd-tip-info-hidden btn-sm position-relative\"&gt;.&lt;span class=\"position-absolute top-0 start-100 translate-middle\"&gt;{{ icon_info }}&lt;/span&gt;&lt;/button&gt;&lt;/a&gt; "</v>
      </c>
    </row>
    <row r="297" spans="1:17">
      <c r="A297" s="82">
        <v>2</v>
      </c>
      <c r="B297" s="82" t="s">
        <v>1922</v>
      </c>
      <c r="C297" s="82"/>
      <c r="D297" s="82" t="s">
        <v>1670</v>
      </c>
      <c r="E297" s="82" t="s">
        <v>1396</v>
      </c>
      <c r="F297" s="82" t="s">
        <v>1710</v>
      </c>
      <c r="G297" s="82" t="s">
        <v>1710</v>
      </c>
      <c r="H297" s="106" t="str">
        <f t="shared" si="10"/>
        <v>longitude_cam_location_tu</v>
      </c>
      <c r="I297" s="97" t="s">
        <v>715</v>
      </c>
      <c r="J297" s="97" t="str">
        <f>VLOOKUP(F297,glossary!H:L,5,FALSE)</f>
        <v>The longitude of the camera location in decimal degrees to five decimal places (e.g., '-113.46067'). Leave blank if recording Easting instead.</v>
      </c>
      <c r="K297" s="82" t="s">
        <v>2122</v>
      </c>
      <c r="L297" s="82" t="str">
        <f>"{{ "&amp;H297&amp;" }}"</f>
        <v>{{ longitude_cam_location_tu }}</v>
      </c>
      <c r="M297" s="110" t="s">
        <v>1276</v>
      </c>
      <c r="N297" t="s">
        <v>1277</v>
      </c>
      <c r="O297" s="22" t="s">
        <v>2404</v>
      </c>
      <c r="P297" t="s">
        <v>2403</v>
      </c>
      <c r="Q297" t="str">
        <f t="shared" si="9"/>
        <v xml:space="preserve">    longitude_cam_location_tu: "&lt;a href=\"09_glossary.html#longitude_cam_location\" target=\"_blank\" data-bs-toggle=\"tooltip\" data-bs-title=\"The longitude of the camera location in decimal degrees to five decimal places (e.g., '-113.46067'). Leave blank if recording Easting instead.\"&gt;Longitude Camera Location&lt;button type=\"button\" class=\"btn btn-bd-tip-info-hidden btn-sm position-relative\"&gt;.&lt;span class=\"position-absolute top-0 start-100 translate-middle\"&gt;{{ icon_info }}&lt;/span&gt;&lt;/button&gt;&lt;/a&gt; "</v>
      </c>
    </row>
    <row r="298" spans="1:17">
      <c r="A298" s="82">
        <v>3</v>
      </c>
      <c r="B298" s="82" t="s">
        <v>1916</v>
      </c>
      <c r="C298" s="82"/>
      <c r="D298" s="82" t="s">
        <v>1670</v>
      </c>
      <c r="E298" s="82" t="s">
        <v>1396</v>
      </c>
      <c r="F298" s="82" t="s">
        <v>1710</v>
      </c>
      <c r="G298" s="86" t="s">
        <v>1710</v>
      </c>
      <c r="H298" s="106" t="str">
        <f t="shared" si="10"/>
        <v>longitude_cam_location_tu</v>
      </c>
      <c r="I298" s="102" t="s">
        <v>715</v>
      </c>
      <c r="J298" s="97" t="str">
        <f>VLOOKUP(F298,glossary!H:L,5,FALSE)</f>
        <v>The longitude of the camera location in decimal degrees to five decimal places (e.g., '-113.46067'). Leave blank if recording Easting instead.</v>
      </c>
      <c r="K298" s="98" t="s">
        <v>715</v>
      </c>
      <c r="L298" s="82" t="str">
        <f>"{{ "&amp;H298&amp;" }}"</f>
        <v>{{ longitude_cam_location_tu }}</v>
      </c>
      <c r="M298" s="110" t="s">
        <v>1276</v>
      </c>
      <c r="N298" t="s">
        <v>1277</v>
      </c>
      <c r="O298" s="22" t="s">
        <v>2404</v>
      </c>
      <c r="P298" t="s">
        <v>2403</v>
      </c>
      <c r="Q298" t="str">
        <f t="shared" si="9"/>
        <v xml:space="preserve">    longitude_cam_location_tu: "&lt;a href=\"09_glossary.html#longitude_cam_location\" target=\"_blank\" data-bs-toggle=\"tooltip\" data-bs-title=\"The longitude of the camera location in decimal degrees to five decimal places (e.g., '-113.46067'). Leave blank if recording Easting instead.\"&gt;Longitude Camera Location&lt;button type=\"button\" class=\"btn btn-bd-tip-info-hidden btn-sm position-relative\"&gt;.&lt;span class=\"position-absolute top-0 start-100 translate-middle\"&gt;{{ icon_info }}&lt;/span&gt;&lt;/button&gt;&lt;/a&gt; "</v>
      </c>
    </row>
    <row r="299" spans="1:17">
      <c r="A299" s="82">
        <v>2</v>
      </c>
      <c r="B299" s="82" t="s">
        <v>1922</v>
      </c>
      <c r="C299" s="82"/>
      <c r="D299" s="82" t="s">
        <v>1669</v>
      </c>
      <c r="E299" s="82" t="s">
        <v>1396</v>
      </c>
      <c r="F299" s="82" t="s">
        <v>161</v>
      </c>
      <c r="G299" s="82" t="s">
        <v>161</v>
      </c>
      <c r="H299" s="106" t="str">
        <f t="shared" si="10"/>
        <v>baitlure_lure_tl</v>
      </c>
      <c r="I299" s="97" t="s">
        <v>1336</v>
      </c>
      <c r="J299" s="97" t="str">
        <f>VLOOKUP(F299,glossary!H:L,5,FALSE)</f>
        <v>Any substance that draws animals closer; lures include scent (olfactory) lure, visual lure and audible lure (Schlexer, 2008).</v>
      </c>
      <c r="K299" s="82" t="s">
        <v>2231</v>
      </c>
      <c r="L299" s="82" t="str">
        <f>"{{ "&amp;H299&amp;" }}"</f>
        <v>{{ baitlure_lure_tl }}</v>
      </c>
      <c r="M299" s="110" t="s">
        <v>1276</v>
      </c>
      <c r="N299" t="s">
        <v>1277</v>
      </c>
      <c r="O299" s="22" t="s">
        <v>2404</v>
      </c>
      <c r="P299" t="s">
        <v>2403</v>
      </c>
      <c r="Q299" t="str">
        <f t="shared" si="9"/>
        <v xml:space="preserve">    baitlure_lure_tl: "&lt;a href=\"09_glossary.html#baitlure_lure\" target=\"_blank\" data-bs-toggle=\"tooltip\" data-bs-title=\"Any substance that draws animals closer; lures include scent (olfactory) lure, visual lure and audible lure (Schlexer, 2008).\"&gt;lure&lt;button type=\"button\" class=\"btn btn-bd-tip-info-hidden btn-sm position-relative\"&gt;.&lt;span class=\"position-absolute top-0 start-100 translate-middle\"&gt;{{ icon_info }}&lt;/span&gt;&lt;/button&gt;&lt;/a&gt; "</v>
      </c>
    </row>
    <row r="300" spans="1:17">
      <c r="A300" s="82">
        <v>2</v>
      </c>
      <c r="B300" s="82" t="s">
        <v>1922</v>
      </c>
      <c r="C300" s="82"/>
      <c r="D300" s="82" t="s">
        <v>1670</v>
      </c>
      <c r="E300" s="82" t="s">
        <v>1396</v>
      </c>
      <c r="F300" s="82" t="s">
        <v>161</v>
      </c>
      <c r="G300" s="82" t="s">
        <v>161</v>
      </c>
      <c r="H300" s="106" t="str">
        <f t="shared" si="10"/>
        <v>baitlure_lure_tu</v>
      </c>
      <c r="I300" s="97" t="s">
        <v>162</v>
      </c>
      <c r="J300" s="97" t="str">
        <f>VLOOKUP(F300,glossary!H:L,5,FALSE)</f>
        <v>Any substance that draws animals closer; lures include scent (olfactory) lure, visual lure and audible lure (Schlexer, 2008).</v>
      </c>
      <c r="K300" s="82" t="s">
        <v>2230</v>
      </c>
      <c r="L300" s="82" t="str">
        <f>"{{ "&amp;H300&amp;" }}"</f>
        <v>{{ baitlure_lure_tu }}</v>
      </c>
      <c r="M300" s="110" t="s">
        <v>1276</v>
      </c>
      <c r="N300" t="s">
        <v>1277</v>
      </c>
      <c r="O300" s="22" t="s">
        <v>2404</v>
      </c>
      <c r="P300" t="s">
        <v>2403</v>
      </c>
      <c r="Q300" t="str">
        <f t="shared" si="9"/>
        <v xml:space="preserve">    baitlure_lure_tu: "&lt;a href=\"09_glossary.html#baitlure_lure\" target=\"_blank\" data-bs-toggle=\"tooltip\" data-bs-title=\"Any substance that draws animals closer; lures include scent (olfactory) lure, visual lure and audible lure (Schlexer, 2008).\"&gt;Lure&lt;button type=\"button\" class=\"btn btn-bd-tip-info-hidden btn-sm position-relative\"&gt;.&lt;span class=\"position-absolute top-0 start-100 translate-middle\"&gt;{{ icon_info }}&lt;/span&gt;&lt;/button&gt;&lt;/a&gt; "</v>
      </c>
    </row>
    <row r="301" spans="1:17">
      <c r="A301" s="82">
        <v>1</v>
      </c>
      <c r="B301" s="82" t="s">
        <v>1525</v>
      </c>
      <c r="C301" s="82" t="s">
        <v>0</v>
      </c>
      <c r="D301" s="82" t="s">
        <v>1669</v>
      </c>
      <c r="E301" s="82" t="s">
        <v>2290</v>
      </c>
      <c r="F301" s="82" t="s">
        <v>1726</v>
      </c>
      <c r="G301" s="82" t="s">
        <v>1726</v>
      </c>
      <c r="H301" s="106" t="str">
        <f t="shared" si="10"/>
        <v>cam_make_tl_abrv</v>
      </c>
      <c r="I301" s="97" t="s">
        <v>1641</v>
      </c>
      <c r="J301" s="97" t="str">
        <f>VLOOKUP(F301,glossary!H:L,5,FALSE)</f>
        <v>The make of a particular camera (i.e., the manufacturer, e.g., 'Reconyx' or 'Bushnell').</v>
      </c>
      <c r="K301" s="82" t="s">
        <v>2265</v>
      </c>
      <c r="L301" s="82" t="str">
        <f>"{{ "&amp;H301&amp;" }}"</f>
        <v>{{ cam_make_tl_abrv }}</v>
      </c>
      <c r="M301" s="110" t="s">
        <v>1276</v>
      </c>
      <c r="N301" t="s">
        <v>1277</v>
      </c>
      <c r="O301" s="22" t="s">
        <v>2404</v>
      </c>
      <c r="P301" t="s">
        <v>2403</v>
      </c>
      <c r="Q301" t="str">
        <f t="shared" si="9"/>
        <v xml:space="preserve">    cam_make_tl_abrv: "&lt;a href=\"09_glossary.html#cam_make\" target=\"_blank\" data-bs-toggle=\"tooltip\" data-bs-title=\"The make of a particular camera (i.e., the manufacturer, e.g., 'Reconyx' or 'Bushnell').\"&gt;make&lt;button type=\"button\" class=\"btn btn-bd-tip-info-hidden btn-sm position-relative\"&gt;.&lt;span class=\"position-absolute top-0 start-100 translate-middle\"&gt;{{ icon_info }}&lt;/span&gt;&lt;/button&gt;&lt;/a&gt; "</v>
      </c>
    </row>
    <row r="302" spans="1:17">
      <c r="A302" s="82">
        <v>1</v>
      </c>
      <c r="B302" s="82" t="s">
        <v>1525</v>
      </c>
      <c r="C302" s="82" t="s">
        <v>0</v>
      </c>
      <c r="D302" s="82" t="s">
        <v>1670</v>
      </c>
      <c r="E302" s="82" t="s">
        <v>2290</v>
      </c>
      <c r="F302" s="82" t="s">
        <v>1726</v>
      </c>
      <c r="G302" s="82" t="s">
        <v>1726</v>
      </c>
      <c r="H302" s="106" t="str">
        <f t="shared" si="10"/>
        <v>cam_make_tu_abrv</v>
      </c>
      <c r="I302" s="97" t="s">
        <v>1609</v>
      </c>
      <c r="J302" s="97" t="str">
        <f>VLOOKUP(F302,glossary!H:L,5,FALSE)</f>
        <v>The make of a particular camera (i.e., the manufacturer, e.g., 'Reconyx' or 'Bushnell').</v>
      </c>
      <c r="K302" s="82" t="s">
        <v>2264</v>
      </c>
      <c r="L302" s="82" t="str">
        <f>"{{ "&amp;H302&amp;" }}"</f>
        <v>{{ cam_make_tu_abrv }}</v>
      </c>
      <c r="M302" s="110" t="s">
        <v>1276</v>
      </c>
      <c r="N302" t="s">
        <v>1277</v>
      </c>
      <c r="O302" s="22" t="s">
        <v>2404</v>
      </c>
      <c r="P302" t="s">
        <v>2403</v>
      </c>
      <c r="Q302" t="str">
        <f t="shared" si="9"/>
        <v xml:space="preserve">    cam_make_tu_abrv: "&lt;a href=\"09_glossary.html#cam_make\" target=\"_blank\" data-bs-toggle=\"tooltip\" data-bs-title=\"The make of a particular camera (i.e., the manufacturer, e.g., 'Reconyx' or 'Bushnell').\"&gt;Make&lt;button type=\"button\" class=\"btn btn-bd-tip-info-hidden btn-sm position-relative\"&gt;.&lt;span class=\"position-absolute top-0 start-100 translate-middle\"&gt;{{ icon_info }}&lt;/span&gt;&lt;/button&gt;&lt;/a&gt; "</v>
      </c>
    </row>
    <row r="303" spans="1:17">
      <c r="A303" s="82">
        <v>1</v>
      </c>
      <c r="B303" s="82" t="s">
        <v>1525</v>
      </c>
      <c r="C303" s="87"/>
      <c r="D303" s="87" t="s">
        <v>1669</v>
      </c>
      <c r="E303" s="82" t="s">
        <v>2290</v>
      </c>
      <c r="F303" s="82" t="s">
        <v>159</v>
      </c>
      <c r="G303" s="87" t="s">
        <v>159</v>
      </c>
      <c r="H303" s="106" t="str">
        <f t="shared" si="10"/>
        <v>typeid_marked_tl_abrv</v>
      </c>
      <c r="I303" s="97" t="s">
        <v>1956</v>
      </c>
      <c r="J303" s="97" t="str">
        <f>VLOOKUP(F303,glossary!H:L,5,FALSE)</f>
        <v>Individuals, populations, or species (varies with modelling approach and context) that can be identified using natural or artificial markings (e.g., coat patterns, scars, tags, collars).</v>
      </c>
      <c r="K303" s="87" t="s">
        <v>1957</v>
      </c>
      <c r="L303" s="82" t="str">
        <f>"{{ "&amp;H303&amp;" }}"</f>
        <v>{{ typeid_marked_tl_abrv }}</v>
      </c>
      <c r="M303" s="110" t="s">
        <v>1276</v>
      </c>
      <c r="N303" t="s">
        <v>1277</v>
      </c>
      <c r="O303" s="22" t="s">
        <v>2404</v>
      </c>
      <c r="P303" t="s">
        <v>2403</v>
      </c>
      <c r="Q303" t="str">
        <f t="shared" si="9"/>
        <v xml:space="preserve">    typeid_marked_tl_abrv: "&lt;a href=\"09_glossary.html#typeid_marked\" target=\"_blank\" data-bs-toggle=\"tooltip\" data-bs-title=\"Individuals, populations, or species (varies with modelling approach and context) that can be identified using natural or artificial markings (e.g., coat patterns, scars, tags, collars).\"&gt;marked&lt;button type=\"button\" class=\"btn btn-bd-tip-info-hidden btn-sm position-relative\"&gt;.&lt;span class=\"position-absolute top-0 start-100 translate-middle\"&gt;{{ icon_info }}&lt;/span&gt;&lt;/button&gt;&lt;/a&gt; "</v>
      </c>
    </row>
    <row r="304" spans="1:17">
      <c r="A304" s="82">
        <v>1</v>
      </c>
      <c r="B304" s="82" t="s">
        <v>1525</v>
      </c>
      <c r="C304" s="87"/>
      <c r="D304" s="87" t="s">
        <v>1670</v>
      </c>
      <c r="E304" s="82" t="s">
        <v>2290</v>
      </c>
      <c r="F304" s="82" t="s">
        <v>159</v>
      </c>
      <c r="G304" s="87" t="s">
        <v>159</v>
      </c>
      <c r="H304" s="106" t="str">
        <f t="shared" si="10"/>
        <v>typeid_marked_tu_abrv</v>
      </c>
      <c r="I304" s="97" t="s">
        <v>1954</v>
      </c>
      <c r="J304" s="97" t="str">
        <f>VLOOKUP(F304,glossary!H:L,5,FALSE)</f>
        <v>Individuals, populations, or species (varies with modelling approach and context) that can be identified using natural or artificial markings (e.g., coat patterns, scars, tags, collars).</v>
      </c>
      <c r="K304" s="87" t="s">
        <v>1955</v>
      </c>
      <c r="L304" s="82" t="str">
        <f>"{{ "&amp;H304&amp;" }}"</f>
        <v>{{ typeid_marked_tu_abrv }}</v>
      </c>
      <c r="M304" s="110" t="s">
        <v>1276</v>
      </c>
      <c r="N304" t="s">
        <v>1277</v>
      </c>
      <c r="O304" s="22" t="s">
        <v>2404</v>
      </c>
      <c r="P304" t="s">
        <v>2403</v>
      </c>
      <c r="Q304" t="str">
        <f t="shared" si="9"/>
        <v xml:space="preserve">    typeid_marked_tu_abrv: "&lt;a href=\"09_glossary.html#typeid_marked\" target=\"_blank\" data-bs-toggle=\"tooltip\" data-bs-title=\"Individuals, populations, or species (varies with modelling approach and context) that can be identified using natural or artificial markings (e.g., coat patterns, scars, tags, collars).\"&gt;Marked&lt;button type=\"button\" class=\"btn btn-bd-tip-info-hidden btn-sm position-relative\"&gt;.&lt;span class=\"position-absolute top-0 start-100 translate-middle\"&gt;{{ icon_info }}&lt;/span&gt;&lt;/button&gt;&lt;/a&gt; "</v>
      </c>
    </row>
    <row r="305" spans="1:17">
      <c r="A305" s="82">
        <v>2</v>
      </c>
      <c r="B305" s="82" t="s">
        <v>1922</v>
      </c>
      <c r="C305" s="82"/>
      <c r="D305" s="82" t="s">
        <v>1669</v>
      </c>
      <c r="E305" s="82" t="s">
        <v>2300</v>
      </c>
      <c r="F305" s="82" t="s">
        <v>159</v>
      </c>
      <c r="G305" s="82" t="s">
        <v>159</v>
      </c>
      <c r="H305" s="106" t="str">
        <f t="shared" si="10"/>
        <v>typeid_marked_tl_full</v>
      </c>
      <c r="I305" s="97" t="s">
        <v>1960</v>
      </c>
      <c r="J305" s="97" t="str">
        <f>VLOOKUP(F305,glossary!H:L,5,FALSE)</f>
        <v>Individuals, populations, or species (varies with modelling approach and context) that can be identified using natural or artificial markings (e.g., coat patterns, scars, tags, collars).</v>
      </c>
      <c r="K305" s="82" t="s">
        <v>1961</v>
      </c>
      <c r="L305" s="82" t="str">
        <f>"{{ "&amp;H305&amp;" }}"</f>
        <v>{{ typeid_marked_tl_full }}</v>
      </c>
      <c r="M305" s="110" t="s">
        <v>1276</v>
      </c>
      <c r="N305" t="s">
        <v>1277</v>
      </c>
      <c r="O305" s="22" t="s">
        <v>2404</v>
      </c>
      <c r="P305" t="s">
        <v>2403</v>
      </c>
      <c r="Q305" t="str">
        <f t="shared" si="9"/>
        <v xml:space="preserve">    typeid_marked_tl_full: "&lt;a href=\"09_glossary.html#typeid_marked\" target=\"_blank\" data-bs-toggle=\"tooltip\" data-bs-title=\"Individuals, populations, or species (varies with modelling approach and context) that can be identified using natural or artificial markings (e.g., coat patterns, scars, tags, collars).\"&gt;marked individuals / populations / species&lt;button type=\"button\" class=\"btn btn-bd-tip-info-hidden btn-sm position-relative\"&gt;.&lt;span class=\"position-absolute top-0 start-100 translate-middle\"&gt;{{ icon_info }}&lt;/span&gt;&lt;/button&gt;&lt;/a&gt; "</v>
      </c>
    </row>
    <row r="306" spans="1:17">
      <c r="A306" s="82">
        <v>3</v>
      </c>
      <c r="B306" s="82" t="s">
        <v>1916</v>
      </c>
      <c r="C306" s="82"/>
      <c r="D306" s="82" t="s">
        <v>1669</v>
      </c>
      <c r="E306" s="82" t="s">
        <v>2300</v>
      </c>
      <c r="F306" s="82" t="s">
        <v>159</v>
      </c>
      <c r="G306" s="86" t="s">
        <v>159</v>
      </c>
      <c r="H306" s="106" t="str">
        <f t="shared" si="10"/>
        <v>typeid_marked_tl_full</v>
      </c>
      <c r="I306" s="104" t="s">
        <v>1960</v>
      </c>
      <c r="J306" s="97" t="str">
        <f>VLOOKUP(F306,glossary!H:L,5,FALSE)</f>
        <v>Individuals, populations, or species (varies with modelling approach and context) that can be identified using natural or artificial markings (e.g., coat patterns, scars, tags, collars).</v>
      </c>
      <c r="K306" s="99" t="s">
        <v>1960</v>
      </c>
      <c r="L306" s="82" t="str">
        <f>"{{ "&amp;H306&amp;" }}"</f>
        <v>{{ typeid_marked_tl_full }}</v>
      </c>
      <c r="M306" s="110" t="s">
        <v>1276</v>
      </c>
      <c r="N306" t="s">
        <v>1277</v>
      </c>
      <c r="O306" s="22" t="s">
        <v>2404</v>
      </c>
      <c r="P306" t="s">
        <v>2403</v>
      </c>
      <c r="Q306" t="str">
        <f t="shared" si="9"/>
        <v xml:space="preserve">    typeid_marked_tl_full: "&lt;a href=\"09_glossary.html#typeid_marked\" target=\"_blank\" data-bs-toggle=\"tooltip\" data-bs-title=\"Individuals, populations, or species (varies with modelling approach and context) that can be identified using natural or artificial markings (e.g., coat patterns, scars, tags, collars).\"&gt;marked individuals / populations / species&lt;button type=\"button\" class=\"btn btn-bd-tip-info-hidden btn-sm position-relative\"&gt;.&lt;span class=\"position-absolute top-0 start-100 translate-middle\"&gt;{{ icon_info }}&lt;/span&gt;&lt;/button&gt;&lt;/a&gt; "</v>
      </c>
    </row>
    <row r="307" spans="1:17">
      <c r="A307" s="82">
        <v>2</v>
      </c>
      <c r="B307" s="82" t="s">
        <v>1922</v>
      </c>
      <c r="C307" s="82"/>
      <c r="D307" s="82" t="s">
        <v>1670</v>
      </c>
      <c r="E307" s="82" t="s">
        <v>2300</v>
      </c>
      <c r="F307" s="82" t="s">
        <v>159</v>
      </c>
      <c r="G307" s="82" t="s">
        <v>159</v>
      </c>
      <c r="H307" s="106" t="str">
        <f t="shared" si="10"/>
        <v>typeid_marked_tu_full</v>
      </c>
      <c r="I307" s="97" t="s">
        <v>1958</v>
      </c>
      <c r="J307" s="97" t="str">
        <f>VLOOKUP(F307,glossary!H:L,5,FALSE)</f>
        <v>Individuals, populations, or species (varies with modelling approach and context) that can be identified using natural or artificial markings (e.g., coat patterns, scars, tags, collars).</v>
      </c>
      <c r="K307" s="82" t="s">
        <v>1959</v>
      </c>
      <c r="L307" s="82" t="str">
        <f>"{{ "&amp;H307&amp;" }}"</f>
        <v>{{ typeid_marked_tu_full }}</v>
      </c>
      <c r="M307" s="110" t="s">
        <v>1276</v>
      </c>
      <c r="N307" t="s">
        <v>1277</v>
      </c>
      <c r="O307" s="22" t="s">
        <v>2404</v>
      </c>
      <c r="P307" t="s">
        <v>2403</v>
      </c>
      <c r="Q307" t="str">
        <f t="shared" si="9"/>
        <v xml:space="preserve">    typeid_marked_tu_full: "&lt;a href=\"09_glossary.html#typeid_marked\" target=\"_blank\" data-bs-toggle=\"tooltip\" data-bs-title=\"Individuals, populations, or species (varies with modelling approach and context) that can be identified using natural or artificial markings (e.g., coat patterns, scars, tags, collars).\"&gt;Marked individuals / populations / species&lt;button type=\"button\" class=\"btn btn-bd-tip-info-hidden btn-sm position-relative\"&gt;.&lt;span class=\"position-absolute top-0 start-100 translate-middle\"&gt;{{ icon_info }}&lt;/span&gt;&lt;/button&gt;&lt;/a&gt; "</v>
      </c>
    </row>
    <row r="308" spans="1:17">
      <c r="A308" s="82">
        <v>3</v>
      </c>
      <c r="B308" s="82" t="s">
        <v>1916</v>
      </c>
      <c r="C308" s="82"/>
      <c r="D308" s="82" t="s">
        <v>1670</v>
      </c>
      <c r="E308" s="82" t="s">
        <v>2300</v>
      </c>
      <c r="F308" s="82" t="s">
        <v>159</v>
      </c>
      <c r="G308" s="86" t="s">
        <v>159</v>
      </c>
      <c r="H308" s="106" t="str">
        <f t="shared" si="10"/>
        <v>typeid_marked_tu_full</v>
      </c>
      <c r="I308" s="102" t="s">
        <v>1958</v>
      </c>
      <c r="J308" s="97" t="str">
        <f>VLOOKUP(F308,glossary!H:L,5,FALSE)</f>
        <v>Individuals, populations, or species (varies with modelling approach and context) that can be identified using natural or artificial markings (e.g., coat patterns, scars, tags, collars).</v>
      </c>
      <c r="K308" s="86" t="s">
        <v>1958</v>
      </c>
      <c r="L308" s="82" t="str">
        <f>"{{ "&amp;H308&amp;" }}"</f>
        <v>{{ typeid_marked_tu_full }}</v>
      </c>
      <c r="M308" s="110" t="s">
        <v>1276</v>
      </c>
      <c r="N308" t="s">
        <v>1277</v>
      </c>
      <c r="O308" s="22" t="s">
        <v>2404</v>
      </c>
      <c r="P308" t="s">
        <v>2403</v>
      </c>
      <c r="Q308" t="str">
        <f t="shared" si="9"/>
        <v xml:space="preserve">    typeid_marked_tu_full: "&lt;a href=\"09_glossary.html#typeid_marked\" target=\"_blank\" data-bs-toggle=\"tooltip\" data-bs-title=\"Individuals, populations, or species (varies with modelling approach and context) that can be identified using natural or artificial markings (e.g., coat patterns, scars, tags, collars).\"&gt;Marked individuals / populations / species&lt;button type=\"button\" class=\"btn btn-bd-tip-info-hidden btn-sm position-relative\"&gt;.&lt;span class=\"position-absolute top-0 start-100 translate-middle\"&gt;{{ icon_info }}&lt;/span&gt;&lt;/button&gt;&lt;/a&gt; "</v>
      </c>
    </row>
    <row r="309" spans="1:17">
      <c r="A309" s="82">
        <v>2</v>
      </c>
      <c r="B309" s="82" t="s">
        <v>1922</v>
      </c>
      <c r="C309" s="82"/>
      <c r="D309" s="82" t="s">
        <v>1670</v>
      </c>
      <c r="E309" s="82" t="s">
        <v>1126</v>
      </c>
      <c r="F309" s="82" t="s">
        <v>27</v>
      </c>
      <c r="G309" s="82" t="s">
        <v>27</v>
      </c>
      <c r="H309" s="106" t="str">
        <f t="shared" si="10"/>
        <v>mod_mr_tu_ref</v>
      </c>
      <c r="I309" s="97" t="s">
        <v>158</v>
      </c>
      <c r="J309" s="97" t="str">
        <f>VLOOKUP(F309,glossary!H:L,5,FALSE)</f>
        <v>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c r="K309" s="82" t="s">
        <v>2096</v>
      </c>
      <c r="L309" s="82" t="str">
        <f>"{{ "&amp;H309&amp;" }}"</f>
        <v>{{ mod_mr_tu_ref }}</v>
      </c>
      <c r="M309" s="110" t="s">
        <v>1276</v>
      </c>
      <c r="N309" t="s">
        <v>1277</v>
      </c>
      <c r="O309" s="22" t="s">
        <v>2404</v>
      </c>
      <c r="P309" t="s">
        <v>2403</v>
      </c>
      <c r="Q309" t="str">
        <f t="shared" si="9"/>
        <v xml:space="preserve">    mod_mr_tu_ref: "&lt;a href=\"09_glossary.html#mod_mr\" target=\"_blank\" data-bs-toggle=\"tooltip\" data-bs-title=\"A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identified.\"&gt;Mark-resight (MR) model (Arnason et al., 1991; McClintock et al., 2009)&lt;button type=\"button\" class=\"btn btn-bd-tip-info-hidden btn-sm position-relative\"&gt;.&lt;span class=\"position-absolute top-0 start-100 translate-middle\"&gt;{{ icon_info }}&lt;/span&gt;&lt;/button&gt;&lt;/a&gt; "</v>
      </c>
    </row>
    <row r="310" spans="1:17">
      <c r="A310" s="82">
        <v>3</v>
      </c>
      <c r="B310" s="82" t="s">
        <v>1916</v>
      </c>
      <c r="C310" s="82"/>
      <c r="D310" s="82" t="s">
        <v>1670</v>
      </c>
      <c r="E310" s="82" t="s">
        <v>1126</v>
      </c>
      <c r="F310" s="82" t="s">
        <v>27</v>
      </c>
      <c r="G310" s="86" t="s">
        <v>27</v>
      </c>
      <c r="H310" s="106" t="str">
        <f t="shared" si="10"/>
        <v>mod_mr_tu_ref</v>
      </c>
      <c r="I310" s="102" t="s">
        <v>158</v>
      </c>
      <c r="J310" s="97" t="str">
        <f>VLOOKUP(F310,glossary!H:L,5,FALSE)</f>
        <v>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c r="K310" s="86" t="s">
        <v>158</v>
      </c>
      <c r="L310" s="82" t="str">
        <f>"{{ "&amp;H310&amp;" }}"</f>
        <v>{{ mod_mr_tu_ref }}</v>
      </c>
      <c r="M310" s="110" t="s">
        <v>1276</v>
      </c>
      <c r="N310" t="s">
        <v>1277</v>
      </c>
      <c r="O310" s="22" t="s">
        <v>2404</v>
      </c>
      <c r="P310" t="s">
        <v>2403</v>
      </c>
      <c r="Q310" t="str">
        <f t="shared" si="9"/>
        <v xml:space="preserve">    mod_mr_tu_ref: "&lt;a href=\"09_glossary.html#mod_mr\" target=\"_blank\" data-bs-toggle=\"tooltip\" data-bs-title=\"A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identified.\"&gt;Mark-resight (MR) model (Arnason et al., 1991; McClintock et al., 2009)&lt;button type=\"button\" class=\"btn btn-bd-tip-info-hidden btn-sm position-relative\"&gt;.&lt;span class=\"position-absolute top-0 start-100 translate-middle\"&gt;{{ icon_info }}&lt;/span&gt;&lt;/button&gt;&lt;/a&gt; "</v>
      </c>
    </row>
    <row r="311" spans="1:17">
      <c r="A311" s="82">
        <v>2</v>
      </c>
      <c r="B311" s="82" t="s">
        <v>1922</v>
      </c>
      <c r="C311" s="82"/>
      <c r="D311" s="82" t="s">
        <v>1669</v>
      </c>
      <c r="E311" s="82" t="s">
        <v>1396</v>
      </c>
      <c r="F311" s="82" t="s">
        <v>155</v>
      </c>
      <c r="G311" s="82" t="s">
        <v>155</v>
      </c>
      <c r="H311" s="106" t="str">
        <f t="shared" si="10"/>
        <v>metadata_tl</v>
      </c>
      <c r="I311" s="97" t="s">
        <v>155</v>
      </c>
      <c r="J311" s="97" t="str">
        <f>VLOOKUP(F311,glossary!H:L,5,FALSE)</f>
        <v>Data that provides information about other data (e.g., the number of images on an SD card).</v>
      </c>
      <c r="K311" s="82" t="s">
        <v>2121</v>
      </c>
      <c r="L311" s="82" t="str">
        <f>"{{ "&amp;H311&amp;" }}"</f>
        <v>{{ metadata_tl }}</v>
      </c>
      <c r="M311" s="110" t="s">
        <v>1276</v>
      </c>
      <c r="N311" t="s">
        <v>1277</v>
      </c>
      <c r="O311" s="22" t="s">
        <v>2404</v>
      </c>
      <c r="P311" t="s">
        <v>2403</v>
      </c>
      <c r="Q311" t="str">
        <f t="shared" si="9"/>
        <v xml:space="preserve">    metadata_tl: "&lt;a href=\"09_glossary.html#metadata\" target=\"_blank\" data-bs-toggle=\"tooltip\" data-bs-title=\"Data that provides information about other data (e.g., the number of images on an SD card).\"&gt;metadata&lt;button type=\"button\" class=\"btn btn-bd-tip-info-hidden btn-sm position-relative\"&gt;.&lt;span class=\"position-absolute top-0 start-100 translate-middle\"&gt;{{ icon_info }}&lt;/span&gt;&lt;/button&gt;&lt;/a&gt; "</v>
      </c>
    </row>
    <row r="312" spans="1:17">
      <c r="A312" s="82">
        <v>2</v>
      </c>
      <c r="B312" s="82" t="s">
        <v>1922</v>
      </c>
      <c r="C312" s="82"/>
      <c r="D312" s="82" t="s">
        <v>1670</v>
      </c>
      <c r="E312" s="82" t="s">
        <v>1396</v>
      </c>
      <c r="F312" s="82" t="s">
        <v>155</v>
      </c>
      <c r="G312" s="82" t="s">
        <v>155</v>
      </c>
      <c r="H312" s="106" t="str">
        <f t="shared" si="10"/>
        <v>metadata_tu</v>
      </c>
      <c r="I312" s="97" t="s">
        <v>157</v>
      </c>
      <c r="J312" s="97" t="str">
        <f>VLOOKUP(F312,glossary!H:L,5,FALSE)</f>
        <v>Data that provides information about other data (e.g., the number of images on an SD card).</v>
      </c>
      <c r="K312" s="82" t="s">
        <v>2120</v>
      </c>
      <c r="L312" s="82" t="str">
        <f>"{{ "&amp;H312&amp;" }}"</f>
        <v>{{ metadata_tu }}</v>
      </c>
      <c r="M312" s="110" t="s">
        <v>1276</v>
      </c>
      <c r="N312" t="s">
        <v>1277</v>
      </c>
      <c r="O312" s="22" t="s">
        <v>2404</v>
      </c>
      <c r="P312" t="s">
        <v>2403</v>
      </c>
      <c r="Q312" t="str">
        <f t="shared" si="9"/>
        <v xml:space="preserve">    metadata_tu: "&lt;a href=\"09_glossary.html#metadata\" target=\"_blank\" data-bs-toggle=\"tooltip\" data-bs-title=\"Data that provides information about other data (e.g., the number of images on an SD card).\"&gt;Metadata&lt;button type=\"button\" class=\"btn btn-bd-tip-info-hidden btn-sm position-relative\"&gt;.&lt;span class=\"position-absolute top-0 start-100 translate-middle\"&gt;{{ icon_info }}&lt;/span&gt;&lt;/button&gt;&lt;/a&gt; "</v>
      </c>
    </row>
    <row r="313" spans="1:17">
      <c r="A313" s="82">
        <v>1</v>
      </c>
      <c r="B313" s="82" t="s">
        <v>1525</v>
      </c>
      <c r="C313" s="82" t="s">
        <v>0</v>
      </c>
      <c r="D313" s="82" t="s">
        <v>1669</v>
      </c>
      <c r="E313" s="82" t="s">
        <v>2290</v>
      </c>
      <c r="F313" s="82" t="s">
        <v>1728</v>
      </c>
      <c r="G313" s="82" t="s">
        <v>1728</v>
      </c>
      <c r="H313" s="106" t="str">
        <f t="shared" si="10"/>
        <v>cam_model_tl_abrv</v>
      </c>
      <c r="I313" s="97" t="s">
        <v>1642</v>
      </c>
      <c r="J313" s="97" t="str">
        <f>VLOOKUP(F313,glossary!H:L,5,FALSE)</f>
        <v>The model number or name of a particular camera (e.g., 'PC900' or 'Trophy Cam HD').</v>
      </c>
      <c r="K313" s="82" t="s">
        <v>2263</v>
      </c>
      <c r="L313" s="82" t="str">
        <f>"{{ "&amp;H313&amp;" }}"</f>
        <v>{{ cam_model_tl_abrv }}</v>
      </c>
      <c r="M313" s="110" t="s">
        <v>1276</v>
      </c>
      <c r="N313" t="s">
        <v>1277</v>
      </c>
      <c r="O313" s="22" t="s">
        <v>2404</v>
      </c>
      <c r="P313" t="s">
        <v>2403</v>
      </c>
      <c r="Q313" t="str">
        <f t="shared" si="9"/>
        <v xml:space="preserve">    cam_model_tl_abrv: "&lt;a href=\"09_glossary.html#cam_model\" target=\"_blank\" data-bs-toggle=\"tooltip\" data-bs-title=\"The model number or name of a particular camera (e.g., 'PC900' or 'Trophy Cam HD').\"&gt;model&lt;button type=\"button\" class=\"btn btn-bd-tip-info-hidden btn-sm position-relative\"&gt;.&lt;span class=\"position-absolute top-0 start-100 translate-middle\"&gt;{{ icon_info }}&lt;/span&gt;&lt;/button&gt;&lt;/a&gt; "</v>
      </c>
    </row>
    <row r="314" spans="1:17">
      <c r="A314" s="82">
        <v>1</v>
      </c>
      <c r="B314" s="82" t="s">
        <v>1525</v>
      </c>
      <c r="C314" s="82" t="s">
        <v>0</v>
      </c>
      <c r="D314" s="82" t="s">
        <v>1670</v>
      </c>
      <c r="E314" s="82" t="s">
        <v>2290</v>
      </c>
      <c r="F314" s="82" t="s">
        <v>1728</v>
      </c>
      <c r="G314" s="82" t="s">
        <v>1728</v>
      </c>
      <c r="H314" s="106" t="str">
        <f t="shared" si="10"/>
        <v>cam_model_tu_abrv</v>
      </c>
      <c r="I314" s="97" t="s">
        <v>1610</v>
      </c>
      <c r="J314" s="97" t="str">
        <f>VLOOKUP(F314,glossary!H:L,5,FALSE)</f>
        <v>The model number or name of a particular camera (e.g., 'PC900' or 'Trophy Cam HD').</v>
      </c>
      <c r="K314" s="82" t="s">
        <v>2262</v>
      </c>
      <c r="L314" s="82" t="str">
        <f>"{{ "&amp;H314&amp;" }}"</f>
        <v>{{ cam_model_tu_abrv }}</v>
      </c>
      <c r="M314" s="110" t="s">
        <v>1276</v>
      </c>
      <c r="N314" t="s">
        <v>1277</v>
      </c>
      <c r="O314" s="22" t="s">
        <v>2404</v>
      </c>
      <c r="P314" t="s">
        <v>2403</v>
      </c>
      <c r="Q314" t="str">
        <f t="shared" si="9"/>
        <v xml:space="preserve">    cam_model_tu_abrv: "&lt;a href=\"09_glossary.html#cam_model\" target=\"_blank\" data-bs-toggle=\"tooltip\" data-bs-title=\"The model number or name of a particular camera (e.g., 'PC900' or 'Trophy Cam HD').\"&gt;Model&lt;button type=\"button\" class=\"btn btn-bd-tip-info-hidden btn-sm position-relative\"&gt;.&lt;span class=\"position-absolute top-0 start-100 translate-middle\"&gt;{{ icon_info }}&lt;/span&gt;&lt;/button&gt;&lt;/a&gt; "</v>
      </c>
    </row>
    <row r="315" spans="1:17">
      <c r="A315" s="82">
        <v>2</v>
      </c>
      <c r="B315" s="82" t="s">
        <v>1922</v>
      </c>
      <c r="C315" s="82"/>
      <c r="D315" s="82" t="s">
        <v>1669</v>
      </c>
      <c r="E315" s="82" t="s">
        <v>1396</v>
      </c>
      <c r="F315" s="82" t="s">
        <v>1864</v>
      </c>
      <c r="G315" s="82" t="s">
        <v>1864</v>
      </c>
      <c r="H315" s="106" t="str">
        <f t="shared" si="10"/>
        <v>mod_assumption_tl</v>
      </c>
      <c r="I315" s="97" t="s">
        <v>1337</v>
      </c>
      <c r="J315" s="97" t="str">
        <f>VLOOKUP(F315,glossary!H:L,5,FALSE)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315" s="82" t="s">
        <v>2116</v>
      </c>
      <c r="L315" s="82" t="str">
        <f>"{{ "&amp;H315&amp;" }}"</f>
        <v>{{ mod_assumption_tl }}</v>
      </c>
      <c r="M315" s="110" t="s">
        <v>1276</v>
      </c>
      <c r="N315" t="s">
        <v>1277</v>
      </c>
      <c r="O315" s="22" t="s">
        <v>2404</v>
      </c>
      <c r="P315" t="s">
        <v>2403</v>
      </c>
      <c r="Q315" t="str">
        <f t="shared" si="9"/>
        <v xml:space="preserve">    mod_assumption_tl: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inference.\"&gt;model assumption&lt;button type=\"button\" class=\"btn btn-bd-tip-info-hidden btn-sm position-relative\"&gt;.&lt;span class=\"position-absolute top-0 start-100 translate-middle\"&gt;{{ icon_info }}&lt;/span&gt;&lt;/button&gt;&lt;/a&gt; "</v>
      </c>
    </row>
    <row r="316" spans="1:17">
      <c r="A316" s="82">
        <v>3</v>
      </c>
      <c r="B316" s="82" t="s">
        <v>1916</v>
      </c>
      <c r="C316" s="82"/>
      <c r="D316" s="82" t="s">
        <v>1669</v>
      </c>
      <c r="E316" s="82" t="s">
        <v>1396</v>
      </c>
      <c r="F316" s="82" t="s">
        <v>1864</v>
      </c>
      <c r="G316" s="86" t="s">
        <v>1864</v>
      </c>
      <c r="H316" s="106" t="str">
        <f t="shared" si="10"/>
        <v>mod_assumption_tl</v>
      </c>
      <c r="I316" s="104" t="s">
        <v>1337</v>
      </c>
      <c r="J316" s="97" t="str">
        <f>VLOOKUP(F316,glossary!H:L,5,FALSE)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316" s="99" t="s">
        <v>1337</v>
      </c>
      <c r="L316" s="82" t="str">
        <f>"{{ "&amp;H316&amp;" }}"</f>
        <v>{{ mod_assumption_tl }}</v>
      </c>
      <c r="M316" s="110" t="s">
        <v>1276</v>
      </c>
      <c r="N316" t="s">
        <v>1277</v>
      </c>
      <c r="O316" s="22" t="s">
        <v>2404</v>
      </c>
      <c r="P316" t="s">
        <v>2403</v>
      </c>
      <c r="Q316" t="str">
        <f t="shared" si="9"/>
        <v xml:space="preserve">    mod_assumption_tl: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inference.\"&gt;model assumption&lt;button type=\"button\" class=\"btn btn-bd-tip-info-hidden btn-sm position-relative\"&gt;.&lt;span class=\"position-absolute top-0 start-100 translate-middle\"&gt;{{ icon_info }}&lt;/span&gt;&lt;/button&gt;&lt;/a&gt; "</v>
      </c>
    </row>
    <row r="317" spans="1:17">
      <c r="A317" s="82">
        <v>2</v>
      </c>
      <c r="B317" s="82" t="s">
        <v>1922</v>
      </c>
      <c r="C317" s="82"/>
      <c r="D317" s="82" t="s">
        <v>1670</v>
      </c>
      <c r="E317" s="82" t="s">
        <v>1396</v>
      </c>
      <c r="F317" s="82" t="s">
        <v>1864</v>
      </c>
      <c r="G317" s="82" t="s">
        <v>1864</v>
      </c>
      <c r="H317" s="106" t="str">
        <f t="shared" si="10"/>
        <v>mod_assumption_tu</v>
      </c>
      <c r="I317" s="97" t="s">
        <v>154</v>
      </c>
      <c r="J317" s="97" t="str">
        <f>VLOOKUP(F317,glossary!H:L,5,FALSE)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317" s="82" t="s">
        <v>2115</v>
      </c>
      <c r="L317" s="82" t="str">
        <f>"{{ "&amp;H317&amp;" }}"</f>
        <v>{{ mod_assumption_tu }}</v>
      </c>
      <c r="M317" s="110" t="s">
        <v>1276</v>
      </c>
      <c r="N317" t="s">
        <v>1277</v>
      </c>
      <c r="O317" s="22" t="s">
        <v>2404</v>
      </c>
      <c r="P317" t="s">
        <v>2403</v>
      </c>
      <c r="Q317" t="str">
        <f t="shared" si="9"/>
        <v xml:space="preserve">    mod_assumption_tu: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inference.\"&gt;Model assumption&lt;button type=\"button\" class=\"btn btn-bd-tip-info-hidden btn-sm position-relative\"&gt;.&lt;span class=\"position-absolute top-0 start-100 translate-middle\"&gt;{{ icon_info }}&lt;/span&gt;&lt;/button&gt;&lt;/a&gt; "</v>
      </c>
    </row>
    <row r="318" spans="1:17">
      <c r="A318" s="82">
        <v>3</v>
      </c>
      <c r="B318" s="82" t="s">
        <v>1916</v>
      </c>
      <c r="C318" s="82"/>
      <c r="D318" s="82" t="s">
        <v>1670</v>
      </c>
      <c r="E318" s="82" t="s">
        <v>1396</v>
      </c>
      <c r="F318" s="82" t="s">
        <v>1864</v>
      </c>
      <c r="G318" s="86" t="s">
        <v>1864</v>
      </c>
      <c r="H318" s="106" t="str">
        <f t="shared" si="10"/>
        <v>mod_assumption_tu</v>
      </c>
      <c r="I318" s="102" t="s">
        <v>154</v>
      </c>
      <c r="J318" s="97" t="str">
        <f>VLOOKUP(F318,glossary!H:L,5,FALSE)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318" s="86" t="s">
        <v>154</v>
      </c>
      <c r="L318" s="82" t="str">
        <f>"{{ "&amp;H318&amp;" }}"</f>
        <v>{{ mod_assumption_tu }}</v>
      </c>
      <c r="M318" s="110" t="s">
        <v>1276</v>
      </c>
      <c r="N318" t="s">
        <v>1277</v>
      </c>
      <c r="O318" s="22" t="s">
        <v>2404</v>
      </c>
      <c r="P318" t="s">
        <v>2403</v>
      </c>
      <c r="Q318" t="str">
        <f t="shared" si="9"/>
        <v xml:space="preserve">    mod_assumption_tu: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inference.\"&gt;Model assumption&lt;button type=\"button\" class=\"btn btn-bd-tip-info-hidden btn-sm position-relative\"&gt;.&lt;span class=\"position-absolute top-0 start-100 translate-middle\"&gt;{{ icon_info }}&lt;/span&gt;&lt;/button&gt;&lt;/a&gt; "</v>
      </c>
    </row>
    <row r="319" spans="1:17">
      <c r="A319" s="82">
        <v>1</v>
      </c>
      <c r="B319" s="82" t="s">
        <v>1525</v>
      </c>
      <c r="C319" s="82" t="s">
        <v>0</v>
      </c>
      <c r="D319" s="82" t="s">
        <v>1670</v>
      </c>
      <c r="E319" s="82" t="s">
        <v>2296</v>
      </c>
      <c r="F319" s="82" t="s">
        <v>1864</v>
      </c>
      <c r="G319" s="82" t="s">
        <v>1864</v>
      </c>
      <c r="H319" s="106" t="str">
        <f t="shared" si="10"/>
        <v>mod_assumption_tu_pl</v>
      </c>
      <c r="I319" s="97" t="s">
        <v>1628</v>
      </c>
      <c r="J319" s="97" t="str">
        <f>VLOOKUP(F319,glossary!H:L,5,FALSE)</f>
        <v>Explicitly stated (or implicitly premised) conventions, choices and other specifications (e.g., about the data, wildlife ecology*/behaviour, the relationships between variables, etc.) on which a particular modelling approach is based that allows the model to provide valid inference.</v>
      </c>
      <c r="K319" s="82" t="s">
        <v>2253</v>
      </c>
      <c r="L319" s="82" t="str">
        <f>"{{ "&amp;H319&amp;" }}"</f>
        <v>{{ mod_assumption_tu_pl }}</v>
      </c>
      <c r="M319" s="110" t="s">
        <v>1276</v>
      </c>
      <c r="N319" t="s">
        <v>1277</v>
      </c>
      <c r="O319" s="22" t="s">
        <v>2404</v>
      </c>
      <c r="P319" t="s">
        <v>2403</v>
      </c>
      <c r="Q319" t="str">
        <f t="shared" si="9"/>
        <v xml:space="preserve">    mod_assumption_tu_pl: "&lt;a href=\"09_glossary.html#mod_assumption\" target=\"_blank\" data-bs-toggle=\"tooltip\" data-bs-title=\"Explicitly stated (or implicitly premised) conventions, choices and other specifications (e.g., about the data, wildlife ecology*/behaviour, the relationships between variables, etc.) on which a particular modelling approach is based that allows the model to provide valid inference.\"&gt;Model assumptions&lt;button type=\"button\" class=\"btn btn-bd-tip-info-hidden btn-sm position-relative\"&gt;.&lt;span class=\"position-absolute top-0 start-100 translate-middle\"&gt;{{ icon_info }}&lt;/span&gt;&lt;/button&gt;&lt;/a&gt; "</v>
      </c>
    </row>
    <row r="320" spans="1:17">
      <c r="A320" s="82">
        <v>2</v>
      </c>
      <c r="B320" s="82" t="s">
        <v>1922</v>
      </c>
      <c r="C320" s="82"/>
      <c r="D320" s="82" t="s">
        <v>1669</v>
      </c>
      <c r="E320" s="82" t="s">
        <v>1396</v>
      </c>
      <c r="F320" s="82" t="s">
        <v>1863</v>
      </c>
      <c r="G320" s="82" t="s">
        <v>1863</v>
      </c>
      <c r="H320" s="106" t="str">
        <f t="shared" si="10"/>
        <v>mod_approach_tl</v>
      </c>
      <c r="I320" s="97" t="s">
        <v>1338</v>
      </c>
      <c r="J320" s="97" t="str">
        <f>VLOOKUP(F320,glossary!H:L,5,FALSE)</f>
        <v>The method used to analyze the camera data, which should depend on the state variable, e.g., occupancy models [MacKenzie et al., 2002], spatially explicit capture recapture (SECR) for density estimation [Chandler &amp; Royle, 2013], etc. and the Target Species.</v>
      </c>
      <c r="K320" s="82" t="s">
        <v>2118</v>
      </c>
      <c r="L320" s="82" t="str">
        <f>"{{ "&amp;H320&amp;" }}"</f>
        <v>{{ mod_approach_tl }}</v>
      </c>
      <c r="M320" s="110" t="s">
        <v>1276</v>
      </c>
      <c r="N320" t="s">
        <v>1277</v>
      </c>
      <c r="O320" s="22" t="s">
        <v>2404</v>
      </c>
      <c r="P320" t="s">
        <v>2403</v>
      </c>
      <c r="Q320" t="str">
        <f t="shared" si="9"/>
        <v xml:space="preserve">    mod_approach_tl: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approach&lt;button type=\"button\" class=\"btn btn-bd-tip-info-hidden btn-sm position-relative\"&gt;.&lt;span class=\"position-absolute top-0 start-100 translate-middle\"&gt;{{ icon_info }}&lt;/span&gt;&lt;/button&gt;&lt;/a&gt; "</v>
      </c>
    </row>
    <row r="321" spans="1:17">
      <c r="A321" s="82">
        <v>3</v>
      </c>
      <c r="B321" s="82" t="s">
        <v>1916</v>
      </c>
      <c r="C321" s="82"/>
      <c r="D321" s="82" t="s">
        <v>1669</v>
      </c>
      <c r="E321" s="82" t="s">
        <v>1396</v>
      </c>
      <c r="F321" s="82" t="s">
        <v>1863</v>
      </c>
      <c r="G321" s="86" t="s">
        <v>1863</v>
      </c>
      <c r="H321" s="106" t="str">
        <f t="shared" si="10"/>
        <v>mod_approach_tl</v>
      </c>
      <c r="I321" s="104" t="s">
        <v>1338</v>
      </c>
      <c r="J321" s="97" t="str">
        <f>VLOOKUP(F321,glossary!H:L,5,FALSE)</f>
        <v>The method used to analyze the camera data, which should depend on the state variable, e.g., occupancy models [MacKenzie et al., 2002], spatially explicit capture recapture (SECR) for density estimation [Chandler &amp; Royle, 2013], etc. and the Target Species.</v>
      </c>
      <c r="K321" s="99" t="s">
        <v>1338</v>
      </c>
      <c r="L321" s="82" t="str">
        <f>"{{ "&amp;H321&amp;" }}"</f>
        <v>{{ mod_approach_tl }}</v>
      </c>
      <c r="M321" s="110" t="s">
        <v>1276</v>
      </c>
      <c r="N321" t="s">
        <v>1277</v>
      </c>
      <c r="O321" s="22" t="s">
        <v>2404</v>
      </c>
      <c r="P321" t="s">
        <v>2403</v>
      </c>
      <c r="Q321" t="str">
        <f t="shared" si="9"/>
        <v xml:space="preserve">    mod_approach_tl: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approach&lt;button type=\"button\" class=\"btn btn-bd-tip-info-hidden btn-sm position-relative\"&gt;.&lt;span class=\"position-absolute top-0 start-100 translate-middle\"&gt;{{ icon_info }}&lt;/span&gt;&lt;/button&gt;&lt;/a&gt; "</v>
      </c>
    </row>
    <row r="322" spans="1:17">
      <c r="A322" s="82">
        <v>2</v>
      </c>
      <c r="B322" s="82" t="s">
        <v>1922</v>
      </c>
      <c r="C322" s="82"/>
      <c r="D322" s="82" t="s">
        <v>1670</v>
      </c>
      <c r="E322" s="82" t="s">
        <v>1396</v>
      </c>
      <c r="F322" s="82" t="s">
        <v>1863</v>
      </c>
      <c r="G322" s="82" t="s">
        <v>1863</v>
      </c>
      <c r="H322" s="106" t="str">
        <f t="shared" si="10"/>
        <v>mod_approach_tu</v>
      </c>
      <c r="I322" s="97" t="s">
        <v>153</v>
      </c>
      <c r="J322" s="97" t="str">
        <f>VLOOKUP(F322,glossary!H:L,5,FALSE)</f>
        <v>The method used to analyze the camera data, which should depend on the state variable, e.g., occupancy models [MacKenzie et al., 2002], spatially explicit capture recapture (SECR) for density estimation [Chandler &amp; Royle, 2013], etc. and the Target Species.</v>
      </c>
      <c r="K322" s="82" t="s">
        <v>2117</v>
      </c>
      <c r="L322" s="82" t="str">
        <f>"{{ "&amp;H322&amp;" }}"</f>
        <v>{{ mod_approach_tu }}</v>
      </c>
      <c r="M322" s="110" t="s">
        <v>1276</v>
      </c>
      <c r="N322" t="s">
        <v>1277</v>
      </c>
      <c r="O322" s="22" t="s">
        <v>2404</v>
      </c>
      <c r="P322" t="s">
        <v>2403</v>
      </c>
      <c r="Q322" t="str">
        <f t="shared" si="9"/>
        <v xml:space="preserve">    mod_approach_tu: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approach&lt;button type=\"button\" class=\"btn btn-bd-tip-info-hidden btn-sm position-relative\"&gt;.&lt;span class=\"position-absolute top-0 start-100 translate-middle\"&gt;{{ icon_info }}&lt;/span&gt;&lt;/button&gt;&lt;/a&gt; "</v>
      </c>
    </row>
    <row r="323" spans="1:17">
      <c r="A323" s="82">
        <v>3</v>
      </c>
      <c r="B323" s="82" t="s">
        <v>1916</v>
      </c>
      <c r="C323" s="82"/>
      <c r="D323" s="82" t="s">
        <v>1670</v>
      </c>
      <c r="E323" s="82" t="s">
        <v>1396</v>
      </c>
      <c r="F323" s="82" t="s">
        <v>1863</v>
      </c>
      <c r="G323" s="86" t="s">
        <v>1863</v>
      </c>
      <c r="H323" s="106" t="str">
        <f t="shared" si="10"/>
        <v>mod_approach_tu</v>
      </c>
      <c r="I323" s="102" t="s">
        <v>153</v>
      </c>
      <c r="J323" s="97" t="str">
        <f>VLOOKUP(F323,glossary!H:L,5,FALSE)</f>
        <v>The method used to analyze the camera data, which should depend on the state variable, e.g., occupancy models [MacKenzie et al., 2002], spatially explicit capture recapture (SECR) for density estimation [Chandler &amp; Royle, 2013], etc. and the Target Species.</v>
      </c>
      <c r="K323" s="86" t="s">
        <v>153</v>
      </c>
      <c r="L323" s="82" t="str">
        <f>"{{ "&amp;H323&amp;" }}"</f>
        <v>{{ mod_approach_tu }}</v>
      </c>
      <c r="M323" s="110" t="s">
        <v>1276</v>
      </c>
      <c r="N323" t="s">
        <v>1277</v>
      </c>
      <c r="O323" s="22" t="s">
        <v>2404</v>
      </c>
      <c r="P323" t="s">
        <v>2403</v>
      </c>
      <c r="Q323" t="str">
        <f t="shared" ref="Q323:Q386" si="11">IF(J323&lt;&gt;"-",("    "&amp;H323&amp;": "&amp;""""&amp;"&lt;a href=\"&amp;""""&amp;"09_glossary.html#"&amp;G323&amp;N323&amp;J323&amp;O323&amp;I323&amp;P323&amp;""""),"-")</f>
        <v xml:space="preserve">    mod_approach_tu: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approach&lt;button type=\"button\" class=\"btn btn-bd-tip-info-hidden btn-sm position-relative\"&gt;.&lt;span class=\"position-absolute top-0 start-100 translate-middle\"&gt;{{ icon_info }}&lt;/span&gt;&lt;/button&gt;&lt;/a&gt; "</v>
      </c>
    </row>
    <row r="324" spans="1:17">
      <c r="A324" s="82">
        <v>1</v>
      </c>
      <c r="B324" s="82" t="s">
        <v>1525</v>
      </c>
      <c r="C324" s="82"/>
      <c r="D324" s="82" t="s">
        <v>1669</v>
      </c>
      <c r="E324" s="82" t="s">
        <v>2303</v>
      </c>
      <c r="F324" s="82" t="s">
        <v>1863</v>
      </c>
      <c r="G324" s="82" t="s">
        <v>1863</v>
      </c>
      <c r="H324" s="106" t="str">
        <f t="shared" si="10"/>
        <v>mod_approach_tl_es</v>
      </c>
      <c r="I324" s="97" t="s">
        <v>1914</v>
      </c>
      <c r="J324" s="97" t="str">
        <f>VLOOKUP(F324,glossary!H:L,5,FALSE)</f>
        <v>The method used to analyze the camera data, which should depend on the state variable, e.g., occupancy models [MacKenzie et al., 2002], spatially explicit capture recapture (SECR) for density estimation [Chandler &amp; Royle, 2013], etc. and the Target Species.</v>
      </c>
      <c r="K324" s="98" t="s">
        <v>1915</v>
      </c>
      <c r="L324" s="82" t="str">
        <f>"{{ "&amp;H324&amp;" }}"</f>
        <v>{{ mod_approach_tl_es }}</v>
      </c>
      <c r="M324" s="110" t="s">
        <v>1276</v>
      </c>
      <c r="N324" t="s">
        <v>1277</v>
      </c>
      <c r="O324" s="22" t="s">
        <v>2404</v>
      </c>
      <c r="P324" t="s">
        <v>2403</v>
      </c>
      <c r="Q324" t="str">
        <f t="shared" si="11"/>
        <v xml:space="preserve">    mod_approach_tl_es: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approach(es)&lt;button type=\"button\" class=\"btn btn-bd-tip-info-hidden btn-sm position-relative\"&gt;.&lt;span class=\"position-absolute top-0 start-100 translate-middle\"&gt;{{ icon_info }}&lt;/span&gt;&lt;/button&gt;&lt;/a&gt; "</v>
      </c>
    </row>
    <row r="325" spans="1:17">
      <c r="A325" s="82">
        <v>1</v>
      </c>
      <c r="B325" s="82" t="s">
        <v>1525</v>
      </c>
      <c r="C325" s="82"/>
      <c r="D325" s="82" t="s">
        <v>1670</v>
      </c>
      <c r="E325" s="82" t="s">
        <v>2303</v>
      </c>
      <c r="F325" s="82" t="s">
        <v>1863</v>
      </c>
      <c r="G325" s="82" t="s">
        <v>1863</v>
      </c>
      <c r="H325" s="106" t="str">
        <f t="shared" si="10"/>
        <v>mod_approach_tu_es</v>
      </c>
      <c r="I325" s="97" t="s">
        <v>2317</v>
      </c>
      <c r="J325" s="97" t="str">
        <f>VLOOKUP(F325,glossary!H:L,5,FALSE)</f>
        <v>The method used to analyze the camera data, which should depend on the state variable, e.g., occupancy models [MacKenzie et al., 2002], spatially explicit capture recapture (SECR) for density estimation [Chandler &amp; Royle, 2013], etc. and the Target Species.</v>
      </c>
      <c r="K325" s="82" t="s">
        <v>1915</v>
      </c>
      <c r="L325" s="82" t="str">
        <f>"{{ "&amp;H325&amp;" }}"</f>
        <v>{{ mod_approach_tu_es }}</v>
      </c>
      <c r="M325" s="110" t="s">
        <v>1276</v>
      </c>
      <c r="N325" t="s">
        <v>1277</v>
      </c>
      <c r="O325" s="22" t="s">
        <v>2404</v>
      </c>
      <c r="P325" t="s">
        <v>2403</v>
      </c>
      <c r="Q325" t="str">
        <f t="shared" si="11"/>
        <v xml:space="preserve">    mod_approach_tu_es: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approach(es)&lt;button type=\"button\" class=\"btn btn-bd-tip-info-hidden btn-sm position-relative\"&gt;.&lt;span class=\"position-absolute top-0 start-100 translate-middle\"&gt;{{ icon_info }}&lt;/span&gt;&lt;/button&gt;&lt;/a&gt; "</v>
      </c>
    </row>
    <row r="326" spans="1:17">
      <c r="A326" s="82">
        <v>1</v>
      </c>
      <c r="B326" s="82" t="s">
        <v>1525</v>
      </c>
      <c r="C326" s="82"/>
      <c r="D326" s="82" t="s">
        <v>1669</v>
      </c>
      <c r="E326" s="82" t="s">
        <v>2296</v>
      </c>
      <c r="F326" s="82" t="s">
        <v>1863</v>
      </c>
      <c r="G326" s="82" t="s">
        <v>1863</v>
      </c>
      <c r="H326" s="106" t="str">
        <f t="shared" si="10"/>
        <v>mod_approach_tl_pl</v>
      </c>
      <c r="I326" s="97" t="s">
        <v>1912</v>
      </c>
      <c r="J326" s="97" t="str">
        <f>VLOOKUP(F326,glossary!H:L,5,FALSE)</f>
        <v>The method used to analyze the camera data, which should depend on the state variable, e.g., occupancy models [MacKenzie et al., 2002], spatially explicit capture recapture (SECR) for density estimation [Chandler &amp; Royle, 2013], etc. and the Target Species.</v>
      </c>
      <c r="K326" s="82" t="s">
        <v>1913</v>
      </c>
      <c r="L326" s="82" t="str">
        <f>"{{ "&amp;H326&amp;" }}"</f>
        <v>{{ mod_approach_tl_pl }}</v>
      </c>
      <c r="M326" s="110" t="s">
        <v>1276</v>
      </c>
      <c r="N326" t="s">
        <v>1277</v>
      </c>
      <c r="O326" s="22" t="s">
        <v>2404</v>
      </c>
      <c r="P326" t="s">
        <v>2403</v>
      </c>
      <c r="Q326" t="str">
        <f t="shared" si="11"/>
        <v xml:space="preserve">    mod_approach_tl_pl: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approaches&lt;button type=\"button\" class=\"btn btn-bd-tip-info-hidden btn-sm position-relative\"&gt;.&lt;span class=\"position-absolute top-0 start-100 translate-middle\"&gt;{{ icon_info }}&lt;/span&gt;&lt;/button&gt;&lt;/a&gt; "</v>
      </c>
    </row>
    <row r="327" spans="1:17">
      <c r="A327" s="82">
        <v>1</v>
      </c>
      <c r="B327" s="82" t="s">
        <v>1525</v>
      </c>
      <c r="C327" s="82"/>
      <c r="D327" s="82" t="s">
        <v>1669</v>
      </c>
      <c r="E327" s="82" t="s">
        <v>2296</v>
      </c>
      <c r="F327" s="82" t="s">
        <v>1863</v>
      </c>
      <c r="G327" s="82" t="s">
        <v>1863</v>
      </c>
      <c r="H327" s="106" t="str">
        <f t="shared" si="10"/>
        <v>mod_approach_tl_pl</v>
      </c>
      <c r="I327" s="97" t="s">
        <v>1912</v>
      </c>
      <c r="J327" s="97" t="str">
        <f>VLOOKUP(F327,glossary!H:L,5,FALSE)</f>
        <v>The method used to analyze the camera data, which should depend on the state variable, e.g., occupancy models [MacKenzie et al., 2002], spatially explicit capture recapture (SECR) for density estimation [Chandler &amp; Royle, 2013], etc. and the Target Species.</v>
      </c>
      <c r="K327" s="82" t="s">
        <v>1913</v>
      </c>
      <c r="L327" s="82" t="str">
        <f>"{{ "&amp;H327&amp;" }}"</f>
        <v>{{ mod_approach_tl_pl }}</v>
      </c>
      <c r="M327" s="110" t="s">
        <v>1276</v>
      </c>
      <c r="N327" t="s">
        <v>1277</v>
      </c>
      <c r="O327" s="22" t="s">
        <v>2404</v>
      </c>
      <c r="P327" t="s">
        <v>2403</v>
      </c>
      <c r="Q327" t="str">
        <f t="shared" si="11"/>
        <v xml:space="preserve">    mod_approach_tl_pl: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approaches&lt;button type=\"button\" class=\"btn btn-bd-tip-info-hidden btn-sm position-relative\"&gt;.&lt;span class=\"position-absolute top-0 start-100 translate-middle\"&gt;{{ icon_info }}&lt;/span&gt;&lt;/button&gt;&lt;/a&gt; "</v>
      </c>
    </row>
    <row r="328" spans="1:17">
      <c r="A328" s="82">
        <v>1</v>
      </c>
      <c r="B328" s="82" t="s">
        <v>1525</v>
      </c>
      <c r="C328" s="82" t="s">
        <v>0</v>
      </c>
      <c r="D328" s="82" t="s">
        <v>1670</v>
      </c>
      <c r="E328" s="82" t="s">
        <v>2296</v>
      </c>
      <c r="F328" s="82" t="s">
        <v>1863</v>
      </c>
      <c r="G328" s="82" t="s">
        <v>1863</v>
      </c>
      <c r="H328" s="106" t="str">
        <f t="shared" si="10"/>
        <v>mod_approach_tu_pl</v>
      </c>
      <c r="I328" s="97" t="s">
        <v>1627</v>
      </c>
      <c r="J328" s="97" t="str">
        <f>VLOOKUP(F328,glossary!H:L,5,FALSE)</f>
        <v>The method used to analyze the camera data, which should depend on the state variable, e.g., occupancy models [MacKenzie et al., 2002], spatially explicit capture recapture (SECR) for density estimation [Chandler &amp; Royle, 2013], etc. and the Target Species.</v>
      </c>
      <c r="K328" s="82" t="s">
        <v>2257</v>
      </c>
      <c r="L328" s="82" t="str">
        <f>"{{ "&amp;H328&amp;" }}"</f>
        <v>{{ mod_approach_tu_pl }}</v>
      </c>
      <c r="M328" s="110" t="s">
        <v>1276</v>
      </c>
      <c r="N328" t="s">
        <v>1277</v>
      </c>
      <c r="O328" s="22" t="s">
        <v>2404</v>
      </c>
      <c r="P328" t="s">
        <v>2403</v>
      </c>
      <c r="Q328" t="str">
        <f t="shared" si="11"/>
        <v xml:space="preserve">    mod_approach_tu_pl: "&lt;a href=\"09_glossary.html#mod_approach\" target=\"_blank\" data-bs-toggle=\"tooltip\" data-bs-title=\"The method used to analyze the camera data, which should depend on the state variable, e.g., occupancy models [MacKenzie et al., 2002], spatially explicit capture recapture (SECR) for density estimation [Chandler &amp; Royle, 2013], etc. and the Target Species.\"&gt;Modelling approaches&lt;button type=\"button\" class=\"btn btn-bd-tip-info-hidden btn-sm position-relative\"&gt;.&lt;span class=\"position-absolute top-0 start-100 translate-middle\"&gt;{{ icon_info }}&lt;/span&gt;&lt;/button&gt;&lt;/a&gt; "</v>
      </c>
    </row>
    <row r="329" spans="1:17">
      <c r="A329" s="82">
        <v>1</v>
      </c>
      <c r="B329" s="82" t="s">
        <v>1525</v>
      </c>
      <c r="C329" s="82" t="s">
        <v>0</v>
      </c>
      <c r="D329" s="82" t="s">
        <v>1670</v>
      </c>
      <c r="E329" s="82" t="s">
        <v>2295</v>
      </c>
      <c r="F329" s="82" t="s">
        <v>1752</v>
      </c>
      <c r="G329" s="82" t="s">
        <v>1752</v>
      </c>
      <c r="H329" s="106" t="str">
        <f t="shared" si="10"/>
        <v>settings_motion_img_interval_tu_nu</v>
      </c>
      <c r="I329" s="97" t="s">
        <v>1536</v>
      </c>
      <c r="J329" s="97" t="str">
        <f>VLOOKUP(F329,glossary!H:L,5,FALSE)</f>
        <v>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c r="K329" s="82" t="s">
        <v>1757</v>
      </c>
      <c r="L329" s="82" t="str">
        <f>"{{ "&amp;H329&amp;" }}"</f>
        <v>{{ settings_motion_img_interval_tu_nu }}</v>
      </c>
      <c r="M329" s="110" t="s">
        <v>1276</v>
      </c>
      <c r="N329" t="s">
        <v>1277</v>
      </c>
      <c r="O329" s="22" t="s">
        <v>2404</v>
      </c>
      <c r="P329" t="s">
        <v>2403</v>
      </c>
      <c r="Q329" t="str">
        <f t="shared" si="11"/>
        <v xml:space="preserve">    settings_motion_img_interval_tu_nu: "&lt;a href=\"09_glossary.html#settings_motion_img_interval\" target=\"_blank\" data-bs-toggle=\"tooltip\" data-bs-title=\"The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instantaneous).\"&gt;Motion Image Interval&lt;button type=\"button\" class=\"btn btn-bd-tip-info-hidden btn-sm position-relative\"&gt;.&lt;span class=\"position-absolute top-0 start-100 translate-middle\"&gt;{{ icon_info }}&lt;/span&gt;&lt;/button&gt;&lt;/a&gt; "</v>
      </c>
    </row>
    <row r="330" spans="1:17">
      <c r="A330" s="82">
        <v>2</v>
      </c>
      <c r="B330" s="82" t="s">
        <v>1922</v>
      </c>
      <c r="C330" s="82"/>
      <c r="D330" s="82" t="s">
        <v>1670</v>
      </c>
      <c r="E330" s="82" t="s">
        <v>2289</v>
      </c>
      <c r="F330" s="82" t="s">
        <v>1752</v>
      </c>
      <c r="G330" s="82" t="s">
        <v>1752</v>
      </c>
      <c r="H330" s="106" t="str">
        <f t="shared" si="10"/>
        <v>settings_motion_img_interval_tu_u</v>
      </c>
      <c r="I330" s="97" t="s">
        <v>729</v>
      </c>
      <c r="J330" s="97" t="str">
        <f>VLOOKUP(F330,glossary!H:L,5,FALSE)</f>
        <v>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c r="K330" s="82" t="s">
        <v>2000</v>
      </c>
      <c r="L330" s="82" t="str">
        <f>"{{ "&amp;H330&amp;" }}"</f>
        <v>{{ settings_motion_img_interval_tu_u }}</v>
      </c>
      <c r="M330" s="110" t="s">
        <v>1276</v>
      </c>
      <c r="N330" t="s">
        <v>1277</v>
      </c>
      <c r="O330" s="22" t="s">
        <v>2404</v>
      </c>
      <c r="P330" t="s">
        <v>2403</v>
      </c>
      <c r="Q330" t="str">
        <f t="shared" si="11"/>
        <v xml:space="preserve">    settings_motion_img_interval_tu_u: "&lt;a href=\"09_glossary.html#settings_motion_img_interval\" target=\"_blank\" data-bs-toggle=\"tooltip\" data-bs-title=\"The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instantaneous).\"&gt;Motion Image Interval (seconds)&lt;button type=\"button\" class=\"btn btn-bd-tip-info-hidden btn-sm position-relative\"&gt;.&lt;span class=\"position-absolute top-0 start-100 translate-middle\"&gt;{{ icon_info }}&lt;/span&gt;&lt;/button&gt;&lt;/a&gt; "</v>
      </c>
    </row>
    <row r="331" spans="1:17">
      <c r="A331" s="82">
        <v>3</v>
      </c>
      <c r="B331" s="82" t="s">
        <v>1916</v>
      </c>
      <c r="C331" s="82"/>
      <c r="D331" s="82" t="s">
        <v>1670</v>
      </c>
      <c r="E331" s="82" t="s">
        <v>2289</v>
      </c>
      <c r="F331" s="82" t="s">
        <v>1752</v>
      </c>
      <c r="G331" s="86" t="s">
        <v>1752</v>
      </c>
      <c r="H331" s="106" t="str">
        <f t="shared" si="10"/>
        <v>settings_motion_img_interval_tu_u</v>
      </c>
      <c r="I331" s="102" t="s">
        <v>729</v>
      </c>
      <c r="J331" s="97" t="str">
        <f>VLOOKUP(F331,glossary!H:L,5,FALSE)</f>
        <v>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c r="K331" s="98" t="s">
        <v>729</v>
      </c>
      <c r="L331" s="82" t="str">
        <f>"{{ "&amp;H331&amp;" }}"</f>
        <v>{{ settings_motion_img_interval_tu_u }}</v>
      </c>
      <c r="M331" s="110" t="s">
        <v>1276</v>
      </c>
      <c r="N331" t="s">
        <v>1277</v>
      </c>
      <c r="O331" s="22" t="s">
        <v>2404</v>
      </c>
      <c r="P331" t="s">
        <v>2403</v>
      </c>
      <c r="Q331" t="str">
        <f t="shared" si="11"/>
        <v xml:space="preserve">    settings_motion_img_interval_tu_u: "&lt;a href=\"09_glossary.html#settings_motion_img_interval\" target=\"_blank\" data-bs-toggle=\"tooltip\" data-bs-title=\"The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instantaneous).\"&gt;Motion Image Interval (seconds)&lt;button type=\"button\" class=\"btn btn-bd-tip-info-hidden btn-sm position-relative\"&gt;.&lt;span class=\"position-absolute top-0 start-100 translate-middle\"&gt;{{ icon_info }}&lt;/span&gt;&lt;/button&gt;&lt;/a&gt; "</v>
      </c>
    </row>
    <row r="332" spans="1:17">
      <c r="A332" s="82">
        <v>2</v>
      </c>
      <c r="B332" s="82" t="s">
        <v>1922</v>
      </c>
      <c r="C332" s="82"/>
      <c r="D332" s="82" t="s">
        <v>1670</v>
      </c>
      <c r="E332" s="82" t="s">
        <v>1126</v>
      </c>
      <c r="F332" s="82" t="s">
        <v>449</v>
      </c>
      <c r="G332" s="82" t="s">
        <v>449</v>
      </c>
      <c r="H332" s="106" t="str">
        <f t="shared" si="10"/>
        <v>mod_rai_nb_tu_ref</v>
      </c>
      <c r="I332" s="97" t="s">
        <v>152</v>
      </c>
      <c r="J332" s="97" t="str">
        <f>VLOOKUP(F332,glossary!H:L,5,FALSE)</f>
        <v>A regression model used for count data with overdispersion but without zero-inflation. [relative abundance indices]</v>
      </c>
      <c r="K332" s="82" t="s">
        <v>2087</v>
      </c>
      <c r="L332" s="82" t="str">
        <f>"{{ "&amp;H332&amp;" }}"</f>
        <v>{{ mod_rai_nb_tu_ref }}</v>
      </c>
      <c r="M332" s="110" t="s">
        <v>1276</v>
      </c>
      <c r="N332" t="s">
        <v>1277</v>
      </c>
      <c r="O332" s="22" t="s">
        <v>2404</v>
      </c>
      <c r="P332" t="s">
        <v>2403</v>
      </c>
      <c r="Q332" t="str">
        <f t="shared" si="11"/>
        <v xml:space="preserve">    mod_rai_nb_tu_ref: "&lt;a href=\"09_glossary.html#mod_rai_nb\" target=\"_blank\" data-bs-toggle=\"tooltip\" data-bs-title=\"A regression model used for count data with overdispersion but without zero-inflation. [relative abundance indices]\"&gt;Negative binomial (NB) regression (Mullahy, 1986)&lt;button type=\"button\" class=\"btn btn-bd-tip-info-hidden btn-sm position-relative\"&gt;.&lt;span class=\"position-absolute top-0 start-100 translate-middle\"&gt;{{ icon_info }}&lt;/span&gt;&lt;/button&gt;&lt;/a&gt; "</v>
      </c>
    </row>
    <row r="333" spans="1:17">
      <c r="A333" s="82">
        <v>3</v>
      </c>
      <c r="B333" s="82" t="s">
        <v>1916</v>
      </c>
      <c r="C333" s="82"/>
      <c r="D333" s="82" t="s">
        <v>1670</v>
      </c>
      <c r="E333" s="82" t="s">
        <v>1126</v>
      </c>
      <c r="F333" s="82" t="s">
        <v>449</v>
      </c>
      <c r="G333" s="86" t="s">
        <v>449</v>
      </c>
      <c r="H333" s="106" t="str">
        <f t="shared" si="10"/>
        <v>mod_rai_nb_tu_ref</v>
      </c>
      <c r="I333" s="102" t="s">
        <v>152</v>
      </c>
      <c r="J333" s="97" t="str">
        <f>VLOOKUP(F333,glossary!H:L,5,FALSE)</f>
        <v>A regression model used for count data with overdispersion but without zero-inflation. [relative abundance indices]</v>
      </c>
      <c r="K333" s="86" t="s">
        <v>152</v>
      </c>
      <c r="L333" s="82" t="str">
        <f>"{{ "&amp;H333&amp;" }}"</f>
        <v>{{ mod_rai_nb_tu_ref }}</v>
      </c>
      <c r="M333" s="110" t="s">
        <v>1276</v>
      </c>
      <c r="N333" t="s">
        <v>1277</v>
      </c>
      <c r="O333" s="22" t="s">
        <v>2404</v>
      </c>
      <c r="P333" t="s">
        <v>2403</v>
      </c>
      <c r="Q333" t="str">
        <f t="shared" si="11"/>
        <v xml:space="preserve">    mod_rai_nb_tu_ref: "&lt;a href=\"09_glossary.html#mod_rai_nb\" target=\"_blank\" data-bs-toggle=\"tooltip\" data-bs-title=\"A regression model used for count data with overdispersion but without zero-inflation. [relative abundance indices]\"&gt;Negative binomial (NB) regression (Mullahy, 1986)&lt;button type=\"button\" class=\"btn btn-bd-tip-info-hidden btn-sm position-relative\"&gt;.&lt;span class=\"position-absolute top-0 start-100 translate-middle\"&gt;{{ icon_info }}&lt;/span&gt;&lt;/button&gt;&lt;/a&gt; "</v>
      </c>
    </row>
    <row r="334" spans="1:17">
      <c r="A334" s="82">
        <v>2</v>
      </c>
      <c r="B334" s="82" t="s">
        <v>1922</v>
      </c>
      <c r="C334" s="82"/>
      <c r="D334" s="82" t="s">
        <v>1670</v>
      </c>
      <c r="E334" s="82" t="s">
        <v>1396</v>
      </c>
      <c r="F334" s="82" t="s">
        <v>351</v>
      </c>
      <c r="G334" s="82" t="s">
        <v>351</v>
      </c>
      <c r="H334" s="106" t="str">
        <f t="shared" si="10"/>
        <v>cam_id_new_tu</v>
      </c>
      <c r="I334" s="97" t="s">
        <v>692</v>
      </c>
      <c r="J334" s="97">
        <f>VLOOKUP(F334,glossary!H:L,5,FALSE)</f>
        <v>0</v>
      </c>
      <c r="K334" s="82" t="s">
        <v>2214</v>
      </c>
      <c r="L334" s="82" t="str">
        <f>"{{ "&amp;H334&amp;" }}"</f>
        <v>{{ cam_id_new_tu }}</v>
      </c>
      <c r="M334" s="110" t="s">
        <v>1276</v>
      </c>
      <c r="N334" t="s">
        <v>1277</v>
      </c>
      <c r="O334" s="22" t="s">
        <v>2404</v>
      </c>
      <c r="P334" t="s">
        <v>2403</v>
      </c>
      <c r="Q334" t="str">
        <f t="shared" si="11"/>
        <v xml:space="preserve">    cam_id_new_tu: "&lt;a href=\"09_glossary.html#cam_id_new\" target=\"_blank\" data-bs-toggle=\"tooltip\" data-bs-title=\"0\"&gt;New Camera ID&lt;button type=\"button\" class=\"btn btn-bd-tip-info-hidden btn-sm position-relative\"&gt;.&lt;span class=\"position-absolute top-0 start-100 translate-middle\"&gt;{{ icon_info }}&lt;/span&gt;&lt;/button&gt;&lt;/a&gt; "</v>
      </c>
    </row>
    <row r="335" spans="1:17">
      <c r="A335" s="82">
        <v>3</v>
      </c>
      <c r="B335" s="82" t="s">
        <v>1916</v>
      </c>
      <c r="C335" s="82"/>
      <c r="D335" s="82" t="s">
        <v>1670</v>
      </c>
      <c r="E335" s="82" t="s">
        <v>1396</v>
      </c>
      <c r="F335" s="82" t="s">
        <v>351</v>
      </c>
      <c r="G335" s="86" t="s">
        <v>351</v>
      </c>
      <c r="H335" s="106" t="str">
        <f t="shared" si="10"/>
        <v>cam_id_new_tu</v>
      </c>
      <c r="I335" s="102" t="s">
        <v>692</v>
      </c>
      <c r="J335" s="97">
        <f>VLOOKUP(F335,glossary!H:L,5,FALSE)</f>
        <v>0</v>
      </c>
      <c r="K335" s="98" t="s">
        <v>692</v>
      </c>
      <c r="L335" s="82" t="str">
        <f>"{{ "&amp;H335&amp;" }}"</f>
        <v>{{ cam_id_new_tu }}</v>
      </c>
      <c r="M335" s="110" t="s">
        <v>1276</v>
      </c>
      <c r="N335" t="s">
        <v>1277</v>
      </c>
      <c r="O335" s="22" t="s">
        <v>2404</v>
      </c>
      <c r="P335" t="s">
        <v>2403</v>
      </c>
      <c r="Q335" t="str">
        <f t="shared" si="11"/>
        <v xml:space="preserve">    cam_id_new_tu: "&lt;a href=\"09_glossary.html#cam_id_new\" target=\"_blank\" data-bs-toggle=\"tooltip\" data-bs-title=\"0\"&gt;New Camera ID&lt;button type=\"button\" class=\"btn btn-bd-tip-info-hidden btn-sm position-relative\"&gt;.&lt;span class=\"position-absolute top-0 start-100 translate-middle\"&gt;{{ icon_info }}&lt;/span&gt;&lt;/button&gt;&lt;/a&gt; "</v>
      </c>
    </row>
    <row r="336" spans="1:17">
      <c r="A336" s="82">
        <v>2</v>
      </c>
      <c r="B336" s="82" t="s">
        <v>1922</v>
      </c>
      <c r="C336" s="82"/>
      <c r="D336" s="82" t="s">
        <v>1670</v>
      </c>
      <c r="E336" s="82" t="s">
        <v>1396</v>
      </c>
      <c r="F336" s="82" t="s">
        <v>1727</v>
      </c>
      <c r="G336" s="82" t="s">
        <v>1727</v>
      </c>
      <c r="H336" s="106" t="str">
        <f t="shared" ref="H336:H399" si="12">IF(D336="-","-",IF(E336&lt;&gt;"-",(G336&amp;"_"&amp;D336&amp;"_"&amp;E336),G336&amp;"_"&amp;D336))</f>
        <v>cam_make_new_tu</v>
      </c>
      <c r="I336" s="97" t="s">
        <v>696</v>
      </c>
      <c r="J336" s="97">
        <f>VLOOKUP(F336,glossary!H:L,5,FALSE)</f>
        <v>0</v>
      </c>
      <c r="K336" s="82" t="s">
        <v>2208</v>
      </c>
      <c r="L336" s="82" t="str">
        <f>"{{ "&amp;H336&amp;" }}"</f>
        <v>{{ cam_make_new_tu }}</v>
      </c>
      <c r="M336" s="110" t="s">
        <v>1276</v>
      </c>
      <c r="N336" t="s">
        <v>1277</v>
      </c>
      <c r="O336" s="22" t="s">
        <v>2404</v>
      </c>
      <c r="P336" t="s">
        <v>2403</v>
      </c>
      <c r="Q336" t="str">
        <f t="shared" si="11"/>
        <v xml:space="preserve">    cam_make_new_tu: "&lt;a href=\"09_glossary.html#cam_make_new\" target=\"_blank\" data-bs-toggle=\"tooltip\" data-bs-title=\"0\"&gt;New Camera Make&lt;button type=\"button\" class=\"btn btn-bd-tip-info-hidden btn-sm position-relative\"&gt;.&lt;span class=\"position-absolute top-0 start-100 translate-middle\"&gt;{{ icon_info }}&lt;/span&gt;&lt;/button&gt;&lt;/a&gt; "</v>
      </c>
    </row>
    <row r="337" spans="1:17">
      <c r="A337" s="82">
        <v>3</v>
      </c>
      <c r="B337" s="82" t="s">
        <v>1916</v>
      </c>
      <c r="C337" s="82"/>
      <c r="D337" s="82" t="s">
        <v>1670</v>
      </c>
      <c r="E337" s="82" t="s">
        <v>1396</v>
      </c>
      <c r="F337" s="82" t="s">
        <v>1727</v>
      </c>
      <c r="G337" s="86" t="s">
        <v>1727</v>
      </c>
      <c r="H337" s="106" t="str">
        <f t="shared" si="12"/>
        <v>cam_make_new_tu</v>
      </c>
      <c r="I337" s="102" t="s">
        <v>696</v>
      </c>
      <c r="J337" s="97">
        <f>VLOOKUP(F337,glossary!H:L,5,FALSE)</f>
        <v>0</v>
      </c>
      <c r="K337" s="98" t="s">
        <v>696</v>
      </c>
      <c r="L337" s="82" t="str">
        <f>"{{ "&amp;H337&amp;" }}"</f>
        <v>{{ cam_make_new_tu }}</v>
      </c>
      <c r="M337" s="110" t="s">
        <v>1276</v>
      </c>
      <c r="N337" t="s">
        <v>1277</v>
      </c>
      <c r="O337" s="22" t="s">
        <v>2404</v>
      </c>
      <c r="P337" t="s">
        <v>2403</v>
      </c>
      <c r="Q337" t="str">
        <f t="shared" si="11"/>
        <v xml:space="preserve">    cam_make_new_tu: "&lt;a href=\"09_glossary.html#cam_make_new\" target=\"_blank\" data-bs-toggle=\"tooltip\" data-bs-title=\"0\"&gt;New Camera Make&lt;button type=\"button\" class=\"btn btn-bd-tip-info-hidden btn-sm position-relative\"&gt;.&lt;span class=\"position-absolute top-0 start-100 translate-middle\"&gt;{{ icon_info }}&lt;/span&gt;&lt;/button&gt;&lt;/a&gt; "</v>
      </c>
    </row>
    <row r="338" spans="1:17">
      <c r="A338" s="82">
        <v>2</v>
      </c>
      <c r="B338" s="82" t="s">
        <v>1922</v>
      </c>
      <c r="C338" s="82"/>
      <c r="D338" s="82" t="s">
        <v>1670</v>
      </c>
      <c r="E338" s="82" t="s">
        <v>1396</v>
      </c>
      <c r="F338" s="82" t="s">
        <v>1729</v>
      </c>
      <c r="G338" s="82" t="s">
        <v>1729</v>
      </c>
      <c r="H338" s="106" t="str">
        <f t="shared" si="12"/>
        <v>cam_model_new_tu</v>
      </c>
      <c r="I338" s="97" t="s">
        <v>698</v>
      </c>
      <c r="J338" s="97">
        <f>VLOOKUP(F338,glossary!H:L,5,FALSE)</f>
        <v>0</v>
      </c>
      <c r="K338" s="82" t="s">
        <v>2206</v>
      </c>
      <c r="L338" s="82" t="str">
        <f>"{{ "&amp;H338&amp;" }}"</f>
        <v>{{ cam_model_new_tu }}</v>
      </c>
      <c r="M338" s="110" t="s">
        <v>1276</v>
      </c>
      <c r="N338" t="s">
        <v>1277</v>
      </c>
      <c r="O338" s="22" t="s">
        <v>2404</v>
      </c>
      <c r="P338" t="s">
        <v>2403</v>
      </c>
      <c r="Q338" t="str">
        <f t="shared" si="11"/>
        <v xml:space="preserve">    cam_model_new_tu: "&lt;a href=\"09_glossary.html#cam_model_new\" target=\"_blank\" data-bs-toggle=\"tooltip\" data-bs-title=\"0\"&gt;New Camera Model&lt;button type=\"button\" class=\"btn btn-bd-tip-info-hidden btn-sm position-relative\"&gt;.&lt;span class=\"position-absolute top-0 start-100 translate-middle\"&gt;{{ icon_info }}&lt;/span&gt;&lt;/button&gt;&lt;/a&gt; "</v>
      </c>
    </row>
    <row r="339" spans="1:17">
      <c r="A339" s="82">
        <v>3</v>
      </c>
      <c r="B339" s="82" t="s">
        <v>1916</v>
      </c>
      <c r="C339" s="82"/>
      <c r="D339" s="82" t="s">
        <v>1670</v>
      </c>
      <c r="E339" s="82" t="s">
        <v>1396</v>
      </c>
      <c r="F339" s="82" t="s">
        <v>1729</v>
      </c>
      <c r="G339" s="86" t="s">
        <v>1729</v>
      </c>
      <c r="H339" s="106" t="str">
        <f t="shared" si="12"/>
        <v>cam_model_new_tu</v>
      </c>
      <c r="I339" s="102" t="s">
        <v>698</v>
      </c>
      <c r="J339" s="97">
        <f>VLOOKUP(F339,glossary!H:L,5,FALSE)</f>
        <v>0</v>
      </c>
      <c r="K339" s="98" t="s">
        <v>698</v>
      </c>
      <c r="L339" s="82" t="str">
        <f>"{{ "&amp;H339&amp;" }}"</f>
        <v>{{ cam_model_new_tu }}</v>
      </c>
      <c r="M339" s="110" t="s">
        <v>1276</v>
      </c>
      <c r="N339" t="s">
        <v>1277</v>
      </c>
      <c r="O339" s="22" t="s">
        <v>2404</v>
      </c>
      <c r="P339" t="s">
        <v>2403</v>
      </c>
      <c r="Q339" t="str">
        <f t="shared" si="11"/>
        <v xml:space="preserve">    cam_model_new_tu: "&lt;a href=\"09_glossary.html#cam_model_new\" target=\"_blank\" data-bs-toggle=\"tooltip\" data-bs-title=\"0\"&gt;New Camera Model&lt;button type=\"button\" class=\"btn btn-bd-tip-info-hidden btn-sm position-relative\"&gt;.&lt;span class=\"position-absolute top-0 start-100 translate-middle\"&gt;{{ icon_info }}&lt;/span&gt;&lt;/button&gt;&lt;/a&gt; "</v>
      </c>
    </row>
    <row r="340" spans="1:17">
      <c r="A340" s="82">
        <v>2</v>
      </c>
      <c r="B340" s="82" t="s">
        <v>1922</v>
      </c>
      <c r="C340" s="82"/>
      <c r="D340" s="82" t="s">
        <v>1670</v>
      </c>
      <c r="E340" s="82" t="s">
        <v>1396</v>
      </c>
      <c r="F340" s="82" t="s">
        <v>1731</v>
      </c>
      <c r="G340" s="82" t="s">
        <v>1731</v>
      </c>
      <c r="H340" s="106" t="str">
        <f t="shared" si="12"/>
        <v>cam_serial_number_new_tu</v>
      </c>
      <c r="I340" s="97" t="s">
        <v>700</v>
      </c>
      <c r="J340" s="97">
        <f>VLOOKUP(F340,glossary!H:L,5,FALSE)</f>
        <v>0</v>
      </c>
      <c r="K340" s="82" t="s">
        <v>2204</v>
      </c>
      <c r="L340" s="82" t="str">
        <f>"{{ "&amp;H340&amp;" }}"</f>
        <v>{{ cam_serial_number_new_tu }}</v>
      </c>
      <c r="M340" s="110" t="s">
        <v>1276</v>
      </c>
      <c r="N340" t="s">
        <v>1277</v>
      </c>
      <c r="O340" s="22" t="s">
        <v>2404</v>
      </c>
      <c r="P340" t="s">
        <v>2403</v>
      </c>
      <c r="Q340" t="str">
        <f t="shared" si="11"/>
        <v xml:space="preserve">    cam_serial_number_new_tu: "&lt;a href=\"09_glossary.html#cam_serial_number_new\" target=\"_blank\" data-bs-toggle=\"tooltip\" data-bs-title=\"0\"&gt;New Camera Serial Number&lt;button type=\"button\" class=\"btn btn-bd-tip-info-hidden btn-sm position-relative\"&gt;.&lt;span class=\"position-absolute top-0 start-100 translate-middle\"&gt;{{ icon_info }}&lt;/span&gt;&lt;/button&gt;&lt;/a&gt; "</v>
      </c>
    </row>
    <row r="341" spans="1:17">
      <c r="A341" s="82">
        <v>3</v>
      </c>
      <c r="B341" s="82" t="s">
        <v>1916</v>
      </c>
      <c r="C341" s="82"/>
      <c r="D341" s="82" t="s">
        <v>1670</v>
      </c>
      <c r="E341" s="82" t="s">
        <v>1396</v>
      </c>
      <c r="F341" s="82" t="s">
        <v>1731</v>
      </c>
      <c r="G341" s="86" t="s">
        <v>1731</v>
      </c>
      <c r="H341" s="106" t="str">
        <f t="shared" si="12"/>
        <v>cam_serial_number_new_tu</v>
      </c>
      <c r="I341" s="102" t="s">
        <v>700</v>
      </c>
      <c r="J341" s="97">
        <f>VLOOKUP(F341,glossary!H:L,5,FALSE)</f>
        <v>0</v>
      </c>
      <c r="K341" s="98" t="s">
        <v>700</v>
      </c>
      <c r="L341" s="82" t="str">
        <f>"{{ "&amp;H341&amp;" }}"</f>
        <v>{{ cam_serial_number_new_tu }}</v>
      </c>
      <c r="M341" s="110" t="s">
        <v>1276</v>
      </c>
      <c r="N341" t="s">
        <v>1277</v>
      </c>
      <c r="O341" s="22" t="s">
        <v>2404</v>
      </c>
      <c r="P341" t="s">
        <v>2403</v>
      </c>
      <c r="Q341" t="str">
        <f t="shared" si="11"/>
        <v xml:space="preserve">    cam_serial_number_new_tu: "&lt;a href=\"09_glossary.html#cam_serial_number_new\" target=\"_blank\" data-bs-toggle=\"tooltip\" data-bs-title=\"0\"&gt;New Camera Serial Number&lt;button type=\"button\" class=\"btn btn-bd-tip-info-hidden btn-sm position-relative\"&gt;.&lt;span class=\"position-absolute top-0 start-100 translate-middle\"&gt;{{ icon_info }}&lt;/span&gt;&lt;/button&gt;&lt;/a&gt; "</v>
      </c>
    </row>
    <row r="342" spans="1:17">
      <c r="A342" s="82">
        <v>2</v>
      </c>
      <c r="B342" s="82" t="s">
        <v>1922</v>
      </c>
      <c r="C342" s="82"/>
      <c r="D342" s="82" t="s">
        <v>1670</v>
      </c>
      <c r="E342" s="82" t="s">
        <v>1396</v>
      </c>
      <c r="F342" s="82" t="s">
        <v>352</v>
      </c>
      <c r="G342" s="82" t="s">
        <v>352</v>
      </c>
      <c r="H342" s="106" t="str">
        <f t="shared" si="12"/>
        <v>sd_id_new_tu</v>
      </c>
      <c r="I342" s="97" t="s">
        <v>723</v>
      </c>
      <c r="J342" s="97">
        <f>VLOOKUP(F342,glossary!H:L,5,FALSE)</f>
        <v>0</v>
      </c>
      <c r="K342" s="82" t="s">
        <v>2017</v>
      </c>
      <c r="L342" s="82" t="str">
        <f>"{{ "&amp;H342&amp;" }}"</f>
        <v>{{ sd_id_new_tu }}</v>
      </c>
      <c r="M342" s="110" t="s">
        <v>1276</v>
      </c>
      <c r="N342" t="s">
        <v>1277</v>
      </c>
      <c r="O342" s="22" t="s">
        <v>2404</v>
      </c>
      <c r="P342" t="s">
        <v>2403</v>
      </c>
      <c r="Q342" t="str">
        <f t="shared" si="11"/>
        <v xml:space="preserve">    sd_id_new_tu: "&lt;a href=\"09_glossary.html#sd_id_new\" target=\"_blank\" data-bs-toggle=\"tooltip\" data-bs-title=\"0\"&gt;New SD Card ID&lt;button type=\"button\" class=\"btn btn-bd-tip-info-hidden btn-sm position-relative\"&gt;.&lt;span class=\"position-absolute top-0 start-100 translate-middle\"&gt;{{ icon_info }}&lt;/span&gt;&lt;/button&gt;&lt;/a&gt; "</v>
      </c>
    </row>
    <row r="343" spans="1:17">
      <c r="A343" s="82">
        <v>3</v>
      </c>
      <c r="B343" s="82" t="s">
        <v>1916</v>
      </c>
      <c r="C343" s="82"/>
      <c r="D343" s="82" t="s">
        <v>1670</v>
      </c>
      <c r="E343" s="82" t="s">
        <v>1396</v>
      </c>
      <c r="F343" s="82" t="s">
        <v>352</v>
      </c>
      <c r="G343" s="86" t="s">
        <v>352</v>
      </c>
      <c r="H343" s="106" t="str">
        <f t="shared" si="12"/>
        <v>sd_id_new_tu</v>
      </c>
      <c r="I343" s="102" t="s">
        <v>723</v>
      </c>
      <c r="J343" s="97">
        <f>VLOOKUP(F343,glossary!H:L,5,FALSE)</f>
        <v>0</v>
      </c>
      <c r="K343" s="98" t="s">
        <v>723</v>
      </c>
      <c r="L343" s="82" t="str">
        <f>"{{ "&amp;H343&amp;" }}"</f>
        <v>{{ sd_id_new_tu }}</v>
      </c>
      <c r="M343" s="110" t="s">
        <v>1276</v>
      </c>
      <c r="N343" t="s">
        <v>1277</v>
      </c>
      <c r="O343" s="22" t="s">
        <v>2404</v>
      </c>
      <c r="P343" t="s">
        <v>2403</v>
      </c>
      <c r="Q343" t="str">
        <f t="shared" si="11"/>
        <v xml:space="preserve">    sd_id_new_tu: "&lt;a href=\"09_glossary.html#sd_id_new\" target=\"_blank\" data-bs-toggle=\"tooltip\" data-bs-title=\"0\"&gt;New SD Card ID&lt;button type=\"button\" class=\"btn btn-bd-tip-info-hidden btn-sm position-relative\"&gt;.&lt;span class=\"position-absolute top-0 start-100 translate-middle\"&gt;{{ icon_info }}&lt;/span&gt;&lt;/button&gt;&lt;/a&gt; "</v>
      </c>
    </row>
    <row r="344" spans="1:17">
      <c r="A344" s="82">
        <v>1</v>
      </c>
      <c r="B344" s="82" t="s">
        <v>1525</v>
      </c>
      <c r="C344" s="82" t="s">
        <v>0</v>
      </c>
      <c r="D344" s="82" t="s">
        <v>1669</v>
      </c>
      <c r="E344" s="82" t="s">
        <v>2290</v>
      </c>
      <c r="F344" s="82" t="s">
        <v>464</v>
      </c>
      <c r="G344" s="82" t="s">
        <v>464</v>
      </c>
      <c r="H344" s="106" t="str">
        <f t="shared" si="12"/>
        <v>mod_n_mixture_tl_abrv</v>
      </c>
      <c r="I344" s="97" t="s">
        <v>1339</v>
      </c>
      <c r="J344" s="97" t="str">
        <f>VLOOKUP(F344,glossary!H:L,5,FALSE)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4" s="82" t="s">
        <v>2252</v>
      </c>
      <c r="L344" s="82" t="str">
        <f>"{{ "&amp;H344&amp;" }}"</f>
        <v>{{ mod_n_mixture_tl_abrv }}</v>
      </c>
      <c r="M344" s="110" t="s">
        <v>1276</v>
      </c>
      <c r="N344" t="s">
        <v>1277</v>
      </c>
      <c r="O344" s="22" t="s">
        <v>2404</v>
      </c>
      <c r="P344" t="s">
        <v>2403</v>
      </c>
      <c r="Q344" t="str">
        <f t="shared" si="11"/>
        <v xml:space="preserve">    mod_n_mixture_tl_abrv: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2023]).\"&gt;n-mixture&lt;button type=\"button\" class=\"btn btn-bd-tip-info-hidden btn-sm position-relative\"&gt;.&lt;span class=\"position-absolute top-0 start-100 translate-middle\"&gt;{{ icon_info }}&lt;/span&gt;&lt;/button&gt;&lt;/a&gt; "</v>
      </c>
    </row>
    <row r="345" spans="1:17">
      <c r="A345" s="82">
        <v>1</v>
      </c>
      <c r="B345" s="82" t="s">
        <v>1525</v>
      </c>
      <c r="C345" s="82" t="s">
        <v>0</v>
      </c>
      <c r="D345" s="82" t="s">
        <v>1670</v>
      </c>
      <c r="E345" s="82" t="s">
        <v>2290</v>
      </c>
      <c r="F345" s="82" t="s">
        <v>464</v>
      </c>
      <c r="G345" s="82" t="s">
        <v>464</v>
      </c>
      <c r="H345" s="106" t="str">
        <f t="shared" si="12"/>
        <v>mod_n_mixture_tu_abrv</v>
      </c>
      <c r="I345" s="97" t="s">
        <v>17</v>
      </c>
      <c r="J345" s="97" t="str">
        <f>VLOOKUP(F345,glossary!H:L,5,FALSE)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5" s="82" t="s">
        <v>1595</v>
      </c>
      <c r="L345" s="82" t="str">
        <f>"{{ "&amp;H345&amp;" }}"</f>
        <v>{{ mod_n_mixture_tu_abrv }}</v>
      </c>
      <c r="M345" s="110" t="s">
        <v>1276</v>
      </c>
      <c r="N345" t="s">
        <v>1277</v>
      </c>
      <c r="O345" s="22" t="s">
        <v>2404</v>
      </c>
      <c r="P345" t="s">
        <v>2403</v>
      </c>
      <c r="Q345" t="str">
        <f t="shared" si="11"/>
        <v xml:space="preserve">    mod_n_mixture_tu_abrv: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2023]).\"&gt;N-mixture&lt;button type=\"button\" class=\"btn btn-bd-tip-info-hidden btn-sm position-relative\"&gt;.&lt;span class=\"position-absolute top-0 start-100 translate-middle\"&gt;{{ icon_info }}&lt;/span&gt;&lt;/button&gt;&lt;/a&gt; "</v>
      </c>
    </row>
    <row r="346" spans="1:17">
      <c r="A346" s="82">
        <v>2</v>
      </c>
      <c r="B346" s="82" t="s">
        <v>1922</v>
      </c>
      <c r="C346" s="82"/>
      <c r="D346" s="82" t="s">
        <v>1669</v>
      </c>
      <c r="E346" s="82" t="s">
        <v>2296</v>
      </c>
      <c r="F346" s="82" t="s">
        <v>464</v>
      </c>
      <c r="G346" s="82" t="s">
        <v>464</v>
      </c>
      <c r="H346" s="106" t="str">
        <f t="shared" si="12"/>
        <v>mod_n_mixture_tl_pl</v>
      </c>
      <c r="I346" s="97" t="s">
        <v>1340</v>
      </c>
      <c r="J346" s="97" t="str">
        <f>VLOOKUP(F346,glossary!H:L,5,FALSE)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6" s="82" t="s">
        <v>2095</v>
      </c>
      <c r="L346" s="82" t="str">
        <f>"{{ "&amp;H346&amp;" }}"</f>
        <v>{{ mod_n_mixture_tl_pl }}</v>
      </c>
      <c r="M346" s="110" t="s">
        <v>1276</v>
      </c>
      <c r="N346" t="s">
        <v>1277</v>
      </c>
      <c r="O346" s="22" t="s">
        <v>2404</v>
      </c>
      <c r="P346" t="s">
        <v>2403</v>
      </c>
      <c r="Q346" t="str">
        <f t="shared" si="11"/>
        <v xml:space="preserve">    mod_n_mixture_tl_pl: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 models&lt;button type=\"button\" class=\"btn btn-bd-tip-info-hidden btn-sm position-relative\"&gt;.&lt;span class=\"position-absolute top-0 start-100 translate-middle\"&gt;{{ icon_info }}&lt;/span&gt;&lt;/button&gt;&lt;/a&gt; "</v>
      </c>
    </row>
    <row r="347" spans="1:17">
      <c r="A347" s="82">
        <v>3</v>
      </c>
      <c r="B347" s="82" t="s">
        <v>1916</v>
      </c>
      <c r="C347" s="82"/>
      <c r="D347" s="82" t="s">
        <v>1669</v>
      </c>
      <c r="E347" s="82" t="s">
        <v>2296</v>
      </c>
      <c r="F347" s="82" t="s">
        <v>464</v>
      </c>
      <c r="G347" s="86" t="s">
        <v>464</v>
      </c>
      <c r="H347" s="106" t="str">
        <f t="shared" si="12"/>
        <v>mod_n_mixture_tl_pl</v>
      </c>
      <c r="I347" s="104" t="s">
        <v>1340</v>
      </c>
      <c r="J347" s="97" t="str">
        <f>VLOOKUP(F347,glossary!H:L,5,FALSE)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7" s="99" t="s">
        <v>1340</v>
      </c>
      <c r="L347" s="82" t="str">
        <f>"{{ "&amp;H347&amp;" }}"</f>
        <v>{{ mod_n_mixture_tl_pl }}</v>
      </c>
      <c r="M347" s="110" t="s">
        <v>1276</v>
      </c>
      <c r="N347" t="s">
        <v>1277</v>
      </c>
      <c r="O347" s="22" t="s">
        <v>2404</v>
      </c>
      <c r="P347" t="s">
        <v>2403</v>
      </c>
      <c r="Q347" t="str">
        <f t="shared" si="11"/>
        <v xml:space="preserve">    mod_n_mixture_tl_pl: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 models&lt;button type=\"button\" class=\"btn btn-bd-tip-info-hidden btn-sm position-relative\"&gt;.&lt;span class=\"position-absolute top-0 start-100 translate-middle\"&gt;{{ icon_info }}&lt;/span&gt;&lt;/button&gt;&lt;/a&gt; "</v>
      </c>
    </row>
    <row r="348" spans="1:17">
      <c r="A348" s="82">
        <v>2</v>
      </c>
      <c r="B348" s="82" t="s">
        <v>1922</v>
      </c>
      <c r="C348" s="82"/>
      <c r="D348" s="82" t="s">
        <v>1670</v>
      </c>
      <c r="E348" s="82" t="s">
        <v>2296</v>
      </c>
      <c r="F348" s="82" t="s">
        <v>464</v>
      </c>
      <c r="G348" s="82" t="s">
        <v>464</v>
      </c>
      <c r="H348" s="106" t="str">
        <f t="shared" si="12"/>
        <v>mod_n_mixture_tu_pl</v>
      </c>
      <c r="I348" s="97" t="s">
        <v>150</v>
      </c>
      <c r="J348" s="97" t="str">
        <f>VLOOKUP(F348,glossary!H:L,5,FALSE)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8" s="82" t="s">
        <v>2094</v>
      </c>
      <c r="L348" s="82" t="str">
        <f>"{{ "&amp;H348&amp;" }}"</f>
        <v>{{ mod_n_mixture_tu_pl }}</v>
      </c>
      <c r="M348" s="110" t="s">
        <v>1276</v>
      </c>
      <c r="N348" t="s">
        <v>1277</v>
      </c>
      <c r="O348" s="22" t="s">
        <v>2404</v>
      </c>
      <c r="P348" t="s">
        <v>2403</v>
      </c>
      <c r="Q348" t="str">
        <f t="shared" si="11"/>
        <v xml:space="preserve">    mod_n_mixture_tu_pl: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 models&lt;button type=\"button\" class=\"btn btn-bd-tip-info-hidden btn-sm position-relative\"&gt;.&lt;span class=\"position-absolute top-0 start-100 translate-middle\"&gt;{{ icon_info }}&lt;/span&gt;&lt;/button&gt;&lt;/a&gt; "</v>
      </c>
    </row>
    <row r="349" spans="1:17">
      <c r="A349" s="82">
        <v>3</v>
      </c>
      <c r="B349" s="82" t="s">
        <v>1916</v>
      </c>
      <c r="C349" s="82"/>
      <c r="D349" s="82" t="s">
        <v>1670</v>
      </c>
      <c r="E349" s="82" t="s">
        <v>2296</v>
      </c>
      <c r="F349" s="82" t="s">
        <v>464</v>
      </c>
      <c r="G349" s="86" t="s">
        <v>464</v>
      </c>
      <c r="H349" s="106" t="str">
        <f t="shared" si="12"/>
        <v>mod_n_mixture_tu_pl</v>
      </c>
      <c r="I349" s="102" t="s">
        <v>150</v>
      </c>
      <c r="J349" s="97" t="str">
        <f>VLOOKUP(F349,glossary!H:L,5,FALSE)</f>
        <v>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c r="K349" s="98" t="s">
        <v>150</v>
      </c>
      <c r="L349" s="82" t="str">
        <f>"{{ "&amp;H349&amp;" }}"</f>
        <v>{{ mod_n_mixture_tu_pl }}</v>
      </c>
      <c r="M349" s="110" t="s">
        <v>1276</v>
      </c>
      <c r="N349" t="s">
        <v>1277</v>
      </c>
      <c r="O349" s="22" t="s">
        <v>2404</v>
      </c>
      <c r="P349" t="s">
        <v>2403</v>
      </c>
      <c r="Q349" t="str">
        <f t="shared" si="11"/>
        <v xml:space="preserve">    mod_n_mixture_tu_pl: "&lt;a href=\"09_glossary.html#mod_n_mixture\" target=\"_blank\" data-bs-toggle=\"tooltip\" data-bs-title=\"A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2023]).\"&gt;N-mixture models&lt;button type=\"button\" class=\"btn btn-bd-tip-info-hidden btn-sm position-relative\"&gt;.&lt;span class=\"position-absolute top-0 start-100 translate-middle\"&gt;{{ icon_info }}&lt;/span&gt;&lt;/button&gt;&lt;/a&gt; "</v>
      </c>
    </row>
    <row r="350" spans="1:17">
      <c r="A350" s="82">
        <v>2</v>
      </c>
      <c r="B350" s="82" t="s">
        <v>1922</v>
      </c>
      <c r="C350" s="82"/>
      <c r="D350" s="82" t="s">
        <v>1670</v>
      </c>
      <c r="E350" s="82" t="s">
        <v>1396</v>
      </c>
      <c r="F350" s="82" t="s">
        <v>1711</v>
      </c>
      <c r="G350" s="82" t="s">
        <v>1711</v>
      </c>
      <c r="H350" s="106" t="str">
        <f t="shared" si="12"/>
        <v>northing_cam_location_tu</v>
      </c>
      <c r="I350" s="97" t="s">
        <v>716</v>
      </c>
      <c r="J350" s="97" t="str">
        <f>VLOOKUP(F350,glossary!H:L,5,FALSE)</f>
        <v>The northing UTM coordinate of the camera location (e.g., '5962006'). Record using the NAD83 datum. Leave blank if recording the Latitude instead.</v>
      </c>
      <c r="K350" s="82" t="s">
        <v>2071</v>
      </c>
      <c r="L350" s="82" t="str">
        <f>"{{ "&amp;H350&amp;" }}"</f>
        <v>{{ northing_cam_location_tu }}</v>
      </c>
      <c r="M350" s="110" t="s">
        <v>1276</v>
      </c>
      <c r="N350" t="s">
        <v>1277</v>
      </c>
      <c r="O350" s="22" t="s">
        <v>2404</v>
      </c>
      <c r="P350" t="s">
        <v>2403</v>
      </c>
      <c r="Q350" t="str">
        <f t="shared" si="11"/>
        <v xml:space="preserve">    northing_cam_location_tu: "&lt;a href=\"09_glossary.html#northing_cam_location\" target=\"_blank\" data-bs-toggle=\"tooltip\" data-bs-title=\"The northing UTM coordinate of the camera location (e.g., '5962006'). Record using the NAD83 datum. Leave blank if recording the Latitude instead.\"&gt;Northing Camera Location&lt;button type=\"button\" class=\"btn btn-bd-tip-info-hidden btn-sm position-relative\"&gt;.&lt;span class=\"position-absolute top-0 start-100 translate-middle\"&gt;{{ icon_info }}&lt;/span&gt;&lt;/button&gt;&lt;/a&gt; "</v>
      </c>
    </row>
    <row r="351" spans="1:17">
      <c r="A351" s="82">
        <v>3</v>
      </c>
      <c r="B351" s="82" t="s">
        <v>1916</v>
      </c>
      <c r="C351" s="82"/>
      <c r="D351" s="82" t="s">
        <v>1670</v>
      </c>
      <c r="E351" s="82" t="s">
        <v>1396</v>
      </c>
      <c r="F351" s="82" t="s">
        <v>1711</v>
      </c>
      <c r="G351" s="86" t="s">
        <v>1711</v>
      </c>
      <c r="H351" s="106" t="str">
        <f t="shared" si="12"/>
        <v>northing_cam_location_tu</v>
      </c>
      <c r="I351" s="102" t="s">
        <v>716</v>
      </c>
      <c r="J351" s="97" t="str">
        <f>VLOOKUP(F351,glossary!H:L,5,FALSE)</f>
        <v>The northing UTM coordinate of the camera location (e.g., '5962006'). Record using the NAD83 datum. Leave blank if recording the Latitude instead.</v>
      </c>
      <c r="K351" s="98" t="s">
        <v>716</v>
      </c>
      <c r="L351" s="82" t="str">
        <f>"{{ "&amp;H351&amp;" }}"</f>
        <v>{{ northing_cam_location_tu }}</v>
      </c>
      <c r="M351" s="110" t="s">
        <v>1276</v>
      </c>
      <c r="N351" t="s">
        <v>1277</v>
      </c>
      <c r="O351" s="22" t="s">
        <v>2404</v>
      </c>
      <c r="P351" t="s">
        <v>2403</v>
      </c>
      <c r="Q351" t="str">
        <f t="shared" si="11"/>
        <v xml:space="preserve">    northing_cam_location_tu: "&lt;a href=\"09_glossary.html#northing_cam_location\" target=\"_blank\" data-bs-toggle=\"tooltip\" data-bs-title=\"The northing UTM coordinate of the camera location (e.g., '5962006'). Record using the NAD83 datum. Leave blank if recording the Latitude instead.\"&gt;Northing Camera Location&lt;button type=\"button\" class=\"btn btn-bd-tip-info-hidden btn-sm position-relative\"&gt;.&lt;span class=\"position-absolute top-0 start-100 translate-middle\"&gt;{{ icon_info }}&lt;/span&gt;&lt;/button&gt;&lt;/a&gt; "</v>
      </c>
    </row>
    <row r="352" spans="1:17">
      <c r="A352" s="82">
        <v>1</v>
      </c>
      <c r="B352" s="82" t="s">
        <v>1525</v>
      </c>
      <c r="C352" s="82" t="s">
        <v>0</v>
      </c>
      <c r="D352" s="82" t="s">
        <v>1669</v>
      </c>
      <c r="E352" s="82" t="s">
        <v>2290</v>
      </c>
      <c r="F352" s="82" t="s">
        <v>522</v>
      </c>
      <c r="G352" s="82" t="s">
        <v>522</v>
      </c>
      <c r="H352" s="106" t="str">
        <f t="shared" si="12"/>
        <v>survey_objectives_tl_abrv</v>
      </c>
      <c r="I352" s="97" t="s">
        <v>40</v>
      </c>
      <c r="J352" s="97" t="str">
        <f>VLOOKUP(F352,glossary!H:L,5,FALSE)</f>
        <v>The specific objectives of each survey within a project, including the Target Species, the state variables (e.g., occupancy, density), and proposed modelling approach(es). Survey Objectives should be specific, measurable, achievable, relevant, and time-bound (i.e., SMART).</v>
      </c>
      <c r="K352" s="82" t="s">
        <v>2247</v>
      </c>
      <c r="L352" s="82" t="str">
        <f>"{{ "&amp;H352&amp;" }}"</f>
        <v>{{ survey_objectives_tl_abrv }}</v>
      </c>
      <c r="M352" s="110" t="s">
        <v>1276</v>
      </c>
      <c r="N352" t="s">
        <v>1277</v>
      </c>
      <c r="O352" s="22" t="s">
        <v>2404</v>
      </c>
      <c r="P352" t="s">
        <v>2403</v>
      </c>
      <c r="Q352" t="str">
        <f t="shared" si="11"/>
        <v xml:space="preserve">    survey_objectives_tl_abrv: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SMART).\"&gt;objective&lt;button type=\"button\" class=\"btn btn-bd-tip-info-hidden btn-sm position-relative\"&gt;.&lt;span class=\"position-absolute top-0 start-100 translate-middle\"&gt;{{ icon_info }}&lt;/span&gt;&lt;/button&gt;&lt;/a&gt; "</v>
      </c>
    </row>
    <row r="353" spans="1:17">
      <c r="A353" s="82">
        <v>1</v>
      </c>
      <c r="B353" s="82" t="s">
        <v>1525</v>
      </c>
      <c r="C353" s="82" t="s">
        <v>0</v>
      </c>
      <c r="D353" s="82" t="s">
        <v>1670</v>
      </c>
      <c r="E353" s="82" t="s">
        <v>2290</v>
      </c>
      <c r="F353" s="82" t="s">
        <v>522</v>
      </c>
      <c r="G353" s="82" t="s">
        <v>522</v>
      </c>
      <c r="H353" s="106" t="str">
        <f t="shared" si="12"/>
        <v>survey_objectives_tu_abrv</v>
      </c>
      <c r="I353" s="97" t="s">
        <v>842</v>
      </c>
      <c r="J353" s="97" t="str">
        <f>VLOOKUP(F353,glossary!H:L,5,FALSE)</f>
        <v>The specific objectives of each survey within a project, including the Target Species, the state variables (e.g., occupancy, density), and proposed modelling approach(es). Survey Objectives should be specific, measurable, achievable, relevant, and time-bound (i.e., SMART).</v>
      </c>
      <c r="K353" s="82" t="s">
        <v>2246</v>
      </c>
      <c r="L353" s="82" t="str">
        <f>"{{ "&amp;H353&amp;" }}"</f>
        <v>{{ survey_objectives_tu_abrv }}</v>
      </c>
      <c r="M353" s="110" t="s">
        <v>1276</v>
      </c>
      <c r="N353" t="s">
        <v>1277</v>
      </c>
      <c r="O353" s="22" t="s">
        <v>2404</v>
      </c>
      <c r="P353" t="s">
        <v>2403</v>
      </c>
      <c r="Q353" t="str">
        <f t="shared" si="11"/>
        <v xml:space="preserve">    survey_objectives_tu_abrv: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SMART).\"&gt;Objective&lt;button type=\"button\" class=\"btn btn-bd-tip-info-hidden btn-sm position-relative\"&gt;.&lt;span class=\"position-absolute top-0 start-100 translate-middle\"&gt;{{ icon_info }}&lt;/span&gt;&lt;/button&gt;&lt;/a&gt; "</v>
      </c>
    </row>
    <row r="354" spans="1:17">
      <c r="A354" s="82">
        <v>1</v>
      </c>
      <c r="B354" s="82" t="s">
        <v>1525</v>
      </c>
      <c r="C354" s="82" t="s">
        <v>0</v>
      </c>
      <c r="D354" s="82" t="s">
        <v>1669</v>
      </c>
      <c r="E354" s="82" t="s">
        <v>2298</v>
      </c>
      <c r="F354" s="82" t="s">
        <v>522</v>
      </c>
      <c r="G354" s="82" t="s">
        <v>522</v>
      </c>
      <c r="H354" s="106" t="str">
        <f t="shared" si="12"/>
        <v>survey_objectives_tl_abrv_pl</v>
      </c>
      <c r="I354" s="97" t="s">
        <v>1643</v>
      </c>
      <c r="J354" s="97" t="str">
        <f>VLOOKUP(F354,glossary!H:L,5,FALSE)</f>
        <v>The specific objectives of each survey within a project, including the Target Species, the state variables (e.g., occupancy, density), and proposed modelling approach(es). Survey Objectives should be specific, measurable, achievable, relevant, and time-bound (i.e., SMART).</v>
      </c>
      <c r="K354" s="82" t="s">
        <v>1573</v>
      </c>
      <c r="L354" s="82" t="str">
        <f>"{{ "&amp;H354&amp;" }}"</f>
        <v>{{ survey_objectives_tl_abrv_pl }}</v>
      </c>
      <c r="M354" s="110" t="s">
        <v>1276</v>
      </c>
      <c r="N354" t="s">
        <v>1277</v>
      </c>
      <c r="O354" s="22" t="s">
        <v>2404</v>
      </c>
      <c r="P354" t="s">
        <v>2403</v>
      </c>
      <c r="Q354" t="str">
        <f t="shared" si="11"/>
        <v xml:space="preserve">    survey_objectives_tl_abrv_pl: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SMART).\"&gt;objectives&lt;button type=\"button\" class=\"btn btn-bd-tip-info-hidden btn-sm position-relative\"&gt;.&lt;span class=\"position-absolute top-0 start-100 translate-middle\"&gt;{{ icon_info }}&lt;/span&gt;&lt;/button&gt;&lt;/a&gt; "</v>
      </c>
    </row>
    <row r="355" spans="1:17">
      <c r="A355" s="82">
        <v>1</v>
      </c>
      <c r="B355" s="82" t="s">
        <v>1525</v>
      </c>
      <c r="C355" s="82" t="s">
        <v>0</v>
      </c>
      <c r="D355" s="82" t="s">
        <v>1670</v>
      </c>
      <c r="E355" s="82" t="s">
        <v>2298</v>
      </c>
      <c r="F355" s="82" t="s">
        <v>522</v>
      </c>
      <c r="G355" s="82" t="s">
        <v>522</v>
      </c>
      <c r="H355" s="106" t="str">
        <f t="shared" si="12"/>
        <v>survey_objectives_tu_abrv_pl</v>
      </c>
      <c r="I355" s="97" t="s">
        <v>1621</v>
      </c>
      <c r="J355" s="97" t="str">
        <f>VLOOKUP(F355,glossary!H:L,5,FALSE)</f>
        <v>The specific objectives of each survey within a project, including the Target Species, the state variables (e.g., occupancy, density), and proposed modelling approach(es). Survey Objectives should be specific, measurable, achievable, relevant, and time-bound (i.e., SMART).</v>
      </c>
      <c r="K355" s="82" t="s">
        <v>1572</v>
      </c>
      <c r="L355" s="82" t="str">
        <f>"{{ "&amp;H355&amp;" }}"</f>
        <v>{{ survey_objectives_tu_abrv_pl }}</v>
      </c>
      <c r="M355" s="110" t="s">
        <v>1276</v>
      </c>
      <c r="N355" t="s">
        <v>1277</v>
      </c>
      <c r="O355" s="22" t="s">
        <v>2404</v>
      </c>
      <c r="P355" t="s">
        <v>2403</v>
      </c>
      <c r="Q355" t="str">
        <f t="shared" si="11"/>
        <v xml:space="preserve">    survey_objectives_tu_abrv_pl: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SMART).\"&gt;Objectives&lt;button type=\"button\" class=\"btn btn-bd-tip-info-hidden btn-sm position-relative\"&gt;.&lt;span class=\"position-absolute top-0 start-100 translate-middle\"&gt;{{ icon_info }}&lt;/span&gt;&lt;/button&gt;&lt;/a&gt; "</v>
      </c>
    </row>
    <row r="356" spans="1:17">
      <c r="A356" s="82">
        <v>2</v>
      </c>
      <c r="B356" s="82" t="s">
        <v>1922</v>
      </c>
      <c r="C356" s="82"/>
      <c r="D356" s="82" t="s">
        <v>1669</v>
      </c>
      <c r="E356" s="82" t="s">
        <v>1396</v>
      </c>
      <c r="F356" s="82" t="s">
        <v>47</v>
      </c>
      <c r="G356" s="82" t="s">
        <v>47</v>
      </c>
      <c r="H356" s="106" t="str">
        <f t="shared" si="12"/>
        <v>obj_occupancy_tl</v>
      </c>
      <c r="I356" s="97" t="s">
        <v>149</v>
      </c>
      <c r="J356" s="97" t="str">
        <f>VLOOKUP(F356,glossary!H:L,5,FALSE)</f>
        <v>The probability a site is occupied by the species (Mackenzie et al., 2002). Occupancy is also highly suitable for evaluating broad-scale patterns of species distribution (Wearn &amp; Glover-Kapfer, 2017).</v>
      </c>
      <c r="K356" s="82" t="s">
        <v>2059</v>
      </c>
      <c r="L356" s="82" t="str">
        <f>"{{ "&amp;H356&amp;" }}"</f>
        <v>{{ obj_occupancy_tl }}</v>
      </c>
      <c r="M356" s="110" t="s">
        <v>1276</v>
      </c>
      <c r="N356" t="s">
        <v>1277</v>
      </c>
      <c r="O356" s="22" t="s">
        <v>2404</v>
      </c>
      <c r="P356" t="s">
        <v>2403</v>
      </c>
      <c r="Q356" t="str">
        <f t="shared" si="11"/>
        <v xml:space="preserve">    obj_occupancy_tl: "&lt;a href=\"09_glossary.html#obj_occupancy\" target=\"_blank\" data-bs-toggle=\"tooltip\" data-bs-title=\"The probability a site is occupied by the species (Mackenzie et al., 2002). Occupancy is also highly suitable for evaluating broad-scale patterns of species distribution (Wearn &amp; Glover-Kapfer, 2017).\"&gt;occupancy&lt;button type=\"button\" class=\"btn btn-bd-tip-info-hidden btn-sm position-relative\"&gt;.&lt;span class=\"position-absolute top-0 start-100 translate-middle\"&gt;{{ icon_info }}&lt;/span&gt;&lt;/button&gt;&lt;/a&gt; "</v>
      </c>
    </row>
    <row r="357" spans="1:17">
      <c r="A357" s="82">
        <v>2</v>
      </c>
      <c r="B357" s="82" t="s">
        <v>1922</v>
      </c>
      <c r="C357" s="82"/>
      <c r="D357" s="82" t="s">
        <v>1670</v>
      </c>
      <c r="E357" s="82" t="s">
        <v>1396</v>
      </c>
      <c r="F357" s="82" t="s">
        <v>47</v>
      </c>
      <c r="G357" s="82" t="s">
        <v>47</v>
      </c>
      <c r="H357" s="106" t="str">
        <f t="shared" si="12"/>
        <v>obj_occupancy_tu</v>
      </c>
      <c r="I357" s="97" t="s">
        <v>46</v>
      </c>
      <c r="J357" s="97" t="str">
        <f>VLOOKUP(F357,glossary!H:L,5,FALSE)</f>
        <v>The probability a site is occupied by the species (Mackenzie et al., 2002). Occupancy is also highly suitable for evaluating broad-scale patterns of species distribution (Wearn &amp; Glover-Kapfer, 2017).</v>
      </c>
      <c r="K357" s="82" t="s">
        <v>2058</v>
      </c>
      <c r="L357" s="82" t="str">
        <f>"{{ "&amp;H357&amp;" }}"</f>
        <v>{{ obj_occupancy_tu }}</v>
      </c>
      <c r="M357" s="110" t="s">
        <v>1276</v>
      </c>
      <c r="N357" t="s">
        <v>1277</v>
      </c>
      <c r="O357" s="22" t="s">
        <v>2404</v>
      </c>
      <c r="P357" t="s">
        <v>2403</v>
      </c>
      <c r="Q357" t="str">
        <f t="shared" si="11"/>
        <v xml:space="preserve">    obj_occupancy_tu: "&lt;a href=\"09_glossary.html#obj_occupancy\" target=\"_blank\" data-bs-toggle=\"tooltip\" data-bs-title=\"The probability a site is occupied by the species (Mackenzie et al., 2002). Occupancy is also highly suitable for evaluating broad-scale patterns of species distribution (Wearn &amp; Glover-Kapfer, 2017).\"&gt;Occupancy&lt;button type=\"button\" class=\"btn btn-bd-tip-info-hidden btn-sm position-relative\"&gt;.&lt;span class=\"position-absolute top-0 start-100 translate-middle\"&gt;{{ icon_info }}&lt;/span&gt;&lt;/button&gt;&lt;/a&gt; "</v>
      </c>
    </row>
    <row r="358" spans="1:17">
      <c r="A358" s="82">
        <v>2</v>
      </c>
      <c r="B358" s="82" t="s">
        <v>1922</v>
      </c>
      <c r="C358" s="82"/>
      <c r="D358" s="82" t="s">
        <v>1669</v>
      </c>
      <c r="E358" s="82" t="s">
        <v>1396</v>
      </c>
      <c r="F358" s="82" t="s">
        <v>149</v>
      </c>
      <c r="G358" s="82" t="s">
        <v>149</v>
      </c>
      <c r="H358" s="106" t="str">
        <f t="shared" si="12"/>
        <v>occupancy_tl</v>
      </c>
      <c r="I358" s="97" t="s">
        <v>149</v>
      </c>
      <c r="J358" s="97" t="str">
        <f>VLOOKUP(F358,glossary!H:L,5,FALSE)</f>
        <v>The probability a site is occupied by the species (Mackenzie et al., 2002).</v>
      </c>
      <c r="K358" s="82" t="s">
        <v>2053</v>
      </c>
      <c r="L358" s="82" t="str">
        <f>"{{ "&amp;H358&amp;" }}"</f>
        <v>{{ occupancy_tl }}</v>
      </c>
      <c r="M358" s="110" t="s">
        <v>1276</v>
      </c>
      <c r="N358" t="s">
        <v>1277</v>
      </c>
      <c r="O358" s="22" t="s">
        <v>2404</v>
      </c>
      <c r="P358" t="s">
        <v>2403</v>
      </c>
      <c r="Q358" t="str">
        <f t="shared" si="11"/>
        <v xml:space="preserve">    occupancy_tl: "&lt;a href=\"09_glossary.html#occupancy\" target=\"_blank\" data-bs-toggle=\"tooltip\" data-bs-title=\"The probability a site is occupied by the species (Mackenzie et al., 2002).\"&gt;occupancy&lt;button type=\"button\" class=\"btn btn-bd-tip-info-hidden btn-sm position-relative\"&gt;.&lt;span class=\"position-absolute top-0 start-100 translate-middle\"&gt;{{ icon_info }}&lt;/span&gt;&lt;/button&gt;&lt;/a&gt; "</v>
      </c>
    </row>
    <row r="359" spans="1:17">
      <c r="A359" s="82">
        <v>2</v>
      </c>
      <c r="B359" s="82" t="s">
        <v>1922</v>
      </c>
      <c r="C359" s="82"/>
      <c r="D359" s="82" t="s">
        <v>1670</v>
      </c>
      <c r="E359" s="82" t="s">
        <v>1396</v>
      </c>
      <c r="F359" s="82" t="s">
        <v>149</v>
      </c>
      <c r="G359" s="82" t="s">
        <v>149</v>
      </c>
      <c r="H359" s="106" t="str">
        <f t="shared" si="12"/>
        <v>occupancy_tu</v>
      </c>
      <c r="I359" s="97" t="s">
        <v>46</v>
      </c>
      <c r="J359" s="97" t="str">
        <f>VLOOKUP(F359,glossary!H:L,5,FALSE)</f>
        <v>The probability a site is occupied by the species (Mackenzie et al., 2002).</v>
      </c>
      <c r="K359" s="82" t="s">
        <v>2052</v>
      </c>
      <c r="L359" s="82" t="str">
        <f>"{{ "&amp;H359&amp;" }}"</f>
        <v>{{ occupancy_tu }}</v>
      </c>
      <c r="M359" s="110" t="s">
        <v>1276</v>
      </c>
      <c r="N359" t="s">
        <v>1277</v>
      </c>
      <c r="O359" s="22" t="s">
        <v>2404</v>
      </c>
      <c r="P359" t="s">
        <v>2403</v>
      </c>
      <c r="Q359" t="str">
        <f t="shared" si="11"/>
        <v xml:space="preserve">    occupancy_tu: "&lt;a href=\"09_glossary.html#occupancy\" target=\"_blank\" data-bs-toggle=\"tooltip\" data-bs-title=\"The probability a site is occupied by the species (Mackenzie et al., 2002).\"&gt;Occupancy&lt;button type=\"button\" class=\"btn btn-bd-tip-info-hidden btn-sm position-relative\"&gt;.&lt;span class=\"position-absolute top-0 start-100 translate-middle\"&gt;{{ icon_info }}&lt;/span&gt;&lt;/button&gt;&lt;/a&gt; "</v>
      </c>
    </row>
    <row r="360" spans="1:17">
      <c r="A360" s="82">
        <v>2</v>
      </c>
      <c r="B360" s="82" t="s">
        <v>1922</v>
      </c>
      <c r="C360" s="82"/>
      <c r="D360" s="82" t="s">
        <v>1670</v>
      </c>
      <c r="E360" s="82" t="s">
        <v>1126</v>
      </c>
      <c r="F360" s="82" t="s">
        <v>34</v>
      </c>
      <c r="G360" s="82" t="s">
        <v>34</v>
      </c>
      <c r="H360" s="106" t="str">
        <f t="shared" si="12"/>
        <v>mod_occupancy_tu_ref</v>
      </c>
      <c r="I360" s="97" t="s">
        <v>148</v>
      </c>
      <c r="J360" s="97" t="str">
        <f>VLOOKUP(F360,glossary!H:L,5,FALSE)</f>
        <v>A modelling approach used to account for imperfect detection by first evaluating the detection probability of a species via detection histories (i.e., present or absent) to determine the probability of the true presence or absence of a species at a site (MacKenzie et al., 2002).</v>
      </c>
      <c r="K360" s="82" t="s">
        <v>2093</v>
      </c>
      <c r="L360" s="82" t="str">
        <f>"{{ "&amp;H360&amp;" }}"</f>
        <v>{{ mod_occupancy_tu_ref }}</v>
      </c>
      <c r="M360" s="110" t="s">
        <v>1276</v>
      </c>
      <c r="N360" t="s">
        <v>1277</v>
      </c>
      <c r="O360" s="22" t="s">
        <v>2404</v>
      </c>
      <c r="P360" t="s">
        <v>2403</v>
      </c>
      <c r="Q360" t="str">
        <f t="shared" si="11"/>
        <v xml:space="preserve">    mod_occupancy_tu_ref: "&lt;a href=\"09_glossary.html#mod_occupancy\" target=\"_blank\" data-bs-toggle=\"tooltip\" data-bs-title=\"A modelling approach used to account for imperfect detection by first evaluating the detection probability of a species via detection histories (i.e., present or absent) to determine the probability of the true presence or absence of a species at a site (MacKenzie et al., 2002).\"&gt;Occupancy model (MacKenzie et al., 2002)&lt;button type=\"button\" class=\"btn btn-bd-tip-info-hidden btn-sm position-relative\"&gt;.&lt;span class=\"position-absolute top-0 start-100 translate-middle\"&gt;{{ icon_info }}&lt;/span&gt;&lt;/button&gt;&lt;/a&gt; "</v>
      </c>
    </row>
    <row r="361" spans="1:17">
      <c r="A361" s="82">
        <v>3</v>
      </c>
      <c r="B361" s="82" t="s">
        <v>1916</v>
      </c>
      <c r="C361" s="82"/>
      <c r="D361" s="82" t="s">
        <v>1670</v>
      </c>
      <c r="E361" s="82" t="s">
        <v>1126</v>
      </c>
      <c r="F361" s="82" t="s">
        <v>34</v>
      </c>
      <c r="G361" s="86" t="s">
        <v>34</v>
      </c>
      <c r="H361" s="106" t="str">
        <f t="shared" si="12"/>
        <v>mod_occupancy_tu_ref</v>
      </c>
      <c r="I361" s="102" t="s">
        <v>148</v>
      </c>
      <c r="J361" s="97" t="str">
        <f>VLOOKUP(F361,glossary!H:L,5,FALSE)</f>
        <v>A modelling approach used to account for imperfect detection by first evaluating the detection probability of a species via detection histories (i.e., present or absent) to determine the probability of the true presence or absence of a species at a site (MacKenzie et al., 2002).</v>
      </c>
      <c r="K361" s="86" t="s">
        <v>148</v>
      </c>
      <c r="L361" s="82" t="str">
        <f>"{{ "&amp;H361&amp;" }}"</f>
        <v>{{ mod_occupancy_tu_ref }}</v>
      </c>
      <c r="M361" s="110" t="s">
        <v>1276</v>
      </c>
      <c r="N361" t="s">
        <v>1277</v>
      </c>
      <c r="O361" s="22" t="s">
        <v>2404</v>
      </c>
      <c r="P361" t="s">
        <v>2403</v>
      </c>
      <c r="Q361" t="str">
        <f t="shared" si="11"/>
        <v xml:space="preserve">    mod_occupancy_tu_ref: "&lt;a href=\"09_glossary.html#mod_occupancy\" target=\"_blank\" data-bs-toggle=\"tooltip\" data-bs-title=\"A modelling approach used to account for imperfect detection by first evaluating the detection probability of a species via detection histories (i.e., present or absent) to determine the probability of the true presence or absence of a species at a site (MacKenzie et al., 2002).\"&gt;Occupancy model (MacKenzie et al., 2002)&lt;button type=\"button\" class=\"btn btn-bd-tip-info-hidden btn-sm position-relative\"&gt;.&lt;span class=\"position-absolute top-0 start-100 translate-middle\"&gt;{{ icon_info }}&lt;/span&gt;&lt;/button&gt;&lt;/a&gt; "</v>
      </c>
    </row>
    <row r="362" spans="1:17">
      <c r="A362" s="82">
        <v>1</v>
      </c>
      <c r="B362" s="82" t="s">
        <v>1525</v>
      </c>
      <c r="C362" s="82"/>
      <c r="D362" s="82" t="s">
        <v>1669</v>
      </c>
      <c r="E362" s="82" t="s">
        <v>2298</v>
      </c>
      <c r="F362" s="82" t="s">
        <v>34</v>
      </c>
      <c r="G362" s="82" t="s">
        <v>34</v>
      </c>
      <c r="H362" s="106" t="str">
        <f t="shared" si="12"/>
        <v>mod_occupancy_tl_abrv_pl</v>
      </c>
      <c r="I362" s="97" t="s">
        <v>1908</v>
      </c>
      <c r="J362" s="97" t="str">
        <f>VLOOKUP(F362,glossary!H:L,5,FALSE)</f>
        <v>A modelling approach used to account for imperfect detection by first evaluating the detection probability of a species via detection histories (i.e., present or absent) to determine the probability of the true presence or absence of a species at a site (MacKenzie et al., 2002).</v>
      </c>
      <c r="K362" s="82" t="s">
        <v>1909</v>
      </c>
      <c r="L362" s="82" t="str">
        <f>"{{ "&amp;H362&amp;" }}"</f>
        <v>{{ mod_occupancy_tl_abrv_pl }}</v>
      </c>
      <c r="M362" s="110" t="s">
        <v>1276</v>
      </c>
      <c r="N362" t="s">
        <v>1277</v>
      </c>
      <c r="O362" s="22" t="s">
        <v>2404</v>
      </c>
      <c r="P362" t="s">
        <v>2403</v>
      </c>
      <c r="Q362" t="str">
        <f t="shared" si="11"/>
        <v xml:space="preserve">    mod_occupancy_tl_abrv_pl: "&lt;a href=\"09_glossary.html#mod_occupancy\" target=\"_blank\" data-bs-toggle=\"tooltip\" data-bs-title=\"A modelling approach used to account for imperfect detection by first evaluating the detection probability of a species via detection histories (i.e., present or absent) to determine the probability of the true presence or absence of a species at a site (MacKenzie et al., 2002).\"&gt;occupancy models&lt;button type=\"button\" class=\"btn btn-bd-tip-info-hidden btn-sm position-relative\"&gt;.&lt;span class=\"position-absolute top-0 start-100 translate-middle\"&gt;{{ icon_info }}&lt;/span&gt;&lt;/button&gt;&lt;/a&gt; "</v>
      </c>
    </row>
    <row r="363" spans="1:17">
      <c r="A363" s="82">
        <v>1</v>
      </c>
      <c r="B363" s="82" t="s">
        <v>1525</v>
      </c>
      <c r="C363" s="82"/>
      <c r="D363" s="82" t="s">
        <v>1669</v>
      </c>
      <c r="E363" s="82" t="s">
        <v>2297</v>
      </c>
      <c r="F363" s="82" t="s">
        <v>34</v>
      </c>
      <c r="G363" s="82" t="s">
        <v>34</v>
      </c>
      <c r="H363" s="106" t="str">
        <f t="shared" si="12"/>
        <v>mod_occupancy_tl_pl2</v>
      </c>
      <c r="I363" s="97" t="s">
        <v>1908</v>
      </c>
      <c r="J363" s="97" t="str">
        <f>VLOOKUP(F363,glossary!H:L,5,FALSE)</f>
        <v>A modelling approach used to account for imperfect detection by first evaluating the detection probability of a species via detection histories (i.e., present or absent) to determine the probability of the true presence or absence of a species at a site (MacKenzie et al., 2002).</v>
      </c>
      <c r="K363" s="82" t="s">
        <v>1909</v>
      </c>
      <c r="L363" s="82" t="str">
        <f>"{{ "&amp;H363&amp;" }}"</f>
        <v>{{ mod_occupancy_tl_pl2 }}</v>
      </c>
      <c r="M363" s="110" t="s">
        <v>1276</v>
      </c>
      <c r="N363" t="s">
        <v>1277</v>
      </c>
      <c r="O363" s="22" t="s">
        <v>2404</v>
      </c>
      <c r="P363" t="s">
        <v>2403</v>
      </c>
      <c r="Q363" t="str">
        <f t="shared" si="11"/>
        <v xml:space="preserve">    mod_occupancy_tl_pl2: "&lt;a href=\"09_glossary.html#mod_occupancy\" target=\"_blank\" data-bs-toggle=\"tooltip\" data-bs-title=\"A modelling approach used to account for imperfect detection by first evaluating the detection probability of a species via detection histories (i.e., present or absent) to determine the probability of the true presence or absence of a species at a site (MacKenzie et al., 2002).\"&gt;occupancy models&lt;button type=\"button\" class=\"btn btn-bd-tip-info-hidden btn-sm position-relative\"&gt;.&lt;span class=\"position-absolute top-0 start-100 translate-middle\"&gt;{{ icon_info }}&lt;/span&gt;&lt;/button&gt;&lt;/a&gt; "</v>
      </c>
    </row>
    <row r="364" spans="1:17">
      <c r="A364" s="82">
        <v>1</v>
      </c>
      <c r="B364" s="82" t="s">
        <v>1525</v>
      </c>
      <c r="C364" s="82" t="s">
        <v>0</v>
      </c>
      <c r="D364" s="82" t="s">
        <v>1670</v>
      </c>
      <c r="E364" s="82" t="s">
        <v>2296</v>
      </c>
      <c r="F364" s="82" t="s">
        <v>34</v>
      </c>
      <c r="G364" s="82" t="s">
        <v>34</v>
      </c>
      <c r="H364" s="106" t="str">
        <f t="shared" si="12"/>
        <v>mod_occupancy_tu_pl</v>
      </c>
      <c r="I364" s="97" t="s">
        <v>1629</v>
      </c>
      <c r="J364" s="97" t="str">
        <f>VLOOKUP(F364,glossary!H:L,5,FALSE)</f>
        <v>A modelling approach used to account for imperfect detection by first evaluating the detection probability of a species via detection histories (i.e., present or absent) to determine the probability of the true presence or absence of a species at a site (MacKenzie et al., 2002).</v>
      </c>
      <c r="K364" s="82" t="s">
        <v>1593</v>
      </c>
      <c r="L364" s="82" t="str">
        <f>"{{ "&amp;H364&amp;" }}"</f>
        <v>{{ mod_occupancy_tu_pl }}</v>
      </c>
      <c r="M364" s="110" t="s">
        <v>1276</v>
      </c>
      <c r="N364" t="s">
        <v>1277</v>
      </c>
      <c r="O364" s="22" t="s">
        <v>2404</v>
      </c>
      <c r="P364" t="s">
        <v>2403</v>
      </c>
      <c r="Q364" t="str">
        <f t="shared" si="11"/>
        <v xml:space="preserve">    mod_occupancy_tu_pl: "&lt;a href=\"09_glossary.html#mod_occupancy\" target=\"_blank\" data-bs-toggle=\"tooltip\" data-bs-title=\"A modelling approach used to account for imperfect detection by first evaluating the detection probability of a species via detection histories (i.e., present or absent) to determine the probability of the true presence or absence of a species at a site (MacKenzie et al., 2002).\"&gt;Occupancy models (MacKenzie et al., 2002)&lt;button type=\"button\" class=\"btn btn-bd-tip-info-hidden btn-sm position-relative\"&gt;.&lt;span class=\"position-absolute top-0 start-100 translate-middle\"&gt;{{ icon_info }}&lt;/span&gt;&lt;/button&gt;&lt;/a&gt; "</v>
      </c>
    </row>
    <row r="365" spans="1:17">
      <c r="A365" s="82">
        <v>2</v>
      </c>
      <c r="B365" s="82" t="s">
        <v>1922</v>
      </c>
      <c r="C365" s="82"/>
      <c r="D365" s="82" t="s">
        <v>1669</v>
      </c>
      <c r="E365" s="82" t="s">
        <v>1396</v>
      </c>
      <c r="F365" s="82" t="s">
        <v>465</v>
      </c>
      <c r="G365" s="82" t="s">
        <v>465</v>
      </c>
      <c r="H365" s="106" t="str">
        <f t="shared" si="12"/>
        <v>mod_overdispersion_tl</v>
      </c>
      <c r="I365" s="97" t="s">
        <v>469</v>
      </c>
      <c r="J365" s="97" t="str">
        <f>VLOOKUP(F365,glossary!H:L,5,FALSE)</f>
        <v>A variance significantly larger than the mean (Bliss &amp; Fisher, 1953); greater variability in a set of data than predicted by the error structure of the model (Harrison et al., 2018); excess variability can be caused by zero inflation, non-independence of counts, or both (Zurr et al., 2009).</v>
      </c>
      <c r="K365" s="82" t="s">
        <v>2092</v>
      </c>
      <c r="L365" s="82" t="str">
        <f>"{{ "&amp;H365&amp;" }}"</f>
        <v>{{ mod_overdispersion_tl }}</v>
      </c>
      <c r="M365" s="110" t="s">
        <v>1276</v>
      </c>
      <c r="N365" t="s">
        <v>1277</v>
      </c>
      <c r="O365" s="22" t="s">
        <v>2404</v>
      </c>
      <c r="P365" t="s">
        <v>2403</v>
      </c>
      <c r="Q365" t="str">
        <f t="shared" si="11"/>
        <v xml:space="preserve">    mod_overdispersion_tl: "&lt;a href=\"09_glossary.html#mod_overdispersion\" target=\"_blank\" data-bs-toggle=\"tooltip\" data-bs-title=\"A variance significantly larger than the mean (Bliss &amp; Fisher, 1953); greater variability in a set of data than predicted by the error structure of the model (Harrison et al., 2018); excess variability can be caused by zero inflation, non-independence of counts, or both (Zurr et al., 2009).\"&gt;overdispersion&lt;button type=\"button\" class=\"btn btn-bd-tip-info-hidden btn-sm position-relative\"&gt;.&lt;span class=\"position-absolute top-0 start-100 translate-middle\"&gt;{{ icon_info }}&lt;/span&gt;&lt;/button&gt;&lt;/a&gt; "</v>
      </c>
    </row>
    <row r="366" spans="1:17">
      <c r="A366" s="82">
        <v>2</v>
      </c>
      <c r="B366" s="82" t="s">
        <v>1922</v>
      </c>
      <c r="C366" s="82"/>
      <c r="D366" s="82" t="s">
        <v>1670</v>
      </c>
      <c r="E366" s="82" t="s">
        <v>1396</v>
      </c>
      <c r="F366" s="82" t="s">
        <v>465</v>
      </c>
      <c r="G366" s="82" t="s">
        <v>465</v>
      </c>
      <c r="H366" s="106" t="str">
        <f t="shared" si="12"/>
        <v>mod_overdispersion_tu</v>
      </c>
      <c r="I366" s="97" t="s">
        <v>146</v>
      </c>
      <c r="J366" s="97" t="str">
        <f>VLOOKUP(F366,glossary!H:L,5,FALSE)</f>
        <v>A variance significantly larger than the mean (Bliss &amp; Fisher, 1953); greater variability in a set of data than predicted by the error structure of the model (Harrison et al., 2018); excess variability can be caused by zero inflation, non-independence of counts, or both (Zurr et al., 2009).</v>
      </c>
      <c r="K366" s="82" t="s">
        <v>2091</v>
      </c>
      <c r="L366" s="82" t="str">
        <f>"{{ "&amp;H366&amp;" }}"</f>
        <v>{{ mod_overdispersion_tu }}</v>
      </c>
      <c r="M366" s="110" t="s">
        <v>1276</v>
      </c>
      <c r="N366" t="s">
        <v>1277</v>
      </c>
      <c r="O366" s="22" t="s">
        <v>2404</v>
      </c>
      <c r="P366" t="s">
        <v>2403</v>
      </c>
      <c r="Q366" t="str">
        <f t="shared" si="11"/>
        <v xml:space="preserve">    mod_overdispersion_tu: "&lt;a href=\"09_glossary.html#mod_overdispersion\" target=\"_blank\" data-bs-toggle=\"tooltip\" data-bs-title=\"A variance significantly larger than the mean (Bliss &amp; Fisher, 1953); greater variability in a set of data than predicted by the error structure of the model (Harrison et al., 2018); excess variability can be caused by zero inflation, non-independence of counts, or both (Zurr et al., 2009).\"&gt;Overdispersion&lt;button type=\"button\" class=\"btn btn-bd-tip-info-hidden btn-sm position-relative\"&gt;.&lt;span class=\"position-absolute top-0 start-100 translate-middle\"&gt;{{ icon_info }}&lt;/span&gt;&lt;/button&gt;&lt;/a&gt; "</v>
      </c>
    </row>
    <row r="367" spans="1:17">
      <c r="A367" s="82">
        <v>2</v>
      </c>
      <c r="B367" s="82" t="s">
        <v>1922</v>
      </c>
      <c r="C367" s="82"/>
      <c r="D367" s="82" t="s">
        <v>1669</v>
      </c>
      <c r="E367" s="82" t="s">
        <v>1396</v>
      </c>
      <c r="F367" s="82" t="s">
        <v>144</v>
      </c>
      <c r="G367" s="82" t="s">
        <v>144</v>
      </c>
      <c r="H367" s="106" t="str">
        <f t="shared" si="12"/>
        <v>sampledesign_paired_tl</v>
      </c>
      <c r="I367" s="97" t="s">
        <v>1341</v>
      </c>
      <c r="J367" s="97" t="str">
        <f>VLOOKUP(F367,glossary!H:L,5,FALSE)</f>
        <v>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c r="K367" s="82" t="s">
        <v>2032</v>
      </c>
      <c r="L367" s="82" t="str">
        <f>"{{ "&amp;H367&amp;" }}"</f>
        <v>{{ sampledesign_paired_tl }}</v>
      </c>
      <c r="M367" s="110" t="s">
        <v>1276</v>
      </c>
      <c r="N367" t="s">
        <v>1277</v>
      </c>
      <c r="O367" s="22" t="s">
        <v>2404</v>
      </c>
      <c r="P367" t="s">
        <v>2403</v>
      </c>
      <c r="Q367" t="str">
        <f t="shared" si="11"/>
        <v xml:space="preserve">    sampledesign_paired_tl: "&lt;a href=\"09_glossary.html#sampledesign_paired\" target=\"_blank\" data-bs-toggle=\"tooltip\" data-bs-title=\"A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systematic).\"&gt;paired design&lt;button type=\"button\" class=\"btn btn-bd-tip-info-hidden btn-sm position-relative\"&gt;.&lt;span class=\"position-absolute top-0 start-100 translate-middle\"&gt;{{ icon_info }}&lt;/span&gt;&lt;/button&gt;&lt;/a&gt; "</v>
      </c>
    </row>
    <row r="368" spans="1:17">
      <c r="A368" s="82">
        <v>3</v>
      </c>
      <c r="B368" s="82" t="s">
        <v>1916</v>
      </c>
      <c r="C368" s="82"/>
      <c r="D368" s="82" t="s">
        <v>1669</v>
      </c>
      <c r="E368" s="82" t="s">
        <v>1396</v>
      </c>
      <c r="F368" s="82" t="s">
        <v>144</v>
      </c>
      <c r="G368" s="86" t="s">
        <v>144</v>
      </c>
      <c r="H368" s="106" t="str">
        <f t="shared" si="12"/>
        <v>sampledesign_paired_tl</v>
      </c>
      <c r="I368" s="104" t="s">
        <v>1341</v>
      </c>
      <c r="J368" s="97" t="str">
        <f>VLOOKUP(F368,glossary!H:L,5,FALSE)</f>
        <v>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c r="K368" s="99" t="s">
        <v>1341</v>
      </c>
      <c r="L368" s="82" t="str">
        <f>"{{ "&amp;H368&amp;" }}"</f>
        <v>{{ sampledesign_paired_tl }}</v>
      </c>
      <c r="M368" s="110" t="s">
        <v>1276</v>
      </c>
      <c r="N368" t="s">
        <v>1277</v>
      </c>
      <c r="O368" s="22" t="s">
        <v>2404</v>
      </c>
      <c r="P368" t="s">
        <v>2403</v>
      </c>
      <c r="Q368" t="str">
        <f t="shared" si="11"/>
        <v xml:space="preserve">    sampledesign_paired_tl: "&lt;a href=\"09_glossary.html#sampledesign_paired\" target=\"_blank\" data-bs-toggle=\"tooltip\" data-bs-title=\"A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systematic).\"&gt;paired design&lt;button type=\"button\" class=\"btn btn-bd-tip-info-hidden btn-sm position-relative\"&gt;.&lt;span class=\"position-absolute top-0 start-100 translate-middle\"&gt;{{ icon_info }}&lt;/span&gt;&lt;/button&gt;&lt;/a&gt; "</v>
      </c>
    </row>
    <row r="369" spans="1:17">
      <c r="A369" s="82">
        <v>2</v>
      </c>
      <c r="B369" s="82" t="s">
        <v>1922</v>
      </c>
      <c r="C369" s="82"/>
      <c r="D369" s="82" t="s">
        <v>1670</v>
      </c>
      <c r="E369" s="82" t="s">
        <v>1396</v>
      </c>
      <c r="F369" s="82" t="s">
        <v>144</v>
      </c>
      <c r="G369" s="82" t="s">
        <v>144</v>
      </c>
      <c r="H369" s="106" t="str">
        <f t="shared" si="12"/>
        <v>sampledesign_paired_tu</v>
      </c>
      <c r="I369" s="97" t="s">
        <v>145</v>
      </c>
      <c r="J369" s="97" t="str">
        <f>VLOOKUP(F369,glossary!H:L,5,FALSE)</f>
        <v>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c r="K369" s="82" t="s">
        <v>2031</v>
      </c>
      <c r="L369" s="82" t="str">
        <f>"{{ "&amp;H369&amp;" }}"</f>
        <v>{{ sampledesign_paired_tu }}</v>
      </c>
      <c r="M369" s="110" t="s">
        <v>1276</v>
      </c>
      <c r="N369" t="s">
        <v>1277</v>
      </c>
      <c r="O369" s="22" t="s">
        <v>2404</v>
      </c>
      <c r="P369" t="s">
        <v>2403</v>
      </c>
      <c r="Q369" t="str">
        <f t="shared" si="11"/>
        <v xml:space="preserve">    sampledesign_paired_tu: "&lt;a href=\"09_glossary.html#sampledesign_paired\" target=\"_blank\" data-bs-toggle=\"tooltip\" data-bs-title=\"A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systematic).\"&gt;Paired design&lt;button type=\"button\" class=\"btn btn-bd-tip-info-hidden btn-sm position-relative\"&gt;.&lt;span class=\"position-absolute top-0 start-100 translate-middle\"&gt;{{ icon_info }}&lt;/span&gt;&lt;/button&gt;&lt;/a&gt; "</v>
      </c>
    </row>
    <row r="370" spans="1:17">
      <c r="A370" s="82">
        <v>3</v>
      </c>
      <c r="B370" s="82" t="s">
        <v>1916</v>
      </c>
      <c r="C370" s="82"/>
      <c r="D370" s="82" t="s">
        <v>1670</v>
      </c>
      <c r="E370" s="82" t="s">
        <v>1396</v>
      </c>
      <c r="F370" s="82" t="s">
        <v>144</v>
      </c>
      <c r="G370" s="86" t="s">
        <v>144</v>
      </c>
      <c r="H370" s="106" t="str">
        <f t="shared" si="12"/>
        <v>sampledesign_paired_tu</v>
      </c>
      <c r="I370" s="102" t="s">
        <v>145</v>
      </c>
      <c r="J370" s="97" t="str">
        <f>VLOOKUP(F370,glossary!H:L,5,FALSE)</f>
        <v>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c r="K370" s="86" t="s">
        <v>145</v>
      </c>
      <c r="L370" s="82" t="str">
        <f>"{{ "&amp;H370&amp;" }}"</f>
        <v>{{ sampledesign_paired_tu }}</v>
      </c>
      <c r="M370" s="110" t="s">
        <v>1276</v>
      </c>
      <c r="N370" t="s">
        <v>1277</v>
      </c>
      <c r="O370" s="22" t="s">
        <v>2404</v>
      </c>
      <c r="P370" t="s">
        <v>2403</v>
      </c>
      <c r="Q370" t="str">
        <f t="shared" si="11"/>
        <v xml:space="preserve">    sampledesign_paired_tu: "&lt;a href=\"09_glossary.html#sampledesign_paired\" target=\"_blank\" data-bs-toggle=\"tooltip\" data-bs-title=\"A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systematic).\"&gt;Paired design&lt;button type=\"button\" class=\"btn btn-bd-tip-info-hidden btn-sm position-relative\"&gt;.&lt;span class=\"position-absolute top-0 start-100 translate-middle\"&gt;{{ icon_info }}&lt;/span&gt;&lt;/button&gt;&lt;/a&gt; "</v>
      </c>
    </row>
    <row r="371" spans="1:17">
      <c r="A371" s="82">
        <v>1</v>
      </c>
      <c r="B371" s="82" t="s">
        <v>1525</v>
      </c>
      <c r="C371" s="87"/>
      <c r="D371" s="87" t="s">
        <v>1669</v>
      </c>
      <c r="E371" s="82" t="s">
        <v>2290</v>
      </c>
      <c r="F371" s="82" t="s">
        <v>143</v>
      </c>
      <c r="G371" s="87" t="s">
        <v>143</v>
      </c>
      <c r="H371" s="106" t="str">
        <f t="shared" si="12"/>
        <v>typeid_partially_marked_tl_abrv</v>
      </c>
      <c r="I371" s="97" t="s">
        <v>1948</v>
      </c>
      <c r="J371" s="97" t="str">
        <f>VLOOKUP(F371,glossary!H:L,5,FALSE)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1" s="87" t="s">
        <v>1949</v>
      </c>
      <c r="L371" s="82" t="str">
        <f>"{{ "&amp;H371&amp;" }}"</f>
        <v>{{ typeid_partially_marked_tl_abrv }}</v>
      </c>
      <c r="M371" s="110" t="s">
        <v>1276</v>
      </c>
      <c r="N371" t="s">
        <v>1277</v>
      </c>
      <c r="O371" s="22" t="s">
        <v>2404</v>
      </c>
      <c r="P371" t="s">
        <v>2403</v>
      </c>
      <c r="Q371" t="str">
        <f t="shared" si="11"/>
        <v xml:space="preserve">    typeid_partially_marked_tl_abrv: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marked&lt;button type=\"button\" class=\"btn btn-bd-tip-info-hidden btn-sm position-relative\"&gt;.&lt;span class=\"position-absolute top-0 start-100 translate-middle\"&gt;{{ icon_info }}&lt;/span&gt;&lt;/button&gt;&lt;/a&gt; "</v>
      </c>
    </row>
    <row r="372" spans="1:17">
      <c r="A372" s="82">
        <v>1</v>
      </c>
      <c r="B372" s="82" t="s">
        <v>1525</v>
      </c>
      <c r="C372" s="87"/>
      <c r="D372" s="87" t="s">
        <v>1670</v>
      </c>
      <c r="E372" s="82" t="s">
        <v>2290</v>
      </c>
      <c r="F372" s="82" t="s">
        <v>143</v>
      </c>
      <c r="G372" s="87" t="s">
        <v>143</v>
      </c>
      <c r="H372" s="106" t="str">
        <f t="shared" si="12"/>
        <v>typeid_partially_marked_tu_abrv</v>
      </c>
      <c r="I372" s="97" t="s">
        <v>1946</v>
      </c>
      <c r="J372" s="97" t="str">
        <f>VLOOKUP(F372,glossary!H:L,5,FALSE)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2" s="87" t="s">
        <v>1947</v>
      </c>
      <c r="L372" s="82" t="str">
        <f>"{{ "&amp;H372&amp;" }}"</f>
        <v>{{ typeid_partially_marked_tu_abrv }}</v>
      </c>
      <c r="M372" s="110" t="s">
        <v>1276</v>
      </c>
      <c r="N372" t="s">
        <v>1277</v>
      </c>
      <c r="O372" s="22" t="s">
        <v>2404</v>
      </c>
      <c r="P372" t="s">
        <v>2403</v>
      </c>
      <c r="Q372" t="str">
        <f t="shared" si="11"/>
        <v xml:space="preserve">    typeid_partially_marked_tu_abrv: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marked&lt;button type=\"button\" class=\"btn btn-bd-tip-info-hidden btn-sm position-relative\"&gt;.&lt;span class=\"position-absolute top-0 start-100 translate-middle\"&gt;{{ icon_info }}&lt;/span&gt;&lt;/button&gt;&lt;/a&gt; "</v>
      </c>
    </row>
    <row r="373" spans="1:17">
      <c r="A373" s="82">
        <v>2</v>
      </c>
      <c r="B373" s="82" t="s">
        <v>1922</v>
      </c>
      <c r="C373" s="82"/>
      <c r="D373" s="82" t="s">
        <v>1669</v>
      </c>
      <c r="E373" s="82" t="s">
        <v>2300</v>
      </c>
      <c r="F373" s="82" t="s">
        <v>143</v>
      </c>
      <c r="G373" s="82" t="s">
        <v>143</v>
      </c>
      <c r="H373" s="106" t="str">
        <f t="shared" si="12"/>
        <v>typeid_partially_marked_tl_full</v>
      </c>
      <c r="I373" s="97" t="s">
        <v>1952</v>
      </c>
      <c r="J373" s="97" t="str">
        <f>VLOOKUP(F373,glossary!H:L,5,FALSE)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3" s="82" t="s">
        <v>1953</v>
      </c>
      <c r="L373" s="82" t="str">
        <f>"{{ "&amp;H373&amp;" }}"</f>
        <v>{{ typeid_partially_marked_tl_full }}</v>
      </c>
      <c r="M373" s="110" t="s">
        <v>1276</v>
      </c>
      <c r="N373" t="s">
        <v>1277</v>
      </c>
      <c r="O373" s="22" t="s">
        <v>2404</v>
      </c>
      <c r="P373" t="s">
        <v>2403</v>
      </c>
      <c r="Q373" t="str">
        <f t="shared" si="11"/>
        <v xml:space="preserve">    typeid_partially_marked_tl_full: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 individuals / populations / species&lt;button type=\"button\" class=\"btn btn-bd-tip-info-hidden btn-sm position-relative\"&gt;.&lt;span class=\"position-absolute top-0 start-100 translate-middle\"&gt;{{ icon_info }}&lt;/span&gt;&lt;/button&gt;&lt;/a&gt; "</v>
      </c>
    </row>
    <row r="374" spans="1:17">
      <c r="A374" s="82">
        <v>3</v>
      </c>
      <c r="B374" s="82" t="s">
        <v>1916</v>
      </c>
      <c r="C374" s="82"/>
      <c r="D374" s="82" t="s">
        <v>1669</v>
      </c>
      <c r="E374" s="82" t="s">
        <v>2300</v>
      </c>
      <c r="F374" s="82" t="s">
        <v>143</v>
      </c>
      <c r="G374" s="86" t="s">
        <v>143</v>
      </c>
      <c r="H374" s="106" t="str">
        <f t="shared" si="12"/>
        <v>typeid_partially_marked_tl_full</v>
      </c>
      <c r="I374" s="104" t="s">
        <v>1952</v>
      </c>
      <c r="J374" s="97" t="str">
        <f>VLOOKUP(F374,glossary!H:L,5,FALSE)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4" s="99" t="s">
        <v>1952</v>
      </c>
      <c r="L374" s="82" t="str">
        <f>"{{ "&amp;H374&amp;" }}"</f>
        <v>{{ typeid_partially_marked_tl_full }}</v>
      </c>
      <c r="M374" s="110" t="s">
        <v>1276</v>
      </c>
      <c r="N374" t="s">
        <v>1277</v>
      </c>
      <c r="O374" s="22" t="s">
        <v>2404</v>
      </c>
      <c r="P374" t="s">
        <v>2403</v>
      </c>
      <c r="Q374" t="str">
        <f t="shared" si="11"/>
        <v xml:space="preserve">    typeid_partially_marked_tl_full: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 individuals / populations / species&lt;button type=\"button\" class=\"btn btn-bd-tip-info-hidden btn-sm position-relative\"&gt;.&lt;span class=\"position-absolute top-0 start-100 translate-middle\"&gt;{{ icon_info }}&lt;/span&gt;&lt;/button&gt;&lt;/a&gt; "</v>
      </c>
    </row>
    <row r="375" spans="1:17">
      <c r="A375" s="82">
        <v>2</v>
      </c>
      <c r="B375" s="82" t="s">
        <v>1922</v>
      </c>
      <c r="C375" s="82"/>
      <c r="D375" s="82" t="s">
        <v>1670</v>
      </c>
      <c r="E375" s="82" t="s">
        <v>2300</v>
      </c>
      <c r="F375" s="82" t="s">
        <v>143</v>
      </c>
      <c r="G375" s="82" t="s">
        <v>143</v>
      </c>
      <c r="H375" s="106" t="str">
        <f t="shared" si="12"/>
        <v>typeid_partially_marked_tu_full</v>
      </c>
      <c r="I375" s="97" t="s">
        <v>1950</v>
      </c>
      <c r="J375" s="97" t="str">
        <f>VLOOKUP(F375,glossary!H:L,5,FALSE)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5" s="82" t="s">
        <v>1951</v>
      </c>
      <c r="L375" s="82" t="str">
        <f>"{{ "&amp;H375&amp;" }}"</f>
        <v>{{ typeid_partially_marked_tu_full }}</v>
      </c>
      <c r="M375" s="110" t="s">
        <v>1276</v>
      </c>
      <c r="N375" t="s">
        <v>1277</v>
      </c>
      <c r="O375" s="22" t="s">
        <v>2404</v>
      </c>
      <c r="P375" t="s">
        <v>2403</v>
      </c>
      <c r="Q375" t="str">
        <f t="shared" si="11"/>
        <v xml:space="preserve">    typeid_partially_marked_tu_full: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 individuals / populations / species&lt;button type=\"button\" class=\"btn btn-bd-tip-info-hidden btn-sm position-relative\"&gt;.&lt;span class=\"position-absolute top-0 start-100 translate-middle\"&gt;{{ icon_info }}&lt;/span&gt;&lt;/button&gt;&lt;/a&gt; "</v>
      </c>
    </row>
    <row r="376" spans="1:17">
      <c r="A376" s="82">
        <v>3</v>
      </c>
      <c r="B376" s="82" t="s">
        <v>1916</v>
      </c>
      <c r="C376" s="82"/>
      <c r="D376" s="82" t="s">
        <v>1670</v>
      </c>
      <c r="E376" s="82" t="s">
        <v>2300</v>
      </c>
      <c r="F376" s="82" t="s">
        <v>143</v>
      </c>
      <c r="G376" s="86" t="s">
        <v>143</v>
      </c>
      <c r="H376" s="106" t="str">
        <f t="shared" si="12"/>
        <v>typeid_partially_marked_tu_full</v>
      </c>
      <c r="I376" s="102" t="s">
        <v>1950</v>
      </c>
      <c r="J376" s="97" t="str">
        <f>VLOOKUP(F376,glossary!H:L,5,FALSE)</f>
        <v>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K376" s="86" t="s">
        <v>1950</v>
      </c>
      <c r="L376" s="82" t="str">
        <f>"{{ "&amp;H376&amp;" }}"</f>
        <v>{{ typeid_partially_marked_tu_full }}</v>
      </c>
      <c r="M376" s="110" t="s">
        <v>1276</v>
      </c>
      <c r="N376" t="s">
        <v>1277</v>
      </c>
      <c r="O376" s="22" t="s">
        <v>2404</v>
      </c>
      <c r="P376" t="s">
        <v>2403</v>
      </c>
      <c r="Q376" t="str">
        <f t="shared" si="11"/>
        <v xml:space="preserve">    typeid_partially_marked_tu_full: "&lt;a href=\"09_glossary.html#typeid_partially_marked\" target=\"_blank\" data-bs-toggle=\"tooltip\" data-bs-title=\"Individuals,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marked.\"&gt;Partially marked individuals / populations / species&lt;button type=\"button\" class=\"btn btn-bd-tip-info-hidden btn-sm position-relative\"&gt;.&lt;span class=\"position-absolute top-0 start-100 translate-middle\"&gt;{{ icon_info }}&lt;/span&gt;&lt;/button&gt;&lt;/a&gt; "</v>
      </c>
    </row>
    <row r="377" spans="1:17">
      <c r="A377" s="82">
        <v>2</v>
      </c>
      <c r="B377" s="82" t="s">
        <v>1922</v>
      </c>
      <c r="C377" s="82"/>
      <c r="D377" s="82" t="s">
        <v>1670</v>
      </c>
      <c r="E377" s="82" t="s">
        <v>1396</v>
      </c>
      <c r="F377" s="82" t="s">
        <v>274</v>
      </c>
      <c r="G377" s="82" t="s">
        <v>274</v>
      </c>
      <c r="H377" s="106" t="str">
        <f t="shared" si="12"/>
        <v>settings_photos_per_trigger_tu</v>
      </c>
      <c r="I377" s="97" t="s">
        <v>730</v>
      </c>
      <c r="J377" s="97" t="str">
        <f>VLOOKUP(F377,glossary!H:L,5,FALSE)</f>
        <v>The camera setting that describes the number of photos taken each time the camera is triggered.</v>
      </c>
      <c r="K377" s="82" t="s">
        <v>1999</v>
      </c>
      <c r="L377" s="82" t="str">
        <f>"{{ "&amp;H377&amp;" }}"</f>
        <v>{{ settings_photos_per_trigger_tu }}</v>
      </c>
      <c r="M377" s="110" t="s">
        <v>1276</v>
      </c>
      <c r="N377" t="s">
        <v>1277</v>
      </c>
      <c r="O377" s="22" t="s">
        <v>2404</v>
      </c>
      <c r="P377" t="s">
        <v>2403</v>
      </c>
      <c r="Q377" t="str">
        <f t="shared" si="11"/>
        <v xml:space="preserve">    settings_photos_per_trigger_tu: "&lt;a href=\"09_glossary.html#settings_photos_per_trigger\" target=\"_blank\" data-bs-toggle=\"tooltip\" data-bs-title=\"The camera setting that describes the number of photos taken each time the camera is triggered.\"&gt;Photos Per Trigger&lt;button type=\"button\" class=\"btn btn-bd-tip-info-hidden btn-sm position-relative\"&gt;.&lt;span class=\"position-absolute top-0 start-100 translate-middle\"&gt;{{ icon_info }}&lt;/span&gt;&lt;/button&gt;&lt;/a&gt; "</v>
      </c>
    </row>
    <row r="378" spans="1:17">
      <c r="A378" s="82">
        <v>3</v>
      </c>
      <c r="B378" s="82" t="s">
        <v>1916</v>
      </c>
      <c r="C378" s="82"/>
      <c r="D378" s="82" t="s">
        <v>1670</v>
      </c>
      <c r="E378" s="82" t="s">
        <v>1396</v>
      </c>
      <c r="F378" s="82" t="s">
        <v>274</v>
      </c>
      <c r="G378" s="86" t="s">
        <v>274</v>
      </c>
      <c r="H378" s="106" t="str">
        <f t="shared" si="12"/>
        <v>settings_photos_per_trigger_tu</v>
      </c>
      <c r="I378" s="102" t="s">
        <v>730</v>
      </c>
      <c r="J378" s="97" t="str">
        <f>VLOOKUP(F378,glossary!H:L,5,FALSE)</f>
        <v>The camera setting that describes the number of photos taken each time the camera is triggered.</v>
      </c>
      <c r="K378" s="98" t="s">
        <v>730</v>
      </c>
      <c r="L378" s="82" t="str">
        <f>"{{ "&amp;H378&amp;" }}"</f>
        <v>{{ settings_photos_per_trigger_tu }}</v>
      </c>
      <c r="M378" s="110" t="s">
        <v>1276</v>
      </c>
      <c r="N378" t="s">
        <v>1277</v>
      </c>
      <c r="O378" s="22" t="s">
        <v>2404</v>
      </c>
      <c r="P378" t="s">
        <v>2403</v>
      </c>
      <c r="Q378" t="str">
        <f t="shared" si="11"/>
        <v xml:space="preserve">    settings_photos_per_trigger_tu: "&lt;a href=\"09_glossary.html#settings_photos_per_trigger\" target=\"_blank\" data-bs-toggle=\"tooltip\" data-bs-title=\"The camera setting that describes the number of photos taken each time the camera is triggered.\"&gt;Photos Per Trigger&lt;button type=\"button\" class=\"btn btn-bd-tip-info-hidden btn-sm position-relative\"&gt;.&lt;span class=\"position-absolute top-0 start-100 translate-middle\"&gt;{{ icon_info }}&lt;/span&gt;&lt;/button&gt;&lt;/a&gt; "</v>
      </c>
    </row>
    <row r="379" spans="1:17">
      <c r="A379" s="82">
        <v>1</v>
      </c>
      <c r="B379" s="82" t="s">
        <v>1525</v>
      </c>
      <c r="C379" s="82" t="s">
        <v>0</v>
      </c>
      <c r="D379" s="82" t="s">
        <v>1670</v>
      </c>
      <c r="E379" s="82" t="s">
        <v>2290</v>
      </c>
      <c r="F379" s="82" t="s">
        <v>432</v>
      </c>
      <c r="G379" s="82" t="s">
        <v>432</v>
      </c>
      <c r="H379" s="106" t="str">
        <f t="shared" si="12"/>
        <v>mod_rai_poisson_tu_abrv</v>
      </c>
      <c r="I379" s="97" t="s">
        <v>444</v>
      </c>
      <c r="J379" s="97" t="str">
        <f>VLOOKUP(F379,glossary!H:L,5,FALSE)</f>
        <v>A regression model for count data used when data are not overdispersed or zero-inflated (Lambert, 1992). [relative abundance indices]</v>
      </c>
      <c r="K379" s="82" t="s">
        <v>1607</v>
      </c>
      <c r="L379" s="82" t="str">
        <f>"{{ "&amp;H379&amp;" }}"</f>
        <v>{{ mod_rai_poisson_tu_abrv }}</v>
      </c>
      <c r="M379" s="110" t="s">
        <v>1276</v>
      </c>
      <c r="N379" t="s">
        <v>1277</v>
      </c>
      <c r="O379" s="22" t="s">
        <v>2404</v>
      </c>
      <c r="P379" t="s">
        <v>2403</v>
      </c>
      <c r="Q379" t="str">
        <f t="shared" si="11"/>
        <v xml:space="preserve">    mod_rai_poisson_tu_abrv: "&lt;a href=\"09_glossary.html#mod_rai_poisson\" target=\"_blank\" data-bs-toggle=\"tooltip\" data-bs-title=\"A regression model for count data used when data are not overdispersed or zero-inflated (Lambert, 1992). [relative abundance indices]\"&gt;Poisson&lt;button type=\"button\" class=\"btn btn-bd-tip-info-hidden btn-sm position-relative\"&gt;.&lt;span class=\"position-absolute top-0 start-100 translate-middle\"&gt;{{ icon_info }}&lt;/span&gt;&lt;/button&gt;&lt;/a&gt; "</v>
      </c>
    </row>
    <row r="380" spans="1:17">
      <c r="A380" s="82">
        <v>2</v>
      </c>
      <c r="B380" s="82" t="s">
        <v>1922</v>
      </c>
      <c r="C380" s="82"/>
      <c r="D380" s="82" t="s">
        <v>1669</v>
      </c>
      <c r="E380" s="82" t="s">
        <v>1396</v>
      </c>
      <c r="F380" s="82" t="s">
        <v>432</v>
      </c>
      <c r="G380" s="82" t="s">
        <v>432</v>
      </c>
      <c r="H380" s="106" t="str">
        <f t="shared" si="12"/>
        <v>mod_rai_poisson_tl</v>
      </c>
      <c r="I380" s="97" t="s">
        <v>1343</v>
      </c>
      <c r="J380" s="97" t="str">
        <f>VLOOKUP(F380,glossary!H:L,5,FALSE)</f>
        <v>A regression model for count data used when data are not overdispersed or zero-inflated (Lambert, 1992). [relative abundance indices]</v>
      </c>
      <c r="K380" s="82" t="s">
        <v>2086</v>
      </c>
      <c r="L380" s="82" t="str">
        <f>"{{ "&amp;H380&amp;" }}"</f>
        <v>{{ mod_rai_poisson_tl }}</v>
      </c>
      <c r="M380" s="110" t="s">
        <v>1276</v>
      </c>
      <c r="N380" t="s">
        <v>1277</v>
      </c>
      <c r="O380" s="22" t="s">
        <v>2404</v>
      </c>
      <c r="P380" t="s">
        <v>2403</v>
      </c>
      <c r="Q380" t="str">
        <f t="shared" si="11"/>
        <v xml:space="preserve">    mod_rai_poisson_tl: "&lt;a href=\"09_glossary.html#mod_rai_poisson\" target=\"_blank\" data-bs-toggle=\"tooltip\" data-bs-title=\"A regression model for count data used when data are not overdispersed or zero-inflated (Lambert, 1992). [relative abundance indices]\"&gt;poisson regression&lt;button type=\"button\" class=\"btn btn-bd-tip-info-hidden btn-sm position-relative\"&gt;.&lt;span class=\"position-absolute top-0 start-100 translate-middle\"&gt;{{ icon_info }}&lt;/span&gt;&lt;/button&gt;&lt;/a&gt; "</v>
      </c>
    </row>
    <row r="381" spans="1:17">
      <c r="A381" s="82">
        <v>3</v>
      </c>
      <c r="B381" s="82" t="s">
        <v>1916</v>
      </c>
      <c r="C381" s="82"/>
      <c r="D381" s="82" t="s">
        <v>1669</v>
      </c>
      <c r="E381" s="82" t="s">
        <v>1396</v>
      </c>
      <c r="F381" s="82" t="s">
        <v>432</v>
      </c>
      <c r="G381" s="86" t="s">
        <v>432</v>
      </c>
      <c r="H381" s="106" t="str">
        <f t="shared" si="12"/>
        <v>mod_rai_poisson_tl</v>
      </c>
      <c r="I381" s="104" t="s">
        <v>1343</v>
      </c>
      <c r="J381" s="97" t="str">
        <f>VLOOKUP(F381,glossary!H:L,5,FALSE)</f>
        <v>A regression model for count data used when data are not overdispersed or zero-inflated (Lambert, 1992). [relative abundance indices]</v>
      </c>
      <c r="K381" s="99" t="s">
        <v>1343</v>
      </c>
      <c r="L381" s="82" t="str">
        <f>"{{ "&amp;H381&amp;" }}"</f>
        <v>{{ mod_rai_poisson_tl }}</v>
      </c>
      <c r="M381" s="110" t="s">
        <v>1276</v>
      </c>
      <c r="N381" t="s">
        <v>1277</v>
      </c>
      <c r="O381" s="22" t="s">
        <v>2404</v>
      </c>
      <c r="P381" t="s">
        <v>2403</v>
      </c>
      <c r="Q381" t="str">
        <f t="shared" si="11"/>
        <v xml:space="preserve">    mod_rai_poisson_tl: "&lt;a href=\"09_glossary.html#mod_rai_poisson\" target=\"_blank\" data-bs-toggle=\"tooltip\" data-bs-title=\"A regression model for count data used when data are not overdispersed or zero-inflated (Lambert, 1992). [relative abundance indices]\"&gt;poisson regression&lt;button type=\"button\" class=\"btn btn-bd-tip-info-hidden btn-sm position-relative\"&gt;.&lt;span class=\"position-absolute top-0 start-100 translate-middle\"&gt;{{ icon_info }}&lt;/span&gt;&lt;/button&gt;&lt;/a&gt; "</v>
      </c>
    </row>
    <row r="382" spans="1:17">
      <c r="A382" s="82">
        <v>2</v>
      </c>
      <c r="B382" s="82" t="s">
        <v>1922</v>
      </c>
      <c r="C382" s="82"/>
      <c r="D382" s="82" t="s">
        <v>1670</v>
      </c>
      <c r="E382" s="82" t="s">
        <v>1396</v>
      </c>
      <c r="F382" s="82" t="s">
        <v>432</v>
      </c>
      <c r="G382" s="82" t="s">
        <v>432</v>
      </c>
      <c r="H382" s="106" t="str">
        <f t="shared" si="12"/>
        <v>mod_rai_poisson_tu</v>
      </c>
      <c r="I382" s="97" t="s">
        <v>142</v>
      </c>
      <c r="J382" s="97" t="str">
        <f>VLOOKUP(F382,glossary!H:L,5,FALSE)</f>
        <v>A regression model for count data used when data are not overdispersed or zero-inflated (Lambert, 1992). [relative abundance indices]</v>
      </c>
      <c r="K382" s="82" t="s">
        <v>2085</v>
      </c>
      <c r="L382" s="82" t="str">
        <f>"{{ "&amp;H382&amp;" }}"</f>
        <v>{{ mod_rai_poisson_tu }}</v>
      </c>
      <c r="M382" s="110" t="s">
        <v>1276</v>
      </c>
      <c r="N382" t="s">
        <v>1277</v>
      </c>
      <c r="O382" s="22" t="s">
        <v>2404</v>
      </c>
      <c r="P382" t="s">
        <v>2403</v>
      </c>
      <c r="Q382" t="str">
        <f t="shared" si="11"/>
        <v xml:space="preserve">    mod_rai_poisson_tu: "&lt;a href=\"09_glossary.html#mod_rai_poisson\" target=\"_blank\" data-bs-toggle=\"tooltip\" data-bs-title=\"A regression model for count data used when data are not overdispersed or zero-inflated (Lambert, 1992). [relative abundance indices]\"&gt;Poisson regression&lt;button type=\"button\" class=\"btn btn-bd-tip-info-hidden btn-sm position-relative\"&gt;.&lt;span class=\"position-absolute top-0 start-100 translate-middle\"&gt;{{ icon_info }}&lt;/span&gt;&lt;/button&gt;&lt;/a&gt; "</v>
      </c>
    </row>
    <row r="383" spans="1:17">
      <c r="A383" s="82">
        <v>3</v>
      </c>
      <c r="B383" s="82" t="s">
        <v>1916</v>
      </c>
      <c r="C383" s="82"/>
      <c r="D383" s="82" t="s">
        <v>1670</v>
      </c>
      <c r="E383" s="82" t="s">
        <v>1396</v>
      </c>
      <c r="F383" s="82" t="s">
        <v>432</v>
      </c>
      <c r="G383" s="86" t="s">
        <v>432</v>
      </c>
      <c r="H383" s="106" t="str">
        <f t="shared" si="12"/>
        <v>mod_rai_poisson_tu</v>
      </c>
      <c r="I383" s="102" t="s">
        <v>142</v>
      </c>
      <c r="J383" s="97" t="str">
        <f>VLOOKUP(F383,glossary!H:L,5,FALSE)</f>
        <v>A regression model for count data used when data are not overdispersed or zero-inflated (Lambert, 1992). [relative abundance indices]</v>
      </c>
      <c r="K383" s="86" t="s">
        <v>142</v>
      </c>
      <c r="L383" s="82" t="str">
        <f>"{{ "&amp;H383&amp;" }}"</f>
        <v>{{ mod_rai_poisson_tu }}</v>
      </c>
      <c r="M383" s="110" t="s">
        <v>1276</v>
      </c>
      <c r="N383" t="s">
        <v>1277</v>
      </c>
      <c r="O383" s="22" t="s">
        <v>2404</v>
      </c>
      <c r="P383" t="s">
        <v>2403</v>
      </c>
      <c r="Q383" t="str">
        <f t="shared" si="11"/>
        <v xml:space="preserve">    mod_rai_poisson_tu: "&lt;a href=\"09_glossary.html#mod_rai_poisson\" target=\"_blank\" data-bs-toggle=\"tooltip\" data-bs-title=\"A regression model for count data used when data are not overdispersed or zero-inflated (Lambert, 1992). [relative abundance indices]\"&gt;Poisson regression&lt;button type=\"button\" class=\"btn btn-bd-tip-info-hidden btn-sm position-relative\"&gt;.&lt;span class=\"position-absolute top-0 start-100 translate-middle\"&gt;{{ icon_info }}&lt;/span&gt;&lt;/button&gt;&lt;/a&gt; "</v>
      </c>
    </row>
    <row r="384" spans="1:17">
      <c r="A384" s="82">
        <v>2</v>
      </c>
      <c r="B384" s="82" t="s">
        <v>1922</v>
      </c>
      <c r="C384" s="82"/>
      <c r="D384" s="82" t="s">
        <v>1669</v>
      </c>
      <c r="E384" s="82" t="s">
        <v>1396</v>
      </c>
      <c r="F384" s="82" t="s">
        <v>570</v>
      </c>
      <c r="G384" s="82" t="s">
        <v>570</v>
      </c>
      <c r="H384" s="106" t="str">
        <f t="shared" si="12"/>
        <v>use_probability_tl</v>
      </c>
      <c r="I384" s="97" t="s">
        <v>1344</v>
      </c>
      <c r="J384" s="97" t="str">
        <f>VLOOKUP(F384,glossary!H:L,5,FALSE)</f>
        <v>The probability of at least one, use event of that resource unit during a unit of time' (i.e.,  would a particular resource unit be used at least once) (Keim et al., 2019).</v>
      </c>
      <c r="K384" s="82" t="s">
        <v>1933</v>
      </c>
      <c r="L384" s="82" t="str">
        <f>"{{ "&amp;H384&amp;" }}"</f>
        <v>{{ use_probability_tl }}</v>
      </c>
      <c r="M384" s="110" t="s">
        <v>1276</v>
      </c>
      <c r="N384" t="s">
        <v>1277</v>
      </c>
      <c r="O384" s="22" t="s">
        <v>2404</v>
      </c>
      <c r="P384" t="s">
        <v>2403</v>
      </c>
      <c r="Q384" t="str">
        <f t="shared" si="11"/>
        <v xml:space="preserve">    use_probability_tl: "&lt;a href=\"09_glossary.html#use_probability\" target=\"_blank\" data-bs-toggle=\"tooltip\" data-bs-title=\"The probability of at least one, use event of that resource unit during a unit of time' (i.e.,  would a particular resource unit be used at least once) (Keim et al., 2019).\"&gt;probability of use&lt;button type=\"button\" class=\"btn btn-bd-tip-info-hidden btn-sm position-relative\"&gt;.&lt;span class=\"position-absolute top-0 start-100 translate-middle\"&gt;{{ icon_info }}&lt;/span&gt;&lt;/button&gt;&lt;/a&gt; "</v>
      </c>
    </row>
    <row r="385" spans="1:18">
      <c r="A385" s="82">
        <v>3</v>
      </c>
      <c r="B385" s="82" t="s">
        <v>1916</v>
      </c>
      <c r="C385" s="82"/>
      <c r="D385" s="82" t="s">
        <v>1669</v>
      </c>
      <c r="E385" s="82" t="s">
        <v>1396</v>
      </c>
      <c r="F385" s="82" t="s">
        <v>570</v>
      </c>
      <c r="G385" s="86" t="s">
        <v>570</v>
      </c>
      <c r="H385" s="106" t="str">
        <f t="shared" si="12"/>
        <v>use_probability_tl</v>
      </c>
      <c r="I385" s="104" t="s">
        <v>1344</v>
      </c>
      <c r="J385" s="97" t="str">
        <f>VLOOKUP(F385,glossary!H:L,5,FALSE)</f>
        <v>The probability of at least one, use event of that resource unit during a unit of time' (i.e.,  would a particular resource unit be used at least once) (Keim et al., 2019).</v>
      </c>
      <c r="K385" s="99" t="s">
        <v>1344</v>
      </c>
      <c r="L385" s="82" t="str">
        <f>"{{ "&amp;H385&amp;" }}"</f>
        <v>{{ use_probability_tl }}</v>
      </c>
      <c r="M385" s="110" t="s">
        <v>1276</v>
      </c>
      <c r="N385" t="s">
        <v>1277</v>
      </c>
      <c r="O385" s="22" t="s">
        <v>2404</v>
      </c>
      <c r="P385" t="s">
        <v>2403</v>
      </c>
      <c r="Q385" t="str">
        <f t="shared" si="11"/>
        <v xml:space="preserve">    use_probability_tl: "&lt;a href=\"09_glossary.html#use_probability\" target=\"_blank\" data-bs-toggle=\"tooltip\" data-bs-title=\"The probability of at least one, use event of that resource unit during a unit of time' (i.e.,  would a particular resource unit be used at least once) (Keim et al., 2019).\"&gt;probability of use&lt;button type=\"button\" class=\"btn btn-bd-tip-info-hidden btn-sm position-relative\"&gt;.&lt;span class=\"position-absolute top-0 start-100 translate-middle\"&gt;{{ icon_info }}&lt;/span&gt;&lt;/button&gt;&lt;/a&gt; "</v>
      </c>
    </row>
    <row r="386" spans="1:18">
      <c r="A386" s="82">
        <v>2</v>
      </c>
      <c r="B386" s="82" t="s">
        <v>1922</v>
      </c>
      <c r="C386" s="82"/>
      <c r="D386" s="82" t="s">
        <v>1670</v>
      </c>
      <c r="E386" s="82" t="s">
        <v>1396</v>
      </c>
      <c r="F386" s="82" t="s">
        <v>570</v>
      </c>
      <c r="G386" s="82" t="s">
        <v>570</v>
      </c>
      <c r="H386" s="106" t="str">
        <f t="shared" si="12"/>
        <v>use_probability_tu</v>
      </c>
      <c r="I386" s="97" t="s">
        <v>567</v>
      </c>
      <c r="J386" s="97" t="str">
        <f>VLOOKUP(F386,glossary!H:L,5,FALSE)</f>
        <v>The probability of at least one, use event of that resource unit during a unit of time' (i.e.,  would a particular resource unit be used at least once) (Keim et al., 2019).</v>
      </c>
      <c r="K386" s="82" t="s">
        <v>1932</v>
      </c>
      <c r="L386" s="82" t="str">
        <f>"{{ "&amp;H386&amp;" }}"</f>
        <v>{{ use_probability_tu }}</v>
      </c>
      <c r="M386" s="110" t="s">
        <v>1276</v>
      </c>
      <c r="N386" t="s">
        <v>1277</v>
      </c>
      <c r="O386" s="22" t="s">
        <v>2404</v>
      </c>
      <c r="P386" t="s">
        <v>2403</v>
      </c>
      <c r="Q386" t="str">
        <f t="shared" si="11"/>
        <v xml:space="preserve">    use_probability_tu: "&lt;a href=\"09_glossary.html#use_probability\" target=\"_blank\" data-bs-toggle=\"tooltip\" data-bs-title=\"The probability of at least one, use event of that resource unit during a unit of time' (i.e.,  would a particular resource unit be used at least once) (Keim et al., 2019).\"&gt;Probability of use&lt;button type=\"button\" class=\"btn btn-bd-tip-info-hidden btn-sm position-relative\"&gt;.&lt;span class=\"position-absolute top-0 start-100 translate-middle\"&gt;{{ icon_info }}&lt;/span&gt;&lt;/button&gt;&lt;/a&gt; "</v>
      </c>
    </row>
    <row r="387" spans="1:18">
      <c r="A387" s="82">
        <v>3</v>
      </c>
      <c r="B387" s="82" t="s">
        <v>1916</v>
      </c>
      <c r="C387" s="82"/>
      <c r="D387" s="82" t="s">
        <v>1670</v>
      </c>
      <c r="E387" s="82" t="s">
        <v>1396</v>
      </c>
      <c r="F387" s="82" t="s">
        <v>570</v>
      </c>
      <c r="G387" s="86" t="s">
        <v>570</v>
      </c>
      <c r="H387" s="106" t="str">
        <f t="shared" si="12"/>
        <v>use_probability_tu</v>
      </c>
      <c r="I387" s="102" t="s">
        <v>567</v>
      </c>
      <c r="J387" s="97" t="str">
        <f>VLOOKUP(F387,glossary!H:L,5,FALSE)</f>
        <v>The probability of at least one, use event of that resource unit during a unit of time' (i.e.,  would a particular resource unit be used at least once) (Keim et al., 2019).</v>
      </c>
      <c r="K387" s="86" t="s">
        <v>567</v>
      </c>
      <c r="L387" s="82" t="str">
        <f>"{{ "&amp;H387&amp;" }}"</f>
        <v>{{ use_probability_tu }}</v>
      </c>
      <c r="M387" s="110" t="s">
        <v>1276</v>
      </c>
      <c r="N387" t="s">
        <v>1277</v>
      </c>
      <c r="O387" s="22" t="s">
        <v>2404</v>
      </c>
      <c r="P387" t="s">
        <v>2403</v>
      </c>
      <c r="Q387" t="str">
        <f t="shared" ref="Q387:Q450" si="13">IF(J387&lt;&gt;"-",("    "&amp;H387&amp;": "&amp;""""&amp;"&lt;a href=\"&amp;""""&amp;"09_glossary.html#"&amp;G387&amp;N387&amp;J387&amp;O387&amp;I387&amp;P387&amp;""""),"-")</f>
        <v xml:space="preserve">    use_probability_tu: "&lt;a href=\"09_glossary.html#use_probability\" target=\"_blank\" data-bs-toggle=\"tooltip\" data-bs-title=\"The probability of at least one, use event of that resource unit during a unit of time' (i.e.,  would a particular resource unit be used at least once) (Keim et al., 2019).\"&gt;Probability of use&lt;button type=\"button\" class=\"btn btn-bd-tip-info-hidden btn-sm position-relative\"&gt;.&lt;span class=\"position-absolute top-0 start-100 translate-middle\"&gt;{{ icon_info }}&lt;/span&gt;&lt;/button&gt;&lt;/a&gt; "</v>
      </c>
    </row>
    <row r="388" spans="1:18">
      <c r="A388" s="82">
        <v>2</v>
      </c>
      <c r="B388" s="82" t="s">
        <v>1922</v>
      </c>
      <c r="C388" s="82"/>
      <c r="D388" s="82" t="s">
        <v>1669</v>
      </c>
      <c r="E388" s="82" t="s">
        <v>1396</v>
      </c>
      <c r="F388" s="82" t="s">
        <v>139</v>
      </c>
      <c r="G388" s="82" t="s">
        <v>139</v>
      </c>
      <c r="H388" s="106" t="str">
        <f t="shared" si="12"/>
        <v>project_tl</v>
      </c>
      <c r="I388" s="97" t="s">
        <v>139</v>
      </c>
      <c r="J388" s="97" t="str">
        <f>VLOOKUP(F388,glossary!H:L,5,FALSE)</f>
        <v>A scientific study, inventory or monitoring program that has a certain objective, defined methods, and a defined boundary in space and time (recorded as 'Project Name').</v>
      </c>
      <c r="K388" s="82" t="s">
        <v>2051</v>
      </c>
      <c r="L388" s="82" t="str">
        <f>"{{ "&amp;H388&amp;" }}"</f>
        <v>{{ project_tl }}</v>
      </c>
      <c r="M388" s="110" t="s">
        <v>1276</v>
      </c>
      <c r="N388" t="s">
        <v>1277</v>
      </c>
      <c r="O388" s="22" t="s">
        <v>2404</v>
      </c>
      <c r="P388" t="s">
        <v>2403</v>
      </c>
      <c r="Q388" t="str">
        <f t="shared" si="13"/>
        <v xml:space="preserve">    project_tl: "&lt;a href=\"09_glossary.html#project\" target=\"_blank\" data-bs-toggle=\"tooltip\" data-bs-title=\"A scientific study, inventory or monitoring program that has a certain objective, defined methods, and a defined boundary in space and time (recorded as 'Project Name').\"&gt;project&lt;button type=\"button\" class=\"btn btn-bd-tip-info-hidden btn-sm position-relative\"&gt;.&lt;span class=\"position-absolute top-0 start-100 translate-middle\"&gt;{{ icon_info }}&lt;/span&gt;&lt;/button&gt;&lt;/a&gt; "</v>
      </c>
    </row>
    <row r="389" spans="1:18">
      <c r="A389" s="82">
        <v>2</v>
      </c>
      <c r="B389" s="82" t="s">
        <v>1922</v>
      </c>
      <c r="C389" s="82"/>
      <c r="D389" s="82" t="s">
        <v>1670</v>
      </c>
      <c r="E389" s="82" t="s">
        <v>1396</v>
      </c>
      <c r="F389" s="82" t="s">
        <v>139</v>
      </c>
      <c r="G389" s="82" t="s">
        <v>139</v>
      </c>
      <c r="H389" s="106" t="str">
        <f t="shared" si="12"/>
        <v>project_tu</v>
      </c>
      <c r="I389" s="97" t="s">
        <v>140</v>
      </c>
      <c r="J389" s="97" t="str">
        <f>VLOOKUP(F389,glossary!H:L,5,FALSE)</f>
        <v>A scientific study, inventory or monitoring program that has a certain objective, defined methods, and a defined boundary in space and time (recorded as 'Project Name').</v>
      </c>
      <c r="K389" s="82" t="s">
        <v>2050</v>
      </c>
      <c r="L389" s="82" t="str">
        <f>"{{ "&amp;H389&amp;" }}"</f>
        <v>{{ project_tu }}</v>
      </c>
      <c r="M389" s="110" t="s">
        <v>1276</v>
      </c>
      <c r="N389" t="s">
        <v>1277</v>
      </c>
      <c r="O389" s="22" t="s">
        <v>2404</v>
      </c>
      <c r="P389" t="s">
        <v>2403</v>
      </c>
      <c r="Q389" t="str">
        <f t="shared" si="13"/>
        <v xml:space="preserve">    project_tu: "&lt;a href=\"09_glossary.html#project\" target=\"_blank\" data-bs-toggle=\"tooltip\" data-bs-title=\"A scientific study, inventory or monitoring program that has a certain objective, defined methods, and a defined boundary in space and time (recorded as 'Project Name').\"&gt;Project&lt;button type=\"button\" class=\"btn btn-bd-tip-info-hidden btn-sm position-relative\"&gt;.&lt;span class=\"position-absolute top-0 start-100 translate-middle\"&gt;{{ icon_info }}&lt;/span&gt;&lt;/button&gt;&lt;/a&gt; "</v>
      </c>
    </row>
    <row r="390" spans="1:18">
      <c r="A390" s="82">
        <v>2</v>
      </c>
      <c r="B390" s="82" t="s">
        <v>1922</v>
      </c>
      <c r="C390" s="82"/>
      <c r="D390" s="82" t="s">
        <v>1670</v>
      </c>
      <c r="E390" s="82" t="s">
        <v>1396</v>
      </c>
      <c r="F390" s="82" t="s">
        <v>268</v>
      </c>
      <c r="G390" s="82" t="s">
        <v>268</v>
      </c>
      <c r="H390" s="106" t="str">
        <f t="shared" si="12"/>
        <v>project_coordinator_tu</v>
      </c>
      <c r="I390" s="97" t="s">
        <v>717</v>
      </c>
      <c r="J390" s="97" t="str">
        <f>VLOOKUP(F390,glossary!H:L,5,FALSE)</f>
        <v>The first and last name of the primary contact for the project.</v>
      </c>
      <c r="K390" s="82" t="s">
        <v>2049</v>
      </c>
      <c r="L390" s="82" t="str">
        <f>"{{ "&amp;H390&amp;" }}"</f>
        <v>{{ project_coordinator_tu }}</v>
      </c>
      <c r="M390" s="110" t="s">
        <v>1276</v>
      </c>
      <c r="N390" t="s">
        <v>1277</v>
      </c>
      <c r="O390" s="22" t="s">
        <v>2404</v>
      </c>
      <c r="P390" t="s">
        <v>2403</v>
      </c>
      <c r="Q390" t="str">
        <f t="shared" si="13"/>
        <v xml:space="preserve">    project_coordinator_tu: "&lt;a href=\"09_glossary.html#project_coordinator\" target=\"_blank\" data-bs-toggle=\"tooltip\" data-bs-title=\"The first and last name of the primary contact for the project.\"&gt;Project Coordinator&lt;button type=\"button\" class=\"btn btn-bd-tip-info-hidden btn-sm position-relative\"&gt;.&lt;span class=\"position-absolute top-0 start-100 translate-middle\"&gt;{{ icon_info }}&lt;/span&gt;&lt;/button&gt;&lt;/a&gt; "</v>
      </c>
    </row>
    <row r="391" spans="1:18">
      <c r="A391" s="82">
        <v>3</v>
      </c>
      <c r="B391" s="82" t="s">
        <v>1916</v>
      </c>
      <c r="C391" s="82"/>
      <c r="D391" s="82" t="s">
        <v>1670</v>
      </c>
      <c r="E391" s="82" t="s">
        <v>1396</v>
      </c>
      <c r="F391" s="82" t="s">
        <v>268</v>
      </c>
      <c r="G391" s="86" t="s">
        <v>268</v>
      </c>
      <c r="H391" s="106" t="str">
        <f t="shared" si="12"/>
        <v>project_coordinator_tu</v>
      </c>
      <c r="I391" s="102" t="s">
        <v>717</v>
      </c>
      <c r="J391" s="97" t="str">
        <f>VLOOKUP(F391,glossary!H:L,5,FALSE)</f>
        <v>The first and last name of the primary contact for the project.</v>
      </c>
      <c r="K391" s="98" t="s">
        <v>717</v>
      </c>
      <c r="L391" s="82" t="str">
        <f>"{{ "&amp;H391&amp;" }}"</f>
        <v>{{ project_coordinator_tu }}</v>
      </c>
      <c r="M391" s="110" t="s">
        <v>1276</v>
      </c>
      <c r="N391" t="s">
        <v>1277</v>
      </c>
      <c r="O391" s="22" t="s">
        <v>2404</v>
      </c>
      <c r="P391" t="s">
        <v>2403</v>
      </c>
      <c r="Q391" t="str">
        <f t="shared" si="13"/>
        <v xml:space="preserve">    project_coordinator_tu: "&lt;a href=\"09_glossary.html#project_coordinator\" target=\"_blank\" data-bs-toggle=\"tooltip\" data-bs-title=\"The first and last name of the primary contact for the project.\"&gt;Project Coordinator&lt;button type=\"button\" class=\"btn btn-bd-tip-info-hidden btn-sm position-relative\"&gt;.&lt;span class=\"position-absolute top-0 start-100 translate-middle\"&gt;{{ icon_info }}&lt;/span&gt;&lt;/button&gt;&lt;/a&gt; "</v>
      </c>
    </row>
    <row r="392" spans="1:18">
      <c r="A392" s="82">
        <v>2</v>
      </c>
      <c r="B392" s="82" t="s">
        <v>1922</v>
      </c>
      <c r="C392" s="82"/>
      <c r="D392" s="82" t="s">
        <v>1670</v>
      </c>
      <c r="E392" s="82" t="s">
        <v>1396</v>
      </c>
      <c r="F392" s="82" t="s">
        <v>271</v>
      </c>
      <c r="G392" s="82" t="s">
        <v>271</v>
      </c>
      <c r="H392" s="106" t="str">
        <f t="shared" si="12"/>
        <v>project_coordinator_email_tu</v>
      </c>
      <c r="I392" s="97" t="s">
        <v>718</v>
      </c>
      <c r="J392" s="97" t="str">
        <f>VLOOKUP(F392,glossary!H:L,5,FALSE)</f>
        <v>The email address of the Project Coordinator.</v>
      </c>
      <c r="K392" s="82" t="s">
        <v>2048</v>
      </c>
      <c r="L392" s="82" t="str">
        <f>"{{ "&amp;H392&amp;" }}"</f>
        <v>{{ project_coordinator_email_tu }}</v>
      </c>
      <c r="M392" s="110" t="s">
        <v>1276</v>
      </c>
      <c r="N392" t="s">
        <v>1277</v>
      </c>
      <c r="O392" s="22" t="s">
        <v>2404</v>
      </c>
      <c r="P392" t="s">
        <v>2403</v>
      </c>
      <c r="Q392" t="str">
        <f t="shared" si="13"/>
        <v xml:space="preserve">    project_coordinator_email_tu: "&lt;a href=\"09_glossary.html#project_coordinator_email\" target=\"_blank\" data-bs-toggle=\"tooltip\" data-bs-title=\"The email address of the Project Coordinator.\"&gt;Project Coordinator Email&lt;button type=\"button\" class=\"btn btn-bd-tip-info-hidden btn-sm position-relative\"&gt;.&lt;span class=\"position-absolute top-0 start-100 translate-middle\"&gt;{{ icon_info }}&lt;/span&gt;&lt;/button&gt;&lt;/a&gt; "</v>
      </c>
    </row>
    <row r="393" spans="1:18">
      <c r="A393" s="82">
        <v>3</v>
      </c>
      <c r="B393" s="82" t="s">
        <v>1916</v>
      </c>
      <c r="C393" s="82"/>
      <c r="D393" s="82" t="s">
        <v>1670</v>
      </c>
      <c r="E393" s="82" t="s">
        <v>1396</v>
      </c>
      <c r="F393" s="82" t="s">
        <v>271</v>
      </c>
      <c r="G393" s="86" t="s">
        <v>271</v>
      </c>
      <c r="H393" s="106" t="str">
        <f t="shared" si="12"/>
        <v>project_coordinator_email_tu</v>
      </c>
      <c r="I393" s="102" t="s">
        <v>718</v>
      </c>
      <c r="J393" s="97" t="str">
        <f>VLOOKUP(F393,glossary!H:L,5,FALSE)</f>
        <v>The email address of the Project Coordinator.</v>
      </c>
      <c r="K393" s="98" t="s">
        <v>718</v>
      </c>
      <c r="L393" s="82" t="str">
        <f>"{{ "&amp;H393&amp;" }}"</f>
        <v>{{ project_coordinator_email_tu }}</v>
      </c>
      <c r="M393" s="110" t="s">
        <v>1276</v>
      </c>
      <c r="N393" t="s">
        <v>1277</v>
      </c>
      <c r="O393" s="22" t="s">
        <v>2404</v>
      </c>
      <c r="P393" t="s">
        <v>2403</v>
      </c>
      <c r="Q393" t="str">
        <f t="shared" si="13"/>
        <v xml:space="preserve">    project_coordinator_email_tu: "&lt;a href=\"09_glossary.html#project_coordinator_email\" target=\"_blank\" data-bs-toggle=\"tooltip\" data-bs-title=\"The email address of the Project Coordinator.\"&gt;Project Coordinator Email&lt;button type=\"button\" class=\"btn btn-bd-tip-info-hidden btn-sm position-relative\"&gt;.&lt;span class=\"position-absolute top-0 start-100 translate-middle\"&gt;{{ icon_info }}&lt;/span&gt;&lt;/button&gt;&lt;/a&gt; "</v>
      </c>
    </row>
    <row r="394" spans="1:18">
      <c r="A394" s="82">
        <v>2</v>
      </c>
      <c r="B394" s="82" t="s">
        <v>1922</v>
      </c>
      <c r="C394" s="82"/>
      <c r="D394" s="82" t="s">
        <v>1670</v>
      </c>
      <c r="E394" s="82" t="s">
        <v>1396</v>
      </c>
      <c r="F394" s="82" t="s">
        <v>265</v>
      </c>
      <c r="G394" s="82" t="s">
        <v>265</v>
      </c>
      <c r="H394" s="106" t="str">
        <f t="shared" si="12"/>
        <v>project_description_tu</v>
      </c>
      <c r="I394" s="97" t="s">
        <v>719</v>
      </c>
      <c r="J394" s="97" t="str">
        <f>VLOOKUP(F394,glossary!H:L,5,FALSE)</f>
        <v>A description of the project objective(s) and general methods.</v>
      </c>
      <c r="K394" s="82" t="s">
        <v>2047</v>
      </c>
      <c r="L394" s="82" t="str">
        <f>"{{ "&amp;H394&amp;" }}"</f>
        <v>{{ project_description_tu }}</v>
      </c>
      <c r="M394" s="110" t="s">
        <v>1276</v>
      </c>
      <c r="N394" t="s">
        <v>1277</v>
      </c>
      <c r="O394" s="22" t="s">
        <v>2404</v>
      </c>
      <c r="P394" t="s">
        <v>2403</v>
      </c>
      <c r="Q394" t="str">
        <f t="shared" si="13"/>
        <v xml:space="preserve">    project_description_tu: "&lt;a href=\"09_glossary.html#project_description\" target=\"_blank\" data-bs-toggle=\"tooltip\" data-bs-title=\"A description of the project objective(s) and general methods.\"&gt;Project Description&lt;button type=\"button\" class=\"btn btn-bd-tip-info-hidden btn-sm position-relative\"&gt;.&lt;span class=\"position-absolute top-0 start-100 translate-middle\"&gt;{{ icon_info }}&lt;/span&gt;&lt;/button&gt;&lt;/a&gt; "</v>
      </c>
    </row>
    <row r="395" spans="1:18" s="29" customFormat="1">
      <c r="A395" s="82">
        <v>3</v>
      </c>
      <c r="B395" s="82" t="s">
        <v>1916</v>
      </c>
      <c r="C395" s="82"/>
      <c r="D395" s="82" t="s">
        <v>1670</v>
      </c>
      <c r="E395" s="82" t="s">
        <v>1396</v>
      </c>
      <c r="F395" s="82" t="s">
        <v>265</v>
      </c>
      <c r="G395" s="86" t="s">
        <v>265</v>
      </c>
      <c r="H395" s="106" t="str">
        <f t="shared" si="12"/>
        <v>project_description_tu</v>
      </c>
      <c r="I395" s="102" t="s">
        <v>719</v>
      </c>
      <c r="J395" s="97" t="str">
        <f>VLOOKUP(F395,glossary!H:L,5,FALSE)</f>
        <v>A description of the project objective(s) and general methods.</v>
      </c>
      <c r="K395" s="98" t="s">
        <v>719</v>
      </c>
      <c r="L395" s="82" t="str">
        <f>"{{ "&amp;H395&amp;" }}"</f>
        <v>{{ project_description_tu }}</v>
      </c>
      <c r="M395" s="110" t="s">
        <v>1276</v>
      </c>
      <c r="N395" t="s">
        <v>1277</v>
      </c>
      <c r="O395" s="22" t="s">
        <v>2404</v>
      </c>
      <c r="P395" t="s">
        <v>2403</v>
      </c>
      <c r="Q395" t="str">
        <f t="shared" si="13"/>
        <v xml:space="preserve">    project_description_tu: "&lt;a href=\"09_glossary.html#project_description\" target=\"_blank\" data-bs-toggle=\"tooltip\" data-bs-title=\"A description of the project objective(s) and general methods.\"&gt;Project Description&lt;button type=\"button\" class=\"btn btn-bd-tip-info-hidden btn-sm position-relative\"&gt;.&lt;span class=\"position-absolute top-0 start-100 translate-middle\"&gt;{{ icon_info }}&lt;/span&gt;&lt;/button&gt;&lt;/a&gt; "</v>
      </c>
      <c r="R395"/>
    </row>
    <row r="396" spans="1:18" s="29" customFormat="1">
      <c r="A396" s="82">
        <v>2</v>
      </c>
      <c r="B396" s="82" t="s">
        <v>1922</v>
      </c>
      <c r="C396" s="82"/>
      <c r="D396" s="82" t="s">
        <v>1670</v>
      </c>
      <c r="E396" s="82" t="s">
        <v>1396</v>
      </c>
      <c r="F396" s="82" t="s">
        <v>264</v>
      </c>
      <c r="G396" s="82" t="s">
        <v>264</v>
      </c>
      <c r="H396" s="106" t="str">
        <f t="shared" si="12"/>
        <v>project_name_tu</v>
      </c>
      <c r="I396" s="97" t="s">
        <v>720</v>
      </c>
      <c r="J396" s="97" t="str">
        <f>VLOOKUP(F396,glossary!H:L,5,FALSE)</f>
        <v>A unique alphanumeric identifier for each project. Ideally, the Project Name should include an abbreviation for the organization, a brief project name, and the year the project began (e.g., 'uofa_oilsands_2018').</v>
      </c>
      <c r="K396" s="82" t="s">
        <v>2046</v>
      </c>
      <c r="L396" s="82" t="str">
        <f>"{{ "&amp;H396&amp;" }}"</f>
        <v>{{ project_name_tu }}</v>
      </c>
      <c r="M396" s="110" t="s">
        <v>1276</v>
      </c>
      <c r="N396" t="s">
        <v>1277</v>
      </c>
      <c r="O396" s="22" t="s">
        <v>2404</v>
      </c>
      <c r="P396" t="s">
        <v>2403</v>
      </c>
      <c r="Q396" t="str">
        <f t="shared" si="13"/>
        <v xml:space="preserve">    project_name_tu: "&lt;a href=\"09_glossary.html#project_name\" target=\"_blank\" data-bs-toggle=\"tooltip\" data-bs-title=\"A unique alphanumeric identifier for each project. Ideally, the Project Name should include an abbreviation for the organization, a brief project name, and the year the project began (e.g., 'uofa_oilsands_2018').\"&gt;Project Name&lt;button type=\"button\" class=\"btn btn-bd-tip-info-hidden btn-sm position-relative\"&gt;.&lt;span class=\"position-absolute top-0 start-100 translate-middle\"&gt;{{ icon_info }}&lt;/span&gt;&lt;/button&gt;&lt;/a&gt; "</v>
      </c>
      <c r="R396"/>
    </row>
    <row r="397" spans="1:18" s="29" customFormat="1">
      <c r="A397" s="82">
        <v>3</v>
      </c>
      <c r="B397" s="82" t="s">
        <v>1916</v>
      </c>
      <c r="C397" s="82"/>
      <c r="D397" s="82" t="s">
        <v>1670</v>
      </c>
      <c r="E397" s="82" t="s">
        <v>1396</v>
      </c>
      <c r="F397" s="82" t="s">
        <v>264</v>
      </c>
      <c r="G397" s="86" t="s">
        <v>264</v>
      </c>
      <c r="H397" s="106" t="str">
        <f t="shared" si="12"/>
        <v>project_name_tu</v>
      </c>
      <c r="I397" s="102" t="s">
        <v>720</v>
      </c>
      <c r="J397" s="97" t="str">
        <f>VLOOKUP(F397,glossary!H:L,5,FALSE)</f>
        <v>A unique alphanumeric identifier for each project. Ideally, the Project Name should include an abbreviation for the organization, a brief project name, and the year the project began (e.g., 'uofa_oilsands_2018').</v>
      </c>
      <c r="K397" s="98" t="s">
        <v>720</v>
      </c>
      <c r="L397" s="82" t="str">
        <f>"{{ "&amp;H397&amp;" }}"</f>
        <v>{{ project_name_tu }}</v>
      </c>
      <c r="M397" s="110" t="s">
        <v>1276</v>
      </c>
      <c r="N397" t="s">
        <v>1277</v>
      </c>
      <c r="O397" s="22" t="s">
        <v>2404</v>
      </c>
      <c r="P397" t="s">
        <v>2403</v>
      </c>
      <c r="Q397" t="str">
        <f t="shared" si="13"/>
        <v xml:space="preserve">    project_name_tu: "&lt;a href=\"09_glossary.html#project_name\" target=\"_blank\" data-bs-toggle=\"tooltip\" data-bs-title=\"A unique alphanumeric identifier for each project. Ideally, the Project Name should include an abbreviation for the organization, a brief project name, and the year the project began (e.g., 'uofa_oilsands_2018').\"&gt;Project Name&lt;button type=\"button\" class=\"btn btn-bd-tip-info-hidden btn-sm position-relative\"&gt;.&lt;span class=\"position-absolute top-0 start-100 translate-middle\"&gt;{{ icon_info }}&lt;/span&gt;&lt;/button&gt;&lt;/a&gt; "</v>
      </c>
      <c r="R397"/>
    </row>
    <row r="398" spans="1:18" s="29" customFormat="1">
      <c r="A398" s="82">
        <v>1</v>
      </c>
      <c r="B398" s="82" t="s">
        <v>1525</v>
      </c>
      <c r="C398" s="82" t="s">
        <v>429</v>
      </c>
      <c r="D398" s="82" t="s">
        <v>1669</v>
      </c>
      <c r="E398" s="82" t="s">
        <v>2296</v>
      </c>
      <c r="F398" s="82" t="s">
        <v>139</v>
      </c>
      <c r="G398" s="82" t="s">
        <v>139</v>
      </c>
      <c r="H398" s="106" t="str">
        <f t="shared" si="12"/>
        <v>project_tl_pl</v>
      </c>
      <c r="I398" s="97" t="s">
        <v>1644</v>
      </c>
      <c r="J398" s="97" t="str">
        <f>VLOOKUP(F398,glossary!H:L,5,FALSE)</f>
        <v>A scientific study, inventory or monitoring program that has a certain objective, defined methods, and a defined boundary in space and time (recorded as 'Project Name').</v>
      </c>
      <c r="K398" s="82" t="s">
        <v>1589</v>
      </c>
      <c r="L398" s="82" t="str">
        <f>"{{ "&amp;H398&amp;" }}"</f>
        <v>{{ project_tl_pl }}</v>
      </c>
      <c r="M398" s="110" t="s">
        <v>1276</v>
      </c>
      <c r="N398" t="s">
        <v>1277</v>
      </c>
      <c r="O398" s="22" t="s">
        <v>2404</v>
      </c>
      <c r="P398" t="s">
        <v>2403</v>
      </c>
      <c r="Q398" t="str">
        <f t="shared" si="13"/>
        <v xml:space="preserve">    project_tl_pl: "&lt;a href=\"09_glossary.html#project\" target=\"_blank\" data-bs-toggle=\"tooltip\" data-bs-title=\"A scientific study, inventory or monitoring program that has a certain objective, defined methods, and a defined boundary in space and time (recorded as 'Project Name').\"&gt;projects&lt;button type=\"button\" class=\"btn btn-bd-tip-info-hidden btn-sm position-relative\"&gt;.&lt;span class=\"position-absolute top-0 start-100 translate-middle\"&gt;{{ icon_info }}&lt;/span&gt;&lt;/button&gt;&lt;/a&gt; "</v>
      </c>
      <c r="R398"/>
    </row>
    <row r="399" spans="1:18" s="29" customFormat="1">
      <c r="A399" s="82">
        <v>1</v>
      </c>
      <c r="B399" s="82" t="s">
        <v>1525</v>
      </c>
      <c r="C399" s="82" t="s">
        <v>429</v>
      </c>
      <c r="D399" s="82" t="s">
        <v>1670</v>
      </c>
      <c r="E399" s="82" t="s">
        <v>2296</v>
      </c>
      <c r="F399" s="82" t="s">
        <v>139</v>
      </c>
      <c r="G399" s="82" t="s">
        <v>139</v>
      </c>
      <c r="H399" s="106" t="str">
        <f t="shared" si="12"/>
        <v>project_tu_pl</v>
      </c>
      <c r="I399" s="97" t="s">
        <v>1630</v>
      </c>
      <c r="J399" s="97" t="str">
        <f>VLOOKUP(F399,glossary!H:L,5,FALSE)</f>
        <v>A scientific study, inventory or monitoring program that has a certain objective, defined methods, and a defined boundary in space and time (recorded as 'Project Name').</v>
      </c>
      <c r="K399" s="82" t="s">
        <v>1586</v>
      </c>
      <c r="L399" s="82" t="str">
        <f>"{{ "&amp;H399&amp;" }}"</f>
        <v>{{ project_tu_pl }}</v>
      </c>
      <c r="M399" s="110" t="s">
        <v>1276</v>
      </c>
      <c r="N399" t="s">
        <v>1277</v>
      </c>
      <c r="O399" s="22" t="s">
        <v>2404</v>
      </c>
      <c r="P399" t="s">
        <v>2403</v>
      </c>
      <c r="Q399" t="str">
        <f t="shared" si="13"/>
        <v xml:space="preserve">    project_tu_pl: "&lt;a href=\"09_glossary.html#project\" target=\"_blank\" data-bs-toggle=\"tooltip\" data-bs-title=\"A scientific study, inventory or monitoring program that has a certain objective, defined methods, and a defined boundary in space and time (recorded as 'Project Name').\"&gt;Projects&lt;button type=\"button\" class=\"btn btn-bd-tip-info-hidden btn-sm position-relative\"&gt;.&lt;span class=\"position-absolute top-0 start-100 translate-middle\"&gt;{{ icon_info }}&lt;/span&gt;&lt;/button&gt;&lt;/a&gt; "</v>
      </c>
      <c r="R399"/>
    </row>
    <row r="400" spans="1:18" s="29" customFormat="1">
      <c r="A400" s="82">
        <v>2</v>
      </c>
      <c r="B400" s="82" t="s">
        <v>1922</v>
      </c>
      <c r="C400" s="82"/>
      <c r="D400" s="82" t="s">
        <v>1669</v>
      </c>
      <c r="E400" s="82" t="s">
        <v>1396</v>
      </c>
      <c r="F400" s="82" t="s">
        <v>136</v>
      </c>
      <c r="G400" s="82" t="s">
        <v>136</v>
      </c>
      <c r="H400" s="106" t="str">
        <f t="shared" ref="H400:H463" si="14">IF(D400="-","-",IF(E400&lt;&gt;"-",(G400&amp;"_"&amp;D400&amp;"_"&amp;E400),G400&amp;"_"&amp;D400))</f>
        <v>pseudoreplication_tl</v>
      </c>
      <c r="I400" s="97" t="s">
        <v>136</v>
      </c>
      <c r="J400" s="97" t="str">
        <f>VLOOKUP(F400,glossary!H:L,5,FALSE)</f>
        <v>When observations are not statistically independent (spatially or temporally) but are treated as if they are independent.</v>
      </c>
      <c r="K400" s="82" t="s">
        <v>2045</v>
      </c>
      <c r="L400" s="82" t="str">
        <f>"{{ "&amp;H400&amp;" }}"</f>
        <v>{{ pseudoreplication_tl }}</v>
      </c>
      <c r="M400" s="110" t="s">
        <v>1276</v>
      </c>
      <c r="N400" t="s">
        <v>1277</v>
      </c>
      <c r="O400" s="22" t="s">
        <v>2404</v>
      </c>
      <c r="P400" t="s">
        <v>2403</v>
      </c>
      <c r="Q400" t="str">
        <f t="shared" si="13"/>
        <v xml:space="preserve">    pseudoreplication_tl: "&lt;a href=\"09_glossary.html#pseudoreplication\" target=\"_blank\" data-bs-toggle=\"tooltip\" data-bs-title=\"When observations are not statistically independent (spatially or temporally) but are treated as if they are independent.\"&gt;pseudoreplication&lt;button type=\"button\" class=\"btn btn-bd-tip-info-hidden btn-sm position-relative\"&gt;.&lt;span class=\"position-absolute top-0 start-100 translate-middle\"&gt;{{ icon_info }}&lt;/span&gt;&lt;/button&gt;&lt;/a&gt; "</v>
      </c>
      <c r="R400"/>
    </row>
    <row r="401" spans="1:17">
      <c r="A401" s="82">
        <v>2</v>
      </c>
      <c r="B401" s="82" t="s">
        <v>1922</v>
      </c>
      <c r="C401" s="82"/>
      <c r="D401" s="82" t="s">
        <v>1670</v>
      </c>
      <c r="E401" s="82" t="s">
        <v>1396</v>
      </c>
      <c r="F401" s="82" t="s">
        <v>136</v>
      </c>
      <c r="G401" s="82" t="s">
        <v>136</v>
      </c>
      <c r="H401" s="106" t="str">
        <f t="shared" si="14"/>
        <v>pseudoreplication_tu</v>
      </c>
      <c r="I401" s="97" t="s">
        <v>138</v>
      </c>
      <c r="J401" s="97" t="str">
        <f>VLOOKUP(F401,glossary!H:L,5,FALSE)</f>
        <v>When observations are not statistically independent (spatially or temporally) but are treated as if they are independent.</v>
      </c>
      <c r="K401" s="82" t="s">
        <v>2044</v>
      </c>
      <c r="L401" s="82" t="str">
        <f>"{{ "&amp;H401&amp;" }}"</f>
        <v>{{ pseudoreplication_tu }}</v>
      </c>
      <c r="M401" s="110" t="s">
        <v>1276</v>
      </c>
      <c r="N401" t="s">
        <v>1277</v>
      </c>
      <c r="O401" s="22" t="s">
        <v>2404</v>
      </c>
      <c r="P401" t="s">
        <v>2403</v>
      </c>
      <c r="Q401" t="str">
        <f t="shared" si="13"/>
        <v xml:space="preserve">    pseudoreplication_tu: "&lt;a href=\"09_glossary.html#pseudoreplication\" target=\"_blank\" data-bs-toggle=\"tooltip\" data-bs-title=\"When observations are not statistically independent (spatially or temporally) but are treated as if they are independent.\"&gt;Pseudoreplication&lt;button type=\"button\" class=\"btn btn-bd-tip-info-hidden btn-sm position-relative\"&gt;.&lt;span class=\"position-absolute top-0 start-100 translate-middle\"&gt;{{ icon_info }}&lt;/span&gt;&lt;/button&gt;&lt;/a&gt; "</v>
      </c>
    </row>
    <row r="402" spans="1:17">
      <c r="A402" s="82">
        <v>2</v>
      </c>
      <c r="B402" s="82" t="s">
        <v>1922</v>
      </c>
      <c r="C402" s="82"/>
      <c r="D402" s="82" t="s">
        <v>1670</v>
      </c>
      <c r="E402" s="82" t="s">
        <v>1396</v>
      </c>
      <c r="F402" s="82" t="s">
        <v>262</v>
      </c>
      <c r="G402" s="82" t="s">
        <v>262</v>
      </c>
      <c r="H402" s="106" t="str">
        <f t="shared" si="14"/>
        <v>purpose_of_visit_tu</v>
      </c>
      <c r="I402" s="97" t="s">
        <v>721</v>
      </c>
      <c r="J402" s="97" t="str">
        <f>VLOOKUP(F402,glossary!H:L,5,FALSE)</f>
        <v>The reason for visiting the camera location (i.e. to deploy the camera ['Deployment'], retrieve the camera ['Retrieve'] or to change batteries*/SD card or replace the camera ['Service']).</v>
      </c>
      <c r="K402" s="82" t="s">
        <v>2043</v>
      </c>
      <c r="L402" s="82" t="str">
        <f>"{{ "&amp;H402&amp;" }}"</f>
        <v>{{ purpose_of_visit_tu }}</v>
      </c>
      <c r="M402" s="110" t="s">
        <v>1276</v>
      </c>
      <c r="N402" t="s">
        <v>1277</v>
      </c>
      <c r="O402" s="22" t="s">
        <v>2404</v>
      </c>
      <c r="P402" t="s">
        <v>2403</v>
      </c>
      <c r="Q402" t="str">
        <f t="shared" si="13"/>
        <v xml:space="preserve">    purpose_of_visit_tu: "&lt;a href=\"09_glossary.html#purpose_of_visit\" target=\"_blank\" data-bs-toggle=\"tooltip\" data-bs-title=\"The reason for visiting the camera location (i.e. to deploy the camera ['Deployment'], retrieve the camera ['Retrieve'] or to change batteries*/SD card or replace the camera ['Service']).\"&gt;Purpose of Visit&lt;button type=\"button\" class=\"btn btn-bd-tip-info-hidden btn-sm position-relative\"&gt;.&lt;span class=\"position-absolute top-0 start-100 translate-middle\"&gt;{{ icon_info }}&lt;/span&gt;&lt;/button&gt;&lt;/a&gt; "</v>
      </c>
    </row>
    <row r="403" spans="1:17">
      <c r="A403" s="82">
        <v>3</v>
      </c>
      <c r="B403" s="82" t="s">
        <v>1916</v>
      </c>
      <c r="C403" s="82"/>
      <c r="D403" s="82" t="s">
        <v>1670</v>
      </c>
      <c r="E403" s="82" t="s">
        <v>1396</v>
      </c>
      <c r="F403" s="82" t="s">
        <v>262</v>
      </c>
      <c r="G403" s="86" t="s">
        <v>262</v>
      </c>
      <c r="H403" s="106" t="str">
        <f t="shared" si="14"/>
        <v>purpose_of_visit_tu</v>
      </c>
      <c r="I403" s="102" t="s">
        <v>721</v>
      </c>
      <c r="J403" s="97" t="str">
        <f>VLOOKUP(F403,glossary!H:L,5,FALSE)</f>
        <v>The reason for visiting the camera location (i.e. to deploy the camera ['Deployment'], retrieve the camera ['Retrieve'] or to change batteries*/SD card or replace the camera ['Service']).</v>
      </c>
      <c r="K403" s="98" t="s">
        <v>721</v>
      </c>
      <c r="L403" s="82" t="str">
        <f>"{{ "&amp;H403&amp;" }}"</f>
        <v>{{ purpose_of_visit_tu }}</v>
      </c>
      <c r="M403" s="110" t="s">
        <v>1276</v>
      </c>
      <c r="N403" t="s">
        <v>1277</v>
      </c>
      <c r="O403" s="22" t="s">
        <v>2404</v>
      </c>
      <c r="P403" t="s">
        <v>2403</v>
      </c>
      <c r="Q403" t="str">
        <f t="shared" si="13"/>
        <v xml:space="preserve">    purpose_of_visit_tu: "&lt;a href=\"09_glossary.html#purpose_of_visit\" target=\"_blank\" data-bs-toggle=\"tooltip\" data-bs-title=\"The reason for visiting the camera location (i.e. to deploy the camera ['Deployment'], retrieve the camera ['Retrieve'] or to change batteries*/SD card or replace the camera ['Service']).\"&gt;Purpose of Visit&lt;button type=\"button\" class=\"btn btn-bd-tip-info-hidden btn-sm position-relative\"&gt;.&lt;span class=\"position-absolute top-0 start-100 translate-middle\"&gt;{{ icon_info }}&lt;/span&gt;&lt;/button&gt;&lt;/a&gt; "</v>
      </c>
    </row>
    <row r="404" spans="1:17">
      <c r="A404" s="82">
        <v>1</v>
      </c>
      <c r="B404" s="82" t="s">
        <v>1525</v>
      </c>
      <c r="C404" s="82" t="s">
        <v>0</v>
      </c>
      <c r="D404" s="82" t="s">
        <v>1670</v>
      </c>
      <c r="E404" s="82" t="s">
        <v>2295</v>
      </c>
      <c r="F404" s="82" t="s">
        <v>261</v>
      </c>
      <c r="G404" s="82" t="s">
        <v>261</v>
      </c>
      <c r="H404" s="106" t="str">
        <f t="shared" si="14"/>
        <v>settings_quiet_period_tu_nu</v>
      </c>
      <c r="I404" s="97" t="s">
        <v>1547</v>
      </c>
      <c r="J404" s="97" t="str">
        <f>VLOOKUP(F404,glossary!H:L,5,FALSE)</f>
        <v>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c r="K404" s="82" t="s">
        <v>1555</v>
      </c>
      <c r="L404" s="82" t="str">
        <f>"{{ "&amp;H404&amp;" }}"</f>
        <v>{{ settings_quiet_period_tu_nu }}</v>
      </c>
      <c r="M404" s="110" t="s">
        <v>1276</v>
      </c>
      <c r="N404" t="s">
        <v>1277</v>
      </c>
      <c r="O404" s="22" t="s">
        <v>2404</v>
      </c>
      <c r="P404" t="s">
        <v>2403</v>
      </c>
      <c r="Q404" t="str">
        <f t="shared" si="13"/>
        <v xml:space="preserve">    settings_quiet_period_tu_nu: "&lt;a href=\"09_glossary.html#settings_quiet_period\" target=\"_blank\" data-bs-toggle=\"tooltip\" data-bs-title=\"The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Interval).\"&gt;Quiet Period &lt;button type=\"button\" class=\"btn btn-bd-tip-info-hidden btn-sm position-relative\"&gt;.&lt;span class=\"position-absolute top-0 start-100 translate-middle\"&gt;{{ icon_info }}&lt;/span&gt;&lt;/button&gt;&lt;/a&gt; "</v>
      </c>
    </row>
    <row r="405" spans="1:17">
      <c r="A405" s="82">
        <v>2</v>
      </c>
      <c r="B405" s="82" t="s">
        <v>1922</v>
      </c>
      <c r="C405" s="82"/>
      <c r="D405" s="82" t="s">
        <v>1670</v>
      </c>
      <c r="E405" s="82" t="s">
        <v>2289</v>
      </c>
      <c r="F405" s="82" t="s">
        <v>261</v>
      </c>
      <c r="G405" s="82" t="s">
        <v>261</v>
      </c>
      <c r="H405" s="106" t="str">
        <f t="shared" si="14"/>
        <v>settings_quiet_period_tu_u</v>
      </c>
      <c r="I405" s="97" t="s">
        <v>731</v>
      </c>
      <c r="J405" s="97" t="str">
        <f>VLOOKUP(F405,glossary!H:L,5,FALSE)</f>
        <v>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c r="K405" s="82" t="s">
        <v>1998</v>
      </c>
      <c r="L405" s="82" t="str">
        <f>"{{ "&amp;H405&amp;" }}"</f>
        <v>{{ settings_quiet_period_tu_u }}</v>
      </c>
      <c r="M405" s="110" t="s">
        <v>1276</v>
      </c>
      <c r="N405" t="s">
        <v>1277</v>
      </c>
      <c r="O405" s="22" t="s">
        <v>2404</v>
      </c>
      <c r="P405" t="s">
        <v>2403</v>
      </c>
      <c r="Q405" t="str">
        <f t="shared" si="13"/>
        <v xml:space="preserve">    settings_quiet_period_tu_u: "&lt;a href=\"09_glossary.html#settings_quiet_period\" target=\"_blank\" data-bs-toggle=\"tooltip\" data-bs-title=\"The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Interval).\"&gt;Quiet Period (seconds)&lt;button type=\"button\" class=\"btn btn-bd-tip-info-hidden btn-sm position-relative\"&gt;.&lt;span class=\"position-absolute top-0 start-100 translate-middle\"&gt;{{ icon_info }}&lt;/span&gt;&lt;/button&gt;&lt;/a&gt; "</v>
      </c>
    </row>
    <row r="406" spans="1:17">
      <c r="A406" s="82">
        <v>3</v>
      </c>
      <c r="B406" s="82" t="s">
        <v>1916</v>
      </c>
      <c r="C406" s="82"/>
      <c r="D406" s="82" t="s">
        <v>1670</v>
      </c>
      <c r="E406" s="82" t="s">
        <v>2289</v>
      </c>
      <c r="F406" s="82" t="s">
        <v>261</v>
      </c>
      <c r="G406" s="86" t="s">
        <v>261</v>
      </c>
      <c r="H406" s="106" t="str">
        <f t="shared" si="14"/>
        <v>settings_quiet_period_tu_u</v>
      </c>
      <c r="I406" s="102" t="s">
        <v>731</v>
      </c>
      <c r="J406" s="97" t="str">
        <f>VLOOKUP(F406,glossary!H:L,5,FALSE)</f>
        <v>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c r="K406" s="98" t="s">
        <v>731</v>
      </c>
      <c r="L406" s="82" t="str">
        <f>"{{ "&amp;H406&amp;" }}"</f>
        <v>{{ settings_quiet_period_tu_u }}</v>
      </c>
      <c r="M406" s="110" t="s">
        <v>1276</v>
      </c>
      <c r="N406" t="s">
        <v>1277</v>
      </c>
      <c r="O406" s="22" t="s">
        <v>2404</v>
      </c>
      <c r="P406" t="s">
        <v>2403</v>
      </c>
      <c r="Q406" t="str">
        <f t="shared" si="13"/>
        <v xml:space="preserve">    settings_quiet_period_tu_u: "&lt;a href=\"09_glossary.html#settings_quiet_period\" target=\"_blank\" data-bs-toggle=\"tooltip\" data-bs-title=\"The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Interval).\"&gt;Quiet Period (seconds)&lt;button type=\"button\" class=\"btn btn-bd-tip-info-hidden btn-sm position-relative\"&gt;.&lt;span class=\"position-absolute top-0 start-100 translate-middle\"&gt;{{ icon_info }}&lt;/span&gt;&lt;/button&gt;&lt;/a&gt; "</v>
      </c>
    </row>
    <row r="407" spans="1:17">
      <c r="A407" s="82">
        <v>1</v>
      </c>
      <c r="B407" s="82" t="s">
        <v>1525</v>
      </c>
      <c r="C407" s="82" t="s">
        <v>429</v>
      </c>
      <c r="D407" s="82" t="s">
        <v>1669</v>
      </c>
      <c r="E407" s="82" t="s">
        <v>2291</v>
      </c>
      <c r="F407" s="82" t="s">
        <v>134</v>
      </c>
      <c r="G407" s="82" t="s">
        <v>134</v>
      </c>
      <c r="H407" s="106" t="str">
        <f t="shared" si="14"/>
        <v>sampledesign_random_tl_abrv2</v>
      </c>
      <c r="I407" s="97" t="s">
        <v>1659</v>
      </c>
      <c r="J407" s="97" t="str">
        <f>VLOOKUP(F407,glossary!H:L,5,FALSE)</f>
        <v>Cameras occur at randomized camera locations (or sample stations) across the area of interest, sometimes with a predetermined minimum distance between camera locations (or sample stations).</v>
      </c>
      <c r="K407" s="82" t="s">
        <v>1588</v>
      </c>
      <c r="L407" s="82" t="str">
        <f>"{{ "&amp;H407&amp;" }}"</f>
        <v>{{ sampledesign_random_tl_abrv2 }}</v>
      </c>
      <c r="M407" s="110" t="s">
        <v>1276</v>
      </c>
      <c r="N407" t="s">
        <v>1277</v>
      </c>
      <c r="O407" s="22" t="s">
        <v>2404</v>
      </c>
      <c r="P407" t="s">
        <v>2403</v>
      </c>
      <c r="Q407" t="str">
        <f t="shared" si="13"/>
        <v xml:space="preserve">    sampledesign_random_tl_abrv2: "&lt;a href=\"09_glossary.html#sampledesign_random\" target=\"_blank\" data-bs-toggle=\"tooltip\" data-bs-title=\"Cameras occur at randomized camera locations (or sample stations) across the area of interest, sometimes with a predetermined minimum distance between camera locations (or sample stations).\"&gt;random&lt;button type=\"button\" class=\"btn btn-bd-tip-info-hidden btn-sm position-relative\"&gt;.&lt;span class=\"position-absolute top-0 start-100 translate-middle\"&gt;{{ icon_info }}&lt;/span&gt;&lt;/button&gt;&lt;/a&gt; "</v>
      </c>
    </row>
    <row r="408" spans="1:17">
      <c r="A408" s="82">
        <v>1</v>
      </c>
      <c r="B408" s="82" t="s">
        <v>1525</v>
      </c>
      <c r="C408" s="82" t="s">
        <v>0</v>
      </c>
      <c r="D408" s="82" t="s">
        <v>1670</v>
      </c>
      <c r="E408" s="82" t="s">
        <v>2290</v>
      </c>
      <c r="F408" s="82" t="s">
        <v>134</v>
      </c>
      <c r="G408" s="82" t="s">
        <v>134</v>
      </c>
      <c r="H408" s="106" t="str">
        <f t="shared" si="14"/>
        <v>sampledesign_random_tu_abrv</v>
      </c>
      <c r="I408" s="97" t="s">
        <v>1660</v>
      </c>
      <c r="J408" s="97" t="str">
        <f>VLOOKUP(F408,glossary!H:L,5,FALSE)</f>
        <v>Cameras occur at randomized camera locations (or sample stations) across the area of interest, sometimes with a predetermined minimum distance between camera locations (or sample stations).</v>
      </c>
      <c r="K408" s="82" t="s">
        <v>1587</v>
      </c>
      <c r="L408" s="82" t="str">
        <f>"{{ "&amp;H408&amp;" }}"</f>
        <v>{{ sampledesign_random_tu_abrv }}</v>
      </c>
      <c r="M408" s="110" t="s">
        <v>1276</v>
      </c>
      <c r="N408" t="s">
        <v>1277</v>
      </c>
      <c r="O408" s="22" t="s">
        <v>2404</v>
      </c>
      <c r="P408" t="s">
        <v>2403</v>
      </c>
      <c r="Q408" t="str">
        <f t="shared" si="13"/>
        <v xml:space="preserve">    sampledesign_random_tu_abrv: "&lt;a href=\"09_glossary.html#sampledesign_random\" target=\"_blank\" data-bs-toggle=\"tooltip\" data-bs-title=\"Cameras occur at randomized camera locations (or sample stations) across the area of interest, sometimes with a predetermined minimum distance between camera locations (or sample stations).\"&gt;Random&lt;button type=\"button\" class=\"btn btn-bd-tip-info-hidden btn-sm position-relative\"&gt;.&lt;span class=\"position-absolute top-0 start-100 translate-middle\"&gt;{{ icon_info }}&lt;/span&gt;&lt;/button&gt;&lt;/a&gt; "</v>
      </c>
    </row>
    <row r="409" spans="1:17">
      <c r="A409" s="82">
        <v>2</v>
      </c>
      <c r="B409" s="82" t="s">
        <v>1922</v>
      </c>
      <c r="C409" s="82"/>
      <c r="D409" s="82" t="s">
        <v>1669</v>
      </c>
      <c r="E409" s="82" t="s">
        <v>2302</v>
      </c>
      <c r="F409" s="82" t="s">
        <v>134</v>
      </c>
      <c r="G409" s="82" t="s">
        <v>134</v>
      </c>
      <c r="H409" s="106" t="str">
        <f t="shared" si="14"/>
        <v>sampledesign_random_tl_or</v>
      </c>
      <c r="I409" s="97" t="s">
        <v>1345</v>
      </c>
      <c r="J409" s="97" t="str">
        <f>VLOOKUP(F409,glossary!H:L,5,FALSE)</f>
        <v>Cameras occur at randomized camera locations (or sample stations) across the area of interest, sometimes with a predetermined minimum distance between camera locations (or sample stations).</v>
      </c>
      <c r="K409" s="82" t="s">
        <v>2030</v>
      </c>
      <c r="L409" s="82" t="str">
        <f>"{{ "&amp;H409&amp;" }}"</f>
        <v>{{ sampledesign_random_tl_or }}</v>
      </c>
      <c r="M409" s="110" t="s">
        <v>1276</v>
      </c>
      <c r="N409" t="s">
        <v>1277</v>
      </c>
      <c r="O409" s="22" t="s">
        <v>2404</v>
      </c>
      <c r="P409" t="s">
        <v>2403</v>
      </c>
      <c r="Q409" t="str">
        <f t="shared" si="13"/>
        <v xml:space="preserve">    sampledesign_random_tl_or: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(or 'simple random') design&lt;button type=\"button\" class=\"btn btn-bd-tip-info-hidden btn-sm position-relative\"&gt;.&lt;span class=\"position-absolute top-0 start-100 translate-middle\"&gt;{{ icon_info }}&lt;/span&gt;&lt;/button&gt;&lt;/a&gt; "</v>
      </c>
    </row>
    <row r="410" spans="1:17">
      <c r="A410" s="82">
        <v>3</v>
      </c>
      <c r="B410" s="82" t="s">
        <v>1916</v>
      </c>
      <c r="C410" s="82"/>
      <c r="D410" s="82" t="s">
        <v>1669</v>
      </c>
      <c r="E410" s="82" t="s">
        <v>2302</v>
      </c>
      <c r="F410" s="82" t="s">
        <v>134</v>
      </c>
      <c r="G410" s="86" t="s">
        <v>134</v>
      </c>
      <c r="H410" s="106" t="str">
        <f t="shared" si="14"/>
        <v>sampledesign_random_tl_or</v>
      </c>
      <c r="I410" s="104" t="s">
        <v>1345</v>
      </c>
      <c r="J410" s="97" t="str">
        <f>VLOOKUP(F410,glossary!H:L,5,FALSE)</f>
        <v>Cameras occur at randomized camera locations (or sample stations) across the area of interest, sometimes with a predetermined minimum distance between camera locations (or sample stations).</v>
      </c>
      <c r="K410" s="99" t="s">
        <v>1345</v>
      </c>
      <c r="L410" s="82" t="str">
        <f>"{{ "&amp;H410&amp;" }}"</f>
        <v>{{ sampledesign_random_tl_or }}</v>
      </c>
      <c r="M410" s="110" t="s">
        <v>1276</v>
      </c>
      <c r="N410" t="s">
        <v>1277</v>
      </c>
      <c r="O410" s="22" t="s">
        <v>2404</v>
      </c>
      <c r="P410" t="s">
        <v>2403</v>
      </c>
      <c r="Q410" t="str">
        <f t="shared" si="13"/>
        <v xml:space="preserve">    sampledesign_random_tl_or: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(or 'simple random') design&lt;button type=\"button\" class=\"btn btn-bd-tip-info-hidden btn-sm position-relative\"&gt;.&lt;span class=\"position-absolute top-0 start-100 translate-middle\"&gt;{{ icon_info }}&lt;/span&gt;&lt;/button&gt;&lt;/a&gt; "</v>
      </c>
    </row>
    <row r="411" spans="1:17">
      <c r="A411" s="82">
        <v>2</v>
      </c>
      <c r="B411" s="82" t="s">
        <v>1922</v>
      </c>
      <c r="C411" s="82"/>
      <c r="D411" s="82" t="s">
        <v>1670</v>
      </c>
      <c r="E411" s="82" t="s">
        <v>2302</v>
      </c>
      <c r="F411" s="82" t="s">
        <v>134</v>
      </c>
      <c r="G411" s="82" t="s">
        <v>134</v>
      </c>
      <c r="H411" s="106" t="str">
        <f t="shared" si="14"/>
        <v>sampledesign_random_tu_or</v>
      </c>
      <c r="I411" s="97" t="s">
        <v>456</v>
      </c>
      <c r="J411" s="97" t="str">
        <f>VLOOKUP(F411,glossary!H:L,5,FALSE)</f>
        <v>Cameras occur at randomized camera locations (or sample stations) across the area of interest, sometimes with a predetermined minimum distance between camera locations (or sample stations).</v>
      </c>
      <c r="K411" s="82" t="s">
        <v>2029</v>
      </c>
      <c r="L411" s="82" t="str">
        <f>"{{ "&amp;H411&amp;" }}"</f>
        <v>{{ sampledesign_random_tu_or }}</v>
      </c>
      <c r="M411" s="110" t="s">
        <v>1276</v>
      </c>
      <c r="N411" t="s">
        <v>1277</v>
      </c>
      <c r="O411" s="22" t="s">
        <v>2404</v>
      </c>
      <c r="P411" t="s">
        <v>2403</v>
      </c>
      <c r="Q411" t="str">
        <f t="shared" si="13"/>
        <v xml:space="preserve">    sampledesign_random_tu_or: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(or 'simple random') design&lt;button type=\"button\" class=\"btn btn-bd-tip-info-hidden btn-sm position-relative\"&gt;.&lt;span class=\"position-absolute top-0 start-100 translate-middle\"&gt;{{ icon_info }}&lt;/span&gt;&lt;/button&gt;&lt;/a&gt; "</v>
      </c>
    </row>
    <row r="412" spans="1:17">
      <c r="A412" s="82">
        <v>3</v>
      </c>
      <c r="B412" s="82" t="s">
        <v>1916</v>
      </c>
      <c r="C412" s="82"/>
      <c r="D412" s="82" t="s">
        <v>1670</v>
      </c>
      <c r="E412" s="82" t="s">
        <v>2302</v>
      </c>
      <c r="F412" s="82" t="s">
        <v>134</v>
      </c>
      <c r="G412" s="86" t="s">
        <v>134</v>
      </c>
      <c r="H412" s="106" t="str">
        <f t="shared" si="14"/>
        <v>sampledesign_random_tu_or</v>
      </c>
      <c r="I412" s="102" t="s">
        <v>456</v>
      </c>
      <c r="J412" s="97" t="str">
        <f>VLOOKUP(F412,glossary!H:L,5,FALSE)</f>
        <v>Cameras occur at randomized camera locations (or sample stations) across the area of interest, sometimes with a predetermined minimum distance between camera locations (or sample stations).</v>
      </c>
      <c r="K412" s="86" t="s">
        <v>456</v>
      </c>
      <c r="L412" s="82" t="str">
        <f>"{{ "&amp;H412&amp;" }}"</f>
        <v>{{ sampledesign_random_tu_or }}</v>
      </c>
      <c r="M412" s="110" t="s">
        <v>1276</v>
      </c>
      <c r="N412" t="s">
        <v>1277</v>
      </c>
      <c r="O412" s="22" t="s">
        <v>2404</v>
      </c>
      <c r="P412" t="s">
        <v>2403</v>
      </c>
      <c r="Q412" t="str">
        <f t="shared" si="13"/>
        <v xml:space="preserve">    sampledesign_random_tu_or: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(or 'simple random') design&lt;button type=\"button\" class=\"btn btn-bd-tip-info-hidden btn-sm position-relative\"&gt;.&lt;span class=\"position-absolute top-0 start-100 translate-middle\"&gt;{{ icon_info }}&lt;/span&gt;&lt;/button&gt;&lt;/a&gt; "</v>
      </c>
    </row>
    <row r="413" spans="1:17">
      <c r="A413" s="82">
        <v>1</v>
      </c>
      <c r="B413" s="82" t="s">
        <v>1525</v>
      </c>
      <c r="C413" s="82"/>
      <c r="D413" s="82" t="s">
        <v>1669</v>
      </c>
      <c r="E413" s="82" t="s">
        <v>2290</v>
      </c>
      <c r="F413" s="82" t="s">
        <v>134</v>
      </c>
      <c r="G413" s="82" t="s">
        <v>134</v>
      </c>
      <c r="H413" s="106" t="str">
        <f t="shared" si="14"/>
        <v>sampledesign_random_tl_abrv</v>
      </c>
      <c r="I413" s="97" t="s">
        <v>1902</v>
      </c>
      <c r="J413" s="97" t="str">
        <f>VLOOKUP(F413,glossary!H:L,5,FALSE)</f>
        <v>Cameras occur at randomized camera locations (or sample stations) across the area of interest, sometimes with a predetermined minimum distance between camera locations (or sample stations).</v>
      </c>
      <c r="K413" s="83" t="s">
        <v>1903</v>
      </c>
      <c r="L413" s="82" t="str">
        <f>"{{ "&amp;H413&amp;" }}"</f>
        <v>{{ sampledesign_random_tl_abrv }}</v>
      </c>
      <c r="M413" s="110" t="s">
        <v>1276</v>
      </c>
      <c r="N413" t="s">
        <v>1277</v>
      </c>
      <c r="O413" s="22" t="s">
        <v>2404</v>
      </c>
      <c r="P413" t="s">
        <v>2403</v>
      </c>
      <c r="Q413" t="str">
        <f t="shared" si="13"/>
        <v xml:space="preserve">    sampledesign_random_tl_abrv: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design&lt;button type=\"button\" class=\"btn btn-bd-tip-info-hidden btn-sm position-relative\"&gt;.&lt;span class=\"position-absolute top-0 start-100 translate-middle\"&gt;{{ icon_info }}&lt;/span&gt;&lt;/button&gt;&lt;/a&gt; "</v>
      </c>
    </row>
    <row r="414" spans="1:17">
      <c r="A414" s="82">
        <v>1</v>
      </c>
      <c r="B414" s="82" t="s">
        <v>1525</v>
      </c>
      <c r="C414" s="82" t="s">
        <v>429</v>
      </c>
      <c r="D414" s="87" t="s">
        <v>1669</v>
      </c>
      <c r="E414" s="82" t="s">
        <v>2295</v>
      </c>
      <c r="F414" s="82" t="s">
        <v>134</v>
      </c>
      <c r="G414" s="87" t="s">
        <v>134</v>
      </c>
      <c r="H414" s="106" t="str">
        <f t="shared" si="14"/>
        <v>sampledesign_random_tl_nu</v>
      </c>
      <c r="I414" s="97" t="s">
        <v>1902</v>
      </c>
      <c r="J414" s="97" t="str">
        <f>VLOOKUP(F414,glossary!H:L,5,FALSE)</f>
        <v>Cameras occur at randomized camera locations (or sample stations) across the area of interest, sometimes with a predetermined minimum distance between camera locations (or sample stations).</v>
      </c>
      <c r="K414" s="87" t="s">
        <v>1903</v>
      </c>
      <c r="L414" s="82" t="str">
        <f>"{{ "&amp;H414&amp;" }}"</f>
        <v>{{ sampledesign_random_tl_nu }}</v>
      </c>
      <c r="M414" s="110" t="s">
        <v>1276</v>
      </c>
      <c r="N414" t="s">
        <v>1277</v>
      </c>
      <c r="O414" s="22" t="s">
        <v>2404</v>
      </c>
      <c r="P414" t="s">
        <v>2403</v>
      </c>
      <c r="Q414" t="str">
        <f t="shared" si="13"/>
        <v xml:space="preserve">    sampledesign_random_tl_nu: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design&lt;button type=\"button\" class=\"btn btn-bd-tip-info-hidden btn-sm position-relative\"&gt;.&lt;span class=\"position-absolute top-0 start-100 translate-middle\"&gt;{{ icon_info }}&lt;/span&gt;&lt;/button&gt;&lt;/a&gt; "</v>
      </c>
    </row>
    <row r="415" spans="1:17">
      <c r="A415" s="82">
        <v>1</v>
      </c>
      <c r="B415" s="82" t="s">
        <v>1525</v>
      </c>
      <c r="C415" s="82"/>
      <c r="D415" s="82" t="s">
        <v>1669</v>
      </c>
      <c r="E415" s="82" t="s">
        <v>2295</v>
      </c>
      <c r="F415" s="82" t="s">
        <v>134</v>
      </c>
      <c r="G415" s="82" t="s">
        <v>134</v>
      </c>
      <c r="H415" s="106" t="str">
        <f t="shared" si="14"/>
        <v>sampledesign_random_tl_nu</v>
      </c>
      <c r="I415" s="97" t="s">
        <v>1902</v>
      </c>
      <c r="J415" s="97" t="str">
        <f>VLOOKUP(F415,glossary!H:L,5,FALSE)</f>
        <v>Cameras occur at randomized camera locations (or sample stations) across the area of interest, sometimes with a predetermined minimum distance between camera locations (or sample stations).</v>
      </c>
      <c r="K415" s="82" t="s">
        <v>1903</v>
      </c>
      <c r="L415" s="82" t="str">
        <f>"{{ "&amp;H415&amp;" }}"</f>
        <v>{{ sampledesign_random_tl_nu }}</v>
      </c>
      <c r="M415" s="110" t="s">
        <v>1276</v>
      </c>
      <c r="N415" t="s">
        <v>1277</v>
      </c>
      <c r="O415" s="22" t="s">
        <v>2404</v>
      </c>
      <c r="P415" t="s">
        <v>2403</v>
      </c>
      <c r="Q415" t="str">
        <f t="shared" si="13"/>
        <v xml:space="preserve">    sampledesign_random_tl_nu: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design&lt;button type=\"button\" class=\"btn btn-bd-tip-info-hidden btn-sm position-relative\"&gt;.&lt;span class=\"position-absolute top-0 start-100 translate-middle\"&gt;{{ icon_info }}&lt;/span&gt;&lt;/button&gt;&lt;/a&gt; "</v>
      </c>
    </row>
    <row r="416" spans="1:17">
      <c r="A416" s="82">
        <v>1</v>
      </c>
      <c r="B416" s="82" t="s">
        <v>1525</v>
      </c>
      <c r="C416" s="82" t="s">
        <v>0</v>
      </c>
      <c r="D416" s="87" t="s">
        <v>1670</v>
      </c>
      <c r="E416" s="82" t="s">
        <v>2295</v>
      </c>
      <c r="F416" s="82" t="s">
        <v>134</v>
      </c>
      <c r="G416" s="87" t="s">
        <v>134</v>
      </c>
      <c r="H416" s="106" t="str">
        <f t="shared" si="14"/>
        <v>sampledesign_random_tu_nu</v>
      </c>
      <c r="I416" s="97" t="s">
        <v>1535</v>
      </c>
      <c r="J416" s="97" t="str">
        <f>VLOOKUP(F416,glossary!H:L,5,FALSE)</f>
        <v>Cameras occur at randomized camera locations (or sample stations) across the area of interest, sometimes with a predetermined minimum distance between camera locations (or sample stations).</v>
      </c>
      <c r="K416" s="87" t="s">
        <v>1560</v>
      </c>
      <c r="L416" s="82" t="str">
        <f>"{{ "&amp;H416&amp;" }}"</f>
        <v>{{ sampledesign_random_tu_nu }}</v>
      </c>
      <c r="M416" s="110" t="s">
        <v>1276</v>
      </c>
      <c r="N416" t="s">
        <v>1277</v>
      </c>
      <c r="O416" s="22" t="s">
        <v>2404</v>
      </c>
      <c r="P416" t="s">
        <v>2403</v>
      </c>
      <c r="Q416" t="str">
        <f t="shared" si="13"/>
        <v xml:space="preserve">    sampledesign_random_tu_nu: "&lt;a href=\"09_glossary.html#sampledesign_random\" target=\"_blank\" data-bs-toggle=\"tooltip\" data-bs-title=\"Cameras occur at randomized camera locations (or sample stations) across the area of interest, sometimes with a predetermined minimum distance between camera locations (or sample stations).\"&gt;Random design&lt;button type=\"button\" class=\"btn btn-bd-tip-info-hidden btn-sm position-relative\"&gt;.&lt;span class=\"position-absolute top-0 start-100 translate-middle\"&gt;{{ icon_info }}&lt;/span&gt;&lt;/button&gt;&lt;/a&gt; "</v>
      </c>
    </row>
    <row r="417" spans="1:17">
      <c r="A417" s="82">
        <v>2</v>
      </c>
      <c r="B417" s="82" t="s">
        <v>1922</v>
      </c>
      <c r="C417" s="82"/>
      <c r="D417" s="82" t="s">
        <v>1670</v>
      </c>
      <c r="E417" s="82" t="s">
        <v>1126</v>
      </c>
      <c r="F417" s="82" t="s">
        <v>14</v>
      </c>
      <c r="G417" s="82" t="s">
        <v>14</v>
      </c>
      <c r="H417" s="106" t="str">
        <f t="shared" si="14"/>
        <v>mod_rest_tu_ref</v>
      </c>
      <c r="I417" s="97" t="s">
        <v>1918</v>
      </c>
      <c r="J417" s="97" t="str">
        <f>VLOOKUP(F417,glossary!H:L,5,FALSE)</f>
        <v>A recent modification of the REM (Nakashima et al., 2018) that substitutes staying time (i.e., the cumulative time in the cameras' detection zone) for movement speed (staying time and movement speed are inversely proportional) (Cappelle et al., 2021).</v>
      </c>
      <c r="K417" s="82" t="s">
        <v>2081</v>
      </c>
      <c r="L417" s="82" t="str">
        <f>"{{ "&amp;H417&amp;" }}"</f>
        <v>{{ mod_rest_tu_ref }}</v>
      </c>
      <c r="M417" s="110" t="s">
        <v>1276</v>
      </c>
      <c r="N417" t="s">
        <v>1277</v>
      </c>
      <c r="O417" s="22" t="s">
        <v>2404</v>
      </c>
      <c r="P417" t="s">
        <v>2403</v>
      </c>
      <c r="Q417" t="str">
        <f t="shared" si="13"/>
        <v xml:space="preserve">    mod_rest_tu_ref: "&lt;a href=\"09_glossary.html#mod_rest\" target=\"_blank\" data-bs-toggle=\"tooltip\" data-bs-title=\"A recent modification of the REM (Nakashima et al., 2018) that substitutes staying time (i.e., the cumulative time in the cameras' detection zone) for movement speed (staying time and movement speed are inversely proportional) (Cappelle et al., 2021).\"&gt;Random encounter and staying time (REST) model (Nakashima et al., 2018)&lt;button type=\"button\" class=\"btn btn-bd-tip-info-hidden btn-sm position-relative\"&gt;.&lt;span class=\"position-absolute top-0 start-100 translate-middle\"&gt;{{ icon_info }}&lt;/span&gt;&lt;/button&gt;&lt;/a&gt; "</v>
      </c>
    </row>
    <row r="418" spans="1:17">
      <c r="A418" s="82">
        <v>3</v>
      </c>
      <c r="B418" s="82" t="s">
        <v>1916</v>
      </c>
      <c r="C418" s="82"/>
      <c r="D418" s="82" t="s">
        <v>1670</v>
      </c>
      <c r="E418" s="82" t="s">
        <v>1126</v>
      </c>
      <c r="F418" s="82" t="s">
        <v>14</v>
      </c>
      <c r="G418" s="86" t="s">
        <v>14</v>
      </c>
      <c r="H418" s="106" t="str">
        <f t="shared" si="14"/>
        <v>mod_rest_tu_ref</v>
      </c>
      <c r="I418" s="102" t="s">
        <v>1918</v>
      </c>
      <c r="J418" s="97" t="str">
        <f>VLOOKUP(F418,glossary!H:L,5,FALSE)</f>
        <v>A recent modification of the REM (Nakashima et al., 2018) that substitutes staying time (i.e., the cumulative time in the cameras' detection zone) for movement speed (staying time and movement speed are inversely proportional) (Cappelle et al., 2021).</v>
      </c>
      <c r="K418" s="98" t="s">
        <v>1918</v>
      </c>
      <c r="L418" s="82" t="str">
        <f>"{{ "&amp;H418&amp;" }}"</f>
        <v>{{ mod_rest_tu_ref }}</v>
      </c>
      <c r="M418" s="110" t="s">
        <v>1276</v>
      </c>
      <c r="N418" t="s">
        <v>1277</v>
      </c>
      <c r="O418" s="22" t="s">
        <v>2404</v>
      </c>
      <c r="P418" t="s">
        <v>2403</v>
      </c>
      <c r="Q418" t="str">
        <f t="shared" si="13"/>
        <v xml:space="preserve">    mod_rest_tu_ref: "&lt;a href=\"09_glossary.html#mod_rest\" target=\"_blank\" data-bs-toggle=\"tooltip\" data-bs-title=\"A recent modification of the REM (Nakashima et al., 2018) that substitutes staying time (i.e., the cumulative time in the cameras' detection zone) for movement speed (staying time and movement speed are inversely proportional) (Cappelle et al., 2021).\"&gt;Random encounter and staying time (REST) model (Nakashima et al., 2018)&lt;button type=\"button\" class=\"btn btn-bd-tip-info-hidden btn-sm position-relative\"&gt;.&lt;span class=\"position-absolute top-0 start-100 translate-middle\"&gt;{{ icon_info }}&lt;/span&gt;&lt;/button&gt;&lt;/a&gt; "</v>
      </c>
    </row>
    <row r="419" spans="1:17">
      <c r="A419" s="82">
        <v>2</v>
      </c>
      <c r="B419" s="82" t="s">
        <v>1922</v>
      </c>
      <c r="C419" s="82"/>
      <c r="D419" s="82" t="s">
        <v>1670</v>
      </c>
      <c r="E419" s="82" t="s">
        <v>1126</v>
      </c>
      <c r="F419" s="82" t="s">
        <v>16</v>
      </c>
      <c r="G419" s="82" t="s">
        <v>16</v>
      </c>
      <c r="H419" s="106" t="str">
        <f t="shared" si="14"/>
        <v>mod_rem_tu_ref</v>
      </c>
      <c r="I419" s="97" t="s">
        <v>132</v>
      </c>
      <c r="J419" s="97" t="str">
        <f>VLOOKUP(F419,glossary!H:L,5,FALSE)</f>
        <v>A method used to estimate the density of unmarked populations; uses the rate of independent captures, an estimate of movement rate, average group size, and the area sampled by the remote camera.</v>
      </c>
      <c r="K419" s="82" t="s">
        <v>2082</v>
      </c>
      <c r="L419" s="82" t="str">
        <f>"{{ "&amp;H419&amp;" }}"</f>
        <v>{{ mod_rem_tu_ref }}</v>
      </c>
      <c r="M419" s="110" t="s">
        <v>1276</v>
      </c>
      <c r="N419" t="s">
        <v>1277</v>
      </c>
      <c r="O419" s="22" t="s">
        <v>2404</v>
      </c>
      <c r="P419" t="s">
        <v>2403</v>
      </c>
      <c r="Q419" t="str">
        <f t="shared" si="13"/>
        <v xml:space="preserve">    mod_rem_tu_ref: "&lt;a href=\"09_glossary.html#mod_rem\" target=\"_blank\" data-bs-toggle=\"tooltip\" data-bs-title=\"A method used to estimate the density of unmarked populations; uses the rate of independent captures, an estimate of movement rate, average group size, and the area sampled by the remote camera.\"&gt;Random encounter model (REM) (Rowcliffe et al., 2008, 2013)&lt;button type=\"button\" class=\"btn btn-bd-tip-info-hidden btn-sm position-relative\"&gt;.&lt;span class=\"position-absolute top-0 start-100 translate-middle\"&gt;{{ icon_info }}&lt;/span&gt;&lt;/button&gt;&lt;/a&gt; "</v>
      </c>
    </row>
    <row r="420" spans="1:17">
      <c r="A420" s="82">
        <v>3</v>
      </c>
      <c r="B420" s="82" t="s">
        <v>1916</v>
      </c>
      <c r="C420" s="82"/>
      <c r="D420" s="82" t="s">
        <v>1670</v>
      </c>
      <c r="E420" s="82" t="s">
        <v>1126</v>
      </c>
      <c r="F420" s="82" t="s">
        <v>16</v>
      </c>
      <c r="G420" s="86" t="s">
        <v>16</v>
      </c>
      <c r="H420" s="106" t="str">
        <f t="shared" si="14"/>
        <v>mod_rem_tu_ref</v>
      </c>
      <c r="I420" s="102" t="s">
        <v>132</v>
      </c>
      <c r="J420" s="97" t="str">
        <f>VLOOKUP(F420,glossary!H:L,5,FALSE)</f>
        <v>A method used to estimate the density of unmarked populations; uses the rate of independent captures, an estimate of movement rate, average group size, and the area sampled by the remote camera.</v>
      </c>
      <c r="K420" s="86" t="s">
        <v>132</v>
      </c>
      <c r="L420" s="82" t="str">
        <f>"{{ "&amp;H420&amp;" }}"</f>
        <v>{{ mod_rem_tu_ref }}</v>
      </c>
      <c r="M420" s="110" t="s">
        <v>1276</v>
      </c>
      <c r="N420" t="s">
        <v>1277</v>
      </c>
      <c r="O420" s="22" t="s">
        <v>2404</v>
      </c>
      <c r="P420" t="s">
        <v>2403</v>
      </c>
      <c r="Q420" t="str">
        <f t="shared" si="13"/>
        <v xml:space="preserve">    mod_rem_tu_ref: "&lt;a href=\"09_glossary.html#mod_rem\" target=\"_blank\" data-bs-toggle=\"tooltip\" data-bs-title=\"A method used to estimate the density of unmarked populations; uses the rate of independent captures, an estimate of movement rate, average group size, and the area sampled by the remote camera.\"&gt;Random encounter model (REM) (Rowcliffe et al., 2008, 2013)&lt;button type=\"button\" class=\"btn btn-bd-tip-info-hidden btn-sm position-relative\"&gt;.&lt;span class=\"position-absolute top-0 start-100 translate-middle\"&gt;{{ icon_info }}&lt;/span&gt;&lt;/button&gt;&lt;/a&gt; "</v>
      </c>
    </row>
    <row r="421" spans="1:17">
      <c r="A421" s="82">
        <v>1</v>
      </c>
      <c r="B421" s="82" t="s">
        <v>1525</v>
      </c>
      <c r="C421" s="82"/>
      <c r="D421" s="82" t="s">
        <v>1669</v>
      </c>
      <c r="E421" s="82" t="s">
        <v>2293</v>
      </c>
      <c r="F421" s="82" t="s">
        <v>134</v>
      </c>
      <c r="G421" s="82" t="s">
        <v>134</v>
      </c>
      <c r="H421" s="106" t="str">
        <f t="shared" si="14"/>
        <v>sampledesign_random_tl_mod</v>
      </c>
      <c r="I421" s="97" t="s">
        <v>2249</v>
      </c>
      <c r="J421" s="97" t="str">
        <f>VLOOKUP(F421,glossary!H:L,5,FALSE)</f>
        <v>Cameras occur at randomized camera locations (or sample stations) across the area of interest, sometimes with a predetermined minimum distance between camera locations (or sample stations).</v>
      </c>
      <c r="K421" s="100" t="s">
        <v>2250</v>
      </c>
      <c r="L421" s="82" t="str">
        <f>"{{ "&amp;H421&amp;" }}"</f>
        <v>{{ sampledesign_random_tl_mod }}</v>
      </c>
      <c r="M421" s="110" t="s">
        <v>1276</v>
      </c>
      <c r="N421" t="s">
        <v>1277</v>
      </c>
      <c r="O421" s="22" t="s">
        <v>2404</v>
      </c>
      <c r="P421" t="s">
        <v>2403</v>
      </c>
      <c r="Q421" t="str">
        <f t="shared" si="13"/>
        <v xml:space="preserve">    sampledesign_random_tl_mod: "&lt;a href=\"09_glossary.html#sampledesign_random\" target=\"_blank\" data-bs-toggle=\"tooltip\" data-bs-title=\"Cameras occur at randomized camera locations (or sample stations) across the area of interest, sometimes with a predetermined minimum distance between camera locations (or sample stations).\"&gt;randomly placed&lt;button type=\"button\" class=\"btn btn-bd-tip-info-hidden btn-sm position-relative\"&gt;.&lt;span class=\"position-absolute top-0 start-100 translate-middle\"&gt;{{ icon_info }}&lt;/span&gt;&lt;/button&gt;&lt;/a&gt; "</v>
      </c>
    </row>
    <row r="422" spans="1:17">
      <c r="A422" s="82">
        <v>2</v>
      </c>
      <c r="B422" s="82" t="s">
        <v>1922</v>
      </c>
      <c r="C422" s="82"/>
      <c r="D422" s="82" t="s">
        <v>1669</v>
      </c>
      <c r="E422" s="82" t="s">
        <v>1396</v>
      </c>
      <c r="F422" s="82" t="s">
        <v>129</v>
      </c>
      <c r="G422" s="82" t="s">
        <v>129</v>
      </c>
      <c r="H422" s="106" t="str">
        <f t="shared" si="14"/>
        <v>recovery_time_tl</v>
      </c>
      <c r="I422" s="97" t="s">
        <v>1346</v>
      </c>
      <c r="J422" s="97" t="str">
        <f>VLOOKUP(F422,glossary!H:L,5,FALSE)</f>
        <v>The time necessary for the camera to prepare to capture the next photo after the previous one has been recorded (Trolliet et al., 2014).</v>
      </c>
      <c r="K422" s="82" t="s">
        <v>2042</v>
      </c>
      <c r="L422" s="82" t="str">
        <f>"{{ "&amp;H422&amp;" }}"</f>
        <v>{{ recovery_time_tl }}</v>
      </c>
      <c r="M422" s="110" t="s">
        <v>1276</v>
      </c>
      <c r="N422" t="s">
        <v>1277</v>
      </c>
      <c r="O422" s="22" t="s">
        <v>2404</v>
      </c>
      <c r="P422" t="s">
        <v>2403</v>
      </c>
      <c r="Q422" t="str">
        <f t="shared" si="13"/>
        <v xml:space="preserve">    recovery_time_tl: "&lt;a href=\"09_glossary.html#recovery_time\" target=\"_blank\" data-bs-toggle=\"tooltip\" data-bs-title=\"The time necessary for the camera to prepare to capture the next photo after the previous one has been recorded (Trolliet et al., 2014).\"&gt;recovery time&lt;button type=\"button\" class=\"btn btn-bd-tip-info-hidden btn-sm position-relative\"&gt;.&lt;span class=\"position-absolute top-0 start-100 translate-middle\"&gt;{{ icon_info }}&lt;/span&gt;&lt;/button&gt;&lt;/a&gt; "</v>
      </c>
    </row>
    <row r="423" spans="1:17">
      <c r="A423" s="82">
        <v>3</v>
      </c>
      <c r="B423" s="82" t="s">
        <v>1916</v>
      </c>
      <c r="C423" s="82"/>
      <c r="D423" s="82" t="s">
        <v>1669</v>
      </c>
      <c r="E423" s="82" t="s">
        <v>1396</v>
      </c>
      <c r="F423" s="82" t="s">
        <v>129</v>
      </c>
      <c r="G423" s="86" t="s">
        <v>129</v>
      </c>
      <c r="H423" s="106" t="str">
        <f t="shared" si="14"/>
        <v>recovery_time_tl</v>
      </c>
      <c r="I423" s="104" t="s">
        <v>1346</v>
      </c>
      <c r="J423" s="97" t="str">
        <f>VLOOKUP(F423,glossary!H:L,5,FALSE)</f>
        <v>The time necessary for the camera to prepare to capture the next photo after the previous one has been recorded (Trolliet et al., 2014).</v>
      </c>
      <c r="K423" s="99" t="s">
        <v>1346</v>
      </c>
      <c r="L423" s="82" t="str">
        <f>"{{ "&amp;H423&amp;" }}"</f>
        <v>{{ recovery_time_tl }}</v>
      </c>
      <c r="M423" s="110" t="s">
        <v>1276</v>
      </c>
      <c r="N423" t="s">
        <v>1277</v>
      </c>
      <c r="O423" s="22" t="s">
        <v>2404</v>
      </c>
      <c r="P423" t="s">
        <v>2403</v>
      </c>
      <c r="Q423" t="str">
        <f t="shared" si="13"/>
        <v xml:space="preserve">    recovery_time_tl: "&lt;a href=\"09_glossary.html#recovery_time\" target=\"_blank\" data-bs-toggle=\"tooltip\" data-bs-title=\"The time necessary for the camera to prepare to capture the next photo after the previous one has been recorded (Trolliet et al., 2014).\"&gt;recovery time&lt;button type=\"button\" class=\"btn btn-bd-tip-info-hidden btn-sm position-relative\"&gt;.&lt;span class=\"position-absolute top-0 start-100 translate-middle\"&gt;{{ icon_info }}&lt;/span&gt;&lt;/button&gt;&lt;/a&gt; "</v>
      </c>
    </row>
    <row r="424" spans="1:17">
      <c r="A424" s="82">
        <v>2</v>
      </c>
      <c r="B424" s="82" t="s">
        <v>1922</v>
      </c>
      <c r="C424" s="82"/>
      <c r="D424" s="82" t="s">
        <v>1670</v>
      </c>
      <c r="E424" s="82" t="s">
        <v>1396</v>
      </c>
      <c r="F424" s="82" t="s">
        <v>129</v>
      </c>
      <c r="G424" s="82" t="s">
        <v>129</v>
      </c>
      <c r="H424" s="106" t="str">
        <f t="shared" si="14"/>
        <v>recovery_time_tu</v>
      </c>
      <c r="I424" s="97" t="s">
        <v>131</v>
      </c>
      <c r="J424" s="97" t="str">
        <f>VLOOKUP(F424,glossary!H:L,5,FALSE)</f>
        <v>The time necessary for the camera to prepare to capture the next photo after the previous one has been recorded (Trolliet et al., 2014).</v>
      </c>
      <c r="K424" s="82" t="s">
        <v>2041</v>
      </c>
      <c r="L424" s="82" t="str">
        <f>"{{ "&amp;H424&amp;" }}"</f>
        <v>{{ recovery_time_tu }}</v>
      </c>
      <c r="M424" s="110" t="s">
        <v>1276</v>
      </c>
      <c r="N424" t="s">
        <v>1277</v>
      </c>
      <c r="O424" s="22" t="s">
        <v>2404</v>
      </c>
      <c r="P424" t="s">
        <v>2403</v>
      </c>
      <c r="Q424" t="str">
        <f t="shared" si="13"/>
        <v xml:space="preserve">    recovery_time_tu: "&lt;a href=\"09_glossary.html#recovery_time\" target=\"_blank\" data-bs-toggle=\"tooltip\" data-bs-title=\"The time necessary for the camera to prepare to capture the next photo after the previous one has been recorded (Trolliet et al., 2014).\"&gt;Recovery time&lt;button type=\"button\" class=\"btn btn-bd-tip-info-hidden btn-sm position-relative\"&gt;.&lt;span class=\"position-absolute top-0 start-100 translate-middle\"&gt;{{ icon_info }}&lt;/span&gt;&lt;/button&gt;&lt;/a&gt; "</v>
      </c>
    </row>
    <row r="425" spans="1:17">
      <c r="A425" s="82">
        <v>3</v>
      </c>
      <c r="B425" s="82" t="s">
        <v>1916</v>
      </c>
      <c r="C425" s="82"/>
      <c r="D425" s="82" t="s">
        <v>1670</v>
      </c>
      <c r="E425" s="82" t="s">
        <v>1396</v>
      </c>
      <c r="F425" s="82" t="s">
        <v>129</v>
      </c>
      <c r="G425" s="86" t="s">
        <v>129</v>
      </c>
      <c r="H425" s="106" t="str">
        <f t="shared" si="14"/>
        <v>recovery_time_tu</v>
      </c>
      <c r="I425" s="102" t="s">
        <v>131</v>
      </c>
      <c r="J425" s="97" t="str">
        <f>VLOOKUP(F425,glossary!H:L,5,FALSE)</f>
        <v>The time necessary for the camera to prepare to capture the next photo after the previous one has been recorded (Trolliet et al., 2014).</v>
      </c>
      <c r="K425" s="86" t="s">
        <v>131</v>
      </c>
      <c r="L425" s="82" t="str">
        <f>"{{ "&amp;H425&amp;" }}"</f>
        <v>{{ recovery_time_tu }}</v>
      </c>
      <c r="M425" s="110" t="s">
        <v>1276</v>
      </c>
      <c r="N425" t="s">
        <v>1277</v>
      </c>
      <c r="O425" s="22" t="s">
        <v>2404</v>
      </c>
      <c r="P425" t="s">
        <v>2403</v>
      </c>
      <c r="Q425" t="str">
        <f t="shared" si="13"/>
        <v xml:space="preserve">    recovery_time_tu: "&lt;a href=\"09_glossary.html#recovery_time\" target=\"_blank\" data-bs-toggle=\"tooltip\" data-bs-title=\"The time necessary for the camera to prepare to capture the next photo after the previous one has been recorded (Trolliet et al., 2014).\"&gt;Recovery time&lt;button type=\"button\" class=\"btn btn-bd-tip-info-hidden btn-sm position-relative\"&gt;.&lt;span class=\"position-absolute top-0 start-100 translate-middle\"&gt;{{ icon_info }}&lt;/span&gt;&lt;/button&gt;&lt;/a&gt; "</v>
      </c>
    </row>
    <row r="426" spans="1:17">
      <c r="A426" s="82">
        <v>2</v>
      </c>
      <c r="B426" s="82" t="s">
        <v>1922</v>
      </c>
      <c r="C426" s="82"/>
      <c r="D426" s="82" t="s">
        <v>1669</v>
      </c>
      <c r="E426" s="82" t="s">
        <v>1396</v>
      </c>
      <c r="F426" s="82" t="s">
        <v>126</v>
      </c>
      <c r="G426" s="82" t="s">
        <v>126</v>
      </c>
      <c r="H426" s="106" t="str">
        <f t="shared" si="14"/>
        <v>fov_registration_area_tl</v>
      </c>
      <c r="I426" s="97" t="s">
        <v>1347</v>
      </c>
      <c r="J426" s="97" t="str">
        <f>VLOOKUP(F426,glossary!H:L,5,FALSE)</f>
        <v>The area in which an animal entering has at least some probability of being captured on the image.</v>
      </c>
      <c r="K426" s="82" t="s">
        <v>2162</v>
      </c>
      <c r="L426" s="82" t="str">
        <f>"{{ "&amp;H426&amp;" }}"</f>
        <v>{{ fov_registration_area_tl }}</v>
      </c>
      <c r="M426" s="110" t="s">
        <v>1276</v>
      </c>
      <c r="N426" t="s">
        <v>1277</v>
      </c>
      <c r="O426" s="22" t="s">
        <v>2404</v>
      </c>
      <c r="P426" t="s">
        <v>2403</v>
      </c>
      <c r="Q426" t="str">
        <f t="shared" si="13"/>
        <v xml:space="preserve">    fov_registration_area_tl: "&lt;a href=\"09_glossary.html#fov_registration_area\" target=\"_blank\" data-bs-toggle=\"tooltip\" data-bs-title=\"The area in which an animal entering has at least some probability of being captured on the image.\"&gt;registration area&lt;button type=\"button\" class=\"btn btn-bd-tip-info-hidden btn-sm position-relative\"&gt;.&lt;span class=\"position-absolute top-0 start-100 translate-middle\"&gt;{{ icon_info }}&lt;/span&gt;&lt;/button&gt;&lt;/a&gt; "</v>
      </c>
    </row>
    <row r="427" spans="1:17">
      <c r="A427" s="82">
        <v>3</v>
      </c>
      <c r="B427" s="82" t="s">
        <v>1916</v>
      </c>
      <c r="C427" s="82"/>
      <c r="D427" s="82" t="s">
        <v>1669</v>
      </c>
      <c r="E427" s="82" t="s">
        <v>1396</v>
      </c>
      <c r="F427" s="82" t="s">
        <v>126</v>
      </c>
      <c r="G427" s="86" t="s">
        <v>126</v>
      </c>
      <c r="H427" s="106" t="str">
        <f t="shared" si="14"/>
        <v>fov_registration_area_tl</v>
      </c>
      <c r="I427" s="104" t="s">
        <v>1347</v>
      </c>
      <c r="J427" s="97" t="str">
        <f>VLOOKUP(F427,glossary!H:L,5,FALSE)</f>
        <v>The area in which an animal entering has at least some probability of being captured on the image.</v>
      </c>
      <c r="K427" s="99" t="s">
        <v>1347</v>
      </c>
      <c r="L427" s="82" t="str">
        <f>"{{ "&amp;H427&amp;" }}"</f>
        <v>{{ fov_registration_area_tl }}</v>
      </c>
      <c r="M427" s="110" t="s">
        <v>1276</v>
      </c>
      <c r="N427" t="s">
        <v>1277</v>
      </c>
      <c r="O427" s="22" t="s">
        <v>2404</v>
      </c>
      <c r="P427" t="s">
        <v>2403</v>
      </c>
      <c r="Q427" t="str">
        <f t="shared" si="13"/>
        <v xml:space="preserve">    fov_registration_area_tl: "&lt;a href=\"09_glossary.html#fov_registration_area\" target=\"_blank\" data-bs-toggle=\"tooltip\" data-bs-title=\"The area in which an animal entering has at least some probability of being captured on the image.\"&gt;registration area&lt;button type=\"button\" class=\"btn btn-bd-tip-info-hidden btn-sm position-relative\"&gt;.&lt;span class=\"position-absolute top-0 start-100 translate-middle\"&gt;{{ icon_info }}&lt;/span&gt;&lt;/button&gt;&lt;/a&gt; "</v>
      </c>
    </row>
    <row r="428" spans="1:17">
      <c r="A428" s="82">
        <v>2</v>
      </c>
      <c r="B428" s="82" t="s">
        <v>1922</v>
      </c>
      <c r="C428" s="82"/>
      <c r="D428" s="82" t="s">
        <v>1670</v>
      </c>
      <c r="E428" s="82" t="s">
        <v>1396</v>
      </c>
      <c r="F428" s="82" t="s">
        <v>126</v>
      </c>
      <c r="G428" s="82" t="s">
        <v>126</v>
      </c>
      <c r="H428" s="106" t="str">
        <f t="shared" si="14"/>
        <v>fov_registration_area_tu</v>
      </c>
      <c r="I428" s="97" t="s">
        <v>128</v>
      </c>
      <c r="J428" s="97" t="str">
        <f>VLOOKUP(F428,glossary!H:L,5,FALSE)</f>
        <v>The area in which an animal entering has at least some probability of being captured on the image.</v>
      </c>
      <c r="K428" s="82" t="s">
        <v>2161</v>
      </c>
      <c r="L428" s="82" t="str">
        <f>"{{ "&amp;H428&amp;" }}"</f>
        <v>{{ fov_registration_area_tu }}</v>
      </c>
      <c r="M428" s="110" t="s">
        <v>1276</v>
      </c>
      <c r="N428" t="s">
        <v>1277</v>
      </c>
      <c r="O428" s="22" t="s">
        <v>2404</v>
      </c>
      <c r="P428" t="s">
        <v>2403</v>
      </c>
      <c r="Q428" t="str">
        <f t="shared" si="13"/>
        <v xml:space="preserve">    fov_registration_area_tu: "&lt;a href=\"09_glossary.html#fov_registration_area\" target=\"_blank\" data-bs-toggle=\"tooltip\" data-bs-title=\"The area in which an animal entering has at least some probability of being captured on the image.\"&gt;Registration area&lt;button type=\"button\" class=\"btn btn-bd-tip-info-hidden btn-sm position-relative\"&gt;.&lt;span class=\"position-absolute top-0 start-100 translate-middle\"&gt;{{ icon_info }}&lt;/span&gt;&lt;/button&gt;&lt;/a&gt; "</v>
      </c>
    </row>
    <row r="429" spans="1:17">
      <c r="A429" s="82">
        <v>3</v>
      </c>
      <c r="B429" s="82" t="s">
        <v>1916</v>
      </c>
      <c r="C429" s="82"/>
      <c r="D429" s="82" t="s">
        <v>1670</v>
      </c>
      <c r="E429" s="82" t="s">
        <v>1396</v>
      </c>
      <c r="F429" s="82" t="s">
        <v>126</v>
      </c>
      <c r="G429" s="86" t="s">
        <v>126</v>
      </c>
      <c r="H429" s="106" t="str">
        <f t="shared" si="14"/>
        <v>fov_registration_area_tu</v>
      </c>
      <c r="I429" s="102" t="s">
        <v>128</v>
      </c>
      <c r="J429" s="97" t="str">
        <f>VLOOKUP(F429,glossary!H:L,5,FALSE)</f>
        <v>The area in which an animal entering has at least some probability of being captured on the image.</v>
      </c>
      <c r="K429" s="86" t="s">
        <v>128</v>
      </c>
      <c r="L429" s="82" t="str">
        <f>"{{ "&amp;H429&amp;" }}"</f>
        <v>{{ fov_registration_area_tu }}</v>
      </c>
      <c r="M429" s="110" t="s">
        <v>1276</v>
      </c>
      <c r="N429" t="s">
        <v>1277</v>
      </c>
      <c r="O429" s="22" t="s">
        <v>2404</v>
      </c>
      <c r="P429" t="s">
        <v>2403</v>
      </c>
      <c r="Q429" t="str">
        <f t="shared" si="13"/>
        <v xml:space="preserve">    fov_registration_area_tu: "&lt;a href=\"09_glossary.html#fov_registration_area\" target=\"_blank\" data-bs-toggle=\"tooltip\" data-bs-title=\"The area in which an animal entering has at least some probability of being captured on the image.\"&gt;Registration area&lt;button type=\"button\" class=\"btn btn-bd-tip-info-hidden btn-sm position-relative\"&gt;.&lt;span class=\"position-absolute top-0 start-100 translate-middle\"&gt;{{ icon_info }}&lt;/span&gt;&lt;/button&gt;&lt;/a&gt; "</v>
      </c>
    </row>
    <row r="430" spans="1:17">
      <c r="A430" s="82">
        <v>1</v>
      </c>
      <c r="B430" s="82" t="s">
        <v>1525</v>
      </c>
      <c r="C430" s="82"/>
      <c r="D430" s="82" t="s">
        <v>1669</v>
      </c>
      <c r="E430" s="82" t="s">
        <v>1396</v>
      </c>
      <c r="F430" s="82" t="s">
        <v>33</v>
      </c>
      <c r="G430" s="82" t="s">
        <v>33</v>
      </c>
      <c r="H430" s="106" t="str">
        <f t="shared" si="14"/>
        <v>mod_rai_tl</v>
      </c>
      <c r="I430" s="97" t="s">
        <v>1348</v>
      </c>
      <c r="J430" s="97" t="str">
        <f>VLOOKUP(F430,glossary!H:L,5,FALSE)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0" s="82" t="s">
        <v>1906</v>
      </c>
      <c r="L430" s="82" t="str">
        <f>"{{ "&amp;H430&amp;" }}"</f>
        <v>{{ mod_rai_tl }}</v>
      </c>
      <c r="M430" s="110" t="s">
        <v>1276</v>
      </c>
      <c r="N430" t="s">
        <v>1277</v>
      </c>
      <c r="O430" s="22" t="s">
        <v>2404</v>
      </c>
      <c r="P430" t="s">
        <v>2403</v>
      </c>
      <c r="Q430" t="str">
        <f t="shared" si="13"/>
        <v xml:space="preserve">    mod_rai_tl: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abundance&lt;button type=\"button\" class=\"btn btn-bd-tip-info-hidden btn-sm position-relative\"&gt;.&lt;span class=\"position-absolute top-0 start-100 translate-middle\"&gt;{{ icon_info }}&lt;/span&gt;&lt;/button&gt;&lt;/a&gt; "</v>
      </c>
    </row>
    <row r="431" spans="1:17">
      <c r="A431" s="82">
        <v>2</v>
      </c>
      <c r="B431" s="82" t="s">
        <v>1922</v>
      </c>
      <c r="C431" s="82"/>
      <c r="D431" s="82" t="s">
        <v>1669</v>
      </c>
      <c r="E431" s="82" t="s">
        <v>1396</v>
      </c>
      <c r="F431" s="82" t="s">
        <v>45</v>
      </c>
      <c r="G431" s="82" t="s">
        <v>45</v>
      </c>
      <c r="H431" s="106" t="str">
        <f t="shared" si="14"/>
        <v>obj_rel_abund_tl</v>
      </c>
      <c r="I431" s="97" t="s">
        <v>1348</v>
      </c>
      <c r="J431" s="97" t="str">
        <f>VLOOKUP(F431,glossary!H:L,5,FALSE)</f>
        <v>The number of animals detected from one camera/area compared to another camera/area.</v>
      </c>
      <c r="K431" s="82" t="s">
        <v>2057</v>
      </c>
      <c r="L431" s="82" t="str">
        <f>"{{ "&amp;H431&amp;" }}"</f>
        <v>{{ obj_rel_abund_tl }}</v>
      </c>
      <c r="M431" s="110" t="s">
        <v>1276</v>
      </c>
      <c r="N431" t="s">
        <v>1277</v>
      </c>
      <c r="O431" s="22" t="s">
        <v>2404</v>
      </c>
      <c r="P431" t="s">
        <v>2403</v>
      </c>
      <c r="Q431" t="str">
        <f t="shared" si="13"/>
        <v xml:space="preserve">    obj_rel_abund_tl: "&lt;a href=\"09_glossary.html#obj_rel_abund\" target=\"_blank\" data-bs-toggle=\"tooltip\" data-bs-title=\"The number of animals detected from one camera/area compared to another camera/area.\"&gt;relative abundance&lt;button type=\"button\" class=\"btn btn-bd-tip-info-hidden btn-sm position-relative\"&gt;.&lt;span class=\"position-absolute top-0 start-100 translate-middle\"&gt;{{ icon_info }}&lt;/span&gt;&lt;/button&gt;&lt;/a&gt; "</v>
      </c>
    </row>
    <row r="432" spans="1:17">
      <c r="A432" s="82">
        <v>3</v>
      </c>
      <c r="B432" s="82" t="s">
        <v>1916</v>
      </c>
      <c r="C432" s="82"/>
      <c r="D432" s="82" t="s">
        <v>1669</v>
      </c>
      <c r="E432" s="82" t="s">
        <v>1396</v>
      </c>
      <c r="F432" s="82" t="s">
        <v>45</v>
      </c>
      <c r="G432" s="86" t="s">
        <v>45</v>
      </c>
      <c r="H432" s="106" t="str">
        <f t="shared" si="14"/>
        <v>obj_rel_abund_tl</v>
      </c>
      <c r="I432" s="104" t="s">
        <v>1348</v>
      </c>
      <c r="J432" s="97" t="str">
        <f>VLOOKUP(F432,glossary!H:L,5,FALSE)</f>
        <v>The number of animals detected from one camera/area compared to another camera/area.</v>
      </c>
      <c r="K432" s="99" t="s">
        <v>1348</v>
      </c>
      <c r="L432" s="82" t="str">
        <f>"{{ "&amp;H432&amp;" }}"</f>
        <v>{{ obj_rel_abund_tl }}</v>
      </c>
      <c r="M432" s="110" t="s">
        <v>1276</v>
      </c>
      <c r="N432" t="s">
        <v>1277</v>
      </c>
      <c r="O432" s="22" t="s">
        <v>2404</v>
      </c>
      <c r="P432" t="s">
        <v>2403</v>
      </c>
      <c r="Q432" t="str">
        <f t="shared" si="13"/>
        <v xml:space="preserve">    obj_rel_abund_tl: "&lt;a href=\"09_glossary.html#obj_rel_abund\" target=\"_blank\" data-bs-toggle=\"tooltip\" data-bs-title=\"The number of animals detected from one camera/area compared to another camera/area.\"&gt;relative abundance&lt;button type=\"button\" class=\"btn btn-bd-tip-info-hidden btn-sm position-relative\"&gt;.&lt;span class=\"position-absolute top-0 start-100 translate-middle\"&gt;{{ icon_info }}&lt;/span&gt;&lt;/button&gt;&lt;/a&gt; "</v>
      </c>
    </row>
    <row r="433" spans="1:17">
      <c r="A433" s="82">
        <v>2</v>
      </c>
      <c r="B433" s="82" t="s">
        <v>1922</v>
      </c>
      <c r="C433" s="82"/>
      <c r="D433" s="82" t="s">
        <v>1670</v>
      </c>
      <c r="E433" s="82" t="s">
        <v>1396</v>
      </c>
      <c r="F433" s="82" t="s">
        <v>45</v>
      </c>
      <c r="G433" s="82" t="s">
        <v>45</v>
      </c>
      <c r="H433" s="106" t="str">
        <f t="shared" si="14"/>
        <v>obj_rel_abund_tu</v>
      </c>
      <c r="I433" s="97" t="s">
        <v>44</v>
      </c>
      <c r="J433" s="97" t="str">
        <f>VLOOKUP(F433,glossary!H:L,5,FALSE)</f>
        <v>The number of animals detected from one camera/area compared to another camera/area.</v>
      </c>
      <c r="K433" s="82" t="s">
        <v>2056</v>
      </c>
      <c r="L433" s="82" t="str">
        <f>"{{ "&amp;H433&amp;" }}"</f>
        <v>{{ obj_rel_abund_tu }}</v>
      </c>
      <c r="M433" s="110" t="s">
        <v>1276</v>
      </c>
      <c r="N433" t="s">
        <v>1277</v>
      </c>
      <c r="O433" s="22" t="s">
        <v>2404</v>
      </c>
      <c r="P433" t="s">
        <v>2403</v>
      </c>
      <c r="Q433" t="str">
        <f t="shared" si="13"/>
        <v xml:space="preserve">    obj_rel_abund_tu: "&lt;a href=\"09_glossary.html#obj_rel_abund\" target=\"_blank\" data-bs-toggle=\"tooltip\" data-bs-title=\"The number of animals detected from one camera/area compared to another camera/area.\"&gt;Relative abundance&lt;button type=\"button\" class=\"btn btn-bd-tip-info-hidden btn-sm position-relative\"&gt;.&lt;span class=\"position-absolute top-0 start-100 translate-middle\"&gt;{{ icon_info }}&lt;/span&gt;&lt;/button&gt;&lt;/a&gt; "</v>
      </c>
    </row>
    <row r="434" spans="1:17">
      <c r="A434" s="82">
        <v>3</v>
      </c>
      <c r="B434" s="82" t="s">
        <v>1916</v>
      </c>
      <c r="C434" s="82"/>
      <c r="D434" s="82" t="s">
        <v>1670</v>
      </c>
      <c r="E434" s="82" t="s">
        <v>1396</v>
      </c>
      <c r="F434" s="82" t="s">
        <v>45</v>
      </c>
      <c r="G434" s="86" t="s">
        <v>45</v>
      </c>
      <c r="H434" s="106" t="str">
        <f t="shared" si="14"/>
        <v>obj_rel_abund_tu</v>
      </c>
      <c r="I434" s="97" t="s">
        <v>44</v>
      </c>
      <c r="J434" s="97" t="str">
        <f>VLOOKUP(F434,glossary!H:L,5,FALSE)</f>
        <v>The number of animals detected from one camera/area compared to another camera/area.</v>
      </c>
      <c r="K434" s="82" t="s">
        <v>44</v>
      </c>
      <c r="L434" s="82" t="str">
        <f>"{{ "&amp;H434&amp;" }}"</f>
        <v>{{ obj_rel_abund_tu }}</v>
      </c>
      <c r="M434" s="110" t="s">
        <v>1276</v>
      </c>
      <c r="N434" t="s">
        <v>1277</v>
      </c>
      <c r="O434" s="22" t="s">
        <v>2404</v>
      </c>
      <c r="P434" t="s">
        <v>2403</v>
      </c>
      <c r="Q434" t="str">
        <f t="shared" si="13"/>
        <v xml:space="preserve">    obj_rel_abund_tu: "&lt;a href=\"09_glossary.html#obj_rel_abund\" target=\"_blank\" data-bs-toggle=\"tooltip\" data-bs-title=\"The number of animals detected from one camera/area compared to another camera/area.\"&gt;Relative abundance&lt;button type=\"button\" class=\"btn btn-bd-tip-info-hidden btn-sm position-relative\"&gt;.&lt;span class=\"position-absolute top-0 start-100 translate-middle\"&gt;{{ icon_info }}&lt;/span&gt;&lt;/button&gt;&lt;/a&gt; "</v>
      </c>
    </row>
    <row r="435" spans="1:17">
      <c r="A435" s="82">
        <v>0</v>
      </c>
      <c r="B435" s="82" t="s">
        <v>780</v>
      </c>
      <c r="C435" s="82"/>
      <c r="D435" s="82" t="s">
        <v>1669</v>
      </c>
      <c r="E435" s="82" t="s">
        <v>2296</v>
      </c>
      <c r="F435" s="82" t="s">
        <v>33</v>
      </c>
      <c r="G435" s="82" t="s">
        <v>33</v>
      </c>
      <c r="H435" s="106" t="str">
        <f t="shared" si="14"/>
        <v>mod_rai_tl_pl</v>
      </c>
      <c r="I435" s="97" t="s">
        <v>1349</v>
      </c>
      <c r="J435" s="97" t="str">
        <f>VLOOKUP(F435,glossary!H:L,5,FALSE)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5" s="82" t="s">
        <v>2278</v>
      </c>
      <c r="L435" s="82" t="str">
        <f>"{{ "&amp;H435&amp;" }}"</f>
        <v>{{ mod_rai_tl_pl }}</v>
      </c>
      <c r="M435" s="110" t="s">
        <v>1276</v>
      </c>
      <c r="N435" t="s">
        <v>1277</v>
      </c>
      <c r="O435" s="22" t="s">
        <v>2404</v>
      </c>
      <c r="P435" t="s">
        <v>2403</v>
      </c>
      <c r="Q435" t="str">
        <f t="shared" si="13"/>
        <v xml:space="preserve">    mod_rai_tl_pl: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36" spans="1:17">
      <c r="A436" s="82">
        <v>1</v>
      </c>
      <c r="B436" s="82" t="s">
        <v>1525</v>
      </c>
      <c r="C436" s="82"/>
      <c r="D436" s="82" t="s">
        <v>1669</v>
      </c>
      <c r="E436" s="82" t="s">
        <v>2296</v>
      </c>
      <c r="F436" s="82" t="s">
        <v>33</v>
      </c>
      <c r="G436" s="82" t="s">
        <v>33</v>
      </c>
      <c r="H436" s="106" t="str">
        <f t="shared" si="14"/>
        <v>mod_rai_tl_pl</v>
      </c>
      <c r="I436" s="97" t="s">
        <v>1349</v>
      </c>
      <c r="J436" s="97" t="str">
        <f>VLOOKUP(F436,glossary!H:L,5,FALSE)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6" s="82" t="s">
        <v>1907</v>
      </c>
      <c r="L436" s="82" t="str">
        <f>"{{ "&amp;H436&amp;" }}"</f>
        <v>{{ mod_rai_tl_pl }}</v>
      </c>
      <c r="M436" s="110" t="s">
        <v>1276</v>
      </c>
      <c r="N436" t="s">
        <v>1277</v>
      </c>
      <c r="O436" s="22" t="s">
        <v>2404</v>
      </c>
      <c r="P436" t="s">
        <v>2403</v>
      </c>
      <c r="Q436" t="str">
        <f t="shared" si="13"/>
        <v xml:space="preserve">    mod_rai_tl_pl: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37" spans="1:17">
      <c r="A437" s="82">
        <v>2</v>
      </c>
      <c r="B437" s="82" t="s">
        <v>1922</v>
      </c>
      <c r="C437" s="82"/>
      <c r="D437" s="82" t="s">
        <v>1669</v>
      </c>
      <c r="E437" s="82" t="s">
        <v>2296</v>
      </c>
      <c r="F437" s="82" t="s">
        <v>33</v>
      </c>
      <c r="G437" s="82" t="s">
        <v>33</v>
      </c>
      <c r="H437" s="106" t="str">
        <f t="shared" si="14"/>
        <v>mod_rai_tl_pl</v>
      </c>
      <c r="I437" s="97" t="s">
        <v>1349</v>
      </c>
      <c r="J437" s="97" t="str">
        <f>VLOOKUP(F437,glossary!H:L,5,FALSE)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7" s="82" t="s">
        <v>2090</v>
      </c>
      <c r="L437" s="82" t="str">
        <f>"{{ "&amp;H437&amp;" }}"</f>
        <v>{{ mod_rai_tl_pl }}</v>
      </c>
      <c r="M437" s="110" t="s">
        <v>1276</v>
      </c>
      <c r="N437" t="s">
        <v>1277</v>
      </c>
      <c r="O437" s="22" t="s">
        <v>2404</v>
      </c>
      <c r="P437" t="s">
        <v>2403</v>
      </c>
      <c r="Q437" t="str">
        <f t="shared" si="13"/>
        <v xml:space="preserve">    mod_rai_tl_pl: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38" spans="1:17">
      <c r="A438" s="82">
        <v>3</v>
      </c>
      <c r="B438" s="82" t="s">
        <v>1916</v>
      </c>
      <c r="C438" s="82"/>
      <c r="D438" s="82" t="s">
        <v>1669</v>
      </c>
      <c r="E438" s="82" t="s">
        <v>2296</v>
      </c>
      <c r="F438" s="82" t="s">
        <v>33</v>
      </c>
      <c r="G438" s="86" t="s">
        <v>33</v>
      </c>
      <c r="H438" s="106" t="str">
        <f t="shared" si="14"/>
        <v>mod_rai_tl_pl</v>
      </c>
      <c r="I438" s="104" t="s">
        <v>1349</v>
      </c>
      <c r="J438" s="97" t="str">
        <f>VLOOKUP(F438,glossary!H:L,5,FALSE)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8" s="99" t="s">
        <v>1349</v>
      </c>
      <c r="L438" s="82" t="str">
        <f>"{{ "&amp;H438&amp;" }}"</f>
        <v>{{ mod_rai_tl_pl }}</v>
      </c>
      <c r="M438" s="110" t="s">
        <v>1276</v>
      </c>
      <c r="N438" t="s">
        <v>1277</v>
      </c>
      <c r="O438" s="22" t="s">
        <v>2404</v>
      </c>
      <c r="P438" t="s">
        <v>2403</v>
      </c>
      <c r="Q438" t="str">
        <f t="shared" si="13"/>
        <v xml:space="preserve">    mod_rai_tl_pl: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39" spans="1:17">
      <c r="A439" s="82">
        <v>2</v>
      </c>
      <c r="B439" s="82" t="s">
        <v>1922</v>
      </c>
      <c r="C439" s="82"/>
      <c r="D439" s="82" t="s">
        <v>1670</v>
      </c>
      <c r="E439" s="82" t="s">
        <v>2296</v>
      </c>
      <c r="F439" s="82" t="s">
        <v>33</v>
      </c>
      <c r="G439" s="82" t="s">
        <v>33</v>
      </c>
      <c r="H439" s="106" t="str">
        <f t="shared" si="14"/>
        <v>mod_rai_tu_pl</v>
      </c>
      <c r="I439" s="97" t="s">
        <v>32</v>
      </c>
      <c r="J439" s="97" t="str">
        <f>VLOOKUP(F439,glossary!H:L,5,FALSE)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39" s="82" t="s">
        <v>2089</v>
      </c>
      <c r="L439" s="82" t="str">
        <f>"{{ "&amp;H439&amp;" }}"</f>
        <v>{{ mod_rai_tu_pl }}</v>
      </c>
      <c r="M439" s="110" t="s">
        <v>1276</v>
      </c>
      <c r="N439" t="s">
        <v>1277</v>
      </c>
      <c r="O439" s="22" t="s">
        <v>2404</v>
      </c>
      <c r="P439" t="s">
        <v>2403</v>
      </c>
      <c r="Q439" t="str">
        <f t="shared" si="13"/>
        <v xml:space="preserve">    mod_rai_tu_pl: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40" spans="1:17">
      <c r="A440" s="82">
        <v>3</v>
      </c>
      <c r="B440" s="82" t="s">
        <v>1916</v>
      </c>
      <c r="C440" s="82"/>
      <c r="D440" s="82" t="s">
        <v>1670</v>
      </c>
      <c r="E440" s="82" t="s">
        <v>2296</v>
      </c>
      <c r="F440" s="82" t="s">
        <v>33</v>
      </c>
      <c r="G440" s="86" t="s">
        <v>33</v>
      </c>
      <c r="H440" s="106" t="str">
        <f t="shared" si="14"/>
        <v>mod_rai_tu_pl</v>
      </c>
      <c r="I440" s="102" t="s">
        <v>32</v>
      </c>
      <c r="J440" s="97" t="str">
        <f>VLOOKUP(F440,glossary!H:L,5,FALSE)</f>
        <v>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c r="K440" s="86" t="s">
        <v>32</v>
      </c>
      <c r="L440" s="82" t="str">
        <f>"{{ "&amp;H440&amp;" }}"</f>
        <v>{{ mod_rai_tu_pl }}</v>
      </c>
      <c r="M440" s="110" t="s">
        <v>1276</v>
      </c>
      <c r="N440" t="s">
        <v>1277</v>
      </c>
      <c r="O440" s="22" t="s">
        <v>2404</v>
      </c>
      <c r="P440" t="s">
        <v>2403</v>
      </c>
      <c r="Q440" t="str">
        <f t="shared" si="13"/>
        <v xml:space="preserve">    mod_rai_tu_pl: "&lt;a href=\"09_glossary.html#mod_rai\" target=\"_blank\" data-bs-toggle=\"tooltip\" data-bs-title=\"An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2011).\"&gt;Relative abundance indices&lt;button type=\"button\" class=\"btn btn-bd-tip-info-hidden btn-sm position-relative\"&gt;.&lt;span class=\"position-absolute top-0 start-100 translate-middle\"&gt;{{ icon_info }}&lt;/span&gt;&lt;/button&gt;&lt;/a&gt; "</v>
      </c>
    </row>
    <row r="441" spans="1:17">
      <c r="A441" s="82">
        <v>1</v>
      </c>
      <c r="B441" s="82" t="s">
        <v>1525</v>
      </c>
      <c r="C441" s="82" t="s">
        <v>0</v>
      </c>
      <c r="D441" s="82" t="s">
        <v>1670</v>
      </c>
      <c r="E441" s="82" t="s">
        <v>2290</v>
      </c>
      <c r="F441" s="82" t="s">
        <v>16</v>
      </c>
      <c r="G441" s="82" t="s">
        <v>16</v>
      </c>
      <c r="H441" s="106" t="str">
        <f t="shared" si="14"/>
        <v>mod_rem_tu_abrv</v>
      </c>
      <c r="I441" s="97" t="s">
        <v>1615</v>
      </c>
      <c r="J441" s="97" t="str">
        <f>VLOOKUP(F441,glossary!H:L,5,FALSE)</f>
        <v>A method used to estimate the density of unmarked populations; uses the rate of independent captures, an estimate of movement rate, average group size, and the area sampled by the remote camera.</v>
      </c>
      <c r="K441" s="82" t="s">
        <v>1598</v>
      </c>
      <c r="L441" s="82" t="str">
        <f>"{{ "&amp;H441&amp;" }}"</f>
        <v>{{ mod_rem_tu_abrv }}</v>
      </c>
      <c r="M441" s="110" t="s">
        <v>1276</v>
      </c>
      <c r="N441" t="s">
        <v>1277</v>
      </c>
      <c r="O441" s="22" t="s">
        <v>2404</v>
      </c>
      <c r="P441" t="s">
        <v>2403</v>
      </c>
      <c r="Q441" t="str">
        <f t="shared" si="13"/>
        <v xml:space="preserve">    mod_rem_tu_abrv: "&lt;a href=\"09_glossary.html#mod_rem\" target=\"_blank\" data-bs-toggle=\"tooltip\" data-bs-title=\"A method used to estimate the density of unmarked populations; uses the rate of independent captures, an estimate of movement rate, average group size, and the area sampled by the remote camera.\"&gt;REM&lt;button type=\"button\" class=\"btn btn-bd-tip-info-hidden btn-sm position-relative\"&gt;.&lt;span class=\"position-absolute top-0 start-100 translate-middle\"&gt;{{ icon_info }}&lt;/span&gt;&lt;/button&gt;&lt;/a&gt; "</v>
      </c>
    </row>
    <row r="442" spans="1:17">
      <c r="A442" s="82">
        <v>2</v>
      </c>
      <c r="B442" s="82" t="s">
        <v>1922</v>
      </c>
      <c r="C442" s="82"/>
      <c r="D442" s="82" t="s">
        <v>1670</v>
      </c>
      <c r="E442" s="82" t="s">
        <v>2289</v>
      </c>
      <c r="F442" s="82" t="s">
        <v>324</v>
      </c>
      <c r="G442" s="82" t="s">
        <v>324</v>
      </c>
      <c r="H442" s="106" t="str">
        <f t="shared" si="14"/>
        <v>remaining_battery_percent_tu_u</v>
      </c>
      <c r="I442" s="97" t="s">
        <v>764</v>
      </c>
      <c r="J442" s="97" t="str">
        <f>VLOOKUP(F442,glossary!H:L,5,FALSE)</f>
        <v>The remaining battery power (%) of batteries within a camera.</v>
      </c>
      <c r="K442" s="82" t="s">
        <v>2040</v>
      </c>
      <c r="L442" s="82" t="str">
        <f>"{{ "&amp;H442&amp;" }}"</f>
        <v>{{ remaining_battery_percent_tu_u }}</v>
      </c>
      <c r="M442" s="110" t="s">
        <v>1276</v>
      </c>
      <c r="N442" t="s">
        <v>1277</v>
      </c>
      <c r="O442" s="22" t="s">
        <v>2404</v>
      </c>
      <c r="P442" t="s">
        <v>2403</v>
      </c>
      <c r="Q442" t="str">
        <f t="shared" si="13"/>
        <v xml:space="preserve">    remaining_battery_percent_tu_u: "&lt;a href=\"09_glossary.html#remaining_battery_percent\" target=\"_blank\" data-bs-toggle=\"tooltip\" data-bs-title=\"The remaining battery power (%) of batteries within a camera.\"&gt;Remaining Battery (%)&lt;button type=\"button\" class=\"btn btn-bd-tip-info-hidden btn-sm position-relative\"&gt;.&lt;span class=\"position-absolute top-0 start-100 translate-middle\"&gt;{{ icon_info }}&lt;/span&gt;&lt;/button&gt;&lt;/a&gt; "</v>
      </c>
    </row>
    <row r="443" spans="1:17">
      <c r="A443" s="82">
        <v>3</v>
      </c>
      <c r="B443" s="82" t="s">
        <v>1916</v>
      </c>
      <c r="C443" s="82"/>
      <c r="D443" s="82" t="s">
        <v>1670</v>
      </c>
      <c r="E443" s="82" t="s">
        <v>2289</v>
      </c>
      <c r="F443" s="82" t="s">
        <v>324</v>
      </c>
      <c r="G443" s="86" t="s">
        <v>324</v>
      </c>
      <c r="H443" s="106" t="str">
        <f t="shared" si="14"/>
        <v>remaining_battery_percent_tu_u</v>
      </c>
      <c r="I443" s="102" t="s">
        <v>764</v>
      </c>
      <c r="J443" s="97" t="str">
        <f>VLOOKUP(F443,glossary!H:L,5,FALSE)</f>
        <v>The remaining battery power (%) of batteries within a camera.</v>
      </c>
      <c r="K443" s="98" t="s">
        <v>764</v>
      </c>
      <c r="L443" s="82" t="str">
        <f>"{{ "&amp;H443&amp;" }}"</f>
        <v>{{ remaining_battery_percent_tu_u }}</v>
      </c>
      <c r="M443" s="110" t="s">
        <v>1276</v>
      </c>
      <c r="N443" t="s">
        <v>1277</v>
      </c>
      <c r="O443" s="22" t="s">
        <v>2404</v>
      </c>
      <c r="P443" t="s">
        <v>2403</v>
      </c>
      <c r="Q443" t="str">
        <f t="shared" si="13"/>
        <v xml:space="preserve">    remaining_battery_percent_tu_u: "&lt;a href=\"09_glossary.html#remaining_battery_percent\" target=\"_blank\" data-bs-toggle=\"tooltip\" data-bs-title=\"The remaining battery power (%) of batteries within a camera.\"&gt;Remaining Battery (%)&lt;button type=\"button\" class=\"btn btn-bd-tip-info-hidden btn-sm position-relative\"&gt;.&lt;span class=\"position-absolute top-0 start-100 translate-middle\"&gt;{{ icon_info }}&lt;/span&gt;&lt;/button&gt;&lt;/a&gt; "</v>
      </c>
    </row>
    <row r="444" spans="1:17">
      <c r="A444" s="82">
        <v>1</v>
      </c>
      <c r="B444" s="82" t="s">
        <v>1525</v>
      </c>
      <c r="C444" s="82" t="s">
        <v>429</v>
      </c>
      <c r="D444" s="82" t="s">
        <v>1670</v>
      </c>
      <c r="E444" s="82" t="s">
        <v>2290</v>
      </c>
      <c r="F444" s="82" t="s">
        <v>14</v>
      </c>
      <c r="G444" s="82" t="s">
        <v>14</v>
      </c>
      <c r="H444" s="106" t="str">
        <f t="shared" si="14"/>
        <v>mod_rest_tu_abrv</v>
      </c>
      <c r="I444" s="97" t="s">
        <v>1616</v>
      </c>
      <c r="J444" s="97" t="str">
        <f>VLOOKUP(F444,glossary!H:L,5,FALSE)</f>
        <v>A recent modification of the REM (Nakashima et al., 2018) that substitutes staying time (i.e., the cumulative time in the cameras' detection zone) for movement speed (staying time and movement speed are inversely proportional) (Cappelle et al., 2021).</v>
      </c>
      <c r="K444" s="82" t="s">
        <v>1599</v>
      </c>
      <c r="L444" s="82" t="str">
        <f>"{{ "&amp;H444&amp;" }}"</f>
        <v>{{ mod_rest_tu_abrv }}</v>
      </c>
      <c r="M444" s="110" t="s">
        <v>1276</v>
      </c>
      <c r="N444" t="s">
        <v>1277</v>
      </c>
      <c r="O444" s="22" t="s">
        <v>2404</v>
      </c>
      <c r="P444" t="s">
        <v>2403</v>
      </c>
      <c r="Q444" t="str">
        <f t="shared" si="13"/>
        <v xml:space="preserve">    mod_rest_tu_abrv: "&lt;a href=\"09_glossary.html#mod_rest\" target=\"_blank\" data-bs-toggle=\"tooltip\" data-bs-title=\"A recent modification of the REM (Nakashima et al., 2018) that substitutes staying time (i.e., the cumulative time in the cameras' detection zone) for movement speed (staying time and movement speed are inversely proportional) (Cappelle et al., 2021).\"&gt;REST&lt;button type=\"button\" class=\"btn btn-bd-tip-info-hidden btn-sm position-relative\"&gt;.&lt;span class=\"position-absolute top-0 start-100 translate-middle\"&gt;{{ icon_info }}&lt;/span&gt;&lt;/button&gt;&lt;/a&gt; "</v>
      </c>
    </row>
    <row r="445" spans="1:17">
      <c r="A445" s="82">
        <v>2</v>
      </c>
      <c r="B445" s="82" t="s">
        <v>1922</v>
      </c>
      <c r="C445" s="82"/>
      <c r="D445" s="82" t="s">
        <v>1670</v>
      </c>
      <c r="E445" s="82" t="s">
        <v>1126</v>
      </c>
      <c r="F445" s="82" t="s">
        <v>466</v>
      </c>
      <c r="G445" s="82" t="s">
        <v>466</v>
      </c>
      <c r="H445" s="106" t="str">
        <f t="shared" si="14"/>
        <v>mod_royle_nichols_tu_ref</v>
      </c>
      <c r="I445" s="97" t="s">
        <v>124</v>
      </c>
      <c r="J445" s="97" t="str">
        <f>VLOOKUP(F445,glossary!H:L,5,FALSE)</f>
        <v>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c r="K445" s="82" t="s">
        <v>2080</v>
      </c>
      <c r="L445" s="82" t="str">
        <f>"{{ "&amp;H445&amp;" }}"</f>
        <v>{{ mod_royle_nichols_tu_ref }}</v>
      </c>
      <c r="M445" s="110" t="s">
        <v>1276</v>
      </c>
      <c r="N445" t="s">
        <v>1277</v>
      </c>
      <c r="O445" s="22" t="s">
        <v>2404</v>
      </c>
      <c r="P445" t="s">
        <v>2403</v>
      </c>
      <c r="Q445" t="str">
        <f t="shared" si="13"/>
        <v xml:space="preserve">    mod_royle_nichols_tu_ref: "&lt;a href=\"09_glossary.html#mod_royle_nichols\" target=\"_blank\" data-bs-toggle=\"tooltip\" data-bs-title=\"A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2023]).\"&gt;Royle-Nichols model (Royle &amp; Nichols, 2003; MacKenzie et al., 2006)&lt;button type=\"button\" class=\"btn btn-bd-tip-info-hidden btn-sm position-relative\"&gt;.&lt;span class=\"position-absolute top-0 start-100 translate-middle\"&gt;{{ icon_info }}&lt;/span&gt;&lt;/button&gt;&lt;/a&gt; "</v>
      </c>
    </row>
    <row r="446" spans="1:17">
      <c r="A446" s="82">
        <v>3</v>
      </c>
      <c r="B446" s="82" t="s">
        <v>1916</v>
      </c>
      <c r="C446" s="82"/>
      <c r="D446" s="82" t="s">
        <v>1670</v>
      </c>
      <c r="E446" s="82" t="s">
        <v>1126</v>
      </c>
      <c r="F446" s="82" t="s">
        <v>466</v>
      </c>
      <c r="G446" s="86" t="s">
        <v>466</v>
      </c>
      <c r="H446" s="106" t="str">
        <f t="shared" si="14"/>
        <v>mod_royle_nichols_tu_ref</v>
      </c>
      <c r="I446" s="102" t="s">
        <v>124</v>
      </c>
      <c r="J446" s="97" t="str">
        <f>VLOOKUP(F446,glossary!H:L,5,FALSE)</f>
        <v>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c r="K446" s="86" t="s">
        <v>124</v>
      </c>
      <c r="L446" s="82" t="str">
        <f>"{{ "&amp;H446&amp;" }}"</f>
        <v>{{ mod_royle_nichols_tu_ref }}</v>
      </c>
      <c r="M446" s="110" t="s">
        <v>1276</v>
      </c>
      <c r="N446" t="s">
        <v>1277</v>
      </c>
      <c r="O446" s="22" t="s">
        <v>2404</v>
      </c>
      <c r="P446" t="s">
        <v>2403</v>
      </c>
      <c r="Q446" t="str">
        <f t="shared" si="13"/>
        <v xml:space="preserve">    mod_royle_nichols_tu_ref: "&lt;a href=\"09_glossary.html#mod_royle_nichols\" target=\"_blank\" data-bs-toggle=\"tooltip\" data-bs-title=\"A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2023]).\"&gt;Royle-Nichols model (Royle &amp; Nichols, 2003; MacKenzie et al., 2006)&lt;button type=\"button\" class=\"btn btn-bd-tip-info-hidden btn-sm position-relative\"&gt;.&lt;span class=\"position-absolute top-0 start-100 translate-middle\"&gt;{{ icon_info }}&lt;/span&gt;&lt;/button&gt;&lt;/a&gt; "</v>
      </c>
    </row>
    <row r="447" spans="1:17">
      <c r="A447" s="82">
        <v>2</v>
      </c>
      <c r="B447" s="82" t="s">
        <v>1922</v>
      </c>
      <c r="C447" s="82"/>
      <c r="D447" s="82" t="s">
        <v>1669</v>
      </c>
      <c r="E447" s="82" t="s">
        <v>1396</v>
      </c>
      <c r="F447" s="82" t="s">
        <v>122</v>
      </c>
      <c r="G447" s="82" t="s">
        <v>122</v>
      </c>
      <c r="H447" s="106" t="str">
        <f t="shared" si="14"/>
        <v>sample_station_tl</v>
      </c>
      <c r="I447" s="97" t="s">
        <v>1350</v>
      </c>
      <c r="J447" s="97" t="str">
        <f>VLOOKUP(F447,glossary!H:L,5,FALSE)</f>
        <v>A grouping of two or more non-independent camera locations, such as when cameras are clustered or paired (recorded as 'Sample Station Name').</v>
      </c>
      <c r="K447" s="82" t="s">
        <v>2039</v>
      </c>
      <c r="L447" s="82" t="str">
        <f>"{{ "&amp;H447&amp;" }}"</f>
        <v>{{ sample_station_tl }}</v>
      </c>
      <c r="M447" s="110" t="s">
        <v>1276</v>
      </c>
      <c r="N447" t="s">
        <v>1277</v>
      </c>
      <c r="O447" s="22" t="s">
        <v>2404</v>
      </c>
      <c r="P447" t="s">
        <v>2403</v>
      </c>
      <c r="Q447" t="str">
        <f t="shared" si="13"/>
        <v xml:space="preserve">    sample_station_tl: "&lt;a href=\"09_glossary.html#sample_station\" target=\"_blank\" data-bs-toggle=\"tooltip\" data-bs-title=\"A grouping of two or more non-independent camera locations, such as when cameras are clustered or paired (recorded as 'Sample Station Name').\"&gt;sample station&lt;button type=\"button\" class=\"btn btn-bd-tip-info-hidden btn-sm position-relative\"&gt;.&lt;span class=\"position-absolute top-0 start-100 translate-middle\"&gt;{{ icon_info }}&lt;/span&gt;&lt;/button&gt;&lt;/a&gt; "</v>
      </c>
    </row>
    <row r="448" spans="1:17">
      <c r="A448" s="82">
        <v>3</v>
      </c>
      <c r="B448" s="82" t="s">
        <v>1916</v>
      </c>
      <c r="C448" s="82"/>
      <c r="D448" s="82" t="s">
        <v>1669</v>
      </c>
      <c r="E448" s="82" t="s">
        <v>1396</v>
      </c>
      <c r="F448" s="82" t="s">
        <v>122</v>
      </c>
      <c r="G448" s="86" t="s">
        <v>122</v>
      </c>
      <c r="H448" s="106" t="str">
        <f t="shared" si="14"/>
        <v>sample_station_tl</v>
      </c>
      <c r="I448" s="104" t="s">
        <v>1350</v>
      </c>
      <c r="J448" s="97" t="str">
        <f>VLOOKUP(F448,glossary!H:L,5,FALSE)</f>
        <v>A grouping of two or more non-independent camera locations, such as when cameras are clustered or paired (recorded as 'Sample Station Name').</v>
      </c>
      <c r="K448" s="99" t="s">
        <v>1350</v>
      </c>
      <c r="L448" s="82" t="str">
        <f>"{{ "&amp;H448&amp;" }}"</f>
        <v>{{ sample_station_tl }}</v>
      </c>
      <c r="M448" s="110" t="s">
        <v>1276</v>
      </c>
      <c r="N448" t="s">
        <v>1277</v>
      </c>
      <c r="O448" s="22" t="s">
        <v>2404</v>
      </c>
      <c r="P448" t="s">
        <v>2403</v>
      </c>
      <c r="Q448" t="str">
        <f t="shared" si="13"/>
        <v xml:space="preserve">    sample_station_tl: "&lt;a href=\"09_glossary.html#sample_station\" target=\"_blank\" data-bs-toggle=\"tooltip\" data-bs-title=\"A grouping of two or more non-independent camera locations, such as when cameras are clustered or paired (recorded as 'Sample Station Name').\"&gt;sample station&lt;button type=\"button\" class=\"btn btn-bd-tip-info-hidden btn-sm position-relative\"&gt;.&lt;span class=\"position-absolute top-0 start-100 translate-middle\"&gt;{{ icon_info }}&lt;/span&gt;&lt;/button&gt;&lt;/a&gt; "</v>
      </c>
    </row>
    <row r="449" spans="1:17">
      <c r="A449" s="82">
        <v>2</v>
      </c>
      <c r="B449" s="82" t="s">
        <v>1922</v>
      </c>
      <c r="C449" s="82"/>
      <c r="D449" s="82" t="s">
        <v>1670</v>
      </c>
      <c r="E449" s="82" t="s">
        <v>1396</v>
      </c>
      <c r="F449" s="82" t="s">
        <v>122</v>
      </c>
      <c r="G449" s="82" t="s">
        <v>122</v>
      </c>
      <c r="H449" s="106" t="str">
        <f t="shared" si="14"/>
        <v>sample_station_tu</v>
      </c>
      <c r="I449" s="97" t="s">
        <v>123</v>
      </c>
      <c r="J449" s="97" t="str">
        <f>VLOOKUP(F449,glossary!H:L,5,FALSE)</f>
        <v>A grouping of two or more non-independent camera locations, such as when cameras are clustered or paired (recorded as 'Sample Station Name').</v>
      </c>
      <c r="K449" s="82" t="s">
        <v>2038</v>
      </c>
      <c r="L449" s="82" t="str">
        <f>"{{ "&amp;H449&amp;" }}"</f>
        <v>{{ sample_station_tu }}</v>
      </c>
      <c r="M449" s="110" t="s">
        <v>1276</v>
      </c>
      <c r="N449" t="s">
        <v>1277</v>
      </c>
      <c r="O449" s="22" t="s">
        <v>2404</v>
      </c>
      <c r="P449" t="s">
        <v>2403</v>
      </c>
      <c r="Q449" t="str">
        <f t="shared" si="13"/>
        <v xml:space="preserve">    sample_station_tu: "&lt;a href=\"09_glossary.html#sample_station\" target=\"_blank\" data-bs-toggle=\"tooltip\" data-bs-title=\"A grouping of two or more non-independent camera locations, such as when cameras are clustered or paired (recorded as 'Sample Station Name').\"&gt;Sample station&lt;button type=\"button\" class=\"btn btn-bd-tip-info-hidden btn-sm position-relative\"&gt;.&lt;span class=\"position-absolute top-0 start-100 translate-middle\"&gt;{{ icon_info }}&lt;/span&gt;&lt;/button&gt;&lt;/a&gt; "</v>
      </c>
    </row>
    <row r="450" spans="1:17">
      <c r="A450" s="82">
        <v>3</v>
      </c>
      <c r="B450" s="82" t="s">
        <v>1916</v>
      </c>
      <c r="C450" s="82"/>
      <c r="D450" s="82" t="s">
        <v>1670</v>
      </c>
      <c r="E450" s="82" t="s">
        <v>1396</v>
      </c>
      <c r="F450" s="82" t="s">
        <v>122</v>
      </c>
      <c r="G450" s="86" t="s">
        <v>122</v>
      </c>
      <c r="H450" s="106" t="str">
        <f t="shared" si="14"/>
        <v>sample_station_tu</v>
      </c>
      <c r="I450" s="102" t="s">
        <v>123</v>
      </c>
      <c r="J450" s="97" t="str">
        <f>VLOOKUP(F450,glossary!H:L,5,FALSE)</f>
        <v>A grouping of two or more non-independent camera locations, such as when cameras are clustered or paired (recorded as 'Sample Station Name').</v>
      </c>
      <c r="K450" s="86" t="s">
        <v>123</v>
      </c>
      <c r="L450" s="82" t="str">
        <f>"{{ "&amp;H450&amp;" }}"</f>
        <v>{{ sample_station_tu }}</v>
      </c>
      <c r="M450" s="110" t="s">
        <v>1276</v>
      </c>
      <c r="N450" t="s">
        <v>1277</v>
      </c>
      <c r="O450" s="22" t="s">
        <v>2404</v>
      </c>
      <c r="P450" t="s">
        <v>2403</v>
      </c>
      <c r="Q450" t="str">
        <f t="shared" si="13"/>
        <v xml:space="preserve">    sample_station_tu: "&lt;a href=\"09_glossary.html#sample_station\" target=\"_blank\" data-bs-toggle=\"tooltip\" data-bs-title=\"A grouping of two or more non-independent camera locations, such as when cameras are clustered or paired (recorded as 'Sample Station Name').\"&gt;Sample station&lt;button type=\"button\" class=\"btn btn-bd-tip-info-hidden btn-sm position-relative\"&gt;.&lt;span class=\"position-absolute top-0 start-100 translate-middle\"&gt;{{ icon_info }}&lt;/span&gt;&lt;/button&gt;&lt;/a&gt; "</v>
      </c>
    </row>
    <row r="451" spans="1:17">
      <c r="A451" s="82">
        <v>2</v>
      </c>
      <c r="B451" s="82" t="s">
        <v>1922</v>
      </c>
      <c r="C451" s="82"/>
      <c r="D451" s="82" t="s">
        <v>1670</v>
      </c>
      <c r="E451" s="82" t="s">
        <v>1396</v>
      </c>
      <c r="F451" s="82" t="s">
        <v>260</v>
      </c>
      <c r="G451" s="82" t="s">
        <v>260</v>
      </c>
      <c r="H451" s="106" t="str">
        <f t="shared" si="14"/>
        <v>sample_station_name_tu</v>
      </c>
      <c r="I451" s="97" t="s">
        <v>722</v>
      </c>
      <c r="J451" s="97" t="str">
        <f>VLOOKUP(F451,glossary!H:L,5,FALSE)</f>
        <v>A sequential alphanumeric identifier for each grouping of two more non-independent camera locations (when cameras are deployed in clusters, pairs, or arrays; e.g., 'ss1' in 'ss1_bh1,' 'ss1_bh2,' 'ss1_bh3' etc.). Leave blank if not applicable.</v>
      </c>
      <c r="K451" s="82" t="s">
        <v>2037</v>
      </c>
      <c r="L451" s="82" t="str">
        <f>"{{ "&amp;H451&amp;" }}"</f>
        <v>{{ sample_station_name_tu }}</v>
      </c>
      <c r="M451" s="110" t="s">
        <v>1276</v>
      </c>
      <c r="N451" t="s">
        <v>1277</v>
      </c>
      <c r="O451" s="22" t="s">
        <v>2404</v>
      </c>
      <c r="P451" t="s">
        <v>2403</v>
      </c>
      <c r="Q451" t="str">
        <f t="shared" ref="Q451:Q514" si="15">IF(J451&lt;&gt;"-",("    "&amp;H451&amp;": "&amp;""""&amp;"&lt;a href=\"&amp;""""&amp;"09_glossary.html#"&amp;G451&amp;N451&amp;J451&amp;O451&amp;I451&amp;P451&amp;""""),"-")</f>
        <v xml:space="preserve">    sample_station_name_tu: "&lt;a href=\"09_glossary.html#sample_station_name\" target=\"_blank\" data-bs-toggle=\"tooltip\" data-bs-title=\"A sequential alphanumeric identifier for each grouping of two more non-independent camera locations (when cameras are deployed in clusters, pairs, or arrays; e.g., 'ss1' in 'ss1_bh1,' 'ss1_bh2,' 'ss1_bh3' etc.). Leave blank if not applicable.\"&gt;Sample Station Name&lt;button type=\"button\" class=\"btn btn-bd-tip-info-hidden btn-sm position-relative\"&gt;.&lt;span class=\"position-absolute top-0 start-100 translate-middle\"&gt;{{ icon_info }}&lt;/span&gt;&lt;/button&gt;&lt;/a&gt; "</v>
      </c>
    </row>
    <row r="452" spans="1:17">
      <c r="A452" s="82">
        <v>3</v>
      </c>
      <c r="B452" s="82" t="s">
        <v>1916</v>
      </c>
      <c r="C452" s="82"/>
      <c r="D452" s="82" t="s">
        <v>1670</v>
      </c>
      <c r="E452" s="82" t="s">
        <v>1396</v>
      </c>
      <c r="F452" s="82" t="s">
        <v>260</v>
      </c>
      <c r="G452" s="86" t="s">
        <v>260</v>
      </c>
      <c r="H452" s="106" t="str">
        <f t="shared" si="14"/>
        <v>sample_station_name_tu</v>
      </c>
      <c r="I452" s="102" t="s">
        <v>722</v>
      </c>
      <c r="J452" s="97" t="str">
        <f>VLOOKUP(F452,glossary!H:L,5,FALSE)</f>
        <v>A sequential alphanumeric identifier for each grouping of two more non-independent camera locations (when cameras are deployed in clusters, pairs, or arrays; e.g., 'ss1' in 'ss1_bh1,' 'ss1_bh2,' 'ss1_bh3' etc.). Leave blank if not applicable.</v>
      </c>
      <c r="K452" s="98" t="s">
        <v>722</v>
      </c>
      <c r="L452" s="82" t="str">
        <f>"{{ "&amp;H452&amp;" }}"</f>
        <v>{{ sample_station_name_tu }}</v>
      </c>
      <c r="M452" s="110" t="s">
        <v>1276</v>
      </c>
      <c r="N452" t="s">
        <v>1277</v>
      </c>
      <c r="O452" s="22" t="s">
        <v>2404</v>
      </c>
      <c r="P452" t="s">
        <v>2403</v>
      </c>
      <c r="Q452" t="str">
        <f t="shared" si="15"/>
        <v xml:space="preserve">    sample_station_name_tu: "&lt;a href=\"09_glossary.html#sample_station_name\" target=\"_blank\" data-bs-toggle=\"tooltip\" data-bs-title=\"A sequential alphanumeric identifier for each grouping of two more non-independent camera locations (when cameras are deployed in clusters, pairs, or arrays; e.g., 'ss1' in 'ss1_bh1,' 'ss1_bh2,' 'ss1_bh3' etc.). Leave blank if not applicable.\"&gt;Sample Station Name&lt;button type=\"button\" class=\"btn btn-bd-tip-info-hidden btn-sm position-relative\"&gt;.&lt;span class=\"position-absolute top-0 start-100 translate-middle\"&gt;{{ icon_info }}&lt;/span&gt;&lt;/button&gt;&lt;/a&gt; "</v>
      </c>
    </row>
    <row r="453" spans="1:17">
      <c r="A453" s="82">
        <v>1</v>
      </c>
      <c r="B453" s="82" t="s">
        <v>1525</v>
      </c>
      <c r="C453" s="82" t="s">
        <v>429</v>
      </c>
      <c r="D453" s="82" t="s">
        <v>1669</v>
      </c>
      <c r="E453" s="82" t="s">
        <v>2296</v>
      </c>
      <c r="F453" s="82" t="s">
        <v>122</v>
      </c>
      <c r="G453" s="82" t="s">
        <v>122</v>
      </c>
      <c r="H453" s="106" t="str">
        <f t="shared" si="14"/>
        <v>sample_station_tl_pl</v>
      </c>
      <c r="I453" s="97" t="s">
        <v>1645</v>
      </c>
      <c r="J453" s="97" t="str">
        <f>VLOOKUP(F453,glossary!H:L,5,FALSE)</f>
        <v>A grouping of two or more non-independent camera locations, such as when cameras are clustered or paired (recorded as 'Sample Station Name').</v>
      </c>
      <c r="K453" s="82" t="s">
        <v>1590</v>
      </c>
      <c r="L453" s="82" t="str">
        <f>"{{ "&amp;H453&amp;" }}"</f>
        <v>{{ sample_station_tl_pl }}</v>
      </c>
      <c r="M453" s="110" t="s">
        <v>1276</v>
      </c>
      <c r="N453" t="s">
        <v>1277</v>
      </c>
      <c r="O453" s="22" t="s">
        <v>2404</v>
      </c>
      <c r="P453" t="s">
        <v>2403</v>
      </c>
      <c r="Q453" t="str">
        <f t="shared" si="15"/>
        <v xml:space="preserve">    sample_station_tl_pl: "&lt;a href=\"09_glossary.html#sample_station\" target=\"_blank\" data-bs-toggle=\"tooltip\" data-bs-title=\"A grouping of two or more non-independent camera locations, such as when cameras are clustered or paired (recorded as 'Sample Station Name').\"&gt;sample stations&lt;button type=\"button\" class=\"btn btn-bd-tip-info-hidden btn-sm position-relative\"&gt;.&lt;span class=\"position-absolute top-0 start-100 translate-middle\"&gt;{{ icon_info }}&lt;/span&gt;&lt;/button&gt;&lt;/a&gt; "</v>
      </c>
    </row>
    <row r="454" spans="1:17">
      <c r="A454" s="82">
        <v>1</v>
      </c>
      <c r="B454" s="82" t="s">
        <v>1525</v>
      </c>
      <c r="C454" s="82" t="s">
        <v>429</v>
      </c>
      <c r="D454" s="82" t="s">
        <v>1670</v>
      </c>
      <c r="E454" s="82" t="s">
        <v>2296</v>
      </c>
      <c r="F454" s="82" t="s">
        <v>122</v>
      </c>
      <c r="G454" s="82" t="s">
        <v>122</v>
      </c>
      <c r="H454" s="106" t="str">
        <f t="shared" si="14"/>
        <v>sample_station_tu_pl</v>
      </c>
      <c r="I454" s="97" t="s">
        <v>1631</v>
      </c>
      <c r="J454" s="97" t="str">
        <f>VLOOKUP(F454,glossary!H:L,5,FALSE)</f>
        <v>A grouping of two or more non-independent camera locations, such as when cameras are clustered or paired (recorded as 'Sample Station Name').</v>
      </c>
      <c r="K454" s="82" t="s">
        <v>1582</v>
      </c>
      <c r="L454" s="82" t="str">
        <f>"{{ "&amp;H454&amp;" }}"</f>
        <v>{{ sample_station_tu_pl }}</v>
      </c>
      <c r="M454" s="110" t="s">
        <v>1276</v>
      </c>
      <c r="N454" t="s">
        <v>1277</v>
      </c>
      <c r="O454" s="22" t="s">
        <v>2404</v>
      </c>
      <c r="P454" t="s">
        <v>2403</v>
      </c>
      <c r="Q454" t="str">
        <f t="shared" si="15"/>
        <v xml:space="preserve">    sample_station_tu_pl: "&lt;a href=\"09_glossary.html#sample_station\" target=\"_blank\" data-bs-toggle=\"tooltip\" data-bs-title=\"A grouping of two or more non-independent camera locations, such as when cameras are clustered or paired (recorded as 'Sample Station Name').\"&gt;Sample stations&lt;button type=\"button\" class=\"btn btn-bd-tip-info-hidden btn-sm position-relative\"&gt;.&lt;span class=\"position-absolute top-0 start-100 translate-middle\"&gt;{{ icon_info }}&lt;/span&gt;&lt;/button&gt;&lt;/a&gt; "</v>
      </c>
    </row>
    <row r="455" spans="1:17">
      <c r="A455" s="82">
        <v>1</v>
      </c>
      <c r="B455" s="82" t="s">
        <v>1525</v>
      </c>
      <c r="C455" s="82" t="s">
        <v>0</v>
      </c>
      <c r="D455" s="82" t="s">
        <v>1670</v>
      </c>
      <c r="E455" s="82" t="s">
        <v>2290</v>
      </c>
      <c r="F455" s="82" t="s">
        <v>23</v>
      </c>
      <c r="G455" s="82" t="s">
        <v>23</v>
      </c>
      <c r="H455" s="106" t="str">
        <f t="shared" si="14"/>
        <v>mod_sc_tu_abrv</v>
      </c>
      <c r="I455" s="97" t="s">
        <v>1617</v>
      </c>
      <c r="J455" s="97" t="str">
        <f>VLOOKUP(F455,glossary!H:L,5,FALSE)</f>
        <v>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c r="K455" s="82" t="s">
        <v>1600</v>
      </c>
      <c r="L455" s="82" t="str">
        <f>"{{ "&amp;H455&amp;" }}"</f>
        <v>{{ mod_sc_tu_abrv }}</v>
      </c>
      <c r="M455" s="110" t="s">
        <v>1276</v>
      </c>
      <c r="N455" t="s">
        <v>1277</v>
      </c>
      <c r="O455" s="22" t="s">
        <v>2404</v>
      </c>
      <c r="P455" t="s">
        <v>2403</v>
      </c>
      <c r="Q455" t="str">
        <f t="shared" si="15"/>
        <v xml:space="preserve">    mod_sc_tu_abrv: "&lt;a href=\"09_glossary.html#mod_sc\" target=\"_blank\" data-bs-toggle=\"tooltip\" data-bs-title=\"A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density.\"&gt;SC&lt;button type=\"button\" class=\"btn btn-bd-tip-info-hidden btn-sm position-relative\"&gt;.&lt;span class=\"position-absolute top-0 start-100 translate-middle\"&gt;{{ icon_info }}&lt;/span&gt;&lt;/button&gt;&lt;/a&gt; "</v>
      </c>
    </row>
    <row r="456" spans="1:17">
      <c r="A456" s="82">
        <v>2</v>
      </c>
      <c r="B456" s="82" t="s">
        <v>1922</v>
      </c>
      <c r="C456" s="82"/>
      <c r="D456" s="82" t="s">
        <v>1669</v>
      </c>
      <c r="E456" s="82" t="s">
        <v>1396</v>
      </c>
      <c r="F456" s="82" t="s">
        <v>120</v>
      </c>
      <c r="G456" s="82" t="s">
        <v>120</v>
      </c>
      <c r="H456" s="106" t="str">
        <f t="shared" si="14"/>
        <v>baitlure_scent_lure_tl</v>
      </c>
      <c r="I456" s="97" t="s">
        <v>1351</v>
      </c>
      <c r="J456" s="97" t="str">
        <f>VLOOKUP(F456,glossary!H:L,5,FALSE)</f>
        <v>Any material that draws animals closer via their sense of smell (Schlexer, 2008).</v>
      </c>
      <c r="K456" s="82" t="s">
        <v>2229</v>
      </c>
      <c r="L456" s="82" t="str">
        <f>"{{ "&amp;H456&amp;" }}"</f>
        <v>{{ baitlure_scent_lure_tl }}</v>
      </c>
      <c r="M456" s="110" t="s">
        <v>1276</v>
      </c>
      <c r="N456" t="s">
        <v>1277</v>
      </c>
      <c r="O456" s="22" t="s">
        <v>2404</v>
      </c>
      <c r="P456" t="s">
        <v>2403</v>
      </c>
      <c r="Q456" t="str">
        <f t="shared" si="15"/>
        <v xml:space="preserve">    baitlure_scent_lure_tl: "&lt;a href=\"09_glossary.html#baitlure_scent_lure\" target=\"_blank\" data-bs-toggle=\"tooltip\" data-bs-title=\"Any material that draws animals closer via their sense of smell (Schlexer, 2008).\"&gt;scent lure&lt;button type=\"button\" class=\"btn btn-bd-tip-info-hidden btn-sm position-relative\"&gt;.&lt;span class=\"position-absolute top-0 start-100 translate-middle\"&gt;{{ icon_info }}&lt;/span&gt;&lt;/button&gt;&lt;/a&gt; "</v>
      </c>
    </row>
    <row r="457" spans="1:17">
      <c r="A457" s="82">
        <v>3</v>
      </c>
      <c r="B457" s="82" t="s">
        <v>1916</v>
      </c>
      <c r="C457" s="82"/>
      <c r="D457" s="82" t="s">
        <v>1669</v>
      </c>
      <c r="E457" s="82" t="s">
        <v>1396</v>
      </c>
      <c r="F457" s="82" t="s">
        <v>120</v>
      </c>
      <c r="G457" s="86" t="s">
        <v>120</v>
      </c>
      <c r="H457" s="106" t="str">
        <f t="shared" si="14"/>
        <v>baitlure_scent_lure_tl</v>
      </c>
      <c r="I457" s="104" t="s">
        <v>1351</v>
      </c>
      <c r="J457" s="97" t="str">
        <f>VLOOKUP(F457,glossary!H:L,5,FALSE)</f>
        <v>Any material that draws animals closer via their sense of smell (Schlexer, 2008).</v>
      </c>
      <c r="K457" s="99" t="s">
        <v>1351</v>
      </c>
      <c r="L457" s="82" t="str">
        <f>"{{ "&amp;H457&amp;" }}"</f>
        <v>{{ baitlure_scent_lure_tl }}</v>
      </c>
      <c r="M457" s="110" t="s">
        <v>1276</v>
      </c>
      <c r="N457" t="s">
        <v>1277</v>
      </c>
      <c r="O457" s="22" t="s">
        <v>2404</v>
      </c>
      <c r="P457" t="s">
        <v>2403</v>
      </c>
      <c r="Q457" t="str">
        <f t="shared" si="15"/>
        <v xml:space="preserve">    baitlure_scent_lure_tl: "&lt;a href=\"09_glossary.html#baitlure_scent_lure\" target=\"_blank\" data-bs-toggle=\"tooltip\" data-bs-title=\"Any material that draws animals closer via their sense of smell (Schlexer, 2008).\"&gt;scent lure&lt;button type=\"button\" class=\"btn btn-bd-tip-info-hidden btn-sm position-relative\"&gt;.&lt;span class=\"position-absolute top-0 start-100 translate-middle\"&gt;{{ icon_info }}&lt;/span&gt;&lt;/button&gt;&lt;/a&gt; "</v>
      </c>
    </row>
    <row r="458" spans="1:17">
      <c r="A458" s="82">
        <v>2</v>
      </c>
      <c r="B458" s="82" t="s">
        <v>1922</v>
      </c>
      <c r="C458" s="82"/>
      <c r="D458" s="82" t="s">
        <v>1670</v>
      </c>
      <c r="E458" s="82" t="s">
        <v>1396</v>
      </c>
      <c r="F458" s="82" t="s">
        <v>120</v>
      </c>
      <c r="G458" s="82" t="s">
        <v>120</v>
      </c>
      <c r="H458" s="106" t="str">
        <f t="shared" si="14"/>
        <v>baitlure_scent_lure_tu</v>
      </c>
      <c r="I458" s="97" t="s">
        <v>121</v>
      </c>
      <c r="J458" s="97" t="str">
        <f>VLOOKUP(F458,glossary!H:L,5,FALSE)</f>
        <v>Any material that draws animals closer via their sense of smell (Schlexer, 2008).</v>
      </c>
      <c r="K458" s="82" t="s">
        <v>2228</v>
      </c>
      <c r="L458" s="82" t="str">
        <f>"{{ "&amp;H458&amp;" }}"</f>
        <v>{{ baitlure_scent_lure_tu }}</v>
      </c>
      <c r="M458" s="110" t="s">
        <v>1276</v>
      </c>
      <c r="N458" t="s">
        <v>1277</v>
      </c>
      <c r="O458" s="22" t="s">
        <v>2404</v>
      </c>
      <c r="P458" t="s">
        <v>2403</v>
      </c>
      <c r="Q458" t="str">
        <f t="shared" si="15"/>
        <v xml:space="preserve">    baitlure_scent_lure_tu: "&lt;a href=\"09_glossary.html#baitlure_scent_lure\" target=\"_blank\" data-bs-toggle=\"tooltip\" data-bs-title=\"Any material that draws animals closer via their sense of smell (Schlexer, 2008).\"&gt;Scent lure&lt;button type=\"button\" class=\"btn btn-bd-tip-info-hidden btn-sm position-relative\"&gt;.&lt;span class=\"position-absolute top-0 start-100 translate-middle\"&gt;{{ icon_info }}&lt;/span&gt;&lt;/button&gt;&lt;/a&gt; "</v>
      </c>
    </row>
    <row r="459" spans="1:17">
      <c r="A459" s="82">
        <v>3</v>
      </c>
      <c r="B459" s="82" t="s">
        <v>1916</v>
      </c>
      <c r="C459" s="82"/>
      <c r="D459" s="82" t="s">
        <v>1670</v>
      </c>
      <c r="E459" s="82" t="s">
        <v>1396</v>
      </c>
      <c r="F459" s="82" t="s">
        <v>120</v>
      </c>
      <c r="G459" s="86" t="s">
        <v>120</v>
      </c>
      <c r="H459" s="106" t="str">
        <f t="shared" si="14"/>
        <v>baitlure_scent_lure_tu</v>
      </c>
      <c r="I459" s="102" t="s">
        <v>121</v>
      </c>
      <c r="J459" s="97" t="str">
        <f>VLOOKUP(F459,glossary!H:L,5,FALSE)</f>
        <v>Any material that draws animals closer via their sense of smell (Schlexer, 2008).</v>
      </c>
      <c r="K459" s="86" t="s">
        <v>121</v>
      </c>
      <c r="L459" s="82" t="str">
        <f>"{{ "&amp;H459&amp;" }}"</f>
        <v>{{ baitlure_scent_lure_tu }}</v>
      </c>
      <c r="M459" s="110" t="s">
        <v>1276</v>
      </c>
      <c r="N459" t="s">
        <v>1277</v>
      </c>
      <c r="O459" s="22" t="s">
        <v>2404</v>
      </c>
      <c r="P459" t="s">
        <v>2403</v>
      </c>
      <c r="Q459" t="str">
        <f t="shared" si="15"/>
        <v xml:space="preserve">    baitlure_scent_lure_tu: "&lt;a href=\"09_glossary.html#baitlure_scent_lure\" target=\"_blank\" data-bs-toggle=\"tooltip\" data-bs-title=\"Any material that draws animals closer via their sense of smell (Schlexer, 2008).\"&gt;Scent lure&lt;button type=\"button\" class=\"btn btn-bd-tip-info-hidden btn-sm position-relative\"&gt;.&lt;span class=\"position-absolute top-0 start-100 translate-middle\"&gt;{{ icon_info }}&lt;/span&gt;&lt;/button&gt;&lt;/a&gt; "</v>
      </c>
    </row>
    <row r="460" spans="1:17">
      <c r="A460" s="82">
        <v>2</v>
      </c>
      <c r="B460" s="82" t="s">
        <v>1922</v>
      </c>
      <c r="C460" s="82"/>
      <c r="D460" s="82" t="s">
        <v>1669</v>
      </c>
      <c r="E460" s="82" t="s">
        <v>2296</v>
      </c>
      <c r="F460" s="82" t="s">
        <v>120</v>
      </c>
      <c r="G460" s="82" t="s">
        <v>120</v>
      </c>
      <c r="H460" s="106" t="str">
        <f t="shared" si="14"/>
        <v>baitlure_scent_lure_tl_pl</v>
      </c>
      <c r="I460" s="97" t="s">
        <v>2382</v>
      </c>
      <c r="J460" s="97" t="str">
        <f>VLOOKUP(F460,glossary!H:L,5,FALSE)</f>
        <v>Any material that draws animals closer via their sense of smell (Schlexer, 2008).</v>
      </c>
      <c r="K460" s="82" t="s">
        <v>2384</v>
      </c>
      <c r="L460" s="82" t="str">
        <f>"{{ "&amp;H460&amp;" }}"</f>
        <v>{{ baitlure_scent_lure_tl_pl }}</v>
      </c>
      <c r="M460" s="110" t="s">
        <v>1276</v>
      </c>
      <c r="N460" t="s">
        <v>1277</v>
      </c>
      <c r="O460" s="22" t="s">
        <v>2404</v>
      </c>
      <c r="P460" t="s">
        <v>2403</v>
      </c>
      <c r="Q460" t="str">
        <f t="shared" si="15"/>
        <v xml:space="preserve">    baitlure_scent_lure_tl_pl: "&lt;a href=\"09_glossary.html#baitlure_scent_lure\" target=\"_blank\" data-bs-toggle=\"tooltip\" data-bs-title=\"Any material that draws animals closer via their sense of smell (Schlexer, 2008).\"&gt;scent lures&lt;button type=\"button\" class=\"btn btn-bd-tip-info-hidden btn-sm position-relative\"&gt;.&lt;span class=\"position-absolute top-0 start-100 translate-middle\"&gt;{{ icon_info }}&lt;/span&gt;&lt;/button&gt;&lt;/a&gt; "</v>
      </c>
    </row>
    <row r="461" spans="1:17">
      <c r="A461" s="82">
        <v>2</v>
      </c>
      <c r="B461" s="82" t="s">
        <v>1922</v>
      </c>
      <c r="C461" s="82"/>
      <c r="D461" s="82" t="s">
        <v>1670</v>
      </c>
      <c r="E461" s="82" t="s">
        <v>2296</v>
      </c>
      <c r="F461" s="82" t="s">
        <v>120</v>
      </c>
      <c r="G461" s="82" t="s">
        <v>120</v>
      </c>
      <c r="H461" s="106" t="str">
        <f t="shared" si="14"/>
        <v>baitlure_scent_lure_tu_pl</v>
      </c>
      <c r="I461" s="97" t="s">
        <v>2381</v>
      </c>
      <c r="J461" s="97" t="str">
        <f>VLOOKUP(F461,glossary!H:L,5,FALSE)</f>
        <v>Any material that draws animals closer via their sense of smell (Schlexer, 2008).</v>
      </c>
      <c r="K461" s="82" t="s">
        <v>2383</v>
      </c>
      <c r="L461" s="82" t="str">
        <f>"{{ "&amp;H461&amp;" }}"</f>
        <v>{{ baitlure_scent_lure_tu_pl }}</v>
      </c>
      <c r="M461" s="110" t="s">
        <v>1276</v>
      </c>
      <c r="N461" t="s">
        <v>1277</v>
      </c>
      <c r="O461" s="22" t="s">
        <v>2404</v>
      </c>
      <c r="P461" t="s">
        <v>2403</v>
      </c>
      <c r="Q461" t="str">
        <f t="shared" si="15"/>
        <v xml:space="preserve">    baitlure_scent_lure_tu_pl: "&lt;a href=\"09_glossary.html#baitlure_scent_lure\" target=\"_blank\" data-bs-toggle=\"tooltip\" data-bs-title=\"Any material that draws animals closer via their sense of smell (Schlexer, 2008).\"&gt;Scent lures&lt;button type=\"button\" class=\"btn btn-bd-tip-info-hidden btn-sm position-relative\"&gt;.&lt;span class=\"position-absolute top-0 start-100 translate-middle\"&gt;{{ icon_info }}&lt;/span&gt;&lt;/button&gt;&lt;/a&gt; "</v>
      </c>
    </row>
    <row r="462" spans="1:17">
      <c r="A462" s="82">
        <v>2</v>
      </c>
      <c r="B462" s="82" t="s">
        <v>1922</v>
      </c>
      <c r="C462" s="82"/>
      <c r="D462" s="82" t="s">
        <v>1670</v>
      </c>
      <c r="E462" s="82" t="s">
        <v>1396</v>
      </c>
      <c r="F462" s="82" t="s">
        <v>323</v>
      </c>
      <c r="G462" s="82" t="s">
        <v>323</v>
      </c>
      <c r="H462" s="106" t="str">
        <f t="shared" si="14"/>
        <v>sd_card_id_tu</v>
      </c>
      <c r="I462" s="97" t="s">
        <v>765</v>
      </c>
      <c r="J462" s="97" t="str">
        <f>VLOOKUP(F462,glossary!H:L,5,FALSE)</f>
        <v>The ID label on an SD card (e.g., 'cmu_100').</v>
      </c>
      <c r="K462" s="82" t="s">
        <v>2020</v>
      </c>
      <c r="L462" s="82" t="str">
        <f>"{{ "&amp;H462&amp;" }}"</f>
        <v>{{ sd_card_id_tu }}</v>
      </c>
      <c r="M462" s="110" t="s">
        <v>1276</v>
      </c>
      <c r="N462" t="s">
        <v>1277</v>
      </c>
      <c r="O462" s="22" t="s">
        <v>2404</v>
      </c>
      <c r="P462" t="s">
        <v>2403</v>
      </c>
      <c r="Q462" t="str">
        <f t="shared" si="15"/>
        <v xml:space="preserve">    sd_card_id_tu: "&lt;a href=\"09_glossary.html#sd_card_id\" target=\"_blank\" data-bs-toggle=\"tooltip\" data-bs-title=\"The ID label on an SD card (e.g., 'cmu_100').\"&gt;SD Card ID&lt;button type=\"button\" class=\"btn btn-bd-tip-info-hidden btn-sm position-relative\"&gt;.&lt;span class=\"position-absolute top-0 start-100 translate-middle\"&gt;{{ icon_info }}&lt;/span&gt;&lt;/button&gt;&lt;/a&gt; "</v>
      </c>
    </row>
    <row r="463" spans="1:17">
      <c r="A463" s="82">
        <v>3</v>
      </c>
      <c r="B463" s="82" t="s">
        <v>1916</v>
      </c>
      <c r="C463" s="82"/>
      <c r="D463" s="82" t="s">
        <v>1670</v>
      </c>
      <c r="E463" s="82" t="s">
        <v>1396</v>
      </c>
      <c r="F463" s="82" t="s">
        <v>323</v>
      </c>
      <c r="G463" s="86" t="s">
        <v>323</v>
      </c>
      <c r="H463" s="106" t="str">
        <f t="shared" si="14"/>
        <v>sd_card_id_tu</v>
      </c>
      <c r="I463" s="102" t="s">
        <v>765</v>
      </c>
      <c r="J463" s="97" t="str">
        <f>VLOOKUP(F463,glossary!H:L,5,FALSE)</f>
        <v>The ID label on an SD card (e.g., 'cmu_100').</v>
      </c>
      <c r="K463" s="98" t="s">
        <v>765</v>
      </c>
      <c r="L463" s="82" t="str">
        <f>"{{ "&amp;H463&amp;" }}"</f>
        <v>{{ sd_card_id_tu }}</v>
      </c>
      <c r="M463" s="110" t="s">
        <v>1276</v>
      </c>
      <c r="N463" t="s">
        <v>1277</v>
      </c>
      <c r="O463" s="22" t="s">
        <v>2404</v>
      </c>
      <c r="P463" t="s">
        <v>2403</v>
      </c>
      <c r="Q463" t="str">
        <f t="shared" si="15"/>
        <v xml:space="preserve">    sd_card_id_tu: "&lt;a href=\"09_glossary.html#sd_card_id\" target=\"_blank\" data-bs-toggle=\"tooltip\" data-bs-title=\"The ID label on an SD card (e.g., 'cmu_100').\"&gt;SD Card ID&lt;button type=\"button\" class=\"btn btn-bd-tip-info-hidden btn-sm position-relative\"&gt;.&lt;span class=\"position-absolute top-0 start-100 translate-middle\"&gt;{{ icon_info }}&lt;/span&gt;&lt;/button&gt;&lt;/a&gt; "</v>
      </c>
    </row>
    <row r="464" spans="1:17">
      <c r="A464" s="82">
        <v>2</v>
      </c>
      <c r="B464" s="82" t="s">
        <v>1922</v>
      </c>
      <c r="C464" s="82"/>
      <c r="D464" s="82" t="s">
        <v>1670</v>
      </c>
      <c r="E464" s="82" t="s">
        <v>1396</v>
      </c>
      <c r="F464" s="82" t="s">
        <v>321</v>
      </c>
      <c r="G464" s="82" t="s">
        <v>321</v>
      </c>
      <c r="H464" s="106" t="str">
        <f t="shared" ref="H464:H527" si="16">IF(D464="-","-",IF(E464&lt;&gt;"-",(G464&amp;"_"&amp;D464&amp;"_"&amp;E464),G464&amp;"_"&amp;D464))</f>
        <v>sd_card_replaced_tu</v>
      </c>
      <c r="I464" s="97" t="s">
        <v>766</v>
      </c>
      <c r="J464" s="97" t="str">
        <f>VLOOKUP(F464,glossary!H:L,5,FALSE)</f>
        <v>Whether the SD card was replaced.</v>
      </c>
      <c r="K464" s="82" t="s">
        <v>2019</v>
      </c>
      <c r="L464" s="82" t="str">
        <f>"{{ "&amp;H464&amp;" }}"</f>
        <v>{{ sd_card_replaced_tu }}</v>
      </c>
      <c r="M464" s="110" t="s">
        <v>1276</v>
      </c>
      <c r="N464" t="s">
        <v>1277</v>
      </c>
      <c r="O464" s="22" t="s">
        <v>2404</v>
      </c>
      <c r="P464" t="s">
        <v>2403</v>
      </c>
      <c r="Q464" t="str">
        <f t="shared" si="15"/>
        <v xml:space="preserve">    sd_card_replaced_tu: "&lt;a href=\"09_glossary.html#sd_card_replaced\" target=\"_blank\" data-bs-toggle=\"tooltip\" data-bs-title=\"Whether the SD card was replaced.\"&gt;SD Card Replaced&lt;button type=\"button\" class=\"btn btn-bd-tip-info-hidden btn-sm position-relative\"&gt;.&lt;span class=\"position-absolute top-0 start-100 translate-middle\"&gt;{{ icon_info }}&lt;/span&gt;&lt;/button&gt;&lt;/a&gt; "</v>
      </c>
    </row>
    <row r="465" spans="1:17">
      <c r="A465" s="82">
        <v>3</v>
      </c>
      <c r="B465" s="82" t="s">
        <v>1916</v>
      </c>
      <c r="C465" s="82"/>
      <c r="D465" s="82" t="s">
        <v>1670</v>
      </c>
      <c r="E465" s="82" t="s">
        <v>1396</v>
      </c>
      <c r="F465" s="82" t="s">
        <v>321</v>
      </c>
      <c r="G465" s="86" t="s">
        <v>321</v>
      </c>
      <c r="H465" s="106" t="str">
        <f t="shared" si="16"/>
        <v>sd_card_replaced_tu</v>
      </c>
      <c r="I465" s="102" t="s">
        <v>766</v>
      </c>
      <c r="J465" s="97" t="str">
        <f>VLOOKUP(F465,glossary!H:L,5,FALSE)</f>
        <v>Whether the SD card was replaced.</v>
      </c>
      <c r="K465" s="98" t="s">
        <v>766</v>
      </c>
      <c r="L465" s="82" t="str">
        <f>"{{ "&amp;H465&amp;" }}"</f>
        <v>{{ sd_card_replaced_tu }}</v>
      </c>
      <c r="M465" s="110" t="s">
        <v>1276</v>
      </c>
      <c r="N465" t="s">
        <v>1277</v>
      </c>
      <c r="O465" s="22" t="s">
        <v>2404</v>
      </c>
      <c r="P465" t="s">
        <v>2403</v>
      </c>
      <c r="Q465" t="str">
        <f t="shared" si="15"/>
        <v xml:space="preserve">    sd_card_replaced_tu: "&lt;a href=\"09_glossary.html#sd_card_replaced\" target=\"_blank\" data-bs-toggle=\"tooltip\" data-bs-title=\"Whether the SD card was replaced.\"&gt;SD Card Replaced&lt;button type=\"button\" class=\"btn btn-bd-tip-info-hidden btn-sm position-relative\"&gt;.&lt;span class=\"position-absolute top-0 start-100 translate-middle\"&gt;{{ icon_info }}&lt;/span&gt;&lt;/button&gt;&lt;/a&gt; "</v>
      </c>
    </row>
    <row r="466" spans="1:17">
      <c r="A466" s="82">
        <v>1</v>
      </c>
      <c r="B466" s="82" t="s">
        <v>1525</v>
      </c>
      <c r="C466" s="82" t="s">
        <v>0</v>
      </c>
      <c r="D466" s="82" t="s">
        <v>1670</v>
      </c>
      <c r="E466" s="82" t="s">
        <v>2295</v>
      </c>
      <c r="F466" s="82" t="s">
        <v>319</v>
      </c>
      <c r="G466" s="82" t="s">
        <v>319</v>
      </c>
      <c r="H466" s="106" t="str">
        <f t="shared" si="16"/>
        <v>sd_card_status_tu_nu</v>
      </c>
      <c r="I466" s="97" t="s">
        <v>1546</v>
      </c>
      <c r="J466" s="97" t="str">
        <f>VLOOKUP(F466,glossary!H:L,5,FALSE)</f>
        <v>The remaining storage capacity on an SD card; collected during a camera service or retrieval.</v>
      </c>
      <c r="K466" s="82" t="s">
        <v>1554</v>
      </c>
      <c r="L466" s="82" t="str">
        <f>"{{ "&amp;H466&amp;" }}"</f>
        <v>{{ sd_card_status_tu_nu }}</v>
      </c>
      <c r="M466" s="110" t="s">
        <v>1276</v>
      </c>
      <c r="N466" t="s">
        <v>1277</v>
      </c>
      <c r="O466" s="22" t="s">
        <v>2404</v>
      </c>
      <c r="P466" t="s">
        <v>2403</v>
      </c>
      <c r="Q466" t="str">
        <f t="shared" si="15"/>
        <v xml:space="preserve">    sd_card_status_tu_nu: "&lt;a href=\"09_glossary.html#sd_card_status\" target=\"_blank\" data-bs-toggle=\"tooltip\" data-bs-title=\"The remaining storage capacity on an SD card; collected during a camera service or retrieval.\"&gt;SD Card Status&lt;button type=\"button\" class=\"btn btn-bd-tip-info-hidden btn-sm position-relative\"&gt;.&lt;span class=\"position-absolute top-0 start-100 translate-middle\"&gt;{{ icon_info }}&lt;/span&gt;&lt;/button&gt;&lt;/a&gt; "</v>
      </c>
    </row>
    <row r="467" spans="1:17">
      <c r="A467" s="82">
        <v>2</v>
      </c>
      <c r="B467" s="82" t="s">
        <v>1922</v>
      </c>
      <c r="C467" s="82"/>
      <c r="D467" s="82" t="s">
        <v>1670</v>
      </c>
      <c r="E467" s="82" t="s">
        <v>2289</v>
      </c>
      <c r="F467" s="82" t="s">
        <v>319</v>
      </c>
      <c r="G467" s="82" t="s">
        <v>319</v>
      </c>
      <c r="H467" s="106" t="str">
        <f t="shared" si="16"/>
        <v>sd_card_status_tu_u</v>
      </c>
      <c r="I467" s="97" t="s">
        <v>767</v>
      </c>
      <c r="J467" s="97" t="str">
        <f>VLOOKUP(F467,glossary!H:L,5,FALSE)</f>
        <v>The remaining storage capacity on an SD card; collected during a camera service or retrieval.</v>
      </c>
      <c r="K467" s="82" t="s">
        <v>2018</v>
      </c>
      <c r="L467" s="82" t="str">
        <f>"{{ "&amp;H467&amp;" }}"</f>
        <v>{{ sd_card_status_tu_u }}</v>
      </c>
      <c r="M467" s="110" t="s">
        <v>1276</v>
      </c>
      <c r="N467" t="s">
        <v>1277</v>
      </c>
      <c r="O467" s="22" t="s">
        <v>2404</v>
      </c>
      <c r="P467" t="s">
        <v>2403</v>
      </c>
      <c r="Q467" t="str">
        <f t="shared" si="15"/>
        <v xml:space="preserve">    sd_card_status_tu_u: "&lt;a href=\"09_glossary.html#sd_card_status\" target=\"_blank\" data-bs-toggle=\"tooltip\" data-bs-title=\"The remaining storage capacity on an SD card; collected during a camera service or retrieval.\"&gt;SD Card Status (% Full)&lt;button type=\"button\" class=\"btn btn-bd-tip-info-hidden btn-sm position-relative\"&gt;.&lt;span class=\"position-absolute top-0 start-100 translate-middle\"&gt;{{ icon_info }}&lt;/span&gt;&lt;/button&gt;&lt;/a&gt; "</v>
      </c>
    </row>
    <row r="468" spans="1:17">
      <c r="A468" s="82">
        <v>3</v>
      </c>
      <c r="B468" s="82" t="s">
        <v>1916</v>
      </c>
      <c r="C468" s="82"/>
      <c r="D468" s="82" t="s">
        <v>1670</v>
      </c>
      <c r="E468" s="82" t="s">
        <v>2289</v>
      </c>
      <c r="F468" s="82" t="s">
        <v>319</v>
      </c>
      <c r="G468" s="86" t="s">
        <v>319</v>
      </c>
      <c r="H468" s="106" t="str">
        <f t="shared" si="16"/>
        <v>sd_card_status_tu_u</v>
      </c>
      <c r="I468" s="102" t="s">
        <v>767</v>
      </c>
      <c r="J468" s="97" t="str">
        <f>VLOOKUP(F468,glossary!H:L,5,FALSE)</f>
        <v>The remaining storage capacity on an SD card; collected during a camera service or retrieval.</v>
      </c>
      <c r="K468" s="98" t="s">
        <v>767</v>
      </c>
      <c r="L468" s="82" t="str">
        <f>"{{ "&amp;H468&amp;" }}"</f>
        <v>{{ sd_card_status_tu_u }}</v>
      </c>
      <c r="M468" s="110" t="s">
        <v>1276</v>
      </c>
      <c r="N468" t="s">
        <v>1277</v>
      </c>
      <c r="O468" s="22" t="s">
        <v>2404</v>
      </c>
      <c r="P468" t="s">
        <v>2403</v>
      </c>
      <c r="Q468" t="str">
        <f t="shared" si="15"/>
        <v xml:space="preserve">    sd_card_status_tu_u: "&lt;a href=\"09_glossary.html#sd_card_status\" target=\"_blank\" data-bs-toggle=\"tooltip\" data-bs-title=\"The remaining storage capacity on an SD card; collected during a camera service or retrieval.\"&gt;SD Card Status (% Full)&lt;button type=\"button\" class=\"btn btn-bd-tip-info-hidden btn-sm position-relative\"&gt;.&lt;span class=\"position-absolute top-0 start-100 translate-middle\"&gt;{{ icon_info }}&lt;/span&gt;&lt;/button&gt;&lt;/a&gt; "</v>
      </c>
    </row>
    <row r="469" spans="1:17">
      <c r="A469" s="82">
        <v>2</v>
      </c>
      <c r="B469" s="82" t="s">
        <v>1922</v>
      </c>
      <c r="C469" s="82"/>
      <c r="D469" s="82" t="s">
        <v>1670</v>
      </c>
      <c r="E469" s="82" t="s">
        <v>1396</v>
      </c>
      <c r="F469" s="82" t="s">
        <v>318</v>
      </c>
      <c r="G469" s="82" t="s">
        <v>318</v>
      </c>
      <c r="H469" s="106" t="str">
        <f t="shared" si="16"/>
        <v>security_tu</v>
      </c>
      <c r="I469" s="97" t="s">
        <v>768</v>
      </c>
      <c r="J469" s="97" t="str">
        <f>VLOOKUP(F469,glossary!H:L,5,FALSE)</f>
        <v>The equipment used to secure the camera (e.g., 'Security box,' 'Bracket,' 'Bracket + Screws,' or 'None').</v>
      </c>
      <c r="K469" s="82" t="s">
        <v>2016</v>
      </c>
      <c r="L469" s="82" t="str">
        <f>"{{ "&amp;H469&amp;" }}"</f>
        <v>{{ security_tu }}</v>
      </c>
      <c r="M469" s="110" t="s">
        <v>1276</v>
      </c>
      <c r="N469" t="s">
        <v>1277</v>
      </c>
      <c r="O469" s="22" t="s">
        <v>2404</v>
      </c>
      <c r="P469" t="s">
        <v>2403</v>
      </c>
      <c r="Q469" t="str">
        <f t="shared" si="15"/>
        <v xml:space="preserve">    security_tu: "&lt;a href=\"09_glossary.html#security\" target=\"_blank\" data-bs-toggle=\"tooltip\" data-bs-title=\"The equipment used to secure the camera (e.g., 'Security box,' 'Bracket,' 'Bracket + Screws,' or 'None').\"&gt;Security&lt;button type=\"button\" class=\"btn btn-bd-tip-info-hidden btn-sm position-relative\"&gt;.&lt;span class=\"position-absolute top-0 start-100 translate-middle\"&gt;{{ icon_info }}&lt;/span&gt;&lt;/button&gt;&lt;/a&gt; "</v>
      </c>
    </row>
    <row r="470" spans="1:17">
      <c r="A470" s="82">
        <v>2</v>
      </c>
      <c r="B470" s="82" t="s">
        <v>1922</v>
      </c>
      <c r="C470" s="82"/>
      <c r="D470" s="82" t="s">
        <v>1669</v>
      </c>
      <c r="E470" s="82" t="s">
        <v>1396</v>
      </c>
      <c r="F470" s="82" t="s">
        <v>118</v>
      </c>
      <c r="G470" s="82" t="s">
        <v>118</v>
      </c>
      <c r="H470" s="106" t="str">
        <f t="shared" si="16"/>
        <v>sequence_tl</v>
      </c>
      <c r="I470" s="97" t="s">
        <v>118</v>
      </c>
      <c r="J470" s="97" t="str">
        <f>VLOOKUP(F470,glossary!H:L,5,FALSE)</f>
        <v>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c r="K470" s="82" t="s">
        <v>2015</v>
      </c>
      <c r="L470" s="82" t="str">
        <f>"{{ "&amp;H470&amp;" }}"</f>
        <v>{{ sequence_tl }}</v>
      </c>
      <c r="M470" s="110" t="s">
        <v>1276</v>
      </c>
      <c r="N470" t="s">
        <v>1277</v>
      </c>
      <c r="O470" s="22" t="s">
        <v>2404</v>
      </c>
      <c r="P470" t="s">
        <v>2403</v>
      </c>
      <c r="Q470" t="str">
        <f t="shared" si="15"/>
        <v xml:space="preserve">    sequence_tl: "&lt;a href=\"09_glossary.html#sequence\" target=\"_blank\" data-bs-toggle=\"tooltip\" data-bs-title=\"A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Description).\"&gt;sequence&lt;button type=\"button\" class=\"btn btn-bd-tip-info-hidden btn-sm position-relative\"&gt;.&lt;span class=\"position-absolute top-0 start-100 translate-middle\"&gt;{{ icon_info }}&lt;/span&gt;&lt;/button&gt;&lt;/a&gt; "</v>
      </c>
    </row>
    <row r="471" spans="1:17">
      <c r="A471" s="82">
        <v>2</v>
      </c>
      <c r="B471" s="82" t="s">
        <v>1922</v>
      </c>
      <c r="C471" s="82"/>
      <c r="D471" s="82" t="s">
        <v>1670</v>
      </c>
      <c r="E471" s="82" t="s">
        <v>1396</v>
      </c>
      <c r="F471" s="82" t="s">
        <v>118</v>
      </c>
      <c r="G471" s="82" t="s">
        <v>118</v>
      </c>
      <c r="H471" s="106" t="str">
        <f t="shared" si="16"/>
        <v>sequence_tu</v>
      </c>
      <c r="I471" s="97" t="s">
        <v>119</v>
      </c>
      <c r="J471" s="97" t="str">
        <f>VLOOKUP(F471,glossary!H:L,5,FALSE)</f>
        <v>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c r="K471" s="82" t="s">
        <v>2014</v>
      </c>
      <c r="L471" s="82" t="str">
        <f>"{{ "&amp;H471&amp;" }}"</f>
        <v>{{ sequence_tu }}</v>
      </c>
      <c r="M471" s="110" t="s">
        <v>1276</v>
      </c>
      <c r="N471" t="s">
        <v>1277</v>
      </c>
      <c r="O471" s="22" t="s">
        <v>2404</v>
      </c>
      <c r="P471" t="s">
        <v>2403</v>
      </c>
      <c r="Q471" t="str">
        <f t="shared" si="15"/>
        <v xml:space="preserve">    sequence_tu: "&lt;a href=\"09_glossary.html#sequence\" target=\"_blank\" data-bs-toggle=\"tooltip\" data-bs-title=\"A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Description).\"&gt;Sequence&lt;button type=\"button\" class=\"btn btn-bd-tip-info-hidden btn-sm position-relative\"&gt;.&lt;span class=\"position-absolute top-0 start-100 translate-middle\"&gt;{{ icon_info }}&lt;/span&gt;&lt;/button&gt;&lt;/a&gt; "</v>
      </c>
    </row>
    <row r="472" spans="1:17">
      <c r="A472" s="82">
        <v>2</v>
      </c>
      <c r="B472" s="82" t="s">
        <v>1922</v>
      </c>
      <c r="C472" s="82"/>
      <c r="D472" s="82" t="s">
        <v>1670</v>
      </c>
      <c r="E472" s="82" t="s">
        <v>1396</v>
      </c>
      <c r="F472" s="82" t="s">
        <v>259</v>
      </c>
      <c r="G472" s="82" t="s">
        <v>259</v>
      </c>
      <c r="H472" s="106" t="str">
        <f t="shared" si="16"/>
        <v>sequence_name_tu</v>
      </c>
      <c r="I472" s="97" t="s">
        <v>724</v>
      </c>
      <c r="J472" s="97" t="str">
        <f>VLOOKUP(F472,glossary!H:L,5,FALSE)</f>
        <v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c r="K472" s="82" t="s">
        <v>2013</v>
      </c>
      <c r="L472" s="82" t="str">
        <f>"{{ "&amp;H472&amp;" }}"</f>
        <v>{{ sequence_name_tu }}</v>
      </c>
      <c r="M472" s="110" t="s">
        <v>1276</v>
      </c>
      <c r="N472" t="s">
        <v>1277</v>
      </c>
      <c r="O472" s="22" t="s">
        <v>2404</v>
      </c>
      <c r="P472" t="s">
        <v>2403</v>
      </c>
      <c r="Q472" t="str">
        <f t="shared" si="15"/>
        <v xml:space="preserve">    sequence_name_tu: "&lt;a href=\"09_glossary.html#sequence_name\" target=\"_blank\" data-bs-toggle=\"tooltip\" data-bs-title=\"A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\"&gt;Sequence Name&lt;button type=\"button\" class=\"btn btn-bd-tip-info-hidden btn-sm position-relative\"&gt;.&lt;span class=\"position-absolute top-0 start-100 translate-middle\"&gt;{{ icon_info }}&lt;/span&gt;&lt;/button&gt;&lt;/a&gt; "</v>
      </c>
    </row>
    <row r="473" spans="1:17">
      <c r="A473" s="82">
        <v>3</v>
      </c>
      <c r="B473" s="82" t="s">
        <v>1916</v>
      </c>
      <c r="C473" s="82"/>
      <c r="D473" s="82" t="s">
        <v>1670</v>
      </c>
      <c r="E473" s="82" t="s">
        <v>1396</v>
      </c>
      <c r="F473" s="82" t="s">
        <v>259</v>
      </c>
      <c r="G473" s="86" t="s">
        <v>259</v>
      </c>
      <c r="H473" s="106" t="str">
        <f t="shared" si="16"/>
        <v>sequence_name_tu</v>
      </c>
      <c r="I473" s="102" t="s">
        <v>724</v>
      </c>
      <c r="J473" s="97" t="str">
        <f>VLOOKUP(F473,glossary!H:L,5,FALSE)</f>
        <v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c r="K473" s="98" t="s">
        <v>724</v>
      </c>
      <c r="L473" s="82" t="str">
        <f>"{{ "&amp;H473&amp;" }}"</f>
        <v>{{ sequence_name_tu }}</v>
      </c>
      <c r="M473" s="110" t="s">
        <v>1276</v>
      </c>
      <c r="N473" t="s">
        <v>1277</v>
      </c>
      <c r="O473" s="22" t="s">
        <v>2404</v>
      </c>
      <c r="P473" t="s">
        <v>2403</v>
      </c>
      <c r="Q473" t="str">
        <f t="shared" si="15"/>
        <v xml:space="preserve">    sequence_name_tu: "&lt;a href=\"09_glossary.html#sequence_name\" target=\"_blank\" data-bs-toggle=\"tooltip\" data-bs-title=\"A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\"&gt;Sequence Name&lt;button type=\"button\" class=\"btn btn-bd-tip-info-hidden btn-sm position-relative\"&gt;.&lt;span class=\"position-absolute top-0 start-100 translate-middle\"&gt;{{ icon_info }}&lt;/span&gt;&lt;/button&gt;&lt;/a&gt; "</v>
      </c>
    </row>
    <row r="474" spans="1:17">
      <c r="A474" s="82">
        <v>1</v>
      </c>
      <c r="B474" s="82" t="s">
        <v>1525</v>
      </c>
      <c r="C474" s="82" t="s">
        <v>429</v>
      </c>
      <c r="D474" s="82" t="s">
        <v>1669</v>
      </c>
      <c r="E474" s="82" t="s">
        <v>2296</v>
      </c>
      <c r="F474" s="82" t="s">
        <v>118</v>
      </c>
      <c r="G474" s="82" t="s">
        <v>118</v>
      </c>
      <c r="H474" s="106" t="str">
        <f t="shared" si="16"/>
        <v>sequence_tl_pl</v>
      </c>
      <c r="I474" s="97" t="s">
        <v>2248</v>
      </c>
      <c r="J474" s="97" t="str">
        <f>VLOOKUP(F474,glossary!H:L,5,FALSE)</f>
        <v>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c r="K474" s="82" t="s">
        <v>1591</v>
      </c>
      <c r="L474" s="82" t="str">
        <f>"{{ "&amp;H474&amp;" }}"</f>
        <v>{{ sequence_tl_pl }}</v>
      </c>
      <c r="M474" s="110" t="s">
        <v>1276</v>
      </c>
      <c r="N474" t="s">
        <v>1277</v>
      </c>
      <c r="O474" s="22" t="s">
        <v>2404</v>
      </c>
      <c r="P474" t="s">
        <v>2403</v>
      </c>
      <c r="Q474" t="str">
        <f t="shared" si="15"/>
        <v xml:space="preserve">    sequence_tl_pl: "&lt;a href=\"09_glossary.html#sequence\" target=\"_blank\" data-bs-toggle=\"tooltip\" data-bs-title=\"A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Description).\"&gt;sequences&lt;button type=\"button\" class=\"btn btn-bd-tip-info-hidden btn-sm position-relative\"&gt;.&lt;span class=\"position-absolute top-0 start-100 translate-middle\"&gt;{{ icon_info }}&lt;/span&gt;&lt;/button&gt;&lt;/a&gt; "</v>
      </c>
    </row>
    <row r="475" spans="1:17">
      <c r="A475" s="82">
        <v>1</v>
      </c>
      <c r="B475" s="82" t="s">
        <v>1525</v>
      </c>
      <c r="C475" s="82" t="s">
        <v>0</v>
      </c>
      <c r="D475" s="82" t="s">
        <v>1670</v>
      </c>
      <c r="E475" s="82" t="s">
        <v>2296</v>
      </c>
      <c r="F475" s="82" t="s">
        <v>118</v>
      </c>
      <c r="G475" s="82" t="s">
        <v>118</v>
      </c>
      <c r="H475" s="106" t="str">
        <f t="shared" si="16"/>
        <v>sequence_tu_pl</v>
      </c>
      <c r="I475" s="97" t="s">
        <v>1632</v>
      </c>
      <c r="J475" s="97" t="str">
        <f>VLOOKUP(F475,glossary!H:L,5,FALSE)</f>
        <v>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c r="K475" s="82" t="s">
        <v>1583</v>
      </c>
      <c r="L475" s="82" t="str">
        <f>"{{ "&amp;H475&amp;" }}"</f>
        <v>{{ sequence_tu_pl }}</v>
      </c>
      <c r="M475" s="110" t="s">
        <v>1276</v>
      </c>
      <c r="N475" t="s">
        <v>1277</v>
      </c>
      <c r="O475" s="22" t="s">
        <v>2404</v>
      </c>
      <c r="P475" t="s">
        <v>2403</v>
      </c>
      <c r="Q475" t="str">
        <f t="shared" si="15"/>
        <v xml:space="preserve">    sequence_tu_pl: "&lt;a href=\"09_glossary.html#sequence\" target=\"_blank\" data-bs-toggle=\"tooltip\" data-bs-title=\"A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Description).\"&gt;Sequences&lt;button type=\"button\" class=\"btn btn-bd-tip-info-hidden btn-sm position-relative\"&gt;.&lt;span class=\"position-absolute top-0 start-100 translate-middle\"&gt;{{ icon_info }}&lt;/span&gt;&lt;/button&gt;&lt;/a&gt; "</v>
      </c>
    </row>
    <row r="476" spans="1:17">
      <c r="A476" s="82">
        <v>1</v>
      </c>
      <c r="B476" s="82" t="s">
        <v>1525</v>
      </c>
      <c r="C476" s="82" t="s">
        <v>0</v>
      </c>
      <c r="D476" s="82" t="s">
        <v>1670</v>
      </c>
      <c r="E476" s="82" t="s">
        <v>2290</v>
      </c>
      <c r="F476" s="82" t="s">
        <v>1730</v>
      </c>
      <c r="G476" s="82" t="s">
        <v>1730</v>
      </c>
      <c r="H476" s="106" t="str">
        <f t="shared" si="16"/>
        <v>cam_serial_number_tu_abrv</v>
      </c>
      <c r="I476" s="97" t="s">
        <v>1611</v>
      </c>
      <c r="J476" s="97" t="str">
        <f>VLOOKUP(F476,glossary!H:L,5,FALSE)</f>
        <v>The serial number of a particular camera, which is usually found inside the camera cover (e.g., 'P900FF04152022').</v>
      </c>
      <c r="K476" s="82" t="s">
        <v>2261</v>
      </c>
      <c r="L476" s="82" t="str">
        <f>"{{ "&amp;H476&amp;" }}"</f>
        <v>{{ cam_serial_number_tu_abrv }}</v>
      </c>
      <c r="M476" s="110" t="s">
        <v>1276</v>
      </c>
      <c r="N476" t="s">
        <v>1277</v>
      </c>
      <c r="O476" s="22" t="s">
        <v>2404</v>
      </c>
      <c r="P476" t="s">
        <v>2403</v>
      </c>
      <c r="Q476" t="str">
        <f t="shared" si="15"/>
        <v xml:space="preserve">    cam_serial_number_tu_abrv: "&lt;a href=\"09_glossary.html#cam_serial_number\" target=\"_blank\" data-bs-toggle=\"tooltip\" data-bs-title=\"The serial number of a particular camera, which is usually found inside the camera cover (e.g., 'P900FF04152022').\"&gt;Serial Number&lt;button type=\"button\" class=\"btn btn-bd-tip-info-hidden btn-sm position-relative\"&gt;.&lt;span class=\"position-absolute top-0 start-100 translate-middle\"&gt;{{ icon_info }}&lt;/span&gt;&lt;/button&gt;&lt;/a&gt; "</v>
      </c>
    </row>
    <row r="477" spans="1:17">
      <c r="A477" s="82">
        <v>2</v>
      </c>
      <c r="B477" s="82" t="s">
        <v>1922</v>
      </c>
      <c r="C477" s="82"/>
      <c r="D477" s="82" t="s">
        <v>1669</v>
      </c>
      <c r="E477" s="82" t="s">
        <v>1396</v>
      </c>
      <c r="F477" s="82" t="s">
        <v>116</v>
      </c>
      <c r="G477" s="82" t="s">
        <v>116</v>
      </c>
      <c r="H477" s="106" t="str">
        <f t="shared" si="16"/>
        <v>service_retrieval_tl</v>
      </c>
      <c r="I477" s="97" t="s">
        <v>1374</v>
      </c>
      <c r="J477" s="97" t="str">
        <f>VLOOKUP(F477,glossary!H:L,5,FALSE)</f>
        <v>When a crew has gone to a location to service or retrieve a remote camera.</v>
      </c>
      <c r="K477" s="82" t="s">
        <v>2012</v>
      </c>
      <c r="L477" s="82" t="str">
        <f>"{{ "&amp;H477&amp;" }}"</f>
        <v>{{ service_retrieval_tl }}</v>
      </c>
      <c r="M477" s="110" t="s">
        <v>1276</v>
      </c>
      <c r="N477" t="s">
        <v>1277</v>
      </c>
      <c r="O477" s="22" t="s">
        <v>2404</v>
      </c>
      <c r="P477" t="s">
        <v>2403</v>
      </c>
      <c r="Q477" t="str">
        <f t="shared" si="15"/>
        <v xml:space="preserve">    service_retrieval_tl: "&lt;a href=\"09_glossary.html#service_retrieval\" target=\"_blank\" data-bs-toggle=\"tooltip\" data-bs-title=\"When a crew has gone to a location to service or retrieve a remote camera.\"&gt;service/retrieval&lt;button type=\"button\" class=\"btn btn-bd-tip-info-hidden btn-sm position-relative\"&gt;.&lt;span class=\"position-absolute top-0 start-100 translate-middle\"&gt;{{ icon_info }}&lt;/span&gt;&lt;/button&gt;&lt;/a&gt; "</v>
      </c>
    </row>
    <row r="478" spans="1:17">
      <c r="A478" s="82">
        <v>3</v>
      </c>
      <c r="B478" s="82" t="s">
        <v>1916</v>
      </c>
      <c r="C478" s="82"/>
      <c r="D478" s="82" t="s">
        <v>1669</v>
      </c>
      <c r="E478" s="82" t="s">
        <v>1396</v>
      </c>
      <c r="F478" s="82" t="s">
        <v>116</v>
      </c>
      <c r="G478" s="86" t="s">
        <v>116</v>
      </c>
      <c r="H478" s="106" t="str">
        <f t="shared" si="16"/>
        <v>service_retrieval_tl</v>
      </c>
      <c r="I478" s="104" t="s">
        <v>1374</v>
      </c>
      <c r="J478" s="97" t="str">
        <f>VLOOKUP(F478,glossary!H:L,5,FALSE)</f>
        <v>When a crew has gone to a location to service or retrieve a remote camera.</v>
      </c>
      <c r="K478" s="99" t="s">
        <v>1374</v>
      </c>
      <c r="L478" s="82" t="str">
        <f>"{{ "&amp;H478&amp;" }}"</f>
        <v>{{ service_retrieval_tl }}</v>
      </c>
      <c r="M478" s="110" t="s">
        <v>1276</v>
      </c>
      <c r="N478" t="s">
        <v>1277</v>
      </c>
      <c r="O478" s="22" t="s">
        <v>2404</v>
      </c>
      <c r="P478" t="s">
        <v>2403</v>
      </c>
      <c r="Q478" t="str">
        <f t="shared" si="15"/>
        <v xml:space="preserve">    service_retrieval_tl: "&lt;a href=\"09_glossary.html#service_retrieval\" target=\"_blank\" data-bs-toggle=\"tooltip\" data-bs-title=\"When a crew has gone to a location to service or retrieve a remote camera.\"&gt;service/retrieval&lt;button type=\"button\" class=\"btn btn-bd-tip-info-hidden btn-sm position-relative\"&gt;.&lt;span class=\"position-absolute top-0 start-100 translate-middle\"&gt;{{ icon_info }}&lt;/span&gt;&lt;/button&gt;&lt;/a&gt; "</v>
      </c>
    </row>
    <row r="479" spans="1:17">
      <c r="A479" s="82">
        <v>2</v>
      </c>
      <c r="B479" s="82" t="s">
        <v>1922</v>
      </c>
      <c r="C479" s="82"/>
      <c r="D479" s="82" t="s">
        <v>1670</v>
      </c>
      <c r="E479" s="82" t="s">
        <v>1396</v>
      </c>
      <c r="F479" s="82" t="s">
        <v>116</v>
      </c>
      <c r="G479" s="82" t="s">
        <v>116</v>
      </c>
      <c r="H479" s="106" t="str">
        <f t="shared" si="16"/>
        <v>service_retrieval_tu</v>
      </c>
      <c r="I479" s="97" t="s">
        <v>725</v>
      </c>
      <c r="J479" s="97" t="str">
        <f>VLOOKUP(F479,glossary!H:L,5,FALSE)</f>
        <v>When a crew has gone to a location to service or retrieve a remote camera.</v>
      </c>
      <c r="K479" s="82" t="s">
        <v>2011</v>
      </c>
      <c r="L479" s="82" t="str">
        <f>"{{ "&amp;H479&amp;" }}"</f>
        <v>{{ service_retrieval_tu }}</v>
      </c>
      <c r="M479" s="110" t="s">
        <v>1276</v>
      </c>
      <c r="N479" t="s">
        <v>1277</v>
      </c>
      <c r="O479" s="22" t="s">
        <v>2404</v>
      </c>
      <c r="P479" t="s">
        <v>2403</v>
      </c>
      <c r="Q479" t="str">
        <f t="shared" si="15"/>
        <v xml:space="preserve">    service_retrieval_tu: "&lt;a href=\"09_glossary.html#service_retrieval\" target=\"_blank\" data-bs-toggle=\"tooltip\" data-bs-title=\"When a crew has gone to a location to service or retrieve a remote camera.\"&gt;Service/Retrieval&lt;button type=\"button\" class=\"btn btn-bd-tip-info-hidden btn-sm position-relative\"&gt;.&lt;span class=\"position-absolute top-0 start-100 translate-middle\"&gt;{{ icon_info }}&lt;/span&gt;&lt;/button&gt;&lt;/a&gt; "</v>
      </c>
    </row>
    <row r="480" spans="1:17">
      <c r="A480" s="82">
        <v>3</v>
      </c>
      <c r="B480" s="82" t="s">
        <v>1916</v>
      </c>
      <c r="C480" s="82"/>
      <c r="D480" s="82" t="s">
        <v>1670</v>
      </c>
      <c r="E480" s="82" t="s">
        <v>1396</v>
      </c>
      <c r="F480" s="82" t="s">
        <v>116</v>
      </c>
      <c r="G480" s="86" t="s">
        <v>116</v>
      </c>
      <c r="H480" s="106" t="str">
        <f t="shared" si="16"/>
        <v>service_retrieval_tu</v>
      </c>
      <c r="I480" s="102" t="s">
        <v>725</v>
      </c>
      <c r="J480" s="97" t="str">
        <f>VLOOKUP(F480,glossary!H:L,5,FALSE)</f>
        <v>When a crew has gone to a location to service or retrieve a remote camera.</v>
      </c>
      <c r="K480" s="86" t="s">
        <v>725</v>
      </c>
      <c r="L480" s="82" t="str">
        <f>"{{ "&amp;H480&amp;" }}"</f>
        <v>{{ service_retrieval_tu }}</v>
      </c>
      <c r="M480" s="110" t="s">
        <v>1276</v>
      </c>
      <c r="N480" t="s">
        <v>1277</v>
      </c>
      <c r="O480" s="22" t="s">
        <v>2404</v>
      </c>
      <c r="P480" t="s">
        <v>2403</v>
      </c>
      <c r="Q480" t="str">
        <f t="shared" si="15"/>
        <v xml:space="preserve">    service_retrieval_tu: "&lt;a href=\"09_glossary.html#service_retrieval\" target=\"_blank\" data-bs-toggle=\"tooltip\" data-bs-title=\"When a crew has gone to a location to service or retrieve a remote camera.\"&gt;Service/Retrieval&lt;button type=\"button\" class=\"btn btn-bd-tip-info-hidden btn-sm position-relative\"&gt;.&lt;span class=\"position-absolute top-0 start-100 translate-middle\"&gt;{{ icon_info }}&lt;/span&gt;&lt;/button&gt;&lt;/a&gt; "</v>
      </c>
    </row>
    <row r="481" spans="1:17">
      <c r="A481" s="82">
        <v>2</v>
      </c>
      <c r="B481" s="82" t="s">
        <v>1922</v>
      </c>
      <c r="C481" s="82"/>
      <c r="D481" s="82" t="s">
        <v>1670</v>
      </c>
      <c r="E481" s="82" t="s">
        <v>1396</v>
      </c>
      <c r="F481" s="82" t="s">
        <v>316</v>
      </c>
      <c r="G481" s="82" t="s">
        <v>316</v>
      </c>
      <c r="H481" s="106" t="str">
        <f t="shared" si="16"/>
        <v>service_retrieval_comments_tu</v>
      </c>
      <c r="I481" s="97" t="s">
        <v>769</v>
      </c>
      <c r="J481" s="97" t="str">
        <f>VLOOKUP(F481,glossary!H:L,5,FALSE)</f>
        <v>Comments describing additional details about the Service*/Retrieval.</v>
      </c>
      <c r="K481" s="82" t="s">
        <v>2010</v>
      </c>
      <c r="L481" s="82" t="str">
        <f>"{{ "&amp;H481&amp;" }}"</f>
        <v>{{ service_retrieval_comments_tu }}</v>
      </c>
      <c r="M481" s="110" t="s">
        <v>1276</v>
      </c>
      <c r="N481" t="s">
        <v>1277</v>
      </c>
      <c r="O481" s="22" t="s">
        <v>2404</v>
      </c>
      <c r="P481" t="s">
        <v>2403</v>
      </c>
      <c r="Q481" t="str">
        <f t="shared" si="15"/>
        <v xml:space="preserve">    service_retrieval_comments_tu: "&lt;a href=\"09_glossary.html#service_retrieval_comments\" target=\"_blank\" data-bs-toggle=\"tooltip\" data-bs-title=\"Comments describing additional details about the Service*/Retrieval.\"&gt;Service/Retrieval Comments&lt;button type=\"button\" class=\"btn btn-bd-tip-info-hidden btn-sm position-relative\"&gt;.&lt;span class=\"position-absolute top-0 start-100 translate-middle\"&gt;{{ icon_info }}&lt;/span&gt;&lt;/button&gt;&lt;/a&gt; "</v>
      </c>
    </row>
    <row r="482" spans="1:17">
      <c r="A482" s="82">
        <v>3</v>
      </c>
      <c r="B482" s="82" t="s">
        <v>1916</v>
      </c>
      <c r="C482" s="82"/>
      <c r="D482" s="82" t="s">
        <v>1670</v>
      </c>
      <c r="E482" s="82" t="s">
        <v>1396</v>
      </c>
      <c r="F482" s="82" t="s">
        <v>316</v>
      </c>
      <c r="G482" s="86" t="s">
        <v>316</v>
      </c>
      <c r="H482" s="106" t="str">
        <f t="shared" si="16"/>
        <v>service_retrieval_comments_tu</v>
      </c>
      <c r="I482" s="102" t="s">
        <v>769</v>
      </c>
      <c r="J482" s="97" t="str">
        <f>VLOOKUP(F482,glossary!H:L,5,FALSE)</f>
        <v>Comments describing additional details about the Service*/Retrieval.</v>
      </c>
      <c r="K482" s="98" t="s">
        <v>769</v>
      </c>
      <c r="L482" s="82" t="str">
        <f>"{{ "&amp;H482&amp;" }}"</f>
        <v>{{ service_retrieval_comments_tu }}</v>
      </c>
      <c r="M482" s="110" t="s">
        <v>1276</v>
      </c>
      <c r="N482" t="s">
        <v>1277</v>
      </c>
      <c r="O482" s="22" t="s">
        <v>2404</v>
      </c>
      <c r="P482" t="s">
        <v>2403</v>
      </c>
      <c r="Q482" t="str">
        <f t="shared" si="15"/>
        <v xml:space="preserve">    service_retrieval_comments_tu: "&lt;a href=\"09_glossary.html#service_retrieval_comments\" target=\"_blank\" data-bs-toggle=\"tooltip\" data-bs-title=\"Comments describing additional details about the Service*/Retrieval.\"&gt;Service/Retrieval Comments&lt;button type=\"button\" class=\"btn btn-bd-tip-info-hidden btn-sm position-relative\"&gt;.&lt;span class=\"position-absolute top-0 start-100 translate-middle\"&gt;{{ icon_info }}&lt;/span&gt;&lt;/button&gt;&lt;/a&gt; "</v>
      </c>
    </row>
    <row r="483" spans="1:17">
      <c r="A483" s="82">
        <v>2</v>
      </c>
      <c r="B483" s="82" t="s">
        <v>1922</v>
      </c>
      <c r="C483" s="82"/>
      <c r="D483" s="82" t="s">
        <v>1670</v>
      </c>
      <c r="E483" s="82" t="s">
        <v>1396</v>
      </c>
      <c r="F483" s="82" t="s">
        <v>256</v>
      </c>
      <c r="G483" s="82" t="s">
        <v>256</v>
      </c>
      <c r="H483" s="106" t="str">
        <f t="shared" si="16"/>
        <v>service_retrieval_crew_tu</v>
      </c>
      <c r="I483" s="97" t="s">
        <v>726</v>
      </c>
      <c r="J483" s="97" t="str">
        <f>VLOOKUP(F483,glossary!H:L,5,FALSE)</f>
        <v>The first and last names of the individuals who collected data during the Service*/Retrieval visit.</v>
      </c>
      <c r="K483" s="82" t="s">
        <v>2009</v>
      </c>
      <c r="L483" s="82" t="str">
        <f>"{{ "&amp;H483&amp;" }}"</f>
        <v>{{ service_retrieval_crew_tu }}</v>
      </c>
      <c r="M483" s="110" t="s">
        <v>1276</v>
      </c>
      <c r="N483" t="s">
        <v>1277</v>
      </c>
      <c r="O483" s="22" t="s">
        <v>2404</v>
      </c>
      <c r="P483" t="s">
        <v>2403</v>
      </c>
      <c r="Q483" t="str">
        <f t="shared" si="15"/>
        <v xml:space="preserve">    service_retrieval_crew_tu: "&lt;a href=\"09_glossary.html#service_retrieval_crew\" target=\"_blank\" data-bs-toggle=\"tooltip\" data-bs-title=\"The first and last names of the individuals who collected data during the Service*/Retrieval visit.\"&gt;Service/Retrieval Crew&lt;button type=\"button\" class=\"btn btn-bd-tip-info-hidden btn-sm position-relative\"&gt;.&lt;span class=\"position-absolute top-0 start-100 translate-middle\"&gt;{{ icon_info }}&lt;/span&gt;&lt;/button&gt;&lt;/a&gt; "</v>
      </c>
    </row>
    <row r="484" spans="1:17">
      <c r="A484" s="82">
        <v>3</v>
      </c>
      <c r="B484" s="82" t="s">
        <v>1916</v>
      </c>
      <c r="C484" s="82"/>
      <c r="D484" s="82" t="s">
        <v>1670</v>
      </c>
      <c r="E484" s="82" t="s">
        <v>1396</v>
      </c>
      <c r="F484" s="82" t="s">
        <v>256</v>
      </c>
      <c r="G484" s="86" t="s">
        <v>256</v>
      </c>
      <c r="H484" s="106" t="str">
        <f t="shared" si="16"/>
        <v>service_retrieval_crew_tu</v>
      </c>
      <c r="I484" s="102" t="s">
        <v>726</v>
      </c>
      <c r="J484" s="97" t="str">
        <f>VLOOKUP(F484,glossary!H:L,5,FALSE)</f>
        <v>The first and last names of the individuals who collected data during the Service*/Retrieval visit.</v>
      </c>
      <c r="K484" s="98" t="s">
        <v>726</v>
      </c>
      <c r="L484" s="82" t="str">
        <f>"{{ "&amp;H484&amp;" }}"</f>
        <v>{{ service_retrieval_crew_tu }}</v>
      </c>
      <c r="M484" s="110" t="s">
        <v>1276</v>
      </c>
      <c r="N484" t="s">
        <v>1277</v>
      </c>
      <c r="O484" s="22" t="s">
        <v>2404</v>
      </c>
      <c r="P484" t="s">
        <v>2403</v>
      </c>
      <c r="Q484" t="str">
        <f t="shared" si="15"/>
        <v xml:space="preserve">    service_retrieval_crew_tu: "&lt;a href=\"09_glossary.html#service_retrieval_crew\" target=\"_blank\" data-bs-toggle=\"tooltip\" data-bs-title=\"The first and last names of the individuals who collected data during the Service*/Retrieval visit.\"&gt;Service/Retrieval Crew&lt;button type=\"button\" class=\"btn btn-bd-tip-info-hidden btn-sm position-relative\"&gt;.&lt;span class=\"position-absolute top-0 start-100 translate-middle\"&gt;{{ icon_info }}&lt;/span&gt;&lt;/button&gt;&lt;/a&gt; "</v>
      </c>
    </row>
    <row r="485" spans="1:17">
      <c r="A485" s="82">
        <v>2</v>
      </c>
      <c r="B485" s="82" t="s">
        <v>1922</v>
      </c>
      <c r="C485" s="82"/>
      <c r="D485" s="82" t="s">
        <v>1669</v>
      </c>
      <c r="E485" s="82" t="s">
        <v>1396</v>
      </c>
      <c r="F485" s="82" t="s">
        <v>113</v>
      </c>
      <c r="G485" s="82" t="s">
        <v>113</v>
      </c>
      <c r="H485" s="106" t="str">
        <f t="shared" si="16"/>
        <v>service_retrieval_metadata_tl</v>
      </c>
      <c r="I485" s="97" t="s">
        <v>1375</v>
      </c>
      <c r="J485" s="97" t="str">
        <f>VLOOKUP(F485,glossary!H:L,5,FALSE)</f>
        <v>Metadata that should be collected each time a camera location is visited to Service*/Retrieval Field Datasheet.</v>
      </c>
      <c r="K485" s="82" t="s">
        <v>2008</v>
      </c>
      <c r="L485" s="82" t="str">
        <f>"{{ "&amp;H485&amp;" }}"</f>
        <v>{{ service_retrieval_metadata_tl }}</v>
      </c>
      <c r="M485" s="110" t="s">
        <v>1276</v>
      </c>
      <c r="N485" t="s">
        <v>1277</v>
      </c>
      <c r="O485" s="22" t="s">
        <v>2404</v>
      </c>
      <c r="P485" t="s">
        <v>2403</v>
      </c>
      <c r="Q485" t="str">
        <f t="shared" si="15"/>
        <v xml:space="preserve">    service_retrieval_metadata_tl: "&lt;a href=\"09_glossary.html#service_retrieval_metadata\" target=\"_blank\" data-bs-toggle=\"tooltip\" data-bs-title=\"Metadata that should be collected each time a camera location is visited to Service*/Retrieval Field Datasheet.\"&gt;service/retrieval metadata&lt;button type=\"button\" class=\"btn btn-bd-tip-info-hidden btn-sm position-relative\"&gt;.&lt;span class=\"position-absolute top-0 start-100 translate-middle\"&gt;{{ icon_info }}&lt;/span&gt;&lt;/button&gt;&lt;/a&gt; "</v>
      </c>
    </row>
    <row r="486" spans="1:17">
      <c r="A486" s="82">
        <v>3</v>
      </c>
      <c r="B486" s="82" t="s">
        <v>1916</v>
      </c>
      <c r="C486" s="82"/>
      <c r="D486" s="82" t="s">
        <v>1669</v>
      </c>
      <c r="E486" s="82" t="s">
        <v>1396</v>
      </c>
      <c r="F486" s="82" t="s">
        <v>113</v>
      </c>
      <c r="G486" s="86" t="s">
        <v>113</v>
      </c>
      <c r="H486" s="106" t="str">
        <f t="shared" si="16"/>
        <v>service_retrieval_metadata_tl</v>
      </c>
      <c r="I486" s="104" t="s">
        <v>1375</v>
      </c>
      <c r="J486" s="97" t="str">
        <f>VLOOKUP(F486,glossary!H:L,5,FALSE)</f>
        <v>Metadata that should be collected each time a camera location is visited to Service*/Retrieval Field Datasheet.</v>
      </c>
      <c r="K486" s="99" t="s">
        <v>1375</v>
      </c>
      <c r="L486" s="82" t="str">
        <f>"{{ "&amp;H486&amp;" }}"</f>
        <v>{{ service_retrieval_metadata_tl }}</v>
      </c>
      <c r="M486" s="110" t="s">
        <v>1276</v>
      </c>
      <c r="N486" t="s">
        <v>1277</v>
      </c>
      <c r="O486" s="22" t="s">
        <v>2404</v>
      </c>
      <c r="P486" t="s">
        <v>2403</v>
      </c>
      <c r="Q486" t="str">
        <f t="shared" si="15"/>
        <v xml:space="preserve">    service_retrieval_metadata_tl: "&lt;a href=\"09_glossary.html#service_retrieval_metadata\" target=\"_blank\" data-bs-toggle=\"tooltip\" data-bs-title=\"Metadata that should be collected each time a camera location is visited to Service*/Retrieval Field Datasheet.\"&gt;service/retrieval metadata&lt;button type=\"button\" class=\"btn btn-bd-tip-info-hidden btn-sm position-relative\"&gt;.&lt;span class=\"position-absolute top-0 start-100 translate-middle\"&gt;{{ icon_info }}&lt;/span&gt;&lt;/button&gt;&lt;/a&gt; "</v>
      </c>
    </row>
    <row r="487" spans="1:17">
      <c r="A487" s="82">
        <v>2</v>
      </c>
      <c r="B487" s="82" t="s">
        <v>1922</v>
      </c>
      <c r="C487" s="82"/>
      <c r="D487" s="82" t="s">
        <v>1670</v>
      </c>
      <c r="E487" s="82" t="s">
        <v>1396</v>
      </c>
      <c r="F487" s="82" t="s">
        <v>113</v>
      </c>
      <c r="G487" s="82" t="s">
        <v>113</v>
      </c>
      <c r="H487" s="106" t="str">
        <f t="shared" si="16"/>
        <v>service_retrieval_metadata_tu</v>
      </c>
      <c r="I487" s="97" t="s">
        <v>727</v>
      </c>
      <c r="J487" s="97" t="str">
        <f>VLOOKUP(F487,glossary!H:L,5,FALSE)</f>
        <v>Metadata that should be collected each time a camera location is visited to Service*/Retrieval Field Datasheet.</v>
      </c>
      <c r="K487" s="82" t="s">
        <v>2007</v>
      </c>
      <c r="L487" s="82" t="str">
        <f>"{{ "&amp;H487&amp;" }}"</f>
        <v>{{ service_retrieval_metadata_tu }}</v>
      </c>
      <c r="M487" s="110" t="s">
        <v>1276</v>
      </c>
      <c r="N487" t="s">
        <v>1277</v>
      </c>
      <c r="O487" s="22" t="s">
        <v>2404</v>
      </c>
      <c r="P487" t="s">
        <v>2403</v>
      </c>
      <c r="Q487" t="str">
        <f t="shared" si="15"/>
        <v xml:space="preserve">    service_retrieval_metadata_tu: "&lt;a href=\"09_glossary.html#service_retrieval_metadata\" target=\"_blank\" data-bs-toggle=\"tooltip\" data-bs-title=\"Metadata that should be collected each time a camera location is visited to Service*/Retrieval Field Datasheet.\"&gt;Service/Retrieval metadata&lt;button type=\"button\" class=\"btn btn-bd-tip-info-hidden btn-sm position-relative\"&gt;.&lt;span class=\"position-absolute top-0 start-100 translate-middle\"&gt;{{ icon_info }}&lt;/span&gt;&lt;/button&gt;&lt;/a&gt; "</v>
      </c>
    </row>
    <row r="488" spans="1:17">
      <c r="A488" s="82">
        <v>3</v>
      </c>
      <c r="B488" s="82" t="s">
        <v>1916</v>
      </c>
      <c r="C488" s="82"/>
      <c r="D488" s="82" t="s">
        <v>1670</v>
      </c>
      <c r="E488" s="82" t="s">
        <v>1396</v>
      </c>
      <c r="F488" s="82" t="s">
        <v>113</v>
      </c>
      <c r="G488" s="86" t="s">
        <v>113</v>
      </c>
      <c r="H488" s="106" t="str">
        <f t="shared" si="16"/>
        <v>service_retrieval_metadata_tu</v>
      </c>
      <c r="I488" s="102" t="s">
        <v>727</v>
      </c>
      <c r="J488" s="97" t="str">
        <f>VLOOKUP(F488,glossary!H:L,5,FALSE)</f>
        <v>Metadata that should be collected each time a camera location is visited to Service*/Retrieval Field Datasheet.</v>
      </c>
      <c r="K488" s="86" t="s">
        <v>727</v>
      </c>
      <c r="L488" s="82" t="str">
        <f>"{{ "&amp;H488&amp;" }}"</f>
        <v>{{ service_retrieval_metadata_tu }}</v>
      </c>
      <c r="M488" s="110" t="s">
        <v>1276</v>
      </c>
      <c r="N488" t="s">
        <v>1277</v>
      </c>
      <c r="O488" s="22" t="s">
        <v>2404</v>
      </c>
      <c r="P488" t="s">
        <v>2403</v>
      </c>
      <c r="Q488" t="str">
        <f t="shared" si="15"/>
        <v xml:space="preserve">    service_retrieval_metadata_tu: "&lt;a href=\"09_glossary.html#service_retrieval_metadata\" target=\"_blank\" data-bs-toggle=\"tooltip\" data-bs-title=\"Metadata that should be collected each time a camera location is visited to Service*/Retrieval Field Datasheet.\"&gt;Service/Retrieval metadata&lt;button type=\"button\" class=\"btn btn-bd-tip-info-hidden btn-sm position-relative\"&gt;.&lt;span class=\"position-absolute top-0 start-100 translate-middle\"&gt;{{ icon_info }}&lt;/span&gt;&lt;/button&gt;&lt;/a&gt; "</v>
      </c>
    </row>
    <row r="489" spans="1:17">
      <c r="A489" s="82">
        <v>2</v>
      </c>
      <c r="B489" s="82" t="s">
        <v>1922</v>
      </c>
      <c r="C489" s="82"/>
      <c r="D489" s="82" t="s">
        <v>1669</v>
      </c>
      <c r="E489" s="82" t="s">
        <v>1396</v>
      </c>
      <c r="F489" s="82" t="s">
        <v>110</v>
      </c>
      <c r="G489" s="82" t="s">
        <v>110</v>
      </c>
      <c r="H489" s="106" t="str">
        <f t="shared" si="16"/>
        <v>service_retrieval_visit_tl</v>
      </c>
      <c r="I489" s="97" t="s">
        <v>1376</v>
      </c>
      <c r="J489" s="97" t="str">
        <f>VLOOKUP(F489,glossary!H:L,5,FALSE)</f>
        <v>When a crew has gone to a location to service or retrieve a remote camera.</v>
      </c>
      <c r="K489" s="82" t="s">
        <v>2006</v>
      </c>
      <c r="L489" s="82" t="str">
        <f>"{{ "&amp;H489&amp;" }}"</f>
        <v>{{ service_retrieval_visit_tl }}</v>
      </c>
      <c r="M489" s="110" t="s">
        <v>1276</v>
      </c>
      <c r="N489" t="s">
        <v>1277</v>
      </c>
      <c r="O489" s="22" t="s">
        <v>2404</v>
      </c>
      <c r="P489" t="s">
        <v>2403</v>
      </c>
      <c r="Q489" t="str">
        <f t="shared" si="15"/>
        <v xml:space="preserve">    service_retrieval_visit_tl: "&lt;a href=\"09_glossary.html#service_retrieval_visit\" target=\"_blank\" data-bs-toggle=\"tooltip\" data-bs-title=\"When a crew has gone to a location to service or retrieve a remote camera.\"&gt;service/retrieval visit&lt;button type=\"button\" class=\"btn btn-bd-tip-info-hidden btn-sm position-relative\"&gt;.&lt;span class=\"position-absolute top-0 start-100 translate-middle\"&gt;{{ icon_info }}&lt;/span&gt;&lt;/button&gt;&lt;/a&gt; "</v>
      </c>
    </row>
    <row r="490" spans="1:17">
      <c r="A490" s="82">
        <v>3</v>
      </c>
      <c r="B490" s="82" t="s">
        <v>1916</v>
      </c>
      <c r="C490" s="82"/>
      <c r="D490" s="82" t="s">
        <v>1669</v>
      </c>
      <c r="E490" s="82" t="s">
        <v>1396</v>
      </c>
      <c r="F490" s="82" t="s">
        <v>110</v>
      </c>
      <c r="G490" s="86" t="s">
        <v>110</v>
      </c>
      <c r="H490" s="106" t="str">
        <f t="shared" si="16"/>
        <v>service_retrieval_visit_tl</v>
      </c>
      <c r="I490" s="104" t="s">
        <v>1376</v>
      </c>
      <c r="J490" s="97" t="str">
        <f>VLOOKUP(F490,glossary!H:L,5,FALSE)</f>
        <v>When a crew has gone to a location to service or retrieve a remote camera.</v>
      </c>
      <c r="K490" s="99" t="s">
        <v>1376</v>
      </c>
      <c r="L490" s="82" t="str">
        <f>"{{ "&amp;H490&amp;" }}"</f>
        <v>{{ service_retrieval_visit_tl }}</v>
      </c>
      <c r="M490" s="110" t="s">
        <v>1276</v>
      </c>
      <c r="N490" t="s">
        <v>1277</v>
      </c>
      <c r="O490" s="22" t="s">
        <v>2404</v>
      </c>
      <c r="P490" t="s">
        <v>2403</v>
      </c>
      <c r="Q490" t="str">
        <f t="shared" si="15"/>
        <v xml:space="preserve">    service_retrieval_visit_tl: "&lt;a href=\"09_glossary.html#service_retrieval_visit\" target=\"_blank\" data-bs-toggle=\"tooltip\" data-bs-title=\"When a crew has gone to a location to service or retrieve a remote camera.\"&gt;service/retrieval visit&lt;button type=\"button\" class=\"btn btn-bd-tip-info-hidden btn-sm position-relative\"&gt;.&lt;span class=\"position-absolute top-0 start-100 translate-middle\"&gt;{{ icon_info }}&lt;/span&gt;&lt;/button&gt;&lt;/a&gt; "</v>
      </c>
    </row>
    <row r="491" spans="1:17">
      <c r="A491" s="82">
        <v>2</v>
      </c>
      <c r="B491" s="82" t="s">
        <v>1922</v>
      </c>
      <c r="C491" s="82"/>
      <c r="D491" s="82" t="s">
        <v>1670</v>
      </c>
      <c r="E491" s="82" t="s">
        <v>1396</v>
      </c>
      <c r="F491" s="82" t="s">
        <v>110</v>
      </c>
      <c r="G491" s="82" t="s">
        <v>110</v>
      </c>
      <c r="H491" s="106" t="str">
        <f t="shared" si="16"/>
        <v>service_retrieval_visit_tu</v>
      </c>
      <c r="I491" s="97" t="s">
        <v>728</v>
      </c>
      <c r="J491" s="97" t="str">
        <f>VLOOKUP(F491,glossary!H:L,5,FALSE)</f>
        <v>When a crew has gone to a location to service or retrieve a remote camera.</v>
      </c>
      <c r="K491" s="82" t="s">
        <v>2005</v>
      </c>
      <c r="L491" s="82" t="str">
        <f>"{{ "&amp;H491&amp;" }}"</f>
        <v>{{ service_retrieval_visit_tu }}</v>
      </c>
      <c r="M491" s="110" t="s">
        <v>1276</v>
      </c>
      <c r="N491" t="s">
        <v>1277</v>
      </c>
      <c r="O491" s="22" t="s">
        <v>2404</v>
      </c>
      <c r="P491" t="s">
        <v>2403</v>
      </c>
      <c r="Q491" t="str">
        <f t="shared" si="15"/>
        <v xml:space="preserve">    service_retrieval_visit_tu: "&lt;a href=\"09_glossary.html#service_retrieval_visit\" target=\"_blank\" data-bs-toggle=\"tooltip\" data-bs-title=\"When a crew has gone to a location to service or retrieve a remote camera.\"&gt;Service/Retrieval visit&lt;button type=\"button\" class=\"btn btn-bd-tip-info-hidden btn-sm position-relative\"&gt;.&lt;span class=\"position-absolute top-0 start-100 translate-middle\"&gt;{{ icon_info }}&lt;/span&gt;&lt;/button&gt;&lt;/a&gt; "</v>
      </c>
    </row>
    <row r="492" spans="1:17">
      <c r="A492" s="82">
        <v>3</v>
      </c>
      <c r="B492" s="82" t="s">
        <v>1916</v>
      </c>
      <c r="C492" s="82"/>
      <c r="D492" s="82" t="s">
        <v>1670</v>
      </c>
      <c r="E492" s="82" t="s">
        <v>1396</v>
      </c>
      <c r="F492" s="82" t="s">
        <v>110</v>
      </c>
      <c r="G492" s="86" t="s">
        <v>110</v>
      </c>
      <c r="H492" s="106" t="str">
        <f t="shared" si="16"/>
        <v>service_retrieval_visit_tu</v>
      </c>
      <c r="I492" s="102" t="s">
        <v>728</v>
      </c>
      <c r="J492" s="97" t="str">
        <f>VLOOKUP(F492,glossary!H:L,5,FALSE)</f>
        <v>When a crew has gone to a location to service or retrieve a remote camera.</v>
      </c>
      <c r="K492" s="86" t="s">
        <v>728</v>
      </c>
      <c r="L492" s="82" t="str">
        <f>"{{ "&amp;H492&amp;" }}"</f>
        <v>{{ service_retrieval_visit_tu }}</v>
      </c>
      <c r="M492" s="110" t="s">
        <v>1276</v>
      </c>
      <c r="N492" t="s">
        <v>1277</v>
      </c>
      <c r="O492" s="22" t="s">
        <v>2404</v>
      </c>
      <c r="P492" t="s">
        <v>2403</v>
      </c>
      <c r="Q492" t="str">
        <f t="shared" si="15"/>
        <v xml:space="preserve">    service_retrieval_visit_tu: "&lt;a href=\"09_glossary.html#service_retrieval_visit\" target=\"_blank\" data-bs-toggle=\"tooltip\" data-bs-title=\"When a crew has gone to a location to service or retrieve a remote camera.\"&gt;Service/Retrieval visit&lt;button type=\"button\" class=\"btn btn-bd-tip-info-hidden btn-sm position-relative\"&gt;.&lt;span class=\"position-absolute top-0 start-100 translate-middle\"&gt;{{ icon_info }}&lt;/span&gt;&lt;/button&gt;&lt;/a&gt; "</v>
      </c>
    </row>
    <row r="493" spans="1:17">
      <c r="A493" s="82">
        <v>2</v>
      </c>
      <c r="B493" s="82" t="s">
        <v>1922</v>
      </c>
      <c r="C493" s="82"/>
      <c r="D493" s="82" t="s">
        <v>1670</v>
      </c>
      <c r="E493" s="82" t="s">
        <v>1396</v>
      </c>
      <c r="F493" s="82" t="s">
        <v>255</v>
      </c>
      <c r="G493" s="82" t="s">
        <v>255</v>
      </c>
      <c r="H493" s="106" t="str">
        <f t="shared" si="16"/>
        <v>sex_class_tu</v>
      </c>
      <c r="I493" s="97" t="s">
        <v>734</v>
      </c>
      <c r="J493" s="97" t="str">
        <f>VLOOKUP(F493,glossary!H:L,5,FALSE)</f>
        <v>The sex classification of individual(s) being categorized (e.g., 'Male,' 'Female,' or 'Unknown').</v>
      </c>
      <c r="K493" s="82" t="s">
        <v>1992</v>
      </c>
      <c r="L493" s="82" t="str">
        <f>"{{ "&amp;H493&amp;" }}"</f>
        <v>{{ sex_class_tu }}</v>
      </c>
      <c r="M493" s="110" t="s">
        <v>1276</v>
      </c>
      <c r="N493" t="s">
        <v>1277</v>
      </c>
      <c r="O493" s="22" t="s">
        <v>2404</v>
      </c>
      <c r="P493" t="s">
        <v>2403</v>
      </c>
      <c r="Q493" t="str">
        <f t="shared" si="15"/>
        <v xml:space="preserve">    sex_class_tu: "&lt;a href=\"09_glossary.html#sex_class\" target=\"_blank\" data-bs-toggle=\"tooltip\" data-bs-title=\"The sex classification of individual(s) being categorized (e.g., 'Male,' 'Female,' or 'Unknown').\"&gt;Sex Class&lt;button type=\"button\" class=\"btn btn-bd-tip-info-hidden btn-sm position-relative\"&gt;.&lt;span class=\"position-absolute top-0 start-100 translate-middle\"&gt;{{ icon_info }}&lt;/span&gt;&lt;/button&gt;&lt;/a&gt; "</v>
      </c>
    </row>
    <row r="494" spans="1:17">
      <c r="A494" s="82">
        <v>3</v>
      </c>
      <c r="B494" s="82" t="s">
        <v>1916</v>
      </c>
      <c r="C494" s="82"/>
      <c r="D494" s="82" t="s">
        <v>1670</v>
      </c>
      <c r="E494" s="82" t="s">
        <v>1396</v>
      </c>
      <c r="F494" s="82" t="s">
        <v>255</v>
      </c>
      <c r="G494" s="86" t="s">
        <v>255</v>
      </c>
      <c r="H494" s="106" t="str">
        <f t="shared" si="16"/>
        <v>sex_class_tu</v>
      </c>
      <c r="I494" s="102" t="s">
        <v>734</v>
      </c>
      <c r="J494" s="97" t="str">
        <f>VLOOKUP(F494,glossary!H:L,5,FALSE)</f>
        <v>The sex classification of individual(s) being categorized (e.g., 'Male,' 'Female,' or 'Unknown').</v>
      </c>
      <c r="K494" s="98" t="s">
        <v>734</v>
      </c>
      <c r="L494" s="82" t="str">
        <f>"{{ "&amp;H494&amp;" }}"</f>
        <v>{{ sex_class_tu }}</v>
      </c>
      <c r="M494" s="110" t="s">
        <v>1276</v>
      </c>
      <c r="N494" t="s">
        <v>1277</v>
      </c>
      <c r="O494" s="22" t="s">
        <v>2404</v>
      </c>
      <c r="P494" t="s">
        <v>2403</v>
      </c>
      <c r="Q494" t="str">
        <f t="shared" si="15"/>
        <v xml:space="preserve">    sex_class_tu: "&lt;a href=\"09_glossary.html#sex_class\" target=\"_blank\" data-bs-toggle=\"tooltip\" data-bs-title=\"The sex classification of individual(s) being categorized (e.g., 'Male,' 'Female,' or 'Unknown').\"&gt;Sex Class&lt;button type=\"button\" class=\"btn btn-bd-tip-info-hidden btn-sm position-relative\"&gt;.&lt;span class=\"position-absolute top-0 start-100 translate-middle\"&gt;{{ icon_info }}&lt;/span&gt;&lt;/button&gt;&lt;/a&gt; "</v>
      </c>
    </row>
    <row r="495" spans="1:17">
      <c r="A495" s="82">
        <v>1</v>
      </c>
      <c r="B495" s="82" t="s">
        <v>1525</v>
      </c>
      <c r="C495" s="82" t="s">
        <v>429</v>
      </c>
      <c r="D495" s="82" t="s">
        <v>1670</v>
      </c>
      <c r="E495" s="82" t="s">
        <v>2296</v>
      </c>
      <c r="F495" s="82" t="s">
        <v>255</v>
      </c>
      <c r="G495" s="82" t="s">
        <v>255</v>
      </c>
      <c r="H495" s="106" t="str">
        <f t="shared" si="16"/>
        <v>sex_class_tu_pl</v>
      </c>
      <c r="I495" s="97" t="s">
        <v>1633</v>
      </c>
      <c r="J495" s="97" t="str">
        <f>VLOOKUP(F495,glossary!H:L,5,FALSE)</f>
        <v>The sex classification of individual(s) being categorized (e.g., 'Male,' 'Female,' or 'Unknown').</v>
      </c>
      <c r="K495" s="82" t="s">
        <v>1584</v>
      </c>
      <c r="L495" s="82" t="str">
        <f>"{{ "&amp;H495&amp;" }}"</f>
        <v>{{ sex_class_tu_pl }}</v>
      </c>
      <c r="M495" s="110" t="s">
        <v>1276</v>
      </c>
      <c r="N495" t="s">
        <v>1277</v>
      </c>
      <c r="O495" s="22" t="s">
        <v>2404</v>
      </c>
      <c r="P495" t="s">
        <v>2403</v>
      </c>
      <c r="Q495" t="str">
        <f t="shared" si="15"/>
        <v xml:space="preserve">    sex_class_tu_pl: "&lt;a href=\"09_glossary.html#sex_class\" target=\"_blank\" data-bs-toggle=\"tooltip\" data-bs-title=\"The sex classification of individual(s) being categorized (e.g., 'Male,' 'Female,' or 'Unknown').\"&gt;Sex Classes&lt;button type=\"button\" class=\"btn btn-bd-tip-info-hidden btn-sm position-relative\"&gt;.&lt;span class=\"position-absolute top-0 start-100 translate-middle\"&gt;{{ icon_info }}&lt;/span&gt;&lt;/button&gt;&lt;/a&gt; "</v>
      </c>
    </row>
    <row r="496" spans="1:17">
      <c r="A496" s="82">
        <v>1</v>
      </c>
      <c r="B496" s="82" t="s">
        <v>1525</v>
      </c>
      <c r="C496" s="82" t="s">
        <v>429</v>
      </c>
      <c r="D496" s="82" t="s">
        <v>1670</v>
      </c>
      <c r="E496" s="82" t="s">
        <v>2290</v>
      </c>
      <c r="F496" s="82" t="s">
        <v>25</v>
      </c>
      <c r="G496" s="82" t="s">
        <v>25</v>
      </c>
      <c r="H496" s="106" t="str">
        <f t="shared" si="16"/>
        <v>mod_smr_tu_abrv</v>
      </c>
      <c r="I496" s="97" t="s">
        <v>1619</v>
      </c>
      <c r="J496" s="97" t="str">
        <f>VLOOKUP(F496,glossary!H:L,5,FALSE)</f>
        <v>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c r="K496" s="82" t="s">
        <v>1603</v>
      </c>
      <c r="L496" s="82" t="str">
        <f>"{{ "&amp;H496&amp;" }}"</f>
        <v>{{ mod_smr_tu_abrv }}</v>
      </c>
      <c r="M496" s="110" t="s">
        <v>1276</v>
      </c>
      <c r="N496" t="s">
        <v>1277</v>
      </c>
      <c r="O496" s="22" t="s">
        <v>2404</v>
      </c>
      <c r="P496" t="s">
        <v>2403</v>
      </c>
      <c r="Q496" t="str">
        <f t="shared" si="15"/>
        <v xml:space="preserve">    mod_smr_tu_abrv: "&lt;a href=\"09_glossary.html#mod_smr\" target=\"_blank\" data-bs-toggle=\"tooltip\" data-bs-title=\"A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2022).\"&gt;SMR&lt;button type=\"button\" class=\"btn btn-bd-tip-info-hidden btn-sm position-relative\"&gt;.&lt;span class=\"position-absolute top-0 start-100 translate-middle\"&gt;{{ icon_info }}&lt;/span&gt;&lt;/button&gt;&lt;/a&gt; "</v>
      </c>
    </row>
    <row r="497" spans="1:17">
      <c r="A497" s="82">
        <v>2</v>
      </c>
      <c r="B497" s="82" t="s">
        <v>1922</v>
      </c>
      <c r="C497" s="82"/>
      <c r="D497" s="82" t="s">
        <v>1670</v>
      </c>
      <c r="E497" s="82" t="s">
        <v>1126</v>
      </c>
      <c r="F497" s="82" t="s">
        <v>6</v>
      </c>
      <c r="G497" s="82" t="s">
        <v>6</v>
      </c>
      <c r="H497" s="106" t="str">
        <f t="shared" si="16"/>
        <v>mod_ste_tu_ref</v>
      </c>
      <c r="I497" s="97" t="s">
        <v>109</v>
      </c>
      <c r="J497" s="97" t="str">
        <f>VLOOKUP(F497,glossary!H:L,5,FALSE)</f>
        <v>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v>
      </c>
      <c r="K497" s="82" t="s">
        <v>2076</v>
      </c>
      <c r="L497" s="82" t="str">
        <f>"{{ "&amp;H497&amp;" }}"</f>
        <v>{{ mod_ste_tu_ref }}</v>
      </c>
      <c r="M497" s="110" t="s">
        <v>1276</v>
      </c>
      <c r="N497" t="s">
        <v>1277</v>
      </c>
      <c r="O497" s="22" t="s">
        <v>2404</v>
      </c>
      <c r="P497" t="s">
        <v>2403</v>
      </c>
      <c r="Q497" t="str">
        <f t="shared" si="15"/>
        <v xml:space="preserve">    mod_ste_tu_ref: "&lt;a href=\"09_glossary.html#mod_ste\" target=\"_blank\" data-bs-toggle=\"tooltip\" data-bs-title=\"A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2018).\"&gt;Space-to-event (STE) model (Moeller et al., 2018)&lt;button type=\"button\" class=\"btn btn-bd-tip-info-hidden btn-sm position-relative\"&gt;.&lt;span class=\"position-absolute top-0 start-100 translate-middle\"&gt;{{ icon_info }}&lt;/span&gt;&lt;/button&gt;&lt;/a&gt; "</v>
      </c>
    </row>
    <row r="498" spans="1:17">
      <c r="A498" s="82">
        <v>3</v>
      </c>
      <c r="B498" s="82" t="s">
        <v>1916</v>
      </c>
      <c r="C498" s="82"/>
      <c r="D498" s="82" t="s">
        <v>1670</v>
      </c>
      <c r="E498" s="82" t="s">
        <v>1126</v>
      </c>
      <c r="F498" s="82" t="s">
        <v>6</v>
      </c>
      <c r="G498" s="86" t="s">
        <v>6</v>
      </c>
      <c r="H498" s="106" t="str">
        <f t="shared" si="16"/>
        <v>mod_ste_tu_ref</v>
      </c>
      <c r="I498" s="102" t="s">
        <v>109</v>
      </c>
      <c r="J498" s="97" t="str">
        <f>VLOOKUP(F498,glossary!H:L,5,FALSE)</f>
        <v>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v>
      </c>
      <c r="K498" s="86" t="s">
        <v>109</v>
      </c>
      <c r="L498" s="82" t="str">
        <f>"{{ "&amp;H498&amp;" }}"</f>
        <v>{{ mod_ste_tu_ref }}</v>
      </c>
      <c r="M498" s="110" t="s">
        <v>1276</v>
      </c>
      <c r="N498" t="s">
        <v>1277</v>
      </c>
      <c r="O498" s="22" t="s">
        <v>2404</v>
      </c>
      <c r="P498" t="s">
        <v>2403</v>
      </c>
      <c r="Q498" t="str">
        <f t="shared" si="15"/>
        <v xml:space="preserve">    mod_ste_tu_ref: "&lt;a href=\"09_glossary.html#mod_ste\" target=\"_blank\" data-bs-toggle=\"tooltip\" data-bs-title=\"A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2018).\"&gt;Space-to-event (STE) model (Moeller et al., 2018)&lt;button type=\"button\" class=\"btn btn-bd-tip-info-hidden btn-sm position-relative\"&gt;.&lt;span class=\"position-absolute top-0 start-100 translate-middle\"&gt;{{ icon_info }}&lt;/span&gt;&lt;/button&gt;&lt;/a&gt; "</v>
      </c>
    </row>
    <row r="499" spans="1:17">
      <c r="A499" s="82">
        <v>2</v>
      </c>
      <c r="B499" s="82" t="s">
        <v>1922</v>
      </c>
      <c r="C499" s="82"/>
      <c r="D499" s="82" t="s">
        <v>1669</v>
      </c>
      <c r="E499" s="82" t="s">
        <v>1396</v>
      </c>
      <c r="F499" s="82" t="s">
        <v>106</v>
      </c>
      <c r="G499" s="82" t="s">
        <v>106</v>
      </c>
      <c r="H499" s="106" t="str">
        <f t="shared" si="16"/>
        <v>spatial_autocorrelation_tl</v>
      </c>
      <c r="I499" s="97" t="s">
        <v>1352</v>
      </c>
      <c r="J499" s="97" t="str">
        <f>VLOOKUP(F499,glossary!H:L,5,FALSE)</f>
        <v>The tendency for locations that are closer together to be more similar.</v>
      </c>
      <c r="K499" s="82" t="s">
        <v>1991</v>
      </c>
      <c r="L499" s="82" t="str">
        <f>"{{ "&amp;H499&amp;" }}"</f>
        <v>{{ spatial_autocorrelation_tl }}</v>
      </c>
      <c r="M499" s="110" t="s">
        <v>1276</v>
      </c>
      <c r="N499" t="s">
        <v>1277</v>
      </c>
      <c r="O499" s="22" t="s">
        <v>2404</v>
      </c>
      <c r="P499" t="s">
        <v>2403</v>
      </c>
      <c r="Q499" t="str">
        <f t="shared" si="15"/>
        <v xml:space="preserve">    spatial_autocorrelation_tl: "&lt;a href=\"09_glossary.html#spatial_autocorrelation\" target=\"_blank\" data-bs-toggle=\"tooltip\" data-bs-title=\"The tendency for locations that are closer together to be more similar.\"&gt;spatial autocorrelation&lt;button type=\"button\" class=\"btn btn-bd-tip-info-hidden btn-sm position-relative\"&gt;.&lt;span class=\"position-absolute top-0 start-100 translate-middle\"&gt;{{ icon_info }}&lt;/span&gt;&lt;/button&gt;&lt;/a&gt; "</v>
      </c>
    </row>
    <row r="500" spans="1:17">
      <c r="A500" s="82">
        <v>3</v>
      </c>
      <c r="B500" s="82" t="s">
        <v>1916</v>
      </c>
      <c r="C500" s="82"/>
      <c r="D500" s="82" t="s">
        <v>1669</v>
      </c>
      <c r="E500" s="82" t="s">
        <v>1396</v>
      </c>
      <c r="F500" s="82" t="s">
        <v>106</v>
      </c>
      <c r="G500" s="86" t="s">
        <v>106</v>
      </c>
      <c r="H500" s="106" t="str">
        <f t="shared" si="16"/>
        <v>spatial_autocorrelation_tl</v>
      </c>
      <c r="I500" s="104" t="s">
        <v>1352</v>
      </c>
      <c r="J500" s="97" t="str">
        <f>VLOOKUP(F500,glossary!H:L,5,FALSE)</f>
        <v>The tendency for locations that are closer together to be more similar.</v>
      </c>
      <c r="K500" s="99" t="s">
        <v>1352</v>
      </c>
      <c r="L500" s="82" t="str">
        <f>"{{ "&amp;H500&amp;" }}"</f>
        <v>{{ spatial_autocorrelation_tl }}</v>
      </c>
      <c r="M500" s="110" t="s">
        <v>1276</v>
      </c>
      <c r="N500" t="s">
        <v>1277</v>
      </c>
      <c r="O500" s="22" t="s">
        <v>2404</v>
      </c>
      <c r="P500" t="s">
        <v>2403</v>
      </c>
      <c r="Q500" t="str">
        <f t="shared" si="15"/>
        <v xml:space="preserve">    spatial_autocorrelation_tl: "&lt;a href=\"09_glossary.html#spatial_autocorrelation\" target=\"_blank\" data-bs-toggle=\"tooltip\" data-bs-title=\"The tendency for locations that are closer together to be more similar.\"&gt;spatial autocorrelation&lt;button type=\"button\" class=\"btn btn-bd-tip-info-hidden btn-sm position-relative\"&gt;.&lt;span class=\"position-absolute top-0 start-100 translate-middle\"&gt;{{ icon_info }}&lt;/span&gt;&lt;/button&gt;&lt;/a&gt; "</v>
      </c>
    </row>
    <row r="501" spans="1:17">
      <c r="A501" s="82">
        <v>2</v>
      </c>
      <c r="B501" s="82" t="s">
        <v>1922</v>
      </c>
      <c r="C501" s="82"/>
      <c r="D501" s="82" t="s">
        <v>1670</v>
      </c>
      <c r="E501" s="82" t="s">
        <v>1396</v>
      </c>
      <c r="F501" s="82" t="s">
        <v>106</v>
      </c>
      <c r="G501" s="82" t="s">
        <v>106</v>
      </c>
      <c r="H501" s="106" t="str">
        <f t="shared" si="16"/>
        <v>spatial_autocorrelation_tu</v>
      </c>
      <c r="I501" s="97" t="s">
        <v>108</v>
      </c>
      <c r="J501" s="97" t="str">
        <f>VLOOKUP(F501,glossary!H:L,5,FALSE)</f>
        <v>The tendency for locations that are closer together to be more similar.</v>
      </c>
      <c r="K501" s="82" t="s">
        <v>1990</v>
      </c>
      <c r="L501" s="82" t="str">
        <f>"{{ "&amp;H501&amp;" }}"</f>
        <v>{{ spatial_autocorrelation_tu }}</v>
      </c>
      <c r="M501" s="110" t="s">
        <v>1276</v>
      </c>
      <c r="N501" t="s">
        <v>1277</v>
      </c>
      <c r="O501" s="22" t="s">
        <v>2404</v>
      </c>
      <c r="P501" t="s">
        <v>2403</v>
      </c>
      <c r="Q501" t="str">
        <f t="shared" si="15"/>
        <v xml:space="preserve">    spatial_autocorrelation_tu: "&lt;a href=\"09_glossary.html#spatial_autocorrelation\" target=\"_blank\" data-bs-toggle=\"tooltip\" data-bs-title=\"The tendency for locations that are closer together to be more similar.\"&gt;Spatial autocorrelation&lt;button type=\"button\" class=\"btn btn-bd-tip-info-hidden btn-sm position-relative\"&gt;.&lt;span class=\"position-absolute top-0 start-100 translate-middle\"&gt;{{ icon_info }}&lt;/span&gt;&lt;/button&gt;&lt;/a&gt; "</v>
      </c>
    </row>
    <row r="502" spans="1:17">
      <c r="A502" s="82">
        <v>3</v>
      </c>
      <c r="B502" s="82" t="s">
        <v>1916</v>
      </c>
      <c r="C502" s="82"/>
      <c r="D502" s="82" t="s">
        <v>1670</v>
      </c>
      <c r="E502" s="82" t="s">
        <v>1396</v>
      </c>
      <c r="F502" s="82" t="s">
        <v>106</v>
      </c>
      <c r="G502" s="86" t="s">
        <v>106</v>
      </c>
      <c r="H502" s="106" t="str">
        <f t="shared" si="16"/>
        <v>spatial_autocorrelation_tu</v>
      </c>
      <c r="I502" s="102" t="s">
        <v>108</v>
      </c>
      <c r="J502" s="97" t="str">
        <f>VLOOKUP(F502,glossary!H:L,5,FALSE)</f>
        <v>The tendency for locations that are closer together to be more similar.</v>
      </c>
      <c r="K502" s="86" t="s">
        <v>108</v>
      </c>
      <c r="L502" s="82" t="str">
        <f>"{{ "&amp;H502&amp;" }}"</f>
        <v>{{ spatial_autocorrelation_tu }}</v>
      </c>
      <c r="M502" s="110" t="s">
        <v>1276</v>
      </c>
      <c r="N502" t="s">
        <v>1277</v>
      </c>
      <c r="O502" s="22" t="s">
        <v>2404</v>
      </c>
      <c r="P502" t="s">
        <v>2403</v>
      </c>
      <c r="Q502" t="str">
        <f t="shared" si="15"/>
        <v xml:space="preserve">    spatial_autocorrelation_tu: "&lt;a href=\"09_glossary.html#spatial_autocorrelation\" target=\"_blank\" data-bs-toggle=\"tooltip\" data-bs-title=\"The tendency for locations that are closer together to be more similar.\"&gt;Spatial autocorrelation&lt;button type=\"button\" class=\"btn btn-bd-tip-info-hidden btn-sm position-relative\"&gt;.&lt;span class=\"position-absolute top-0 start-100 translate-middle\"&gt;{{ icon_info }}&lt;/span&gt;&lt;/button&gt;&lt;/a&gt; "</v>
      </c>
    </row>
    <row r="503" spans="1:17">
      <c r="A503" s="82">
        <v>2</v>
      </c>
      <c r="B503" s="82" t="s">
        <v>1922</v>
      </c>
      <c r="C503" s="82"/>
      <c r="D503" s="82" t="s">
        <v>1670</v>
      </c>
      <c r="E503" s="82" t="s">
        <v>1126</v>
      </c>
      <c r="F503" s="82" t="s">
        <v>23</v>
      </c>
      <c r="G503" s="82" t="s">
        <v>23</v>
      </c>
      <c r="H503" s="106" t="str">
        <f t="shared" si="16"/>
        <v>mod_sc_tu_ref</v>
      </c>
      <c r="I503" s="97" t="s">
        <v>441</v>
      </c>
      <c r="J503" s="97" t="str">
        <f>VLOOKUP(F503,glossary!H:L,5,FALSE)</f>
        <v>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c r="K503" s="82" t="s">
        <v>2079</v>
      </c>
      <c r="L503" s="82" t="str">
        <f>"{{ "&amp;H503&amp;" }}"</f>
        <v>{{ mod_sc_tu_ref }}</v>
      </c>
      <c r="M503" s="110" t="s">
        <v>1276</v>
      </c>
      <c r="N503" t="s">
        <v>1277</v>
      </c>
      <c r="O503" s="22" t="s">
        <v>2404</v>
      </c>
      <c r="P503" t="s">
        <v>2403</v>
      </c>
      <c r="Q503" t="str">
        <f t="shared" si="15"/>
        <v xml:space="preserve">    mod_sc_tu_ref: "&lt;a href=\"09_glossary.html#mod_sc\" target=\"_blank\" data-bs-toggle=\"tooltip\" data-bs-title=\"A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density.\"&gt;Spatial count (SC) model / Unmarked spatial capture-recapture (Chandler &amp; Royle, 2013)&lt;button type=\"button\" class=\"btn btn-bd-tip-info-hidden btn-sm position-relative\"&gt;.&lt;span class=\"position-absolute top-0 start-100 translate-middle\"&gt;{{ icon_info }}&lt;/span&gt;&lt;/button&gt;&lt;/a&gt; "</v>
      </c>
    </row>
    <row r="504" spans="1:17">
      <c r="A504" s="82">
        <v>3</v>
      </c>
      <c r="B504" s="82" t="s">
        <v>1916</v>
      </c>
      <c r="C504" s="82"/>
      <c r="D504" s="82" t="s">
        <v>1670</v>
      </c>
      <c r="E504" s="82" t="s">
        <v>1126</v>
      </c>
      <c r="F504" s="82" t="s">
        <v>23</v>
      </c>
      <c r="G504" s="86" t="s">
        <v>23</v>
      </c>
      <c r="H504" s="106" t="str">
        <f t="shared" si="16"/>
        <v>mod_sc_tu_ref</v>
      </c>
      <c r="I504" s="102" t="s">
        <v>441</v>
      </c>
      <c r="J504" s="97" t="str">
        <f>VLOOKUP(F504,glossary!H:L,5,FALSE)</f>
        <v>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c r="K504" s="86" t="s">
        <v>441</v>
      </c>
      <c r="L504" s="82" t="str">
        <f>"{{ "&amp;H504&amp;" }}"</f>
        <v>{{ mod_sc_tu_ref }}</v>
      </c>
      <c r="M504" s="110" t="s">
        <v>1276</v>
      </c>
      <c r="N504" t="s">
        <v>1277</v>
      </c>
      <c r="O504" s="22" t="s">
        <v>2404</v>
      </c>
      <c r="P504" t="s">
        <v>2403</v>
      </c>
      <c r="Q504" t="str">
        <f t="shared" si="15"/>
        <v xml:space="preserve">    mod_sc_tu_ref: "&lt;a href=\"09_glossary.html#mod_sc\" target=\"_blank\" data-bs-toggle=\"tooltip\" data-bs-title=\"A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density.\"&gt;Spatial count (SC) model / Unmarked spatial capture-recapture (Chandler &amp; Royle, 2013)&lt;button type=\"button\" class=\"btn btn-bd-tip-info-hidden btn-sm position-relative\"&gt;.&lt;span class=\"position-absolute top-0 start-100 translate-middle\"&gt;{{ icon_info }}&lt;/span&gt;&lt;/button&gt;&lt;/a&gt; "</v>
      </c>
    </row>
    <row r="505" spans="1:17">
      <c r="A505" s="82">
        <v>2</v>
      </c>
      <c r="B505" s="82" t="s">
        <v>1922</v>
      </c>
      <c r="C505" s="82"/>
      <c r="D505" s="82" t="s">
        <v>1670</v>
      </c>
      <c r="E505" s="82" t="s">
        <v>1126</v>
      </c>
      <c r="F505" s="82" t="s">
        <v>25</v>
      </c>
      <c r="G505" s="82" t="s">
        <v>25</v>
      </c>
      <c r="H505" s="106" t="str">
        <f t="shared" si="16"/>
        <v>mod_smr_tu_ref</v>
      </c>
      <c r="I505" s="97" t="s">
        <v>105</v>
      </c>
      <c r="J505" s="97" t="str">
        <f>VLOOKUP(F505,glossary!H:L,5,FALSE)</f>
        <v>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c r="K505" s="82" t="s">
        <v>2077</v>
      </c>
      <c r="L505" s="82" t="str">
        <f>"{{ "&amp;H505&amp;" }}"</f>
        <v>{{ mod_smr_tu_ref }}</v>
      </c>
      <c r="M505" s="110" t="s">
        <v>1276</v>
      </c>
      <c r="N505" t="s">
        <v>1277</v>
      </c>
      <c r="O505" s="22" t="s">
        <v>2404</v>
      </c>
      <c r="P505" t="s">
        <v>2403</v>
      </c>
      <c r="Q505" t="str">
        <f t="shared" si="15"/>
        <v xml:space="preserve">    mod_smr_tu_ref: "&lt;a href=\"09_glossary.html#mod_smr\" target=\"_blank\" data-bs-toggle=\"tooltip\" data-bs-title=\"A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2022).\"&gt;Spatial mark-resight (SMR) (Chandler &amp; Royle, 2013; Sollmann et al., 2013a, 2013b)&lt;button type=\"button\" class=\"btn btn-bd-tip-info-hidden btn-sm position-relative\"&gt;.&lt;span class=\"position-absolute top-0 start-100 translate-middle\"&gt;{{ icon_info }}&lt;/span&gt;&lt;/button&gt;&lt;/a&gt; "</v>
      </c>
    </row>
    <row r="506" spans="1:17">
      <c r="A506" s="82">
        <v>3</v>
      </c>
      <c r="B506" s="82" t="s">
        <v>1916</v>
      </c>
      <c r="C506" s="82"/>
      <c r="D506" s="82" t="s">
        <v>1670</v>
      </c>
      <c r="E506" s="82" t="s">
        <v>1126</v>
      </c>
      <c r="F506" s="82" t="s">
        <v>25</v>
      </c>
      <c r="G506" s="86" t="s">
        <v>25</v>
      </c>
      <c r="H506" s="106" t="str">
        <f t="shared" si="16"/>
        <v>mod_smr_tu_ref</v>
      </c>
      <c r="I506" s="102" t="s">
        <v>105</v>
      </c>
      <c r="J506" s="97" t="str">
        <f>VLOOKUP(F506,glossary!H:L,5,FALSE)</f>
        <v>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c r="K506" s="86" t="s">
        <v>105</v>
      </c>
      <c r="L506" s="82" t="str">
        <f>"{{ "&amp;H506&amp;" }}"</f>
        <v>{{ mod_smr_tu_ref }}</v>
      </c>
      <c r="M506" s="110" t="s">
        <v>1276</v>
      </c>
      <c r="N506" t="s">
        <v>1277</v>
      </c>
      <c r="O506" s="22" t="s">
        <v>2404</v>
      </c>
      <c r="P506" t="s">
        <v>2403</v>
      </c>
      <c r="Q506" t="str">
        <f t="shared" si="15"/>
        <v xml:space="preserve">    mod_smr_tu_ref: "&lt;a href=\"09_glossary.html#mod_smr\" target=\"_blank\" data-bs-toggle=\"tooltip\" data-bs-title=\"A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2022).\"&gt;Spatial mark-resight (SMR) (Chandler &amp; Royle, 2013; Sollmann et al., 2013a, 2013b)&lt;button type=\"button\" class=\"btn btn-bd-tip-info-hidden btn-sm position-relative\"&gt;.&lt;span class=\"position-absolute top-0 start-100 translate-middle\"&gt;{{ icon_info }}&lt;/span&gt;&lt;/button&gt;&lt;/a&gt; "</v>
      </c>
    </row>
    <row r="507" spans="1:17">
      <c r="A507" s="82">
        <v>2</v>
      </c>
      <c r="B507" s="82" t="s">
        <v>1922</v>
      </c>
      <c r="C507" s="82"/>
      <c r="D507" s="82" t="s">
        <v>1670</v>
      </c>
      <c r="E507" s="82" t="s">
        <v>1126</v>
      </c>
      <c r="F507" s="82" t="s">
        <v>21</v>
      </c>
      <c r="G507" s="82" t="s">
        <v>21</v>
      </c>
      <c r="H507" s="106" t="str">
        <f t="shared" si="16"/>
        <v>mod_2flankspim_tu_ref</v>
      </c>
      <c r="I507" s="97" t="s">
        <v>104</v>
      </c>
      <c r="J507" s="97" t="str">
        <f>VLOOKUP(F507,glossary!H:L,5,FALSE)</f>
        <v>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c r="K507" s="82" t="s">
        <v>2119</v>
      </c>
      <c r="L507" s="82" t="str">
        <f>"{{ "&amp;H507&amp;" }}"</f>
        <v>{{ mod_2flankspim_tu_ref }}</v>
      </c>
      <c r="M507" s="110" t="s">
        <v>1276</v>
      </c>
      <c r="N507" t="s">
        <v>1277</v>
      </c>
      <c r="O507" s="22" t="s">
        <v>2404</v>
      </c>
      <c r="P507" t="s">
        <v>2403</v>
      </c>
      <c r="Q507" t="str">
        <f t="shared" si="15"/>
        <v xml:space="preserve">    mod_2flankspim_tu_ref: "&lt;a href=\"09_glossary.html#mod_2flankspim\" target=\"_blank\" data-bs-toggle=\"tooltip\" data-bs-title=\"A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2009).\"&gt;Spatial partial identity model (2-flank SPIM) (Augustine et al., 2018)&lt;button type=\"button\" class=\"btn btn-bd-tip-info-hidden btn-sm position-relative\"&gt;.&lt;span class=\"position-absolute top-0 start-100 translate-middle\"&gt;{{ icon_info }}&lt;/span&gt;&lt;/button&gt;&lt;/a&gt; "</v>
      </c>
    </row>
    <row r="508" spans="1:17">
      <c r="A508" s="82">
        <v>3</v>
      </c>
      <c r="B508" s="82" t="s">
        <v>1916</v>
      </c>
      <c r="C508" s="82"/>
      <c r="D508" s="82" t="s">
        <v>1670</v>
      </c>
      <c r="E508" s="82" t="s">
        <v>1126</v>
      </c>
      <c r="F508" s="82" t="s">
        <v>21</v>
      </c>
      <c r="G508" s="86" t="s">
        <v>21</v>
      </c>
      <c r="H508" s="106" t="str">
        <f t="shared" si="16"/>
        <v>mod_2flankspim_tu_ref</v>
      </c>
      <c r="I508" s="102" t="s">
        <v>104</v>
      </c>
      <c r="J508" s="97" t="str">
        <f>VLOOKUP(F508,glossary!H:L,5,FALSE)</f>
        <v>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c r="K508" s="86" t="s">
        <v>104</v>
      </c>
      <c r="L508" s="82" t="str">
        <f>"{{ "&amp;H508&amp;" }}"</f>
        <v>{{ mod_2flankspim_tu_ref }}</v>
      </c>
      <c r="M508" s="110" t="s">
        <v>1276</v>
      </c>
      <c r="N508" t="s">
        <v>1277</v>
      </c>
      <c r="O508" s="22" t="s">
        <v>2404</v>
      </c>
      <c r="P508" t="s">
        <v>2403</v>
      </c>
      <c r="Q508" t="str">
        <f t="shared" si="15"/>
        <v xml:space="preserve">    mod_2flankspim_tu_ref: "&lt;a href=\"09_glossary.html#mod_2flankspim\" target=\"_blank\" data-bs-toggle=\"tooltip\" data-bs-title=\"A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2009).\"&gt;Spatial partial identity model (2-flank SPIM) (Augustine et al., 2018)&lt;button type=\"button\" class=\"btn btn-bd-tip-info-hidden btn-sm position-relative\"&gt;.&lt;span class=\"position-absolute top-0 start-100 translate-middle\"&gt;{{ icon_info }}&lt;/span&gt;&lt;/button&gt;&lt;/a&gt; "</v>
      </c>
    </row>
    <row r="509" spans="1:17">
      <c r="A509" s="82">
        <v>2</v>
      </c>
      <c r="B509" s="82" t="s">
        <v>1922</v>
      </c>
      <c r="C509" s="82"/>
      <c r="D509" s="82" t="s">
        <v>1670</v>
      </c>
      <c r="E509" s="82" t="s">
        <v>1126</v>
      </c>
      <c r="F509" s="82" t="s">
        <v>28</v>
      </c>
      <c r="G509" s="82" t="s">
        <v>28</v>
      </c>
      <c r="H509" s="106" t="str">
        <f t="shared" si="16"/>
        <v>mod_scr_secr_tu_ref</v>
      </c>
      <c r="I509" s="97" t="s">
        <v>557</v>
      </c>
      <c r="J509" s="97" t="str">
        <f>VLOOKUP(F509,glossary!H:L,5,FALSE)</f>
        <v>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K509" s="82" t="s">
        <v>2078</v>
      </c>
      <c r="L509" s="82" t="str">
        <f>"{{ "&amp;H509&amp;" }}"</f>
        <v>{{ mod_scr_secr_tu_ref }}</v>
      </c>
      <c r="M509" s="110" t="s">
        <v>1276</v>
      </c>
      <c r="N509" t="s">
        <v>1277</v>
      </c>
      <c r="O509" s="22" t="s">
        <v>2404</v>
      </c>
      <c r="P509" t="s">
        <v>2403</v>
      </c>
      <c r="Q509" t="str">
        <f t="shared" si="15"/>
        <v xml:space="preserve">    mod_scr_secr_tu_ref: "&lt;a href=\"09_glossary.html#mod_scr_secr\" target=\"_blank\" data-bs-toggle=\"tooltip\" data-bs-title=\"The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2022).\"&gt;Spatially explicit capture-recapture (SECR) / Spatial capture-recapture (SCR) (Borchers &amp; Efford, 2008; Efford, 2004; Royle &amp; Young, 2008; Royle et al., 2009)&lt;button type=\"button\" class=\"btn btn-bd-tip-info-hidden btn-sm position-relative\"&gt;.&lt;span class=\"position-absolute top-0 start-100 translate-middle\"&gt;{{ icon_info }}&lt;/span&gt;&lt;/button&gt;&lt;/a&gt; "</v>
      </c>
    </row>
    <row r="510" spans="1:17">
      <c r="A510" s="82">
        <v>3</v>
      </c>
      <c r="B510" s="82" t="s">
        <v>1916</v>
      </c>
      <c r="C510" s="82"/>
      <c r="D510" s="82" t="s">
        <v>1670</v>
      </c>
      <c r="E510" s="82" t="s">
        <v>1126</v>
      </c>
      <c r="F510" s="82" t="s">
        <v>28</v>
      </c>
      <c r="G510" s="86" t="s">
        <v>28</v>
      </c>
      <c r="H510" s="106" t="str">
        <f t="shared" si="16"/>
        <v>mod_scr_secr_tu_ref</v>
      </c>
      <c r="I510" s="102" t="s">
        <v>557</v>
      </c>
      <c r="J510" s="97" t="str">
        <f>VLOOKUP(F510,glossary!H:L,5,FALSE)</f>
        <v>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K510" s="86" t="s">
        <v>557</v>
      </c>
      <c r="L510" s="82" t="str">
        <f>"{{ "&amp;H510&amp;" }}"</f>
        <v>{{ mod_scr_secr_tu_ref }}</v>
      </c>
      <c r="M510" s="110" t="s">
        <v>1276</v>
      </c>
      <c r="N510" t="s">
        <v>1277</v>
      </c>
      <c r="O510" s="22" t="s">
        <v>2404</v>
      </c>
      <c r="P510" t="s">
        <v>2403</v>
      </c>
      <c r="Q510" t="str">
        <f t="shared" si="15"/>
        <v xml:space="preserve">    mod_scr_secr_tu_ref: "&lt;a href=\"09_glossary.html#mod_scr_secr\" target=\"_blank\" data-bs-toggle=\"tooltip\" data-bs-title=\"The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2022).\"&gt;Spatially explicit capture-recapture (SECR) / Spatial capture-recapture (SCR) (Borchers &amp; Efford, 2008; Efford, 2004; Royle &amp; Young, 2008; Royle et al., 2009)&lt;button type=\"button\" class=\"btn btn-bd-tip-info-hidden btn-sm position-relative\"&gt;.&lt;span class=\"position-absolute top-0 start-100 translate-middle\"&gt;{{ icon_info }}&lt;/span&gt;&lt;/button&gt;&lt;/a&gt; "</v>
      </c>
    </row>
    <row r="511" spans="1:17">
      <c r="A511" s="82">
        <v>2</v>
      </c>
      <c r="B511" s="82" t="s">
        <v>1922</v>
      </c>
      <c r="C511" s="82"/>
      <c r="D511" s="82" t="s">
        <v>1670</v>
      </c>
      <c r="E511" s="82" t="s">
        <v>1396</v>
      </c>
      <c r="F511" s="82" t="s">
        <v>253</v>
      </c>
      <c r="G511" s="82" t="s">
        <v>253</v>
      </c>
      <c r="H511" s="106" t="str">
        <f t="shared" si="16"/>
        <v>species_tu</v>
      </c>
      <c r="I511" s="97" t="s">
        <v>651</v>
      </c>
      <c r="J511" s="97" t="str">
        <f>VLOOKUP(F511,glossary!H:L,5,FALSE)</f>
        <v>The capitalized common name of the species being categorized ('tagged').</v>
      </c>
      <c r="K511" s="82" t="s">
        <v>1989</v>
      </c>
      <c r="L511" s="82" t="str">
        <f>"{{ "&amp;H511&amp;" }}"</f>
        <v>{{ species_tu }}</v>
      </c>
      <c r="M511" s="110" t="s">
        <v>1276</v>
      </c>
      <c r="N511" t="s">
        <v>1277</v>
      </c>
      <c r="O511" s="22" t="s">
        <v>2404</v>
      </c>
      <c r="P511" t="s">
        <v>2403</v>
      </c>
      <c r="Q511" t="str">
        <f t="shared" si="15"/>
        <v xml:space="preserve">    species_tu: "&lt;a href=\"09_glossary.html#species\" target=\"_blank\" data-bs-toggle=\"tooltip\" data-bs-title=\"The capitalized common name of the species being categorized ('tagged').\"&gt;Species&lt;button type=\"button\" class=\"btn btn-bd-tip-info-hidden btn-sm position-relative\"&gt;.&lt;span class=\"position-absolute top-0 start-100 translate-middle\"&gt;{{ icon_info }}&lt;/span&gt;&lt;/button&gt;&lt;/a&gt; "</v>
      </c>
    </row>
    <row r="512" spans="1:17">
      <c r="A512" s="82">
        <v>2</v>
      </c>
      <c r="B512" s="82" t="s">
        <v>1922</v>
      </c>
      <c r="C512" s="82"/>
      <c r="D512" s="82" t="s">
        <v>1669</v>
      </c>
      <c r="E512" s="82" t="s">
        <v>1396</v>
      </c>
      <c r="F512" s="82" t="s">
        <v>545</v>
      </c>
      <c r="G512" s="82" t="s">
        <v>545</v>
      </c>
      <c r="H512" s="106" t="str">
        <f t="shared" si="16"/>
        <v>mod_divers_rich_divers_tl</v>
      </c>
      <c r="I512" s="97" t="s">
        <v>1353</v>
      </c>
      <c r="J512" s="97" t="str">
        <f>VLOOKUP(F512,glossary!H:L,5,FALSE)</f>
        <v>A measure of diversity that incorporates both the number of species in an assemblage and some measure of their relative abundances.' (Gotelli &amp; Chao, 2013)</v>
      </c>
      <c r="K512" s="82" t="s">
        <v>2108</v>
      </c>
      <c r="L512" s="82" t="str">
        <f>"{{ "&amp;H512&amp;" }}"</f>
        <v>{{ mod_divers_rich_divers_tl }}</v>
      </c>
      <c r="M512" s="110" t="s">
        <v>1276</v>
      </c>
      <c r="N512" t="s">
        <v>1277</v>
      </c>
      <c r="O512" s="22" t="s">
        <v>2404</v>
      </c>
      <c r="P512" t="s">
        <v>2403</v>
      </c>
      <c r="Q512" t="str">
        <f t="shared" si="15"/>
        <v xml:space="preserve">    mod_divers_rich_divers_tl: "&lt;a href=\"09_glossary.html#mod_divers_rich_divers\" target=\"_blank\" data-bs-toggle=\"tooltip\" data-bs-title=\"A measure of diversity that incorporates both the number of species in an assemblage and some measure of their relative abundances.' (Gotelli &amp; Chao, 2013)\"&gt;species diversity&lt;button type=\"button\" class=\"btn btn-bd-tip-info-hidden btn-sm position-relative\"&gt;.&lt;span class=\"position-absolute top-0 start-100 translate-middle\"&gt;{{ icon_info }}&lt;/span&gt;&lt;/button&gt;&lt;/a&gt; "</v>
      </c>
    </row>
    <row r="513" spans="1:17">
      <c r="A513" s="82">
        <v>3</v>
      </c>
      <c r="B513" s="82" t="s">
        <v>1916</v>
      </c>
      <c r="C513" s="82"/>
      <c r="D513" s="82" t="s">
        <v>1669</v>
      </c>
      <c r="E513" s="82" t="s">
        <v>1396</v>
      </c>
      <c r="F513" s="82" t="s">
        <v>545</v>
      </c>
      <c r="G513" s="86" t="s">
        <v>545</v>
      </c>
      <c r="H513" s="106" t="str">
        <f t="shared" si="16"/>
        <v>mod_divers_rich_divers_tl</v>
      </c>
      <c r="I513" s="104" t="s">
        <v>1353</v>
      </c>
      <c r="J513" s="97" t="str">
        <f>VLOOKUP(F513,glossary!H:L,5,FALSE)</f>
        <v>A measure of diversity that incorporates both the number of species in an assemblage and some measure of their relative abundances.' (Gotelli &amp; Chao, 2013)</v>
      </c>
      <c r="K513" s="99" t="s">
        <v>1353</v>
      </c>
      <c r="L513" s="82" t="str">
        <f>"{{ "&amp;H513&amp;" }}"</f>
        <v>{{ mod_divers_rich_divers_tl }}</v>
      </c>
      <c r="M513" s="110" t="s">
        <v>1276</v>
      </c>
      <c r="N513" t="s">
        <v>1277</v>
      </c>
      <c r="O513" s="22" t="s">
        <v>2404</v>
      </c>
      <c r="P513" t="s">
        <v>2403</v>
      </c>
      <c r="Q513" t="str">
        <f t="shared" si="15"/>
        <v xml:space="preserve">    mod_divers_rich_divers_tl: "&lt;a href=\"09_glossary.html#mod_divers_rich_divers\" target=\"_blank\" data-bs-toggle=\"tooltip\" data-bs-title=\"A measure of diversity that incorporates both the number of species in an assemblage and some measure of their relative abundances.' (Gotelli &amp; Chao, 2013)\"&gt;species diversity&lt;button type=\"button\" class=\"btn btn-bd-tip-info-hidden btn-sm position-relative\"&gt;.&lt;span class=\"position-absolute top-0 start-100 translate-middle\"&gt;{{ icon_info }}&lt;/span&gt;&lt;/button&gt;&lt;/a&gt; "</v>
      </c>
    </row>
    <row r="514" spans="1:17">
      <c r="A514" s="82">
        <v>2</v>
      </c>
      <c r="B514" s="82" t="s">
        <v>1922</v>
      </c>
      <c r="C514" s="82"/>
      <c r="D514" s="82" t="s">
        <v>1670</v>
      </c>
      <c r="E514" s="82" t="s">
        <v>1396</v>
      </c>
      <c r="F514" s="82" t="s">
        <v>545</v>
      </c>
      <c r="G514" s="82" t="s">
        <v>545</v>
      </c>
      <c r="H514" s="106" t="str">
        <f t="shared" si="16"/>
        <v>mod_divers_rich_divers_tu</v>
      </c>
      <c r="I514" s="97" t="s">
        <v>443</v>
      </c>
      <c r="J514" s="97" t="str">
        <f>VLOOKUP(F514,glossary!H:L,5,FALSE)</f>
        <v>A measure of diversity that incorporates both the number of species in an assemblage and some measure of their relative abundances.' (Gotelli &amp; Chao, 2013)</v>
      </c>
      <c r="K514" s="82" t="s">
        <v>2107</v>
      </c>
      <c r="L514" s="82" t="str">
        <f>"{{ "&amp;H514&amp;" }}"</f>
        <v>{{ mod_divers_rich_divers_tu }}</v>
      </c>
      <c r="M514" s="110" t="s">
        <v>1276</v>
      </c>
      <c r="N514" t="s">
        <v>1277</v>
      </c>
      <c r="O514" s="22" t="s">
        <v>2404</v>
      </c>
      <c r="P514" t="s">
        <v>2403</v>
      </c>
      <c r="Q514" t="str">
        <f t="shared" si="15"/>
        <v xml:space="preserve">    mod_divers_rich_divers_tu: "&lt;a href=\"09_glossary.html#mod_divers_rich_divers\" target=\"_blank\" data-bs-toggle=\"tooltip\" data-bs-title=\"A measure of diversity that incorporates both the number of species in an assemblage and some measure of their relative abundances.' (Gotelli &amp; Chao, 2013)\"&gt;Species diversity&lt;button type=\"button\" class=\"btn btn-bd-tip-info-hidden btn-sm position-relative\"&gt;.&lt;span class=\"position-absolute top-0 start-100 translate-middle\"&gt;{{ icon_info }}&lt;/span&gt;&lt;/button&gt;&lt;/a&gt; "</v>
      </c>
    </row>
    <row r="515" spans="1:17">
      <c r="A515" s="82">
        <v>3</v>
      </c>
      <c r="B515" s="82" t="s">
        <v>1916</v>
      </c>
      <c r="C515" s="82"/>
      <c r="D515" s="82" t="s">
        <v>1670</v>
      </c>
      <c r="E515" s="82" t="s">
        <v>1396</v>
      </c>
      <c r="F515" s="82" t="s">
        <v>545</v>
      </c>
      <c r="G515" s="86" t="s">
        <v>545</v>
      </c>
      <c r="H515" s="106" t="str">
        <f t="shared" si="16"/>
        <v>mod_divers_rich_divers_tu</v>
      </c>
      <c r="I515" s="102" t="s">
        <v>443</v>
      </c>
      <c r="J515" s="97" t="str">
        <f>VLOOKUP(F515,glossary!H:L,5,FALSE)</f>
        <v>A measure of diversity that incorporates both the number of species in an assemblage and some measure of their relative abundances.' (Gotelli &amp; Chao, 2013)</v>
      </c>
      <c r="K515" s="86" t="s">
        <v>443</v>
      </c>
      <c r="L515" s="82" t="str">
        <f>"{{ "&amp;H515&amp;" }}"</f>
        <v>{{ mod_divers_rich_divers_tu }}</v>
      </c>
      <c r="M515" s="110" t="s">
        <v>1276</v>
      </c>
      <c r="N515" t="s">
        <v>1277</v>
      </c>
      <c r="O515" s="22" t="s">
        <v>2404</v>
      </c>
      <c r="P515" t="s">
        <v>2403</v>
      </c>
      <c r="Q515" t="str">
        <f t="shared" ref="Q515:Q578" si="17">IF(J515&lt;&gt;"-",("    "&amp;H515&amp;": "&amp;""""&amp;"&lt;a href=\"&amp;""""&amp;"09_glossary.html#"&amp;G515&amp;N515&amp;J515&amp;O515&amp;I515&amp;P515&amp;""""),"-")</f>
        <v xml:space="preserve">    mod_divers_rich_divers_tu: "&lt;a href=\"09_glossary.html#mod_divers_rich_divers\" target=\"_blank\" data-bs-toggle=\"tooltip\" data-bs-title=\"A measure of diversity that incorporates both the number of species in an assemblage and some measure of their relative abundances.' (Gotelli &amp; Chao, 2013)\"&gt;Species diversity&lt;button type=\"button\" class=\"btn btn-bd-tip-info-hidden btn-sm position-relative\"&gt;.&lt;span class=\"position-absolute top-0 start-100 translate-middle\"&gt;{{ icon_info }}&lt;/span&gt;&lt;/button&gt;&lt;/a&gt; "</v>
      </c>
    </row>
    <row r="516" spans="1:17">
      <c r="A516" s="82">
        <v>2</v>
      </c>
      <c r="B516" s="82" t="s">
        <v>1922</v>
      </c>
      <c r="C516" s="82"/>
      <c r="D516" s="82" t="s">
        <v>1669</v>
      </c>
      <c r="E516" s="82" t="s">
        <v>1396</v>
      </c>
      <c r="F516" s="82" t="s">
        <v>48</v>
      </c>
      <c r="G516" s="82" t="s">
        <v>48</v>
      </c>
      <c r="H516" s="106" t="str">
        <f t="shared" si="16"/>
        <v>obj_divers_rich_tl</v>
      </c>
      <c r="I516" s="97" t="s">
        <v>1301</v>
      </c>
      <c r="J516" s="97">
        <f>VLOOKUP(F516,glossary!H:L,5,FALSE)</f>
        <v>0</v>
      </c>
      <c r="K516" s="82" t="s">
        <v>2063</v>
      </c>
      <c r="L516" s="82" t="str">
        <f>"{{ "&amp;H516&amp;" }}"</f>
        <v>{{ obj_divers_rich_tl }}</v>
      </c>
      <c r="M516" s="110" t="s">
        <v>1276</v>
      </c>
      <c r="N516" t="s">
        <v>1277</v>
      </c>
      <c r="O516" s="22" t="s">
        <v>2404</v>
      </c>
      <c r="P516" t="s">
        <v>2403</v>
      </c>
      <c r="Q516" t="str">
        <f t="shared" si="17"/>
        <v xml:space="preserve">    obj_divers_rich_tl: "&lt;a href=\"09_glossary.html#obj_divers_rich\" target=\"_blank\" data-bs-toggle=\"tooltip\" data-bs-title=\"0\"&gt;species diversity &amp; richness&lt;button type=\"button\" class=\"btn btn-bd-tip-info-hidden btn-sm position-relative\"&gt;.&lt;span class=\"position-absolute top-0 start-100 translate-middle\"&gt;{{ icon_info }}&lt;/span&gt;&lt;/button&gt;&lt;/a&gt; "</v>
      </c>
    </row>
    <row r="517" spans="1:17">
      <c r="A517" s="82">
        <v>3</v>
      </c>
      <c r="B517" s="82" t="s">
        <v>1916</v>
      </c>
      <c r="C517" s="82"/>
      <c r="D517" s="82" t="s">
        <v>1669</v>
      </c>
      <c r="E517" s="82" t="s">
        <v>1396</v>
      </c>
      <c r="F517" s="82" t="s">
        <v>48</v>
      </c>
      <c r="G517" s="86" t="s">
        <v>48</v>
      </c>
      <c r="H517" s="106" t="str">
        <f t="shared" si="16"/>
        <v>obj_divers_rich_tl</v>
      </c>
      <c r="I517" s="104" t="s">
        <v>1301</v>
      </c>
      <c r="J517" s="97">
        <f>VLOOKUP(F517,glossary!H:L,5,FALSE)</f>
        <v>0</v>
      </c>
      <c r="K517" s="99" t="s">
        <v>1301</v>
      </c>
      <c r="L517" s="82" t="str">
        <f>"{{ "&amp;H517&amp;" }}"</f>
        <v>{{ obj_divers_rich_tl }}</v>
      </c>
      <c r="M517" s="110" t="s">
        <v>1276</v>
      </c>
      <c r="N517" t="s">
        <v>1277</v>
      </c>
      <c r="O517" s="22" t="s">
        <v>2404</v>
      </c>
      <c r="P517" t="s">
        <v>2403</v>
      </c>
      <c r="Q517" t="str">
        <f t="shared" si="17"/>
        <v xml:space="preserve">    obj_divers_rich_tl: "&lt;a href=\"09_glossary.html#obj_divers_rich\" target=\"_blank\" data-bs-toggle=\"tooltip\" data-bs-title=\"0\"&gt;species diversity &amp; richness&lt;button type=\"button\" class=\"btn btn-bd-tip-info-hidden btn-sm position-relative\"&gt;.&lt;span class=\"position-absolute top-0 start-100 translate-middle\"&gt;{{ icon_info }}&lt;/span&gt;&lt;/button&gt;&lt;/a&gt; "</v>
      </c>
    </row>
    <row r="518" spans="1:17">
      <c r="A518" s="82">
        <v>2</v>
      </c>
      <c r="B518" s="82" t="s">
        <v>1922</v>
      </c>
      <c r="C518" s="82"/>
      <c r="D518" s="82" t="s">
        <v>1670</v>
      </c>
      <c r="E518" s="82" t="s">
        <v>1396</v>
      </c>
      <c r="F518" s="82" t="s">
        <v>48</v>
      </c>
      <c r="G518" s="82" t="s">
        <v>48</v>
      </c>
      <c r="H518" s="106" t="str">
        <f t="shared" si="16"/>
        <v>obj_divers_rich_tu</v>
      </c>
      <c r="I518" s="97" t="s">
        <v>35</v>
      </c>
      <c r="J518" s="97">
        <f>VLOOKUP(F518,glossary!H:L,5,FALSE)</f>
        <v>0</v>
      </c>
      <c r="K518" s="82" t="s">
        <v>2062</v>
      </c>
      <c r="L518" s="82" t="str">
        <f>"{{ "&amp;H518&amp;" }}"</f>
        <v>{{ obj_divers_rich_tu }}</v>
      </c>
      <c r="M518" s="110" t="s">
        <v>1276</v>
      </c>
      <c r="N518" t="s">
        <v>1277</v>
      </c>
      <c r="O518" s="22" t="s">
        <v>2404</v>
      </c>
      <c r="P518" t="s">
        <v>2403</v>
      </c>
      <c r="Q518" t="str">
        <f t="shared" si="17"/>
        <v xml:space="preserve">    obj_divers_rich_tu: "&lt;a href=\"09_glossary.html#obj_divers_rich\" target=\"_blank\" data-bs-toggle=\"tooltip\" data-bs-title=\"0\"&gt;Species diversity &amp; richness&lt;button type=\"button\" class=\"btn btn-bd-tip-info-hidden btn-sm position-relative\"&gt;.&lt;span class=\"position-absolute top-0 start-100 translate-middle\"&gt;{{ icon_info }}&lt;/span&gt;&lt;/button&gt;&lt;/a&gt; "</v>
      </c>
    </row>
    <row r="519" spans="1:17">
      <c r="A519" s="82">
        <v>3</v>
      </c>
      <c r="B519" s="82" t="s">
        <v>1916</v>
      </c>
      <c r="C519" s="82"/>
      <c r="D519" s="82" t="s">
        <v>1670</v>
      </c>
      <c r="E519" s="82" t="s">
        <v>1396</v>
      </c>
      <c r="F519" s="82" t="s">
        <v>48</v>
      </c>
      <c r="G519" s="86" t="s">
        <v>48</v>
      </c>
      <c r="H519" s="106" t="str">
        <f t="shared" si="16"/>
        <v>obj_divers_rich_tu</v>
      </c>
      <c r="I519" s="97" t="s">
        <v>35</v>
      </c>
      <c r="J519" s="97">
        <f>VLOOKUP(F519,glossary!H:L,5,FALSE)</f>
        <v>0</v>
      </c>
      <c r="K519" s="82" t="s">
        <v>35</v>
      </c>
      <c r="L519" s="82" t="str">
        <f>"{{ "&amp;H519&amp;" }}"</f>
        <v>{{ obj_divers_rich_tu }}</v>
      </c>
      <c r="M519" s="110" t="s">
        <v>1276</v>
      </c>
      <c r="N519" t="s">
        <v>1277</v>
      </c>
      <c r="O519" s="22" t="s">
        <v>2404</v>
      </c>
      <c r="P519" t="s">
        <v>2403</v>
      </c>
      <c r="Q519" t="str">
        <f t="shared" si="17"/>
        <v xml:space="preserve">    obj_divers_rich_tu: "&lt;a href=\"09_glossary.html#obj_divers_rich\" target=\"_blank\" data-bs-toggle=\"tooltip\" data-bs-title=\"0\"&gt;Species diversity &amp; richness&lt;button type=\"button\" class=\"btn btn-bd-tip-info-hidden btn-sm position-relative\"&gt;.&lt;span class=\"position-absolute top-0 start-100 translate-middle\"&gt;{{ icon_info }}&lt;/span&gt;&lt;/button&gt;&lt;/a&gt; "</v>
      </c>
    </row>
    <row r="520" spans="1:17">
      <c r="A520" s="82">
        <v>2</v>
      </c>
      <c r="B520" s="82" t="s">
        <v>1922</v>
      </c>
      <c r="C520" s="82"/>
      <c r="D520" s="82" t="s">
        <v>1669</v>
      </c>
      <c r="E520" s="82" t="s">
        <v>1396</v>
      </c>
      <c r="F520" s="82" t="s">
        <v>49</v>
      </c>
      <c r="G520" s="82" t="s">
        <v>49</v>
      </c>
      <c r="H520" s="106" t="str">
        <f t="shared" si="16"/>
        <v>obj_inventory_tl</v>
      </c>
      <c r="I520" s="97" t="s">
        <v>1354</v>
      </c>
      <c r="J520" s="97" t="str">
        <f>VLOOKUP(F520,glossary!H:L,5,FALSE)</f>
        <v>Rapid assessment surveys used to determine what species are present in a given area at a given point in time; there is no attempt made to quantify aspects of communities or populations (Wearn &amp; Glover-Kapfer, 2017).</v>
      </c>
      <c r="K520" s="82" t="s">
        <v>2061</v>
      </c>
      <c r="L520" s="82" t="str">
        <f>"{{ "&amp;H520&amp;" }}"</f>
        <v>{{ obj_inventory_tl }}</v>
      </c>
      <c r="M520" s="110" t="s">
        <v>1276</v>
      </c>
      <c r="N520" t="s">
        <v>1277</v>
      </c>
      <c r="O520" s="22" t="s">
        <v>2404</v>
      </c>
      <c r="P520" t="s">
        <v>2403</v>
      </c>
      <c r="Q520" t="str">
        <f t="shared" si="17"/>
        <v xml:space="preserve">    obj_inventory_tl: "&lt;a href=\"09_glossary.html#obj_inventory\" target=\"_blank\" data-bs-toggle=\"tooltip\" data-bs-title=\"Rapid assessment surveys used to determine what species are present in a given area at a given point in time; there is no attempt made to quantify aspects of communities or populations (Wearn &amp; Glover-Kapfer, 2017).\"&gt;species inventory&lt;button type=\"button\" class=\"btn btn-bd-tip-info-hidden btn-sm position-relative\"&gt;.&lt;span class=\"position-absolute top-0 start-100 translate-middle\"&gt;{{ icon_info }}&lt;/span&gt;&lt;/button&gt;&lt;/a&gt; "</v>
      </c>
    </row>
    <row r="521" spans="1:17">
      <c r="A521" s="82">
        <v>3</v>
      </c>
      <c r="B521" s="82" t="s">
        <v>1916</v>
      </c>
      <c r="C521" s="82"/>
      <c r="D521" s="82" t="s">
        <v>1669</v>
      </c>
      <c r="E521" s="82" t="s">
        <v>1396</v>
      </c>
      <c r="F521" s="82" t="s">
        <v>49</v>
      </c>
      <c r="G521" s="86" t="s">
        <v>49</v>
      </c>
      <c r="H521" s="106" t="str">
        <f t="shared" si="16"/>
        <v>obj_inventory_tl</v>
      </c>
      <c r="I521" s="104" t="s">
        <v>1354</v>
      </c>
      <c r="J521" s="97" t="str">
        <f>VLOOKUP(F521,glossary!H:L,5,FALSE)</f>
        <v>Rapid assessment surveys used to determine what species are present in a given area at a given point in time; there is no attempt made to quantify aspects of communities or populations (Wearn &amp; Glover-Kapfer, 2017).</v>
      </c>
      <c r="K521" s="99" t="s">
        <v>1354</v>
      </c>
      <c r="L521" s="82" t="str">
        <f>"{{ "&amp;H521&amp;" }}"</f>
        <v>{{ obj_inventory_tl }}</v>
      </c>
      <c r="M521" s="110" t="s">
        <v>1276</v>
      </c>
      <c r="N521" t="s">
        <v>1277</v>
      </c>
      <c r="O521" s="22" t="s">
        <v>2404</v>
      </c>
      <c r="P521" t="s">
        <v>2403</v>
      </c>
      <c r="Q521" t="str">
        <f t="shared" si="17"/>
        <v xml:space="preserve">    obj_inventory_tl: "&lt;a href=\"09_glossary.html#obj_inventory\" target=\"_blank\" data-bs-toggle=\"tooltip\" data-bs-title=\"Rapid assessment surveys used to determine what species are present in a given area at a given point in time; there is no attempt made to quantify aspects of communities or populations (Wearn &amp; Glover-Kapfer, 2017).\"&gt;species inventory&lt;button type=\"button\" class=\"btn btn-bd-tip-info-hidden btn-sm position-relative\"&gt;.&lt;span class=\"position-absolute top-0 start-100 translate-middle\"&gt;{{ icon_info }}&lt;/span&gt;&lt;/button&gt;&lt;/a&gt; "</v>
      </c>
    </row>
    <row r="522" spans="1:17">
      <c r="A522" s="82">
        <v>2</v>
      </c>
      <c r="B522" s="82" t="s">
        <v>1922</v>
      </c>
      <c r="C522" s="82"/>
      <c r="D522" s="82" t="s">
        <v>1670</v>
      </c>
      <c r="E522" s="82" t="s">
        <v>1396</v>
      </c>
      <c r="F522" s="82" t="s">
        <v>49</v>
      </c>
      <c r="G522" s="82" t="s">
        <v>49</v>
      </c>
      <c r="H522" s="106" t="str">
        <f t="shared" si="16"/>
        <v>obj_inventory_tu</v>
      </c>
      <c r="I522" s="97" t="s">
        <v>37</v>
      </c>
      <c r="J522" s="97" t="str">
        <f>VLOOKUP(F522,glossary!H:L,5,FALSE)</f>
        <v>Rapid assessment surveys used to determine what species are present in a given area at a given point in time; there is no attempt made to quantify aspects of communities or populations (Wearn &amp; Glover-Kapfer, 2017).</v>
      </c>
      <c r="K522" s="82" t="s">
        <v>2060</v>
      </c>
      <c r="L522" s="82" t="str">
        <f>"{{ "&amp;H522&amp;" }}"</f>
        <v>{{ obj_inventory_tu }}</v>
      </c>
      <c r="M522" s="110" t="s">
        <v>1276</v>
      </c>
      <c r="N522" t="s">
        <v>1277</v>
      </c>
      <c r="O522" s="22" t="s">
        <v>2404</v>
      </c>
      <c r="P522" t="s">
        <v>2403</v>
      </c>
      <c r="Q522" t="str">
        <f t="shared" si="17"/>
        <v xml:space="preserve">    obj_inventory_tu: "&lt;a href=\"09_glossary.html#obj_inventory\" target=\"_blank\" data-bs-toggle=\"tooltip\" data-bs-title=\"Rapid assessment surveys used to determine what species are present in a given area at a given point in time; there is no attempt made to quantify aspects of communities or populations (Wearn &amp; Glover-Kapfer, 2017).\"&gt;Species inventory&lt;button type=\"button\" class=\"btn btn-bd-tip-info-hidden btn-sm position-relative\"&gt;.&lt;span class=\"position-absolute top-0 start-100 translate-middle\"&gt;{{ icon_info }}&lt;/span&gt;&lt;/button&gt;&lt;/a&gt; "</v>
      </c>
    </row>
    <row r="523" spans="1:17">
      <c r="A523" s="82">
        <v>3</v>
      </c>
      <c r="B523" s="82" t="s">
        <v>1916</v>
      </c>
      <c r="C523" s="82"/>
      <c r="D523" s="82" t="s">
        <v>1670</v>
      </c>
      <c r="E523" s="82" t="s">
        <v>1396</v>
      </c>
      <c r="F523" s="82" t="s">
        <v>49</v>
      </c>
      <c r="G523" s="86" t="s">
        <v>49</v>
      </c>
      <c r="H523" s="106" t="str">
        <f t="shared" si="16"/>
        <v>obj_inventory_tu</v>
      </c>
      <c r="I523" s="97" t="s">
        <v>37</v>
      </c>
      <c r="J523" s="97" t="str">
        <f>VLOOKUP(F523,glossary!H:L,5,FALSE)</f>
        <v>Rapid assessment surveys used to determine what species are present in a given area at a given point in time; there is no attempt made to quantify aspects of communities or populations (Wearn &amp; Glover-Kapfer, 2017).</v>
      </c>
      <c r="K523" s="82" t="s">
        <v>37</v>
      </c>
      <c r="L523" s="82" t="str">
        <f>"{{ "&amp;H523&amp;" }}"</f>
        <v>{{ obj_inventory_tu }}</v>
      </c>
      <c r="M523" s="110" t="s">
        <v>1276</v>
      </c>
      <c r="N523" t="s">
        <v>1277</v>
      </c>
      <c r="O523" s="22" t="s">
        <v>2404</v>
      </c>
      <c r="P523" t="s">
        <v>2403</v>
      </c>
      <c r="Q523" t="str">
        <f t="shared" si="17"/>
        <v xml:space="preserve">    obj_inventory_tu: "&lt;a href=\"09_glossary.html#obj_inventory\" target=\"_blank\" data-bs-toggle=\"tooltip\" data-bs-title=\"Rapid assessment surveys used to determine what species are present in a given area at a given point in time; there is no attempt made to quantify aspects of communities or populations (Wearn &amp; Glover-Kapfer, 2017).\"&gt;Species inventory&lt;button type=\"button\" class=\"btn btn-bd-tip-info-hidden btn-sm position-relative\"&gt;.&lt;span class=\"position-absolute top-0 start-100 translate-middle\"&gt;{{ icon_info }}&lt;/span&gt;&lt;/button&gt;&lt;/a&gt; "</v>
      </c>
    </row>
    <row r="524" spans="1:17">
      <c r="A524" s="82">
        <v>2</v>
      </c>
      <c r="B524" s="82" t="s">
        <v>1922</v>
      </c>
      <c r="C524" s="82"/>
      <c r="D524" s="82" t="s">
        <v>1669</v>
      </c>
      <c r="E524" s="82" t="s">
        <v>1396</v>
      </c>
      <c r="F524" s="82" t="s">
        <v>451</v>
      </c>
      <c r="G524" s="82" t="s">
        <v>451</v>
      </c>
      <c r="H524" s="106" t="str">
        <f t="shared" si="16"/>
        <v>mod_divers_rich_rich_tl</v>
      </c>
      <c r="I524" s="97" t="s">
        <v>1355</v>
      </c>
      <c r="J524" s="97" t="str">
        <f>VLOOKUP(F524,glossary!H:L,5,FALSE)</f>
        <v>The total number of species in an assemblage or a sample' (Gotelli &amp; Chao, 2013).</v>
      </c>
      <c r="K524" s="82" t="s">
        <v>2104</v>
      </c>
      <c r="L524" s="82" t="str">
        <f>"{{ "&amp;H524&amp;" }}"</f>
        <v>{{ mod_divers_rich_rich_tl }}</v>
      </c>
      <c r="M524" s="110" t="s">
        <v>1276</v>
      </c>
      <c r="N524" t="s">
        <v>1277</v>
      </c>
      <c r="O524" s="22" t="s">
        <v>2404</v>
      </c>
      <c r="P524" t="s">
        <v>2403</v>
      </c>
      <c r="Q524" t="str">
        <f t="shared" si="17"/>
        <v xml:space="preserve">    mod_divers_rich_rich_tl: "&lt;a href=\"09_glossary.html#mod_divers_rich_rich\" target=\"_blank\" data-bs-toggle=\"tooltip\" data-bs-title=\"The total number of species in an assemblage or a sample' (Gotelli &amp; Chao, 2013).\"&gt;species richness&lt;button type=\"button\" class=\"btn btn-bd-tip-info-hidden btn-sm position-relative\"&gt;.&lt;span class=\"position-absolute top-0 start-100 translate-middle\"&gt;{{ icon_info }}&lt;/span&gt;&lt;/button&gt;&lt;/a&gt; "</v>
      </c>
    </row>
    <row r="525" spans="1:17">
      <c r="A525" s="82">
        <v>3</v>
      </c>
      <c r="B525" s="82" t="s">
        <v>1916</v>
      </c>
      <c r="C525" s="82"/>
      <c r="D525" s="82" t="s">
        <v>1669</v>
      </c>
      <c r="E525" s="82" t="s">
        <v>1396</v>
      </c>
      <c r="F525" s="82" t="s">
        <v>451</v>
      </c>
      <c r="G525" s="86" t="s">
        <v>451</v>
      </c>
      <c r="H525" s="106" t="str">
        <f t="shared" si="16"/>
        <v>mod_divers_rich_rich_tl</v>
      </c>
      <c r="I525" s="104" t="s">
        <v>1355</v>
      </c>
      <c r="J525" s="97" t="str">
        <f>VLOOKUP(F525,glossary!H:L,5,FALSE)</f>
        <v>The total number of species in an assemblage or a sample' (Gotelli &amp; Chao, 2013).</v>
      </c>
      <c r="K525" s="99" t="s">
        <v>1355</v>
      </c>
      <c r="L525" s="82" t="str">
        <f>"{{ "&amp;H525&amp;" }}"</f>
        <v>{{ mod_divers_rich_rich_tl }}</v>
      </c>
      <c r="M525" s="110" t="s">
        <v>1276</v>
      </c>
      <c r="N525" t="s">
        <v>1277</v>
      </c>
      <c r="O525" s="22" t="s">
        <v>2404</v>
      </c>
      <c r="P525" t="s">
        <v>2403</v>
      </c>
      <c r="Q525" t="str">
        <f t="shared" si="17"/>
        <v xml:space="preserve">    mod_divers_rich_rich_tl: "&lt;a href=\"09_glossary.html#mod_divers_rich_rich\" target=\"_blank\" data-bs-toggle=\"tooltip\" data-bs-title=\"The total number of species in an assemblage or a sample' (Gotelli &amp; Chao, 2013).\"&gt;species richness&lt;button type=\"button\" class=\"btn btn-bd-tip-info-hidden btn-sm position-relative\"&gt;.&lt;span class=\"position-absolute top-0 start-100 translate-middle\"&gt;{{ icon_info }}&lt;/span&gt;&lt;/button&gt;&lt;/a&gt; "</v>
      </c>
    </row>
    <row r="526" spans="1:17">
      <c r="A526" s="82">
        <v>2</v>
      </c>
      <c r="B526" s="82" t="s">
        <v>1922</v>
      </c>
      <c r="C526" s="82"/>
      <c r="D526" s="82" t="s">
        <v>1670</v>
      </c>
      <c r="E526" s="82" t="s">
        <v>1396</v>
      </c>
      <c r="F526" s="82" t="s">
        <v>451</v>
      </c>
      <c r="G526" s="82" t="s">
        <v>451</v>
      </c>
      <c r="H526" s="106" t="str">
        <f t="shared" si="16"/>
        <v>mod_divers_rich_rich_tu</v>
      </c>
      <c r="I526" s="97" t="s">
        <v>442</v>
      </c>
      <c r="J526" s="97" t="str">
        <f>VLOOKUP(F526,glossary!H:L,5,FALSE)</f>
        <v>The total number of species in an assemblage or a sample' (Gotelli &amp; Chao, 2013).</v>
      </c>
      <c r="K526" s="82" t="s">
        <v>2103</v>
      </c>
      <c r="L526" s="82" t="str">
        <f>"{{ "&amp;H526&amp;" }}"</f>
        <v>{{ mod_divers_rich_rich_tu }}</v>
      </c>
      <c r="M526" s="110" t="s">
        <v>1276</v>
      </c>
      <c r="N526" t="s">
        <v>1277</v>
      </c>
      <c r="O526" s="22" t="s">
        <v>2404</v>
      </c>
      <c r="P526" t="s">
        <v>2403</v>
      </c>
      <c r="Q526" t="str">
        <f t="shared" si="17"/>
        <v xml:space="preserve">    mod_divers_rich_rich_tu: "&lt;a href=\"09_glossary.html#mod_divers_rich_rich\" target=\"_blank\" data-bs-toggle=\"tooltip\" data-bs-title=\"The total number of species in an assemblage or a sample' (Gotelli &amp; Chao, 2013).\"&gt;Species richness&lt;button type=\"button\" class=\"btn btn-bd-tip-info-hidden btn-sm position-relative\"&gt;.&lt;span class=\"position-absolute top-0 start-100 translate-middle\"&gt;{{ icon_info }}&lt;/span&gt;&lt;/button&gt;&lt;/a&gt; "</v>
      </c>
    </row>
    <row r="527" spans="1:17">
      <c r="A527" s="82">
        <v>3</v>
      </c>
      <c r="B527" s="82" t="s">
        <v>1916</v>
      </c>
      <c r="C527" s="82"/>
      <c r="D527" s="82" t="s">
        <v>1670</v>
      </c>
      <c r="E527" s="82" t="s">
        <v>1396</v>
      </c>
      <c r="F527" s="82" t="s">
        <v>451</v>
      </c>
      <c r="G527" s="86" t="s">
        <v>451</v>
      </c>
      <c r="H527" s="106" t="str">
        <f t="shared" si="16"/>
        <v>mod_divers_rich_rich_tu</v>
      </c>
      <c r="I527" s="102" t="s">
        <v>442</v>
      </c>
      <c r="J527" s="97" t="str">
        <f>VLOOKUP(F527,glossary!H:L,5,FALSE)</f>
        <v>The total number of species in an assemblage or a sample' (Gotelli &amp; Chao, 2013).</v>
      </c>
      <c r="K527" s="86" t="s">
        <v>442</v>
      </c>
      <c r="L527" s="82" t="str">
        <f>"{{ "&amp;H527&amp;" }}"</f>
        <v>{{ mod_divers_rich_rich_tu }}</v>
      </c>
      <c r="M527" s="110" t="s">
        <v>1276</v>
      </c>
      <c r="N527" t="s">
        <v>1277</v>
      </c>
      <c r="O527" s="22" t="s">
        <v>2404</v>
      </c>
      <c r="P527" t="s">
        <v>2403</v>
      </c>
      <c r="Q527" t="str">
        <f t="shared" si="17"/>
        <v xml:space="preserve">    mod_divers_rich_rich_tu: "&lt;a href=\"09_glossary.html#mod_divers_rich_rich\" target=\"_blank\" data-bs-toggle=\"tooltip\" data-bs-title=\"The total number of species in an assemblage or a sample' (Gotelli &amp; Chao, 2013).\"&gt;Species richness&lt;button type=\"button\" class=\"btn btn-bd-tip-info-hidden btn-sm position-relative\"&gt;.&lt;span class=\"position-absolute top-0 start-100 translate-middle\"&gt;{{ icon_info }}&lt;/span&gt;&lt;/button&gt;&lt;/a&gt; "</v>
      </c>
    </row>
    <row r="528" spans="1:17">
      <c r="A528" s="82">
        <v>2</v>
      </c>
      <c r="B528" s="82" t="s">
        <v>1922</v>
      </c>
      <c r="C528" s="82"/>
      <c r="D528" s="82" t="s">
        <v>1669</v>
      </c>
      <c r="E528" s="82" t="s">
        <v>1396</v>
      </c>
      <c r="F528" s="82" t="s">
        <v>598</v>
      </c>
      <c r="G528" s="82" t="s">
        <v>598</v>
      </c>
      <c r="H528" s="106" t="str">
        <f t="shared" ref="H528:H591" si="18">IF(D528="-","-",IF(E528&lt;&gt;"-",(G528&amp;"_"&amp;D528&amp;"_"&amp;E528),G528&amp;"_"&amp;D528))</f>
        <v>mod_divers_rich_rich2_tl</v>
      </c>
      <c r="I528" s="97" t="s">
        <v>1355</v>
      </c>
      <c r="J528" s="97" t="str">
        <f>VLOOKUP(F528,glossary!H:L,5,FALSE)</f>
        <v>The number of species found in the community/area measured (Pyron, 2010).</v>
      </c>
      <c r="K528" s="82" t="s">
        <v>2102</v>
      </c>
      <c r="L528" s="82" t="str">
        <f>"{{ "&amp;H528&amp;" }}"</f>
        <v>{{ mod_divers_rich_rich2_tl }}</v>
      </c>
      <c r="M528" s="110" t="s">
        <v>1276</v>
      </c>
      <c r="N528" t="s">
        <v>1277</v>
      </c>
      <c r="O528" s="22" t="s">
        <v>2404</v>
      </c>
      <c r="P528" t="s">
        <v>2403</v>
      </c>
      <c r="Q528" t="str">
        <f t="shared" si="17"/>
        <v xml:space="preserve">    mod_divers_rich_rich2_tl: "&lt;a href=\"09_glossary.html#mod_divers_rich_rich2\" target=\"_blank\" data-bs-toggle=\"tooltip\" data-bs-title=\"The number of species found in the community/area measured (Pyron, 2010).\"&gt;species richness&lt;button type=\"button\" class=\"btn btn-bd-tip-info-hidden btn-sm position-relative\"&gt;.&lt;span class=\"position-absolute top-0 start-100 translate-middle\"&gt;{{ icon_info }}&lt;/span&gt;&lt;/button&gt;&lt;/a&gt; "</v>
      </c>
    </row>
    <row r="529" spans="1:17">
      <c r="A529" s="82">
        <v>2</v>
      </c>
      <c r="B529" s="82" t="s">
        <v>1922</v>
      </c>
      <c r="C529" s="82"/>
      <c r="D529" s="82" t="s">
        <v>1670</v>
      </c>
      <c r="E529" s="82" t="s">
        <v>1396</v>
      </c>
      <c r="F529" s="82" t="s">
        <v>598</v>
      </c>
      <c r="G529" s="82" t="s">
        <v>598</v>
      </c>
      <c r="H529" s="106" t="str">
        <f t="shared" si="18"/>
        <v>mod_divers_rich_rich2_tu</v>
      </c>
      <c r="I529" s="97" t="s">
        <v>442</v>
      </c>
      <c r="J529" s="97" t="str">
        <f>VLOOKUP(F529,glossary!H:L,5,FALSE)</f>
        <v>The number of species found in the community/area measured (Pyron, 2010).</v>
      </c>
      <c r="K529" s="82" t="s">
        <v>2101</v>
      </c>
      <c r="L529" s="82" t="str">
        <f>"{{ "&amp;H529&amp;" }}"</f>
        <v>{{ mod_divers_rich_rich2_tu }}</v>
      </c>
      <c r="M529" s="110" t="s">
        <v>1276</v>
      </c>
      <c r="N529" t="s">
        <v>1277</v>
      </c>
      <c r="O529" s="22" t="s">
        <v>2404</v>
      </c>
      <c r="P529" t="s">
        <v>2403</v>
      </c>
      <c r="Q529" t="str">
        <f t="shared" si="17"/>
        <v xml:space="preserve">    mod_divers_rich_rich2_tu: "&lt;a href=\"09_glossary.html#mod_divers_rich_rich2\" target=\"_blank\" data-bs-toggle=\"tooltip\" data-bs-title=\"The number of species found in the community/area measured (Pyron, 2010).\"&gt;Species richness&lt;button type=\"button\" class=\"btn btn-bd-tip-info-hidden btn-sm position-relative\"&gt;.&lt;span class=\"position-absolute top-0 start-100 translate-middle\"&gt;{{ icon_info }}&lt;/span&gt;&lt;/button&gt;&lt;/a&gt; "</v>
      </c>
    </row>
    <row r="530" spans="1:17">
      <c r="A530" s="82">
        <v>1</v>
      </c>
      <c r="B530" s="82" t="s">
        <v>1525</v>
      </c>
      <c r="C530" s="82" t="s">
        <v>429</v>
      </c>
      <c r="D530" s="82" t="s">
        <v>1670</v>
      </c>
      <c r="E530" s="82" t="s">
        <v>2295</v>
      </c>
      <c r="F530" s="82" t="s">
        <v>314</v>
      </c>
      <c r="G530" s="82" t="s">
        <v>314</v>
      </c>
      <c r="H530" s="106" t="str">
        <f t="shared" si="18"/>
        <v>stake_distance_tu_nu</v>
      </c>
      <c r="I530" s="97" t="s">
        <v>1545</v>
      </c>
      <c r="J530" s="97" t="str">
        <f>VLOOKUP(F530,glossary!H:L,5,FALSE)</f>
        <v>The distance from the camera to a stake (in metres to the nearest 0.05 m). Leave blank if not applicable.</v>
      </c>
      <c r="K530" s="82" t="s">
        <v>1557</v>
      </c>
      <c r="L530" s="82" t="str">
        <f>"{{ "&amp;H530&amp;" }}"</f>
        <v>{{ stake_distance_tu_nu }}</v>
      </c>
      <c r="M530" s="110" t="s">
        <v>1276</v>
      </c>
      <c r="N530" t="s">
        <v>1277</v>
      </c>
      <c r="O530" s="22" t="s">
        <v>2404</v>
      </c>
      <c r="P530" t="s">
        <v>2403</v>
      </c>
      <c r="Q530" t="str">
        <f t="shared" si="17"/>
        <v xml:space="preserve">    stake_distance_tu_nu: "&lt;a href=\"09_glossary.html#stake_distance\" target=\"_blank\" data-bs-toggle=\"tooltip\" data-bs-title=\"The distance from the camera to a stake (in metres to the nearest 0.05 m). Leave blank if not applicable.\"&gt;Stake Distance&lt;button type=\"button\" class=\"btn btn-bd-tip-info-hidden btn-sm position-relative\"&gt;.&lt;span class=\"position-absolute top-0 start-100 translate-middle\"&gt;{{ icon_info }}&lt;/span&gt;&lt;/button&gt;&lt;/a&gt; "</v>
      </c>
    </row>
    <row r="531" spans="1:17">
      <c r="A531" s="82">
        <v>2</v>
      </c>
      <c r="B531" s="82" t="s">
        <v>1922</v>
      </c>
      <c r="C531" s="82"/>
      <c r="D531" s="82" t="s">
        <v>1670</v>
      </c>
      <c r="E531" s="82" t="s">
        <v>2289</v>
      </c>
      <c r="F531" s="82" t="s">
        <v>314</v>
      </c>
      <c r="G531" s="82" t="s">
        <v>314</v>
      </c>
      <c r="H531" s="106" t="str">
        <f t="shared" si="18"/>
        <v>stake_distance_tu_u</v>
      </c>
      <c r="I531" s="97" t="s">
        <v>771</v>
      </c>
      <c r="J531" s="97" t="str">
        <f>VLOOKUP(F531,glossary!H:L,5,FALSE)</f>
        <v>The distance from the camera to a stake (in metres to the nearest 0.05 m). Leave blank if not applicable.</v>
      </c>
      <c r="K531" s="82" t="s">
        <v>1988</v>
      </c>
      <c r="L531" s="82" t="str">
        <f>"{{ "&amp;H531&amp;" }}"</f>
        <v>{{ stake_distance_tu_u }}</v>
      </c>
      <c r="M531" s="110" t="s">
        <v>1276</v>
      </c>
      <c r="N531" t="s">
        <v>1277</v>
      </c>
      <c r="O531" s="22" t="s">
        <v>2404</v>
      </c>
      <c r="P531" t="s">
        <v>2403</v>
      </c>
      <c r="Q531" t="str">
        <f t="shared" si="17"/>
        <v xml:space="preserve">    stake_distance_tu_u: "&lt;a href=\"09_glossary.html#stake_distance\" target=\"_blank\" data-bs-toggle=\"tooltip\" data-bs-title=\"The distance from the camera to a stake (in metres to the nearest 0.05 m). Leave blank if not applicable.\"&gt;Stake Distance (m)&lt;button type=\"button\" class=\"btn btn-bd-tip-info-hidden btn-sm position-relative\"&gt;.&lt;span class=\"position-absolute top-0 start-100 translate-middle\"&gt;{{ icon_info }}&lt;/span&gt;&lt;/button&gt;&lt;/a&gt; "</v>
      </c>
    </row>
    <row r="532" spans="1:17">
      <c r="A532" s="82">
        <v>3</v>
      </c>
      <c r="B532" s="82" t="s">
        <v>1916</v>
      </c>
      <c r="C532" s="82"/>
      <c r="D532" s="82" t="s">
        <v>1670</v>
      </c>
      <c r="E532" s="82" t="s">
        <v>2289</v>
      </c>
      <c r="F532" s="82" t="s">
        <v>314</v>
      </c>
      <c r="G532" s="86" t="s">
        <v>314</v>
      </c>
      <c r="H532" s="106" t="str">
        <f t="shared" si="18"/>
        <v>stake_distance_tu_u</v>
      </c>
      <c r="I532" s="102" t="s">
        <v>771</v>
      </c>
      <c r="J532" s="97" t="str">
        <f>VLOOKUP(F532,glossary!H:L,5,FALSE)</f>
        <v>The distance from the camera to a stake (in metres to the nearest 0.05 m). Leave blank if not applicable.</v>
      </c>
      <c r="K532" s="98" t="s">
        <v>771</v>
      </c>
      <c r="L532" s="82" t="str">
        <f>"{{ "&amp;H532&amp;" }}"</f>
        <v>{{ stake_distance_tu_u }}</v>
      </c>
      <c r="M532" s="110" t="s">
        <v>1276</v>
      </c>
      <c r="N532" t="s">
        <v>1277</v>
      </c>
      <c r="O532" s="22" t="s">
        <v>2404</v>
      </c>
      <c r="P532" t="s">
        <v>2403</v>
      </c>
      <c r="Q532" t="str">
        <f t="shared" si="17"/>
        <v xml:space="preserve">    stake_distance_tu_u: "&lt;a href=\"09_glossary.html#stake_distance\" target=\"_blank\" data-bs-toggle=\"tooltip\" data-bs-title=\"The distance from the camera to a stake (in metres to the nearest 0.05 m). Leave blank if not applicable.\"&gt;Stake Distance (m)&lt;button type=\"button\" class=\"btn btn-bd-tip-info-hidden btn-sm position-relative\"&gt;.&lt;span class=\"position-absolute top-0 start-100 translate-middle\"&gt;{{ icon_info }}&lt;/span&gt;&lt;/button&gt;&lt;/a&gt; "</v>
      </c>
    </row>
    <row r="533" spans="1:17">
      <c r="A533" s="82">
        <v>2</v>
      </c>
      <c r="B533" s="82" t="s">
        <v>1922</v>
      </c>
      <c r="C533" s="82"/>
      <c r="D533" s="82" t="s">
        <v>1669</v>
      </c>
      <c r="E533" s="82" t="s">
        <v>1396</v>
      </c>
      <c r="F533" s="82" t="s">
        <v>102</v>
      </c>
      <c r="G533" s="82" t="s">
        <v>102</v>
      </c>
      <c r="H533" s="106" t="str">
        <f t="shared" si="18"/>
        <v>state_variable_tl</v>
      </c>
      <c r="I533" s="97" t="s">
        <v>1356</v>
      </c>
      <c r="J533" s="97" t="str">
        <f>VLOOKUP(F533,glossary!H:L,5,FALSE)</f>
        <v>A formal measure that summarizes the state of a community or population at a particular time (Wearn &amp; Glover-Kapfer, 2017), (e.g., species richness or population abundance).</v>
      </c>
      <c r="K533" s="82" t="s">
        <v>1987</v>
      </c>
      <c r="L533" s="82" t="str">
        <f>"{{ "&amp;H533&amp;" }}"</f>
        <v>{{ state_variable_tl }}</v>
      </c>
      <c r="M533" s="110" t="s">
        <v>1276</v>
      </c>
      <c r="N533" t="s">
        <v>1277</v>
      </c>
      <c r="O533" s="22" t="s">
        <v>2404</v>
      </c>
      <c r="P533" t="s">
        <v>2403</v>
      </c>
      <c r="Q533" t="str">
        <f t="shared" si="17"/>
        <v xml:space="preserve">    state_variable_tl: "&lt;a href=\"09_glossary.html#state_variable\" target=\"_blank\" data-bs-toggle=\"tooltip\" data-bs-title=\"A formal measure that summarizes the state of a community or population at a particular time (Wearn &amp; Glover-Kapfer, 2017), (e.g., species richness or population abundance).\"&gt;state variable&lt;button type=\"button\" class=\"btn btn-bd-tip-info-hidden btn-sm position-relative\"&gt;.&lt;span class=\"position-absolute top-0 start-100 translate-middle\"&gt;{{ icon_info }}&lt;/span&gt;&lt;/button&gt;&lt;/a&gt; "</v>
      </c>
    </row>
    <row r="534" spans="1:17">
      <c r="A534" s="82">
        <v>3</v>
      </c>
      <c r="B534" s="82" t="s">
        <v>1916</v>
      </c>
      <c r="C534" s="82"/>
      <c r="D534" s="82" t="s">
        <v>1669</v>
      </c>
      <c r="E534" s="82" t="s">
        <v>1396</v>
      </c>
      <c r="F534" s="82" t="s">
        <v>102</v>
      </c>
      <c r="G534" s="86" t="s">
        <v>102</v>
      </c>
      <c r="H534" s="106" t="str">
        <f t="shared" si="18"/>
        <v>state_variable_tl</v>
      </c>
      <c r="I534" s="104" t="s">
        <v>1356</v>
      </c>
      <c r="J534" s="97" t="str">
        <f>VLOOKUP(F534,glossary!H:L,5,FALSE)</f>
        <v>A formal measure that summarizes the state of a community or population at a particular time (Wearn &amp; Glover-Kapfer, 2017), (e.g., species richness or population abundance).</v>
      </c>
      <c r="K534" s="99" t="s">
        <v>1356</v>
      </c>
      <c r="L534" s="82" t="str">
        <f>"{{ "&amp;H534&amp;" }}"</f>
        <v>{{ state_variable_tl }}</v>
      </c>
      <c r="M534" s="110" t="s">
        <v>1276</v>
      </c>
      <c r="N534" t="s">
        <v>1277</v>
      </c>
      <c r="O534" s="22" t="s">
        <v>2404</v>
      </c>
      <c r="P534" t="s">
        <v>2403</v>
      </c>
      <c r="Q534" t="str">
        <f t="shared" si="17"/>
        <v xml:space="preserve">    state_variable_tl: "&lt;a href=\"09_glossary.html#state_variable\" target=\"_blank\" data-bs-toggle=\"tooltip\" data-bs-title=\"A formal measure that summarizes the state of a community or population at a particular time (Wearn &amp; Glover-Kapfer, 2017), (e.g., species richness or population abundance).\"&gt;state variable&lt;button type=\"button\" class=\"btn btn-bd-tip-info-hidden btn-sm position-relative\"&gt;.&lt;span class=\"position-absolute top-0 start-100 translate-middle\"&gt;{{ icon_info }}&lt;/span&gt;&lt;/button&gt;&lt;/a&gt; "</v>
      </c>
    </row>
    <row r="535" spans="1:17">
      <c r="A535" s="82">
        <v>2</v>
      </c>
      <c r="B535" s="82" t="s">
        <v>1922</v>
      </c>
      <c r="C535" s="82"/>
      <c r="D535" s="82" t="s">
        <v>1670</v>
      </c>
      <c r="E535" s="82" t="s">
        <v>1396</v>
      </c>
      <c r="F535" s="82" t="s">
        <v>102</v>
      </c>
      <c r="G535" s="82" t="s">
        <v>102</v>
      </c>
      <c r="H535" s="106" t="str">
        <f t="shared" si="18"/>
        <v>state_variable_tu</v>
      </c>
      <c r="I535" s="97" t="s">
        <v>103</v>
      </c>
      <c r="J535" s="97" t="str">
        <f>VLOOKUP(F535,glossary!H:L,5,FALSE)</f>
        <v>A formal measure that summarizes the state of a community or population at a particular time (Wearn &amp; Glover-Kapfer, 2017), (e.g., species richness or population abundance).</v>
      </c>
      <c r="K535" s="82" t="s">
        <v>1986</v>
      </c>
      <c r="L535" s="82" t="str">
        <f>"{{ "&amp;H535&amp;" }}"</f>
        <v>{{ state_variable_tu }}</v>
      </c>
      <c r="M535" s="110" t="s">
        <v>1276</v>
      </c>
      <c r="N535" t="s">
        <v>1277</v>
      </c>
      <c r="O535" s="22" t="s">
        <v>2404</v>
      </c>
      <c r="P535" t="s">
        <v>2403</v>
      </c>
      <c r="Q535" t="str">
        <f t="shared" si="17"/>
        <v xml:space="preserve">    state_variable_tu: "&lt;a href=\"09_glossary.html#state_variable\" target=\"_blank\" data-bs-toggle=\"tooltip\" data-bs-title=\"A formal measure that summarizes the state of a community or population at a particular time (Wearn &amp; Glover-Kapfer, 2017), (e.g., species richness or population abundance).\"&gt;State variable&lt;button type=\"button\" class=\"btn btn-bd-tip-info-hidden btn-sm position-relative\"&gt;.&lt;span class=\"position-absolute top-0 start-100 translate-middle\"&gt;{{ icon_info }}&lt;/span&gt;&lt;/button&gt;&lt;/a&gt; "</v>
      </c>
    </row>
    <row r="536" spans="1:17">
      <c r="A536" s="82">
        <v>3</v>
      </c>
      <c r="B536" s="82" t="s">
        <v>1916</v>
      </c>
      <c r="C536" s="82"/>
      <c r="D536" s="82" t="s">
        <v>1670</v>
      </c>
      <c r="E536" s="82" t="s">
        <v>1396</v>
      </c>
      <c r="F536" s="82" t="s">
        <v>102</v>
      </c>
      <c r="G536" s="86" t="s">
        <v>102</v>
      </c>
      <c r="H536" s="106" t="str">
        <f t="shared" si="18"/>
        <v>state_variable_tu</v>
      </c>
      <c r="I536" s="102" t="s">
        <v>103</v>
      </c>
      <c r="J536" s="97" t="str">
        <f>VLOOKUP(F536,glossary!H:L,5,FALSE)</f>
        <v>A formal measure that summarizes the state of a community or population at a particular time (Wearn &amp; Glover-Kapfer, 2017), (e.g., species richness or population abundance).</v>
      </c>
      <c r="K536" s="86" t="s">
        <v>103</v>
      </c>
      <c r="L536" s="82" t="str">
        <f>"{{ "&amp;H536&amp;" }}"</f>
        <v>{{ state_variable_tu }}</v>
      </c>
      <c r="M536" s="110" t="s">
        <v>1276</v>
      </c>
      <c r="N536" t="s">
        <v>1277</v>
      </c>
      <c r="O536" s="22" t="s">
        <v>2404</v>
      </c>
      <c r="P536" t="s">
        <v>2403</v>
      </c>
      <c r="Q536" t="str">
        <f t="shared" si="17"/>
        <v xml:space="preserve">    state_variable_tu: "&lt;a href=\"09_glossary.html#state_variable\" target=\"_blank\" data-bs-toggle=\"tooltip\" data-bs-title=\"A formal measure that summarizes the state of a community or population at a particular time (Wearn &amp; Glover-Kapfer, 2017), (e.g., species richness or population abundance).\"&gt;State variable&lt;button type=\"button\" class=\"btn btn-bd-tip-info-hidden btn-sm position-relative\"&gt;.&lt;span class=\"position-absolute top-0 start-100 translate-middle\"&gt;{{ icon_info }}&lt;/span&gt;&lt;/button&gt;&lt;/a&gt; "</v>
      </c>
    </row>
    <row r="537" spans="1:17">
      <c r="A537" s="82">
        <v>1</v>
      </c>
      <c r="B537" s="82" t="s">
        <v>1525</v>
      </c>
      <c r="C537" s="82" t="s">
        <v>429</v>
      </c>
      <c r="D537" s="82" t="s">
        <v>1669</v>
      </c>
      <c r="E537" s="82" t="s">
        <v>2296</v>
      </c>
      <c r="F537" s="82" t="s">
        <v>102</v>
      </c>
      <c r="G537" s="82" t="s">
        <v>102</v>
      </c>
      <c r="H537" s="106" t="str">
        <f t="shared" si="18"/>
        <v>state_variable_tl_pl</v>
      </c>
      <c r="I537" s="97" t="s">
        <v>1646</v>
      </c>
      <c r="J537" s="97" t="str">
        <f>VLOOKUP(F537,glossary!H:L,5,FALSE)</f>
        <v>A formal measure that summarizes the state of a community or population at a particular time (Wearn &amp; Glover-Kapfer, 2017), (e.g., species richness or population abundance).</v>
      </c>
      <c r="K537" s="82" t="s">
        <v>1592</v>
      </c>
      <c r="L537" s="82" t="str">
        <f>"{{ "&amp;H537&amp;" }}"</f>
        <v>{{ state_variable_tl_pl }}</v>
      </c>
      <c r="M537" s="110" t="s">
        <v>1276</v>
      </c>
      <c r="N537" t="s">
        <v>1277</v>
      </c>
      <c r="O537" s="22" t="s">
        <v>2404</v>
      </c>
      <c r="P537" t="s">
        <v>2403</v>
      </c>
      <c r="Q537" t="str">
        <f t="shared" si="17"/>
        <v xml:space="preserve">    state_variable_tl_pl: "&lt;a href=\"09_glossary.html#state_variable\" target=\"_blank\" data-bs-toggle=\"tooltip\" data-bs-title=\"A formal measure that summarizes the state of a community or population at a particular time (Wearn &amp; Glover-Kapfer, 2017), (e.g., species richness or population abundance).\"&gt;state variables&lt;button type=\"button\" class=\"btn btn-bd-tip-info-hidden btn-sm position-relative\"&gt;.&lt;span class=\"position-absolute top-0 start-100 translate-middle\"&gt;{{ icon_info }}&lt;/span&gt;&lt;/button&gt;&lt;/a&gt; "</v>
      </c>
    </row>
    <row r="538" spans="1:17">
      <c r="A538" s="82">
        <v>1</v>
      </c>
      <c r="B538" s="82" t="s">
        <v>1525</v>
      </c>
      <c r="C538" s="82" t="s">
        <v>429</v>
      </c>
      <c r="D538" s="82" t="s">
        <v>1670</v>
      </c>
      <c r="E538" s="82" t="s">
        <v>2296</v>
      </c>
      <c r="F538" s="82" t="s">
        <v>102</v>
      </c>
      <c r="G538" s="82" t="s">
        <v>102</v>
      </c>
      <c r="H538" s="106" t="str">
        <f t="shared" si="18"/>
        <v>state_variable_tu_pl</v>
      </c>
      <c r="I538" s="97" t="s">
        <v>1634</v>
      </c>
      <c r="J538" s="97" t="str">
        <f>VLOOKUP(F538,glossary!H:L,5,FALSE)</f>
        <v>A formal measure that summarizes the state of a community or population at a particular time (Wearn &amp; Glover-Kapfer, 2017), (e.g., species richness or population abundance).</v>
      </c>
      <c r="K538" s="82" t="s">
        <v>1585</v>
      </c>
      <c r="L538" s="82" t="str">
        <f>"{{ "&amp;H538&amp;" }}"</f>
        <v>{{ state_variable_tu_pl }}</v>
      </c>
      <c r="M538" s="110" t="s">
        <v>1276</v>
      </c>
      <c r="N538" t="s">
        <v>1277</v>
      </c>
      <c r="O538" s="22" t="s">
        <v>2404</v>
      </c>
      <c r="P538" t="s">
        <v>2403</v>
      </c>
      <c r="Q538" t="str">
        <f t="shared" si="17"/>
        <v xml:space="preserve">    state_variable_tu_pl: "&lt;a href=\"09_glossary.html#state_variable\" target=\"_blank\" data-bs-toggle=\"tooltip\" data-bs-title=\"A formal measure that summarizes the state of a community or population at a particular time (Wearn &amp; Glover-Kapfer, 2017), (e.g., species richness or population abundance).\"&gt;State variables&lt;button type=\"button\" class=\"btn btn-bd-tip-info-hidden btn-sm position-relative\"&gt;.&lt;span class=\"position-absolute top-0 start-100 translate-middle\"&gt;{{ icon_info }}&lt;/span&gt;&lt;/button&gt;&lt;/a&gt; "</v>
      </c>
    </row>
    <row r="539" spans="1:17">
      <c r="A539" s="82">
        <v>2</v>
      </c>
      <c r="B539" s="82" t="s">
        <v>1922</v>
      </c>
      <c r="C539" s="82"/>
      <c r="D539" s="82" t="s">
        <v>1669</v>
      </c>
      <c r="E539" s="82" t="s">
        <v>1396</v>
      </c>
      <c r="F539" s="82" t="s">
        <v>777</v>
      </c>
      <c r="G539" s="82" t="s">
        <v>777</v>
      </c>
      <c r="H539" s="106" t="str">
        <f t="shared" si="18"/>
        <v>strata_tl</v>
      </c>
      <c r="I539" s="97" t="s">
        <v>777</v>
      </c>
      <c r="J539" s="97" t="str">
        <f>VLOOKUP(F539,glossary!H:L,5,FALSE)</f>
        <v>(plural of stratum) the 'division in an organized system based on the characteristics of that system' (Morrison et al., 2008)</v>
      </c>
      <c r="K539" s="82" t="s">
        <v>777</v>
      </c>
      <c r="L539" s="82" t="str">
        <f>"{{ "&amp;H539&amp;" }}"</f>
        <v>{{ strata_tl }}</v>
      </c>
      <c r="M539" s="110" t="s">
        <v>1276</v>
      </c>
      <c r="N539" t="s">
        <v>1277</v>
      </c>
      <c r="O539" s="22" t="s">
        <v>2404</v>
      </c>
      <c r="P539" t="s">
        <v>2403</v>
      </c>
      <c r="Q539" t="str">
        <f t="shared" si="17"/>
        <v xml:space="preserve">    strata_tl: "&lt;a href=\"09_glossary.html#strata\" target=\"_blank\" data-bs-toggle=\"tooltip\" data-bs-title=\"(plural of stratum) the 'division in an organized system based on the characteristics of that system' (Morrison et al., 2008)\"&gt;strata&lt;button type=\"button\" class=\"btn btn-bd-tip-info-hidden btn-sm position-relative\"&gt;.&lt;span class=\"position-absolute top-0 start-100 translate-middle\"&gt;{{ icon_info }}&lt;/span&gt;&lt;/button&gt;&lt;/a&gt; "</v>
      </c>
    </row>
    <row r="540" spans="1:17">
      <c r="A540" s="82">
        <v>2</v>
      </c>
      <c r="B540" s="82" t="s">
        <v>1922</v>
      </c>
      <c r="C540" s="82"/>
      <c r="D540" s="82" t="s">
        <v>1670</v>
      </c>
      <c r="E540" s="82" t="s">
        <v>1396</v>
      </c>
      <c r="F540" s="82" t="s">
        <v>777</v>
      </c>
      <c r="G540" s="82" t="s">
        <v>777</v>
      </c>
      <c r="H540" s="106" t="str">
        <f t="shared" si="18"/>
        <v>strata_tu</v>
      </c>
      <c r="I540" s="97" t="s">
        <v>778</v>
      </c>
      <c r="J540" s="97" t="str">
        <f>VLOOKUP(F540,glossary!H:L,5,FALSE)</f>
        <v>(plural of stratum) the 'division in an organized system based on the characteristics of that system' (Morrison et al., 2008)</v>
      </c>
      <c r="K540" s="82" t="s">
        <v>778</v>
      </c>
      <c r="L540" s="82" t="str">
        <f>"{{ "&amp;H540&amp;" }}"</f>
        <v>{{ strata_tu }}</v>
      </c>
      <c r="M540" s="110" t="s">
        <v>1276</v>
      </c>
      <c r="N540" t="s">
        <v>1277</v>
      </c>
      <c r="O540" s="22" t="s">
        <v>2404</v>
      </c>
      <c r="P540" t="s">
        <v>2403</v>
      </c>
      <c r="Q540" t="str">
        <f t="shared" si="17"/>
        <v xml:space="preserve">    strata_tu: "&lt;a href=\"09_glossary.html#strata\" target=\"_blank\" data-bs-toggle=\"tooltip\" data-bs-title=\"(plural of stratum) the 'division in an organized system based on the characteristics of that system' (Morrison et al., 2008)\"&gt;Strata&lt;button type=\"button\" class=\"btn btn-bd-tip-info-hidden btn-sm position-relative\"&gt;.&lt;span class=\"position-absolute top-0 start-100 translate-middle\"&gt;{{ icon_info }}&lt;/span&gt;&lt;/button&gt;&lt;/a&gt; "</v>
      </c>
    </row>
    <row r="541" spans="1:17">
      <c r="A541" s="82">
        <v>2</v>
      </c>
      <c r="B541" s="82" t="s">
        <v>1922</v>
      </c>
      <c r="C541" s="82"/>
      <c r="D541" s="82" t="s">
        <v>1669</v>
      </c>
      <c r="E541" s="82" t="s">
        <v>1396</v>
      </c>
      <c r="F541" s="82" t="s">
        <v>99</v>
      </c>
      <c r="G541" s="82" t="s">
        <v>99</v>
      </c>
      <c r="H541" s="106" t="str">
        <f t="shared" si="18"/>
        <v>sampledesign_stratified_tl</v>
      </c>
      <c r="I541" s="97" t="s">
        <v>1357</v>
      </c>
      <c r="J541" s="97" t="str">
        <f>VLOOKUP(F541,glossary!H:L,5,FALSE)</f>
        <v>The area of interest is divided into smaller strata (e.g., habitat type, disturbance levels), and cameras are placed within each stratum (e.g., 15%, 35% and 50% of sites within high, medium, and low disturbance strata).</v>
      </c>
      <c r="K541" s="82" t="s">
        <v>2028</v>
      </c>
      <c r="L541" s="82" t="str">
        <f>"{{ "&amp;H541&amp;" }}"</f>
        <v>{{ sampledesign_stratified_tl }}</v>
      </c>
      <c r="M541" s="110" t="s">
        <v>1276</v>
      </c>
      <c r="N541" t="s">
        <v>1277</v>
      </c>
      <c r="O541" s="22" t="s">
        <v>2404</v>
      </c>
      <c r="P541" t="s">
        <v>2403</v>
      </c>
      <c r="Q541" t="str">
        <f t="shared" si="17"/>
        <v xml:space="preserve">    sampledesign_stratified_tl: "&lt;a href=\"09_glossary.html#sampledesign_stratified\" target=\"_blank\" data-bs-toggle=\"tooltip\" data-bs-title=\"The area of interest is divided into smaller strata (e.g., habitat type, disturbance levels), and cameras are placed within each stratum (e.g., 15%, 35% and 50% of sites within high, medium, and low disturbance strata).\"&gt;stratified design&lt;button type=\"button\" class=\"btn btn-bd-tip-info-hidden btn-sm position-relative\"&gt;.&lt;span class=\"position-absolute top-0 start-100 translate-middle\"&gt;{{ icon_info }}&lt;/span&gt;&lt;/button&gt;&lt;/a&gt; "</v>
      </c>
    </row>
    <row r="542" spans="1:17">
      <c r="A542" s="82">
        <v>3</v>
      </c>
      <c r="B542" s="82" t="s">
        <v>1916</v>
      </c>
      <c r="C542" s="82"/>
      <c r="D542" s="82" t="s">
        <v>1669</v>
      </c>
      <c r="E542" s="82" t="s">
        <v>1396</v>
      </c>
      <c r="F542" s="82" t="s">
        <v>99</v>
      </c>
      <c r="G542" s="86" t="s">
        <v>99</v>
      </c>
      <c r="H542" s="106" t="str">
        <f t="shared" si="18"/>
        <v>sampledesign_stratified_tl</v>
      </c>
      <c r="I542" s="104" t="s">
        <v>1357</v>
      </c>
      <c r="J542" s="97" t="str">
        <f>VLOOKUP(F542,glossary!H:L,5,FALSE)</f>
        <v>The area of interest is divided into smaller strata (e.g., habitat type, disturbance levels), and cameras are placed within each stratum (e.g., 15%, 35% and 50% of sites within high, medium, and low disturbance strata).</v>
      </c>
      <c r="K542" s="99" t="s">
        <v>1357</v>
      </c>
      <c r="L542" s="82" t="str">
        <f>"{{ "&amp;H542&amp;" }}"</f>
        <v>{{ sampledesign_stratified_tl }}</v>
      </c>
      <c r="M542" s="110" t="s">
        <v>1276</v>
      </c>
      <c r="N542" t="s">
        <v>1277</v>
      </c>
      <c r="O542" s="22" t="s">
        <v>2404</v>
      </c>
      <c r="P542" t="s">
        <v>2403</v>
      </c>
      <c r="Q542" t="str">
        <f t="shared" si="17"/>
        <v xml:space="preserve">    sampledesign_stratified_tl: "&lt;a href=\"09_glossary.html#sampledesign_stratified\" target=\"_blank\" data-bs-toggle=\"tooltip\" data-bs-title=\"The area of interest is divided into smaller strata (e.g., habitat type, disturbance levels), and cameras are placed within each stratum (e.g., 15%, 35% and 50% of sites within high, medium, and low disturbance strata).\"&gt;stratified design&lt;button type=\"button\" class=\"btn btn-bd-tip-info-hidden btn-sm position-relative\"&gt;.&lt;span class=\"position-absolute top-0 start-100 translate-middle\"&gt;{{ icon_info }}&lt;/span&gt;&lt;/button&gt;&lt;/a&gt; "</v>
      </c>
    </row>
    <row r="543" spans="1:17">
      <c r="A543" s="82">
        <v>2</v>
      </c>
      <c r="B543" s="82" t="s">
        <v>1922</v>
      </c>
      <c r="C543" s="82"/>
      <c r="D543" s="82" t="s">
        <v>1670</v>
      </c>
      <c r="E543" s="82" t="s">
        <v>1396</v>
      </c>
      <c r="F543" s="82" t="s">
        <v>99</v>
      </c>
      <c r="G543" s="82" t="s">
        <v>99</v>
      </c>
      <c r="H543" s="106" t="str">
        <f t="shared" si="18"/>
        <v>sampledesign_stratified_tu</v>
      </c>
      <c r="I543" s="97" t="s">
        <v>101</v>
      </c>
      <c r="J543" s="97" t="str">
        <f>VLOOKUP(F543,glossary!H:L,5,FALSE)</f>
        <v>The area of interest is divided into smaller strata (e.g., habitat type, disturbance levels), and cameras are placed within each stratum (e.g., 15%, 35% and 50% of sites within high, medium, and low disturbance strata).</v>
      </c>
      <c r="K543" s="82" t="s">
        <v>2027</v>
      </c>
      <c r="L543" s="82" t="str">
        <f>"{{ "&amp;H543&amp;" }}"</f>
        <v>{{ sampledesign_stratified_tu }}</v>
      </c>
      <c r="M543" s="110" t="s">
        <v>1276</v>
      </c>
      <c r="N543" t="s">
        <v>1277</v>
      </c>
      <c r="O543" s="22" t="s">
        <v>2404</v>
      </c>
      <c r="P543" t="s">
        <v>2403</v>
      </c>
      <c r="Q543" t="str">
        <f t="shared" si="17"/>
        <v xml:space="preserve">    sampledesign_stratified_tu: "&lt;a href=\"09_glossary.html#sampledesign_stratified\" target=\"_blank\" data-bs-toggle=\"tooltip\" data-bs-title=\"The area of interest is divided into smaller strata (e.g., habitat type, disturbance levels), and cameras are placed within each stratum (e.g., 15%, 35% and 50% of sites within high, medium, and low disturbance strata).\"&gt;Stratified design&lt;button type=\"button\" class=\"btn btn-bd-tip-info-hidden btn-sm position-relative\"&gt;.&lt;span class=\"position-absolute top-0 start-100 translate-middle\"&gt;{{ icon_info }}&lt;/span&gt;&lt;/button&gt;&lt;/a&gt; "</v>
      </c>
    </row>
    <row r="544" spans="1:17">
      <c r="A544" s="82">
        <v>3</v>
      </c>
      <c r="B544" s="82" t="s">
        <v>1916</v>
      </c>
      <c r="C544" s="82"/>
      <c r="D544" s="82" t="s">
        <v>1670</v>
      </c>
      <c r="E544" s="82" t="s">
        <v>1396</v>
      </c>
      <c r="F544" s="82" t="s">
        <v>99</v>
      </c>
      <c r="G544" s="86" t="s">
        <v>99</v>
      </c>
      <c r="H544" s="106" t="str">
        <f t="shared" si="18"/>
        <v>sampledesign_stratified_tu</v>
      </c>
      <c r="I544" s="102" t="s">
        <v>101</v>
      </c>
      <c r="J544" s="97" t="str">
        <f>VLOOKUP(F544,glossary!H:L,5,FALSE)</f>
        <v>The area of interest is divided into smaller strata (e.g., habitat type, disturbance levels), and cameras are placed within each stratum (e.g., 15%, 35% and 50% of sites within high, medium, and low disturbance strata).</v>
      </c>
      <c r="K544" s="86" t="s">
        <v>101</v>
      </c>
      <c r="L544" s="82" t="str">
        <f>"{{ "&amp;H544&amp;" }}"</f>
        <v>{{ sampledesign_stratified_tu }}</v>
      </c>
      <c r="M544" s="110" t="s">
        <v>1276</v>
      </c>
      <c r="N544" t="s">
        <v>1277</v>
      </c>
      <c r="O544" s="22" t="s">
        <v>2404</v>
      </c>
      <c r="P544" t="s">
        <v>2403</v>
      </c>
      <c r="Q544" t="str">
        <f t="shared" si="17"/>
        <v xml:space="preserve">    sampledesign_stratified_tu: "&lt;a href=\"09_glossary.html#sampledesign_stratified\" target=\"_blank\" data-bs-toggle=\"tooltip\" data-bs-title=\"The area of interest is divided into smaller strata (e.g., habitat type, disturbance levels), and cameras are placed within each stratum (e.g., 15%, 35% and 50% of sites within high, medium, and low disturbance strata).\"&gt;Stratified design&lt;button type=\"button\" class=\"btn btn-bd-tip-info-hidden btn-sm position-relative\"&gt;.&lt;span class=\"position-absolute top-0 start-100 translate-middle\"&gt;{{ icon_info }}&lt;/span&gt;&lt;/button&gt;&lt;/a&gt; "</v>
      </c>
    </row>
    <row r="545" spans="1:17">
      <c r="A545" s="82">
        <v>2</v>
      </c>
      <c r="B545" s="82" t="s">
        <v>1922</v>
      </c>
      <c r="C545" s="82"/>
      <c r="D545" s="82" t="s">
        <v>1669</v>
      </c>
      <c r="E545" s="82" t="s">
        <v>1396</v>
      </c>
      <c r="F545" s="82" t="s">
        <v>96</v>
      </c>
      <c r="G545" s="82" t="s">
        <v>96</v>
      </c>
      <c r="H545" s="106" t="str">
        <f t="shared" si="18"/>
        <v>sampledesign_stratified_random_tl</v>
      </c>
      <c r="I545" s="97" t="s">
        <v>1358</v>
      </c>
      <c r="J545" s="97" t="str">
        <f>VLOOKUP(F545,glossary!H:L,5,FALSE)</f>
        <v>The area of interest is divided into smaller strata (e.g., habitat type, disturbance levels), and then a proportional random sample of sites is selected within each stratum (e.g., 15%, 35% and 50% of sites within high, medium and low disturbance strata).</v>
      </c>
      <c r="K545" s="82" t="s">
        <v>2306</v>
      </c>
      <c r="L545" s="82" t="str">
        <f>"{{ "&amp;H545&amp;" }}"</f>
        <v>{{ sampledesign_stratified_random_tl }}</v>
      </c>
      <c r="M545" s="110" t="s">
        <v>1276</v>
      </c>
      <c r="N545" t="s">
        <v>1277</v>
      </c>
      <c r="O545" s="22" t="s">
        <v>2404</v>
      </c>
      <c r="P545" t="s">
        <v>2403</v>
      </c>
      <c r="Q545" t="str">
        <f t="shared" si="17"/>
        <v xml:space="preserve">    sampledesign_stratified_random_tl: "&lt;a href=\"09_glossary.html#sampledesign_stratified_random\" target=\"_blank\" data-bs-toggle=\"tooltip\" data-bs-title=\"The area of interest is divided into smaller strata (e.g., habitat type, disturbance levels), and then a proportional random sample of sites is selected within each stratum (e.g., 15%, 35% and 50% of sites within high, medium and low disturbance strata).\"&gt;stratified random design &lt;button type=\"button\" class=\"btn btn-bd-tip-info-hidden btn-sm position-relative\"&gt;.&lt;span class=\"position-absolute top-0 start-100 translate-middle\"&gt;{{ icon_info }}&lt;/span&gt;&lt;/button&gt;&lt;/a&gt; "</v>
      </c>
    </row>
    <row r="546" spans="1:17">
      <c r="A546" s="82">
        <v>3</v>
      </c>
      <c r="B546" s="82" t="s">
        <v>1916</v>
      </c>
      <c r="C546" s="82"/>
      <c r="D546" s="82" t="s">
        <v>1669</v>
      </c>
      <c r="E546" s="82" t="s">
        <v>1396</v>
      </c>
      <c r="F546" s="82" t="s">
        <v>96</v>
      </c>
      <c r="G546" s="86" t="s">
        <v>96</v>
      </c>
      <c r="H546" s="106" t="str">
        <f t="shared" si="18"/>
        <v>sampledesign_stratified_random_tl</v>
      </c>
      <c r="I546" s="104" t="s">
        <v>1358</v>
      </c>
      <c r="J546" s="97" t="str">
        <f>VLOOKUP(F546,glossary!H:L,5,FALSE)</f>
        <v>The area of interest is divided into smaller strata (e.g., habitat type, disturbance levels), and then a proportional random sample of sites is selected within each stratum (e.g., 15%, 35% and 50% of sites within high, medium and low disturbance strata).</v>
      </c>
      <c r="K546" s="99" t="s">
        <v>1358</v>
      </c>
      <c r="L546" s="82" t="str">
        <f>"{{ "&amp;H546&amp;" }}"</f>
        <v>{{ sampledesign_stratified_random_tl }}</v>
      </c>
      <c r="M546" s="110" t="s">
        <v>1276</v>
      </c>
      <c r="N546" t="s">
        <v>1277</v>
      </c>
      <c r="O546" s="22" t="s">
        <v>2404</v>
      </c>
      <c r="P546" t="s">
        <v>2403</v>
      </c>
      <c r="Q546" t="str">
        <f t="shared" si="17"/>
        <v xml:space="preserve">    sampledesign_stratified_random_tl: "&lt;a href=\"09_glossary.html#sampledesign_stratified_random\" target=\"_blank\" data-bs-toggle=\"tooltip\" data-bs-title=\"The area of interest is divided into smaller strata (e.g., habitat type, disturbance levels), and then a proportional random sample of sites is selected within each stratum (e.g., 15%, 35% and 50% of sites within high, medium and low disturbance strata).\"&gt;stratified random design &lt;button type=\"button\" class=\"btn btn-bd-tip-info-hidden btn-sm position-relative\"&gt;.&lt;span class=\"position-absolute top-0 start-100 translate-middle\"&gt;{{ icon_info }}&lt;/span&gt;&lt;/button&gt;&lt;/a&gt; "</v>
      </c>
    </row>
    <row r="547" spans="1:17">
      <c r="A547" s="82">
        <v>2</v>
      </c>
      <c r="B547" s="82" t="s">
        <v>1922</v>
      </c>
      <c r="C547" s="82"/>
      <c r="D547" s="82" t="s">
        <v>1670</v>
      </c>
      <c r="E547" s="82" t="s">
        <v>1396</v>
      </c>
      <c r="F547" s="82" t="s">
        <v>96</v>
      </c>
      <c r="G547" s="82" t="s">
        <v>96</v>
      </c>
      <c r="H547" s="106" t="str">
        <f t="shared" si="18"/>
        <v>sampledesign_stratified_random_tu</v>
      </c>
      <c r="I547" s="97" t="s">
        <v>98</v>
      </c>
      <c r="J547" s="97" t="str">
        <f>VLOOKUP(F547,glossary!H:L,5,FALSE)</f>
        <v>The area of interest is divided into smaller strata (e.g., habitat type, disturbance levels), and then a proportional random sample of sites is selected within each stratum (e.g., 15%, 35% and 50% of sites within high, medium and low disturbance strata).</v>
      </c>
      <c r="K547" s="82" t="s">
        <v>2307</v>
      </c>
      <c r="L547" s="82" t="str">
        <f>"{{ "&amp;H547&amp;" }}"</f>
        <v>{{ sampledesign_stratified_random_tu }}</v>
      </c>
      <c r="M547" s="110" t="s">
        <v>1276</v>
      </c>
      <c r="N547" t="s">
        <v>1277</v>
      </c>
      <c r="O547" s="22" t="s">
        <v>2404</v>
      </c>
      <c r="P547" t="s">
        <v>2403</v>
      </c>
      <c r="Q547" t="str">
        <f t="shared" si="17"/>
        <v xml:space="preserve">    sampledesign_stratified_random_tu: "&lt;a href=\"09_glossary.html#sampledesign_stratified_random\" target=\"_blank\" data-bs-toggle=\"tooltip\" data-bs-title=\"The area of interest is divided into smaller strata (e.g., habitat type, disturbance levels), and then a proportional random sample of sites is selected within each stratum (e.g., 15%, 35% and 50% of sites within high, medium and low disturbance strata).\"&gt;Stratified random design &lt;button type=\"button\" class=\"btn btn-bd-tip-info-hidden btn-sm position-relative\"&gt;.&lt;span class=\"position-absolute top-0 start-100 translate-middle\"&gt;{{ icon_info }}&lt;/span&gt;&lt;/button&gt;&lt;/a&gt; "</v>
      </c>
    </row>
    <row r="548" spans="1:17">
      <c r="A548" s="82">
        <v>3</v>
      </c>
      <c r="B548" s="82" t="s">
        <v>1916</v>
      </c>
      <c r="C548" s="82"/>
      <c r="D548" s="82" t="s">
        <v>1670</v>
      </c>
      <c r="E548" s="82" t="s">
        <v>1396</v>
      </c>
      <c r="F548" s="82" t="s">
        <v>96</v>
      </c>
      <c r="G548" s="86" t="s">
        <v>96</v>
      </c>
      <c r="H548" s="106" t="str">
        <f t="shared" si="18"/>
        <v>sampledesign_stratified_random_tu</v>
      </c>
      <c r="I548" s="102" t="s">
        <v>98</v>
      </c>
      <c r="J548" s="97" t="str">
        <f>VLOOKUP(F548,glossary!H:L,5,FALSE)</f>
        <v>The area of interest is divided into smaller strata (e.g., habitat type, disturbance levels), and then a proportional random sample of sites is selected within each stratum (e.g., 15%, 35% and 50% of sites within high, medium and low disturbance strata).</v>
      </c>
      <c r="K548" s="86" t="s">
        <v>98</v>
      </c>
      <c r="L548" s="82" t="str">
        <f>"{{ "&amp;H548&amp;" }}"</f>
        <v>{{ sampledesign_stratified_random_tu }}</v>
      </c>
      <c r="M548" s="110" t="s">
        <v>1276</v>
      </c>
      <c r="N548" t="s">
        <v>1277</v>
      </c>
      <c r="O548" s="22" t="s">
        <v>2404</v>
      </c>
      <c r="P548" t="s">
        <v>2403</v>
      </c>
      <c r="Q548" t="str">
        <f t="shared" si="17"/>
        <v xml:space="preserve">    sampledesign_stratified_random_tu: "&lt;a href=\"09_glossary.html#sampledesign_stratified_random\" target=\"_blank\" data-bs-toggle=\"tooltip\" data-bs-title=\"The area of interest is divided into smaller strata (e.g., habitat type, disturbance levels), and then a proportional random sample of sites is selected within each stratum (e.g., 15%, 35% and 50% of sites within high, medium and low disturbance strata).\"&gt;Stratified random design &lt;button type=\"button\" class=\"btn btn-bd-tip-info-hidden btn-sm position-relative\"&gt;.&lt;span class=\"position-absolute top-0 start-100 translate-middle\"&gt;{{ icon_info }}&lt;/span&gt;&lt;/button&gt;&lt;/a&gt; "</v>
      </c>
    </row>
    <row r="549" spans="1:17">
      <c r="A549" s="82">
        <v>2</v>
      </c>
      <c r="B549" s="82" t="s">
        <v>1922</v>
      </c>
      <c r="C549" s="82"/>
      <c r="D549" s="82" t="s">
        <v>1669</v>
      </c>
      <c r="E549" s="82" t="s">
        <v>2296</v>
      </c>
      <c r="F549" s="82" t="s">
        <v>777</v>
      </c>
      <c r="G549" s="82" t="s">
        <v>777</v>
      </c>
      <c r="H549" s="106" t="str">
        <f t="shared" si="18"/>
        <v>strata_tl_pl</v>
      </c>
      <c r="I549" s="97" t="s">
        <v>2305</v>
      </c>
      <c r="J549" s="97" t="str">
        <f>VLOOKUP(F549,glossary!H:L,5,FALSE)</f>
        <v>(plural of stratum) the 'division in an organized system based on the characteristics of that system' (Morrison et al., 2008)</v>
      </c>
      <c r="K549" s="82" t="s">
        <v>2305</v>
      </c>
      <c r="L549" s="82" t="str">
        <f>"{{ "&amp;H549&amp;" }}"</f>
        <v>{{ strata_tl_pl }}</v>
      </c>
      <c r="M549" s="110" t="s">
        <v>1276</v>
      </c>
      <c r="N549" t="s">
        <v>1277</v>
      </c>
      <c r="O549" s="22" t="s">
        <v>2404</v>
      </c>
      <c r="P549" t="s">
        <v>2403</v>
      </c>
      <c r="Q549" t="str">
        <f t="shared" si="17"/>
        <v xml:space="preserve">    strata_tl_pl: "&lt;a href=\"09_glossary.html#strata\" target=\"_blank\" data-bs-toggle=\"tooltip\" data-bs-title=\"(plural of stratum) the 'division in an organized system based on the characteristics of that system' (Morrison et al., 2008)\"&gt;stratum&lt;button type=\"button\" class=\"btn btn-bd-tip-info-hidden btn-sm position-relative\"&gt;.&lt;span class=\"position-absolute top-0 start-100 translate-middle\"&gt;{{ icon_info }}&lt;/span&gt;&lt;/button&gt;&lt;/a&gt; "</v>
      </c>
    </row>
    <row r="550" spans="1:17">
      <c r="A550" s="82">
        <v>2</v>
      </c>
      <c r="B550" s="82" t="s">
        <v>1922</v>
      </c>
      <c r="C550" s="82"/>
      <c r="D550" s="82" t="s">
        <v>1670</v>
      </c>
      <c r="E550" s="82" t="s">
        <v>2296</v>
      </c>
      <c r="F550" s="82" t="s">
        <v>777</v>
      </c>
      <c r="G550" s="82" t="s">
        <v>777</v>
      </c>
      <c r="H550" s="106" t="str">
        <f t="shared" si="18"/>
        <v>strata_tu_pl</v>
      </c>
      <c r="I550" s="97" t="s">
        <v>2304</v>
      </c>
      <c r="J550" s="97" t="str">
        <f>VLOOKUP(F550,glossary!H:L,5,FALSE)</f>
        <v>(plural of stratum) the 'division in an organized system based on the characteristics of that system' (Morrison et al., 2008)</v>
      </c>
      <c r="K550" s="82" t="s">
        <v>2304</v>
      </c>
      <c r="L550" s="82" t="str">
        <f>"{{ "&amp;H550&amp;" }}"</f>
        <v>{{ strata_tu_pl }}</v>
      </c>
      <c r="M550" s="110" t="s">
        <v>1276</v>
      </c>
      <c r="N550" t="s">
        <v>1277</v>
      </c>
      <c r="O550" s="22" t="s">
        <v>2404</v>
      </c>
      <c r="P550" t="s">
        <v>2403</v>
      </c>
      <c r="Q550" t="str">
        <f t="shared" si="17"/>
        <v xml:space="preserve">    strata_tu_pl: "&lt;a href=\"09_glossary.html#strata\" target=\"_blank\" data-bs-toggle=\"tooltip\" data-bs-title=\"(plural of stratum) the 'division in an organized system based on the characteristics of that system' (Morrison et al., 2008)\"&gt;Stratum&lt;button type=\"button\" class=\"btn btn-bd-tip-info-hidden btn-sm position-relative\"&gt;.&lt;span class=\"position-absolute top-0 start-100 translate-middle\"&gt;{{ icon_info }}&lt;/span&gt;&lt;/button&gt;&lt;/a&gt; "</v>
      </c>
    </row>
    <row r="551" spans="1:17">
      <c r="A551" s="82">
        <v>2</v>
      </c>
      <c r="B551" s="82" t="s">
        <v>1922</v>
      </c>
      <c r="C551" s="82"/>
      <c r="D551" s="82" t="s">
        <v>1669</v>
      </c>
      <c r="E551" s="82" t="s">
        <v>1396</v>
      </c>
      <c r="F551" s="82" t="s">
        <v>94</v>
      </c>
      <c r="G551" s="82" t="s">
        <v>94</v>
      </c>
      <c r="H551" s="106" t="str">
        <f t="shared" si="18"/>
        <v>study_area_tl</v>
      </c>
      <c r="I551" s="97" t="s">
        <v>1359</v>
      </c>
      <c r="J551" s="97" t="str">
        <f>VLOOKUP(F551,glossary!H:L,5,FALSE)</f>
        <v>A unique research, inventory or monitoring area (spatial boundary) within a project (there may be multiple study areas within a single project) (recorded as 'Study Area Name').</v>
      </c>
      <c r="K551" s="82" t="s">
        <v>1985</v>
      </c>
      <c r="L551" s="82" t="str">
        <f>"{{ "&amp;H551&amp;" }}"</f>
        <v>{{ study_area_tl }}</v>
      </c>
      <c r="M551" s="110" t="s">
        <v>1276</v>
      </c>
      <c r="N551" t="s">
        <v>1277</v>
      </c>
      <c r="O551" s="22" t="s">
        <v>2404</v>
      </c>
      <c r="P551" t="s">
        <v>2403</v>
      </c>
      <c r="Q551" t="str">
        <f t="shared" si="17"/>
        <v xml:space="preserve">    study_area_tl: "&lt;a href=\"09_glossary.html#study_area\" target=\"_blank\" data-bs-toggle=\"tooltip\" data-bs-title=\"A unique research, inventory or monitoring area (spatial boundary) within a project (there may be multiple study areas within a single project) (recorded as 'Study Area Name').\"&gt;study area&lt;button type=\"button\" class=\"btn btn-bd-tip-info-hidden btn-sm position-relative\"&gt;.&lt;span class=\"position-absolute top-0 start-100 translate-middle\"&gt;{{ icon_info }}&lt;/span&gt;&lt;/button&gt;&lt;/a&gt; "</v>
      </c>
    </row>
    <row r="552" spans="1:17">
      <c r="A552" s="82">
        <v>3</v>
      </c>
      <c r="B552" s="82" t="s">
        <v>1916</v>
      </c>
      <c r="C552" s="82"/>
      <c r="D552" s="82" t="s">
        <v>1669</v>
      </c>
      <c r="E552" s="82" t="s">
        <v>1396</v>
      </c>
      <c r="F552" s="82" t="s">
        <v>94</v>
      </c>
      <c r="G552" s="86" t="s">
        <v>94</v>
      </c>
      <c r="H552" s="106" t="str">
        <f t="shared" si="18"/>
        <v>study_area_tl</v>
      </c>
      <c r="I552" s="104" t="s">
        <v>1359</v>
      </c>
      <c r="J552" s="97" t="str">
        <f>VLOOKUP(F552,glossary!H:L,5,FALSE)</f>
        <v>A unique research, inventory or monitoring area (spatial boundary) within a project (there may be multiple study areas within a single project) (recorded as 'Study Area Name').</v>
      </c>
      <c r="K552" s="99" t="s">
        <v>1359</v>
      </c>
      <c r="L552" s="82" t="str">
        <f>"{{ "&amp;H552&amp;" }}"</f>
        <v>{{ study_area_tl }}</v>
      </c>
      <c r="M552" s="110" t="s">
        <v>1276</v>
      </c>
      <c r="N552" t="s">
        <v>1277</v>
      </c>
      <c r="O552" s="22" t="s">
        <v>2404</v>
      </c>
      <c r="P552" t="s">
        <v>2403</v>
      </c>
      <c r="Q552" t="str">
        <f t="shared" si="17"/>
        <v xml:space="preserve">    study_area_tl: "&lt;a href=\"09_glossary.html#study_area\" target=\"_blank\" data-bs-toggle=\"tooltip\" data-bs-title=\"A unique research, inventory or monitoring area (spatial boundary) within a project (there may be multiple study areas within a single project) (recorded as 'Study Area Name').\"&gt;study area&lt;button type=\"button\" class=\"btn btn-bd-tip-info-hidden btn-sm position-relative\"&gt;.&lt;span class=\"position-absolute top-0 start-100 translate-middle\"&gt;{{ icon_info }}&lt;/span&gt;&lt;/button&gt;&lt;/a&gt; "</v>
      </c>
    </row>
    <row r="553" spans="1:17">
      <c r="A553" s="82">
        <v>2</v>
      </c>
      <c r="B553" s="82" t="s">
        <v>1922</v>
      </c>
      <c r="C553" s="82"/>
      <c r="D553" s="82" t="s">
        <v>1670</v>
      </c>
      <c r="E553" s="82" t="s">
        <v>1396</v>
      </c>
      <c r="F553" s="82" t="s">
        <v>94</v>
      </c>
      <c r="G553" s="82" t="s">
        <v>94</v>
      </c>
      <c r="H553" s="106" t="str">
        <f t="shared" si="18"/>
        <v>study_area_tu</v>
      </c>
      <c r="I553" s="97" t="s">
        <v>95</v>
      </c>
      <c r="J553" s="97" t="str">
        <f>VLOOKUP(F553,glossary!H:L,5,FALSE)</f>
        <v>A unique research, inventory or monitoring area (spatial boundary) within a project (there may be multiple study areas within a single project) (recorded as 'Study Area Name').</v>
      </c>
      <c r="K553" s="82" t="s">
        <v>1984</v>
      </c>
      <c r="L553" s="82" t="str">
        <f>"{{ "&amp;H553&amp;" }}"</f>
        <v>{{ study_area_tu }}</v>
      </c>
      <c r="M553" s="110" t="s">
        <v>1276</v>
      </c>
      <c r="N553" t="s">
        <v>1277</v>
      </c>
      <c r="O553" s="22" t="s">
        <v>2404</v>
      </c>
      <c r="P553" t="s">
        <v>2403</v>
      </c>
      <c r="Q553" t="str">
        <f t="shared" si="17"/>
        <v xml:space="preserve">    study_area_tu: "&lt;a href=\"09_glossary.html#study_area\" target=\"_blank\" data-bs-toggle=\"tooltip\" data-bs-title=\"A unique research, inventory or monitoring area (spatial boundary) within a project (there may be multiple study areas within a single project) (recorded as 'Study Area Name').\"&gt;Study area&lt;button type=\"button\" class=\"btn btn-bd-tip-info-hidden btn-sm position-relative\"&gt;.&lt;span class=\"position-absolute top-0 start-100 translate-middle\"&gt;{{ icon_info }}&lt;/span&gt;&lt;/button&gt;&lt;/a&gt; "</v>
      </c>
    </row>
    <row r="554" spans="1:17">
      <c r="A554" s="82">
        <v>3</v>
      </c>
      <c r="B554" s="82" t="s">
        <v>1916</v>
      </c>
      <c r="C554" s="82"/>
      <c r="D554" s="82" t="s">
        <v>1670</v>
      </c>
      <c r="E554" s="82" t="s">
        <v>1396</v>
      </c>
      <c r="F554" s="82" t="s">
        <v>94</v>
      </c>
      <c r="G554" s="86" t="s">
        <v>94</v>
      </c>
      <c r="H554" s="106" t="str">
        <f t="shared" si="18"/>
        <v>study_area_tu</v>
      </c>
      <c r="I554" s="102" t="s">
        <v>95</v>
      </c>
      <c r="J554" s="97" t="str">
        <f>VLOOKUP(F554,glossary!H:L,5,FALSE)</f>
        <v>A unique research, inventory or monitoring area (spatial boundary) within a project (there may be multiple study areas within a single project) (recorded as 'Study Area Name').</v>
      </c>
      <c r="K554" s="86" t="s">
        <v>95</v>
      </c>
      <c r="L554" s="82" t="str">
        <f>"{{ "&amp;H554&amp;" }}"</f>
        <v>{{ study_area_tu }}</v>
      </c>
      <c r="M554" s="110" t="s">
        <v>1276</v>
      </c>
      <c r="N554" t="s">
        <v>1277</v>
      </c>
      <c r="O554" s="22" t="s">
        <v>2404</v>
      </c>
      <c r="P554" t="s">
        <v>2403</v>
      </c>
      <c r="Q554" t="str">
        <f t="shared" si="17"/>
        <v xml:space="preserve">    study_area_tu: "&lt;a href=\"09_glossary.html#study_area\" target=\"_blank\" data-bs-toggle=\"tooltip\" data-bs-title=\"A unique research, inventory or monitoring area (spatial boundary) within a project (there may be multiple study areas within a single project) (recorded as 'Study Area Name').\"&gt;Study area&lt;button type=\"button\" class=\"btn btn-bd-tip-info-hidden btn-sm position-relative\"&gt;.&lt;span class=\"position-absolute top-0 start-100 translate-middle\"&gt;{{ icon_info }}&lt;/span&gt;&lt;/button&gt;&lt;/a&gt; "</v>
      </c>
    </row>
    <row r="555" spans="1:17">
      <c r="A555" s="82">
        <v>2</v>
      </c>
      <c r="B555" s="82" t="s">
        <v>1922</v>
      </c>
      <c r="C555" s="82"/>
      <c r="D555" s="82" t="s">
        <v>1670</v>
      </c>
      <c r="E555" s="82" t="s">
        <v>1396</v>
      </c>
      <c r="F555" s="82" t="s">
        <v>250</v>
      </c>
      <c r="G555" s="82" t="s">
        <v>250</v>
      </c>
      <c r="H555" s="106" t="str">
        <f t="shared" si="18"/>
        <v>study_area_description_tu</v>
      </c>
      <c r="I555" s="97" t="s">
        <v>735</v>
      </c>
      <c r="J555" s="97" t="str">
        <f>VLOOKUP(F555,glossary!H:L,5,FALSE)</f>
        <v>A description for each unique research or monitoring area including its location, the habitat type(s), land use(s) and habitat disturbances (where applicable).</v>
      </c>
      <c r="K555" s="82" t="s">
        <v>1983</v>
      </c>
      <c r="L555" s="82" t="str">
        <f>"{{ "&amp;H555&amp;" }}"</f>
        <v>{{ study_area_description_tu }}</v>
      </c>
      <c r="M555" s="110" t="s">
        <v>1276</v>
      </c>
      <c r="N555" t="s">
        <v>1277</v>
      </c>
      <c r="O555" s="22" t="s">
        <v>2404</v>
      </c>
      <c r="P555" t="s">
        <v>2403</v>
      </c>
      <c r="Q555" t="str">
        <f t="shared" si="17"/>
        <v xml:space="preserve">    study_area_description_tu: "&lt;a href=\"09_glossary.html#study_area_description\" target=\"_blank\" data-bs-toggle=\"tooltip\" data-bs-title=\"A description for each unique research or monitoring area including its location, the habitat type(s), land use(s) and habitat disturbances (where applicable).\"&gt;Study Area Description&lt;button type=\"button\" class=\"btn btn-bd-tip-info-hidden btn-sm position-relative\"&gt;.&lt;span class=\"position-absolute top-0 start-100 translate-middle\"&gt;{{ icon_info }}&lt;/span&gt;&lt;/button&gt;&lt;/a&gt; "</v>
      </c>
    </row>
    <row r="556" spans="1:17">
      <c r="A556" s="82">
        <v>3</v>
      </c>
      <c r="B556" s="82" t="s">
        <v>1916</v>
      </c>
      <c r="C556" s="82"/>
      <c r="D556" s="82" t="s">
        <v>1670</v>
      </c>
      <c r="E556" s="82" t="s">
        <v>1396</v>
      </c>
      <c r="F556" s="82" t="s">
        <v>250</v>
      </c>
      <c r="G556" s="86" t="s">
        <v>250</v>
      </c>
      <c r="H556" s="106" t="str">
        <f t="shared" si="18"/>
        <v>study_area_description_tu</v>
      </c>
      <c r="I556" s="102" t="s">
        <v>735</v>
      </c>
      <c r="J556" s="97" t="str">
        <f>VLOOKUP(F556,glossary!H:L,5,FALSE)</f>
        <v>A description for each unique research or monitoring area including its location, the habitat type(s), land use(s) and habitat disturbances (where applicable).</v>
      </c>
      <c r="K556" s="98" t="s">
        <v>735</v>
      </c>
      <c r="L556" s="82" t="str">
        <f>"{{ "&amp;H556&amp;" }}"</f>
        <v>{{ study_area_description_tu }}</v>
      </c>
      <c r="M556" s="110" t="s">
        <v>1276</v>
      </c>
      <c r="N556" t="s">
        <v>1277</v>
      </c>
      <c r="O556" s="22" t="s">
        <v>2404</v>
      </c>
      <c r="P556" t="s">
        <v>2403</v>
      </c>
      <c r="Q556" t="str">
        <f t="shared" si="17"/>
        <v xml:space="preserve">    study_area_description_tu: "&lt;a href=\"09_glossary.html#study_area_description\" target=\"_blank\" data-bs-toggle=\"tooltip\" data-bs-title=\"A description for each unique research or monitoring area including its location, the habitat type(s), land use(s) and habitat disturbances (where applicable).\"&gt;Study Area Description&lt;button type=\"button\" class=\"btn btn-bd-tip-info-hidden btn-sm position-relative\"&gt;.&lt;span class=\"position-absolute top-0 start-100 translate-middle\"&gt;{{ icon_info }}&lt;/span&gt;&lt;/button&gt;&lt;/a&gt; "</v>
      </c>
    </row>
    <row r="557" spans="1:17">
      <c r="A557" s="82">
        <v>2</v>
      </c>
      <c r="B557" s="82" t="s">
        <v>1922</v>
      </c>
      <c r="C557" s="82"/>
      <c r="D557" s="82" t="s">
        <v>1670</v>
      </c>
      <c r="E557" s="82" t="s">
        <v>1396</v>
      </c>
      <c r="F557" s="82" t="s">
        <v>249</v>
      </c>
      <c r="G557" s="82" t="s">
        <v>249</v>
      </c>
      <c r="H557" s="106" t="str">
        <f t="shared" si="18"/>
        <v>study_area_name_tu</v>
      </c>
      <c r="I557" s="97" t="s">
        <v>736</v>
      </c>
      <c r="J557" s="97" t="str">
        <f>VLOOKUP(F557,glossary!H:L,5,FALSE)</f>
        <v>A unique alphanumeric identifier for each study area (e.g.,'oilsands_ref1'). If only one area was surveyed, the Project Name and Study Area Name should be the same.</v>
      </c>
      <c r="K557" s="82" t="s">
        <v>1982</v>
      </c>
      <c r="L557" s="82" t="str">
        <f>"{{ "&amp;H557&amp;" }}"</f>
        <v>{{ study_area_name_tu }}</v>
      </c>
      <c r="M557" s="110" t="s">
        <v>1276</v>
      </c>
      <c r="N557" t="s">
        <v>1277</v>
      </c>
      <c r="O557" s="22" t="s">
        <v>2404</v>
      </c>
      <c r="P557" t="s">
        <v>2403</v>
      </c>
      <c r="Q557" t="str">
        <f t="shared" si="17"/>
        <v xml:space="preserve">    study_area_name_tu: "&lt;a href=\"09_glossary.html#study_area_name\" target=\"_blank\" data-bs-toggle=\"tooltip\" data-bs-title=\"A unique alphanumeric identifier for each study area (e.g.,'oilsands_ref1'). If only one area was surveyed, the Project Name and Study Area Name should be the same.\"&gt;Study Area Name&lt;button type=\"button\" class=\"btn btn-bd-tip-info-hidden btn-sm position-relative\"&gt;.&lt;span class=\"position-absolute top-0 start-100 translate-middle\"&gt;{{ icon_info }}&lt;/span&gt;&lt;/button&gt;&lt;/a&gt; "</v>
      </c>
    </row>
    <row r="558" spans="1:17">
      <c r="A558" s="82">
        <v>3</v>
      </c>
      <c r="B558" s="82" t="s">
        <v>1916</v>
      </c>
      <c r="C558" s="82"/>
      <c r="D558" s="82" t="s">
        <v>1670</v>
      </c>
      <c r="E558" s="82" t="s">
        <v>1396</v>
      </c>
      <c r="F558" s="82" t="s">
        <v>249</v>
      </c>
      <c r="G558" s="86" t="s">
        <v>249</v>
      </c>
      <c r="H558" s="106" t="str">
        <f t="shared" si="18"/>
        <v>study_area_name_tu</v>
      </c>
      <c r="I558" s="102" t="s">
        <v>736</v>
      </c>
      <c r="J558" s="97" t="str">
        <f>VLOOKUP(F558,glossary!H:L,5,FALSE)</f>
        <v>A unique alphanumeric identifier for each study area (e.g.,'oilsands_ref1'). If only one area was surveyed, the Project Name and Study Area Name should be the same.</v>
      </c>
      <c r="K558" s="98" t="s">
        <v>736</v>
      </c>
      <c r="L558" s="82" t="str">
        <f>"{{ "&amp;H558&amp;" }}"</f>
        <v>{{ study_area_name_tu }}</v>
      </c>
      <c r="M558" s="110" t="s">
        <v>1276</v>
      </c>
      <c r="N558" t="s">
        <v>1277</v>
      </c>
      <c r="O558" s="22" t="s">
        <v>2404</v>
      </c>
      <c r="P558" t="s">
        <v>2403</v>
      </c>
      <c r="Q558" t="str">
        <f t="shared" si="17"/>
        <v xml:space="preserve">    study_area_name_tu: "&lt;a href=\"09_glossary.html#study_area_name\" target=\"_blank\" data-bs-toggle=\"tooltip\" data-bs-title=\"A unique alphanumeric identifier for each study area (e.g.,'oilsands_ref1'). If only one area was surveyed, the Project Name and Study Area Name should be the same.\"&gt;Study Area Name&lt;button type=\"button\" class=\"btn btn-bd-tip-info-hidden btn-sm position-relative\"&gt;.&lt;span class=\"position-absolute top-0 start-100 translate-middle\"&gt;{{ icon_info }}&lt;/span&gt;&lt;/button&gt;&lt;/a&gt; "</v>
      </c>
    </row>
    <row r="559" spans="1:17">
      <c r="A559" s="82">
        <v>1</v>
      </c>
      <c r="B559" s="82" t="s">
        <v>1525</v>
      </c>
      <c r="C559" s="82" t="s">
        <v>0</v>
      </c>
      <c r="D559" s="82" t="s">
        <v>1669</v>
      </c>
      <c r="E559" s="82" t="s">
        <v>2296</v>
      </c>
      <c r="F559" s="82" t="s">
        <v>94</v>
      </c>
      <c r="G559" s="82" t="s">
        <v>94</v>
      </c>
      <c r="H559" s="106" t="str">
        <f t="shared" si="18"/>
        <v>study_area_tl_pl</v>
      </c>
      <c r="I559" s="97" t="s">
        <v>1647</v>
      </c>
      <c r="J559" s="97" t="str">
        <f>VLOOKUP(F559,glossary!H:L,5,FALSE)</f>
        <v>A unique research, inventory or monitoring area (spatial boundary) within a project (there may be multiple study areas within a single project) (recorded as 'Study Area Name').</v>
      </c>
      <c r="K559" s="82" t="s">
        <v>1574</v>
      </c>
      <c r="L559" s="82" t="str">
        <f>"{{ "&amp;H559&amp;" }}"</f>
        <v>{{ study_area_tl_pl }}</v>
      </c>
      <c r="M559" s="110" t="s">
        <v>1276</v>
      </c>
      <c r="N559" t="s">
        <v>1277</v>
      </c>
      <c r="O559" s="22" t="s">
        <v>2404</v>
      </c>
      <c r="P559" t="s">
        <v>2403</v>
      </c>
      <c r="Q559" t="str">
        <f t="shared" si="17"/>
        <v xml:space="preserve">    study_area_tl_pl: "&lt;a href=\"09_glossary.html#study_area\" target=\"_blank\" data-bs-toggle=\"tooltip\" data-bs-title=\"A unique research, inventory or monitoring area (spatial boundary) within a project (there may be multiple study areas within a single project) (recorded as 'Study Area Name').\"&gt;study areas&lt;button type=\"button\" class=\"btn btn-bd-tip-info-hidden btn-sm position-relative\"&gt;.&lt;span class=\"position-absolute top-0 start-100 translate-middle\"&gt;{{ icon_info }}&lt;/span&gt;&lt;/button&gt;&lt;/a&gt; "</v>
      </c>
    </row>
    <row r="560" spans="1:17">
      <c r="A560" s="82">
        <v>1</v>
      </c>
      <c r="B560" s="82" t="s">
        <v>1525</v>
      </c>
      <c r="C560" s="82" t="s">
        <v>429</v>
      </c>
      <c r="D560" s="82" t="s">
        <v>1670</v>
      </c>
      <c r="E560" s="82" t="s">
        <v>2296</v>
      </c>
      <c r="F560" s="82" t="s">
        <v>94</v>
      </c>
      <c r="G560" s="82" t="s">
        <v>94</v>
      </c>
      <c r="H560" s="106" t="str">
        <f t="shared" si="18"/>
        <v>study_area_tu_pl</v>
      </c>
      <c r="I560" s="97" t="s">
        <v>1635</v>
      </c>
      <c r="J560" s="97" t="str">
        <f>VLOOKUP(F560,glossary!H:L,5,FALSE)</f>
        <v>A unique research, inventory or monitoring area (spatial boundary) within a project (there may be multiple study areas within a single project) (recorded as 'Study Area Name').</v>
      </c>
      <c r="K560" s="82" t="s">
        <v>1548</v>
      </c>
      <c r="L560" s="82" t="str">
        <f>"{{ "&amp;H560&amp;" }}"</f>
        <v>{{ study_area_tu_pl }}</v>
      </c>
      <c r="M560" s="110" t="s">
        <v>1276</v>
      </c>
      <c r="N560" t="s">
        <v>1277</v>
      </c>
      <c r="O560" s="22" t="s">
        <v>2404</v>
      </c>
      <c r="P560" t="s">
        <v>2403</v>
      </c>
      <c r="Q560" t="str">
        <f t="shared" si="17"/>
        <v xml:space="preserve">    study_area_tu_pl: "&lt;a href=\"09_glossary.html#study_area\" target=\"_blank\" data-bs-toggle=\"tooltip\" data-bs-title=\"A unique research, inventory or monitoring area (spatial boundary) within a project (there may be multiple study areas within a single project) (recorded as 'Study Area Name').\"&gt;Study areas&lt;button type=\"button\" class=\"btn btn-bd-tip-info-hidden btn-sm position-relative\"&gt;.&lt;span class=\"position-absolute top-0 start-100 translate-middle\"&gt;{{ icon_info }}&lt;/span&gt;&lt;/button&gt;&lt;/a&gt; "</v>
      </c>
    </row>
    <row r="561" spans="1:17">
      <c r="A561" s="82">
        <v>1</v>
      </c>
      <c r="B561" s="82" t="s">
        <v>1525</v>
      </c>
      <c r="C561" s="82"/>
      <c r="D561" s="82" t="s">
        <v>1669</v>
      </c>
      <c r="E561" s="82" t="s">
        <v>2293</v>
      </c>
      <c r="F561" s="82" t="s">
        <v>522</v>
      </c>
      <c r="G561" s="82" t="s">
        <v>522</v>
      </c>
      <c r="H561" s="106" t="str">
        <f t="shared" si="18"/>
        <v>survey_objectives_tl_mod</v>
      </c>
      <c r="I561" s="102" t="s">
        <v>1900</v>
      </c>
      <c r="J561" s="97" t="str">
        <f>VLOOKUP(F561,glossary!H:L,5,FALSE)</f>
        <v>The specific objectives of each survey within a project, including the Target Species, the state variables (e.g., occupancy, density), and proposed modelling approach(es). Survey Objectives should be specific, measurable, achievable, relevant, and time-bound (i.e., SMART).</v>
      </c>
      <c r="K561" s="98" t="s">
        <v>1901</v>
      </c>
      <c r="L561" s="82" t="str">
        <f>"{{ "&amp;H561&amp;" }}"</f>
        <v>{{ survey_objectives_tl_mod }}</v>
      </c>
      <c r="M561" s="110" t="s">
        <v>1276</v>
      </c>
      <c r="N561" t="s">
        <v>1277</v>
      </c>
      <c r="O561" s="22" t="s">
        <v>2404</v>
      </c>
      <c r="P561" t="s">
        <v>2403</v>
      </c>
      <c r="Q561" t="str">
        <f t="shared" si="17"/>
        <v xml:space="preserve">    survey_objectives_tl_mod: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SMART).\"&gt;study objectives&lt;button type=\"button\" class=\"btn btn-bd-tip-info-hidden btn-sm position-relative\"&gt;.&lt;span class=\"position-absolute top-0 start-100 translate-middle\"&gt;{{ icon_info }}&lt;/span&gt;&lt;/button&gt;&lt;/a&gt; "</v>
      </c>
    </row>
    <row r="562" spans="1:17">
      <c r="A562" s="82">
        <v>1</v>
      </c>
      <c r="B562" s="82" t="s">
        <v>1525</v>
      </c>
      <c r="C562" s="82"/>
      <c r="D562" s="82" t="s">
        <v>1669</v>
      </c>
      <c r="E562" s="82" t="s">
        <v>2293</v>
      </c>
      <c r="F562" s="82" t="s">
        <v>522</v>
      </c>
      <c r="G562" s="82" t="s">
        <v>522</v>
      </c>
      <c r="H562" s="106" t="str">
        <f t="shared" si="18"/>
        <v>survey_objectives_tl_mod</v>
      </c>
      <c r="I562" s="97" t="s">
        <v>1900</v>
      </c>
      <c r="J562" s="97" t="str">
        <f>VLOOKUP(F562,glossary!H:L,5,FALSE)</f>
        <v>The specific objectives of each survey within a project, including the Target Species, the state variables (e.g., occupancy, density), and proposed modelling approach(es). Survey Objectives should be specific, measurable, achievable, relevant, and time-bound (i.e., SMART).</v>
      </c>
      <c r="K562" s="82" t="s">
        <v>1901</v>
      </c>
      <c r="L562" s="82" t="str">
        <f>"{{ "&amp;H562&amp;" }}"</f>
        <v>{{ survey_objectives_tl_mod }}</v>
      </c>
      <c r="M562" s="110" t="s">
        <v>1276</v>
      </c>
      <c r="N562" t="s">
        <v>1277</v>
      </c>
      <c r="O562" s="22" t="s">
        <v>2404</v>
      </c>
      <c r="P562" t="s">
        <v>2403</v>
      </c>
      <c r="Q562" t="str">
        <f t="shared" si="17"/>
        <v xml:space="preserve">    survey_objectives_tl_mod: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SMART).\"&gt;study objectives&lt;button type=\"button\" class=\"btn btn-bd-tip-info-hidden btn-sm position-relative\"&gt;.&lt;span class=\"position-absolute top-0 start-100 translate-middle\"&gt;{{ icon_info }}&lt;/span&gt;&lt;/button&gt;&lt;/a&gt; "</v>
      </c>
    </row>
    <row r="563" spans="1:17">
      <c r="A563" s="82">
        <v>2</v>
      </c>
      <c r="B563" s="82" t="s">
        <v>1922</v>
      </c>
      <c r="C563" s="82"/>
      <c r="D563" s="82" t="s">
        <v>1670</v>
      </c>
      <c r="E563" s="82" t="s">
        <v>1396</v>
      </c>
      <c r="F563" s="82" t="s">
        <v>243</v>
      </c>
      <c r="G563" s="82" t="s">
        <v>243</v>
      </c>
      <c r="H563" s="106" t="str">
        <f t="shared" si="18"/>
        <v>age_class_subadult_tu</v>
      </c>
      <c r="I563" s="97" t="s">
        <v>685</v>
      </c>
      <c r="J563" s="97" t="str">
        <f>VLOOKUP(F563,glossary!H:L,5,FALSE)</f>
        <v>Animals older than a 'Juvenile' but not yet an 'Adult'; a 'Subadult' may be further classified into 'Young of the Year' or 'Yearling.'</v>
      </c>
      <c r="K563" s="82" t="s">
        <v>2241</v>
      </c>
      <c r="L563" s="82" t="str">
        <f>"{{ "&amp;H563&amp;" }}"</f>
        <v>{{ age_class_subadult_tu }}</v>
      </c>
      <c r="M563" s="110" t="s">
        <v>1276</v>
      </c>
      <c r="N563" t="s">
        <v>1277</v>
      </c>
      <c r="O563" s="22" t="s">
        <v>2404</v>
      </c>
      <c r="P563" t="s">
        <v>2403</v>
      </c>
      <c r="Q563" t="str">
        <f t="shared" si="17"/>
        <v xml:space="preserve">    age_class_subadult_tu: "&lt;a href=\"09_glossary.html#age_class_subadult\" target=\"_blank\" data-bs-toggle=\"tooltip\" data-bs-title=\"Animals older than a 'Juvenile' but not yet an 'Adult'; a 'Subadult' may be further classified into 'Young of the Year' or 'Yearling.'\"&gt;Subadult&lt;button type=\"button\" class=\"btn btn-bd-tip-info-hidden btn-sm position-relative\"&gt;.&lt;span class=\"position-absolute top-0 start-100 translate-middle\"&gt;{{ icon_info }}&lt;/span&gt;&lt;/button&gt;&lt;/a&gt; "</v>
      </c>
    </row>
    <row r="564" spans="1:17">
      <c r="A564" s="82">
        <v>2</v>
      </c>
      <c r="B564" s="82" t="s">
        <v>1922</v>
      </c>
      <c r="C564" s="82"/>
      <c r="D564" s="82" t="s">
        <v>1670</v>
      </c>
      <c r="E564" s="82" t="s">
        <v>1396</v>
      </c>
      <c r="F564" s="82" t="s">
        <v>247</v>
      </c>
      <c r="G564" s="82" t="s">
        <v>247</v>
      </c>
      <c r="H564" s="106" t="str">
        <f t="shared" si="18"/>
        <v>age_class_subadult_yearling_tu</v>
      </c>
      <c r="I564" s="97" t="s">
        <v>686</v>
      </c>
      <c r="J564" s="97" t="str">
        <f>VLOOKUP(F564,glossary!H:L,5,FALSE)</f>
        <v>Animals approximately one year old; has lived through one winter season; between 'Young of Year' and 'Adult.'</v>
      </c>
      <c r="K564" s="82" t="s">
        <v>2240</v>
      </c>
      <c r="L564" s="82" t="str">
        <f>"{{ "&amp;H564&amp;" }}"</f>
        <v>{{ age_class_subadult_yearling_tu }}</v>
      </c>
      <c r="M564" s="110" t="s">
        <v>1276</v>
      </c>
      <c r="N564" t="s">
        <v>1277</v>
      </c>
      <c r="O564" s="22" t="s">
        <v>2404</v>
      </c>
      <c r="P564" t="s">
        <v>2403</v>
      </c>
      <c r="Q564" t="str">
        <f t="shared" si="17"/>
        <v xml:space="preserve">    age_class_subadult_yearling_tu: "&lt;a href=\"09_glossary.html#age_class_subadult_yearling\" target=\"_blank\" data-bs-toggle=\"tooltip\" data-bs-title=\"Animals approximately one year old; has lived through one winter season; between 'Young of Year' and 'Adult.'\"&gt;Subadult - Yearling&lt;button type=\"button\" class=\"btn btn-bd-tip-info-hidden btn-sm position-relative\"&gt;.&lt;span class=\"position-absolute top-0 start-100 translate-middle\"&gt;{{ icon_info }}&lt;/span&gt;&lt;/button&gt;&lt;/a&gt; "</v>
      </c>
    </row>
    <row r="565" spans="1:17">
      <c r="A565" s="82">
        <v>3</v>
      </c>
      <c r="B565" s="82" t="s">
        <v>1916</v>
      </c>
      <c r="C565" s="82"/>
      <c r="D565" s="82" t="s">
        <v>1670</v>
      </c>
      <c r="E565" s="82" t="s">
        <v>1396</v>
      </c>
      <c r="F565" s="82" t="s">
        <v>247</v>
      </c>
      <c r="G565" s="86" t="s">
        <v>247</v>
      </c>
      <c r="H565" s="106" t="str">
        <f t="shared" si="18"/>
        <v>age_class_subadult_yearling_tu</v>
      </c>
      <c r="I565" s="102" t="s">
        <v>686</v>
      </c>
      <c r="J565" s="97" t="str">
        <f>VLOOKUP(F565,glossary!H:L,5,FALSE)</f>
        <v>Animals approximately one year old; has lived through one winter season; between 'Young of Year' and 'Adult.'</v>
      </c>
      <c r="K565" s="98" t="s">
        <v>686</v>
      </c>
      <c r="L565" s="82" t="str">
        <f>"{{ "&amp;H565&amp;" }}"</f>
        <v>{{ age_class_subadult_yearling_tu }}</v>
      </c>
      <c r="M565" s="110" t="s">
        <v>1276</v>
      </c>
      <c r="N565" t="s">
        <v>1277</v>
      </c>
      <c r="O565" s="22" t="s">
        <v>2404</v>
      </c>
      <c r="P565" t="s">
        <v>2403</v>
      </c>
      <c r="Q565" t="str">
        <f t="shared" si="17"/>
        <v xml:space="preserve">    age_class_subadult_yearling_tu: "&lt;a href=\"09_glossary.html#age_class_subadult_yearling\" target=\"_blank\" data-bs-toggle=\"tooltip\" data-bs-title=\"Animals approximately one year old; has lived through one winter season; between 'Young of Year' and 'Adult.'\"&gt;Subadult - Yearling&lt;button type=\"button\" class=\"btn btn-bd-tip-info-hidden btn-sm position-relative\"&gt;.&lt;span class=\"position-absolute top-0 start-100 translate-middle\"&gt;{{ icon_info }}&lt;/span&gt;&lt;/button&gt;&lt;/a&gt; "</v>
      </c>
    </row>
    <row r="566" spans="1:17">
      <c r="A566" s="82">
        <v>2</v>
      </c>
      <c r="B566" s="82" t="s">
        <v>1922</v>
      </c>
      <c r="C566" s="82"/>
      <c r="D566" s="82" t="s">
        <v>1670</v>
      </c>
      <c r="E566" s="82" t="s">
        <v>1396</v>
      </c>
      <c r="F566" s="82" t="s">
        <v>245</v>
      </c>
      <c r="G566" s="82" t="s">
        <v>245</v>
      </c>
      <c r="H566" s="106" t="str">
        <f t="shared" si="18"/>
        <v>age_class_subadult_youngofyear_tu</v>
      </c>
      <c r="I566" s="97" t="s">
        <v>687</v>
      </c>
      <c r="J566" s="97" t="str">
        <f>VLOOKUP(F566,glossary!H:L,5,FALSE)</f>
        <v>Animals less than one year old; born in the previous year's spring, but has not yet lived through a winter season; between 'Juvenile' and 'Yearling.'</v>
      </c>
      <c r="K566" s="82" t="s">
        <v>2239</v>
      </c>
      <c r="L566" s="82" t="str">
        <f>"{{ "&amp;H566&amp;" }}"</f>
        <v>{{ age_class_subadult_youngofyear_tu }}</v>
      </c>
      <c r="M566" s="110" t="s">
        <v>1276</v>
      </c>
      <c r="N566" t="s">
        <v>1277</v>
      </c>
      <c r="O566" s="22" t="s">
        <v>2404</v>
      </c>
      <c r="P566" t="s">
        <v>2403</v>
      </c>
      <c r="Q566" t="str">
        <f t="shared" si="17"/>
        <v xml:space="preserve">    age_class_subadult_youngofyear_tu: "&lt;a href=\"09_glossary.html#age_class_subadult_youngofyear\" target=\"_blank\" data-bs-toggle=\"tooltip\" data-bs-title=\"Animals less than one year old; born in the previous year's spring, but has not yet lived through a winter season; between 'Juvenile' and 'Yearling.'\"&gt;Subadult - Young of Year&lt;button type=\"button\" class=\"btn btn-bd-tip-info-hidden btn-sm position-relative\"&gt;.&lt;span class=\"position-absolute top-0 start-100 translate-middle\"&gt;{{ icon_info }}&lt;/span&gt;&lt;/button&gt;&lt;/a&gt; "</v>
      </c>
    </row>
    <row r="567" spans="1:17">
      <c r="A567" s="82">
        <v>3</v>
      </c>
      <c r="B567" s="82" t="s">
        <v>1916</v>
      </c>
      <c r="C567" s="82"/>
      <c r="D567" s="82" t="s">
        <v>1670</v>
      </c>
      <c r="E567" s="82" t="s">
        <v>1396</v>
      </c>
      <c r="F567" s="82" t="s">
        <v>245</v>
      </c>
      <c r="G567" s="86" t="s">
        <v>245</v>
      </c>
      <c r="H567" s="106" t="str">
        <f t="shared" si="18"/>
        <v>age_class_subadult_youngofyear_tu</v>
      </c>
      <c r="I567" s="102" t="s">
        <v>687</v>
      </c>
      <c r="J567" s="97" t="str">
        <f>VLOOKUP(F567,glossary!H:L,5,FALSE)</f>
        <v>Animals less than one year old; born in the previous year's spring, but has not yet lived through a winter season; between 'Juvenile' and 'Yearling.'</v>
      </c>
      <c r="K567" s="98" t="s">
        <v>687</v>
      </c>
      <c r="L567" s="82" t="str">
        <f>"{{ "&amp;H567&amp;" }}"</f>
        <v>{{ age_class_subadult_youngofyear_tu }}</v>
      </c>
      <c r="M567" s="110" t="s">
        <v>1276</v>
      </c>
      <c r="N567" t="s">
        <v>1277</v>
      </c>
      <c r="O567" s="22" t="s">
        <v>2404</v>
      </c>
      <c r="P567" t="s">
        <v>2403</v>
      </c>
      <c r="Q567" t="str">
        <f t="shared" si="17"/>
        <v xml:space="preserve">    age_class_subadult_youngofyear_tu: "&lt;a href=\"09_glossary.html#age_class_subadult_youngofyear\" target=\"_blank\" data-bs-toggle=\"tooltip\" data-bs-title=\"Animals less than one year old; born in the previous year's spring, but has not yet lived through a winter season; between 'Juvenile' and 'Yearling.'\"&gt;Subadult - Young of Year&lt;button type=\"button\" class=\"btn btn-bd-tip-info-hidden btn-sm position-relative\"&gt;.&lt;span class=\"position-absolute top-0 start-100 translate-middle\"&gt;{{ icon_info }}&lt;/span&gt;&lt;/button&gt;&lt;/a&gt; "</v>
      </c>
    </row>
    <row r="568" spans="1:17">
      <c r="A568" s="82">
        <v>2</v>
      </c>
      <c r="B568" s="82" t="s">
        <v>1922</v>
      </c>
      <c r="C568" s="82"/>
      <c r="D568" s="82" t="s">
        <v>1669</v>
      </c>
      <c r="E568" s="82" t="s">
        <v>1396</v>
      </c>
      <c r="F568" s="82" t="s">
        <v>518</v>
      </c>
      <c r="G568" s="82" t="s">
        <v>518</v>
      </c>
      <c r="H568" s="106" t="str">
        <f t="shared" si="18"/>
        <v>survey_tl</v>
      </c>
      <c r="I568" s="97" t="s">
        <v>518</v>
      </c>
      <c r="J568" s="97" t="str">
        <f>VLOOKUP(F568,glossary!H:L,5,FALSE)</f>
        <v>A unique deployment period (temporal extent) within a project (recorded as 'Survey Name').</v>
      </c>
      <c r="K568" s="82" t="s">
        <v>1981</v>
      </c>
      <c r="L568" s="82" t="str">
        <f>"{{ "&amp;H568&amp;" }}"</f>
        <v>{{ survey_tl }}</v>
      </c>
      <c r="M568" s="110" t="s">
        <v>1276</v>
      </c>
      <c r="N568" t="s">
        <v>1277</v>
      </c>
      <c r="O568" s="22" t="s">
        <v>2404</v>
      </c>
      <c r="P568" t="s">
        <v>2403</v>
      </c>
      <c r="Q568" t="str">
        <f t="shared" si="17"/>
        <v xml:space="preserve">    survey_tl: "&lt;a href=\"09_glossary.html#survey\" target=\"_blank\" data-bs-toggle=\"tooltip\" data-bs-title=\"A unique deployment period (temporal extent) within a project (recorded as 'Survey Name').\"&gt;survey&lt;button type=\"button\" class=\"btn btn-bd-tip-info-hidden btn-sm position-relative\"&gt;.&lt;span class=\"position-absolute top-0 start-100 translate-middle\"&gt;{{ icon_info }}&lt;/span&gt;&lt;/button&gt;&lt;/a&gt; "</v>
      </c>
    </row>
    <row r="569" spans="1:17">
      <c r="A569" s="82">
        <v>2</v>
      </c>
      <c r="B569" s="82" t="s">
        <v>1922</v>
      </c>
      <c r="C569" s="82"/>
      <c r="D569" s="82" t="s">
        <v>1670</v>
      </c>
      <c r="E569" s="82" t="s">
        <v>1396</v>
      </c>
      <c r="F569" s="82" t="s">
        <v>518</v>
      </c>
      <c r="G569" s="82" t="s">
        <v>518</v>
      </c>
      <c r="H569" s="106" t="str">
        <f t="shared" si="18"/>
        <v>survey_tu</v>
      </c>
      <c r="I569" s="97" t="s">
        <v>533</v>
      </c>
      <c r="J569" s="97" t="str">
        <f>VLOOKUP(F569,glossary!H:L,5,FALSE)</f>
        <v>A unique deployment period (temporal extent) within a project (recorded as 'Survey Name').</v>
      </c>
      <c r="K569" s="82" t="s">
        <v>1980</v>
      </c>
      <c r="L569" s="82" t="str">
        <f>"{{ "&amp;H569&amp;" }}"</f>
        <v>{{ survey_tu }}</v>
      </c>
      <c r="M569" s="110" t="s">
        <v>1276</v>
      </c>
      <c r="N569" t="s">
        <v>1277</v>
      </c>
      <c r="O569" s="22" t="s">
        <v>2404</v>
      </c>
      <c r="P569" t="s">
        <v>2403</v>
      </c>
      <c r="Q569" t="str">
        <f t="shared" si="17"/>
        <v xml:space="preserve">    survey_tu: "&lt;a href=\"09_glossary.html#survey\" target=\"_blank\" data-bs-toggle=\"tooltip\" data-bs-title=\"A unique deployment period (temporal extent) within a project (recorded as 'Survey Name').\"&gt;Survey&lt;button type=\"button\" class=\"btn btn-bd-tip-info-hidden btn-sm position-relative\"&gt;.&lt;span class=\"position-absolute top-0 start-100 translate-middle\"&gt;{{ icon_info }}&lt;/span&gt;&lt;/button&gt;&lt;/a&gt; "</v>
      </c>
    </row>
    <row r="570" spans="1:17">
      <c r="A570" s="82">
        <v>2</v>
      </c>
      <c r="B570" s="82" t="s">
        <v>1922</v>
      </c>
      <c r="C570" s="82"/>
      <c r="D570" s="82" t="s">
        <v>1670</v>
      </c>
      <c r="E570" s="82" t="s">
        <v>1396</v>
      </c>
      <c r="F570" s="82" t="s">
        <v>519</v>
      </c>
      <c r="G570" s="82" t="s">
        <v>519</v>
      </c>
      <c r="H570" s="106" t="str">
        <f t="shared" si="18"/>
        <v>survey_design_tu</v>
      </c>
      <c r="I570" s="97" t="s">
        <v>737</v>
      </c>
      <c r="J570" s="97" t="str">
        <f>VLOOKUP(F570,glossary!H:L,5,FALSE)</f>
        <v>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c r="K570" s="82" t="s">
        <v>1979</v>
      </c>
      <c r="L570" s="82" t="str">
        <f>"{{ "&amp;H570&amp;" }}"</f>
        <v>{{ survey_design_tu }}</v>
      </c>
      <c r="M570" s="110" t="s">
        <v>1276</v>
      </c>
      <c r="N570" t="s">
        <v>1277</v>
      </c>
      <c r="O570" s="22" t="s">
        <v>2404</v>
      </c>
      <c r="P570" t="s">
        <v>2403</v>
      </c>
      <c r="Q570" t="str">
        <f t="shared" si="17"/>
        <v xml:space="preserve">    survey_design_tu: "&lt;a href=\"09_glossary.html#survey_design\" target=\"_blank\" data-bs-toggle=\"tooltip\" data-bs-title=\"The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survey.\"&gt;Survey Design&lt;button type=\"button\" class=\"btn btn-bd-tip-info-hidden btn-sm position-relative\"&gt;.&lt;span class=\"position-absolute top-0 start-100 translate-middle\"&gt;{{ icon_info }}&lt;/span&gt;&lt;/button&gt;&lt;/a&gt; "</v>
      </c>
    </row>
    <row r="571" spans="1:17">
      <c r="A571" s="82">
        <v>3</v>
      </c>
      <c r="B571" s="82" t="s">
        <v>1916</v>
      </c>
      <c r="C571" s="82"/>
      <c r="D571" s="82" t="s">
        <v>1670</v>
      </c>
      <c r="E571" s="82" t="s">
        <v>1396</v>
      </c>
      <c r="F571" s="82" t="s">
        <v>519</v>
      </c>
      <c r="G571" s="86" t="s">
        <v>519</v>
      </c>
      <c r="H571" s="106" t="str">
        <f t="shared" si="18"/>
        <v>survey_design_tu</v>
      </c>
      <c r="I571" s="102" t="s">
        <v>737</v>
      </c>
      <c r="J571" s="97" t="str">
        <f>VLOOKUP(F571,glossary!H:L,5,FALSE)</f>
        <v>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c r="K571" s="98" t="s">
        <v>737</v>
      </c>
      <c r="L571" s="82" t="str">
        <f>"{{ "&amp;H571&amp;" }}"</f>
        <v>{{ survey_design_tu }}</v>
      </c>
      <c r="M571" s="110" t="s">
        <v>1276</v>
      </c>
      <c r="N571" t="s">
        <v>1277</v>
      </c>
      <c r="O571" s="22" t="s">
        <v>2404</v>
      </c>
      <c r="P571" t="s">
        <v>2403</v>
      </c>
      <c r="Q571" t="str">
        <f t="shared" si="17"/>
        <v xml:space="preserve">    survey_design_tu: "&lt;a href=\"09_glossary.html#survey_design\" target=\"_blank\" data-bs-toggle=\"tooltip\" data-bs-title=\"The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survey.\"&gt;Survey Design&lt;button type=\"button\" class=\"btn btn-bd-tip-info-hidden btn-sm position-relative\"&gt;.&lt;span class=\"position-absolute top-0 start-100 translate-middle\"&gt;{{ icon_info }}&lt;/span&gt;&lt;/button&gt;&lt;/a&gt; "</v>
      </c>
    </row>
    <row r="572" spans="1:17">
      <c r="A572" s="82">
        <v>2</v>
      </c>
      <c r="B572" s="82" t="s">
        <v>1922</v>
      </c>
      <c r="C572" s="82"/>
      <c r="D572" s="82" t="s">
        <v>1670</v>
      </c>
      <c r="E572" s="82" t="s">
        <v>1396</v>
      </c>
      <c r="F572" s="82" t="s">
        <v>520</v>
      </c>
      <c r="G572" s="82" t="s">
        <v>520</v>
      </c>
      <c r="H572" s="106" t="str">
        <f t="shared" si="18"/>
        <v>survey_design_description_tu</v>
      </c>
      <c r="I572" s="97" t="s">
        <v>772</v>
      </c>
      <c r="J572" s="97" t="str">
        <f>VLOOKUP(F572,glossary!H:L,5,FALSE)</f>
        <v>A description of any additional details about the Survey Design.</v>
      </c>
      <c r="K572" s="82" t="s">
        <v>1978</v>
      </c>
      <c r="L572" s="82" t="str">
        <f>"{{ "&amp;H572&amp;" }}"</f>
        <v>{{ survey_design_description_tu }}</v>
      </c>
      <c r="M572" s="110" t="s">
        <v>1276</v>
      </c>
      <c r="N572" t="s">
        <v>1277</v>
      </c>
      <c r="O572" s="22" t="s">
        <v>2404</v>
      </c>
      <c r="P572" t="s">
        <v>2403</v>
      </c>
      <c r="Q572" t="str">
        <f t="shared" si="17"/>
        <v xml:space="preserve">    survey_design_description_tu: "&lt;a href=\"09_glossary.html#survey_design_description\" target=\"_blank\" data-bs-toggle=\"tooltip\" data-bs-title=\"A description of any additional details about the Survey Design.\"&gt;Survey Design Description&lt;button type=\"button\" class=\"btn btn-bd-tip-info-hidden btn-sm position-relative\"&gt;.&lt;span class=\"position-absolute top-0 start-100 translate-middle\"&gt;{{ icon_info }}&lt;/span&gt;&lt;/button&gt;&lt;/a&gt; "</v>
      </c>
    </row>
    <row r="573" spans="1:17">
      <c r="A573" s="82">
        <v>3</v>
      </c>
      <c r="B573" s="82" t="s">
        <v>1916</v>
      </c>
      <c r="C573" s="82"/>
      <c r="D573" s="82" t="s">
        <v>1670</v>
      </c>
      <c r="E573" s="82" t="s">
        <v>1396</v>
      </c>
      <c r="F573" s="82" t="s">
        <v>520</v>
      </c>
      <c r="G573" s="86" t="s">
        <v>520</v>
      </c>
      <c r="H573" s="106" t="str">
        <f t="shared" si="18"/>
        <v>survey_design_description_tu</v>
      </c>
      <c r="I573" s="102" t="s">
        <v>772</v>
      </c>
      <c r="J573" s="97" t="str">
        <f>VLOOKUP(F573,glossary!H:L,5,FALSE)</f>
        <v>A description of any additional details about the Survey Design.</v>
      </c>
      <c r="K573" s="98" t="s">
        <v>772</v>
      </c>
      <c r="L573" s="82" t="str">
        <f>"{{ "&amp;H573&amp;" }}"</f>
        <v>{{ survey_design_description_tu }}</v>
      </c>
      <c r="M573" s="110" t="s">
        <v>1276</v>
      </c>
      <c r="N573" t="s">
        <v>1277</v>
      </c>
      <c r="O573" s="22" t="s">
        <v>2404</v>
      </c>
      <c r="P573" t="s">
        <v>2403</v>
      </c>
      <c r="Q573" t="str">
        <f t="shared" si="17"/>
        <v xml:space="preserve">    survey_design_description_tu: "&lt;a href=\"09_glossary.html#survey_design_description\" target=\"_blank\" data-bs-toggle=\"tooltip\" data-bs-title=\"A description of any additional details about the Survey Design.\"&gt;Survey Design Description&lt;button type=\"button\" class=\"btn btn-bd-tip-info-hidden btn-sm position-relative\"&gt;.&lt;span class=\"position-absolute top-0 start-100 translate-middle\"&gt;{{ icon_info }}&lt;/span&gt;&lt;/button&gt;&lt;/a&gt; "</v>
      </c>
    </row>
    <row r="574" spans="1:17">
      <c r="A574" s="82">
        <v>1</v>
      </c>
      <c r="B574" s="82" t="s">
        <v>1525</v>
      </c>
      <c r="C574" s="82" t="s">
        <v>0</v>
      </c>
      <c r="D574" s="82" t="s">
        <v>1670</v>
      </c>
      <c r="E574" s="82" t="s">
        <v>2296</v>
      </c>
      <c r="F574" s="82" t="s">
        <v>519</v>
      </c>
      <c r="G574" s="82" t="s">
        <v>519</v>
      </c>
      <c r="H574" s="106" t="str">
        <f t="shared" si="18"/>
        <v>survey_design_tu_pl</v>
      </c>
      <c r="I574" s="97" t="s">
        <v>1637</v>
      </c>
      <c r="J574" s="97" t="str">
        <f>VLOOKUP(F574,glossary!H:L,5,FALSE)</f>
        <v>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c r="K574" s="82" t="s">
        <v>1571</v>
      </c>
      <c r="L574" s="82" t="str">
        <f>"{{ "&amp;H574&amp;" }}"</f>
        <v>{{ survey_design_tu_pl }}</v>
      </c>
      <c r="M574" s="110" t="s">
        <v>1276</v>
      </c>
      <c r="N574" t="s">
        <v>1277</v>
      </c>
      <c r="O574" s="22" t="s">
        <v>2404</v>
      </c>
      <c r="P574" t="s">
        <v>2403</v>
      </c>
      <c r="Q574" t="str">
        <f t="shared" si="17"/>
        <v xml:space="preserve">    survey_design_tu_pl: "&lt;a href=\"09_glossary.html#survey_design\" target=\"_blank\" data-bs-toggle=\"tooltip\" data-bs-title=\"The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survey.\"&gt;Survey Designs&lt;button type=\"button\" class=\"btn btn-bd-tip-info-hidden btn-sm position-relative\"&gt;.&lt;span class=\"position-absolute top-0 start-100 translate-middle\"&gt;{{ icon_info }}&lt;/span&gt;&lt;/button&gt;&lt;/a&gt; "</v>
      </c>
    </row>
    <row r="575" spans="1:17">
      <c r="A575" s="82">
        <v>2</v>
      </c>
      <c r="B575" s="82" t="s">
        <v>1922</v>
      </c>
      <c r="C575" s="82"/>
      <c r="D575" s="82" t="s">
        <v>1670</v>
      </c>
      <c r="E575" s="82" t="s">
        <v>1396</v>
      </c>
      <c r="F575" s="82" t="s">
        <v>521</v>
      </c>
      <c r="G575" s="82" t="s">
        <v>521</v>
      </c>
      <c r="H575" s="106" t="str">
        <f t="shared" si="18"/>
        <v>survey_name_tu</v>
      </c>
      <c r="I575" s="97" t="s">
        <v>738</v>
      </c>
      <c r="J575" s="97" t="str">
        <f>VLOOKUP(F575,glossary!H:L,5,FALSE)</f>
        <v>A unique alphanumeric identifier for each survey period (e.g., 'fortmc_001').</v>
      </c>
      <c r="K575" s="82" t="s">
        <v>1977</v>
      </c>
      <c r="L575" s="82" t="str">
        <f>"{{ "&amp;H575&amp;" }}"</f>
        <v>{{ survey_name_tu }}</v>
      </c>
      <c r="M575" s="110" t="s">
        <v>1276</v>
      </c>
      <c r="N575" t="s">
        <v>1277</v>
      </c>
      <c r="O575" s="22" t="s">
        <v>2404</v>
      </c>
      <c r="P575" t="s">
        <v>2403</v>
      </c>
      <c r="Q575" t="str">
        <f t="shared" si="17"/>
        <v xml:space="preserve">    survey_name_tu: "&lt;a href=\"09_glossary.html#survey_name\" target=\"_blank\" data-bs-toggle=\"tooltip\" data-bs-title=\"A unique alphanumeric identifier for each survey period (e.g., 'fortmc_001').\"&gt;Survey Name&lt;button type=\"button\" class=\"btn btn-bd-tip-info-hidden btn-sm position-relative\"&gt;.&lt;span class=\"position-absolute top-0 start-100 translate-middle\"&gt;{{ icon_info }}&lt;/span&gt;&lt;/button&gt;&lt;/a&gt; "</v>
      </c>
    </row>
    <row r="576" spans="1:17">
      <c r="A576" s="82">
        <v>3</v>
      </c>
      <c r="B576" s="82" t="s">
        <v>1916</v>
      </c>
      <c r="C576" s="82"/>
      <c r="D576" s="82" t="s">
        <v>1670</v>
      </c>
      <c r="E576" s="82" t="s">
        <v>1396</v>
      </c>
      <c r="F576" s="82" t="s">
        <v>521</v>
      </c>
      <c r="G576" s="86" t="s">
        <v>521</v>
      </c>
      <c r="H576" s="106" t="str">
        <f t="shared" si="18"/>
        <v>survey_name_tu</v>
      </c>
      <c r="I576" s="102" t="s">
        <v>738</v>
      </c>
      <c r="J576" s="97" t="str">
        <f>VLOOKUP(F576,glossary!H:L,5,FALSE)</f>
        <v>A unique alphanumeric identifier for each survey period (e.g., 'fortmc_001').</v>
      </c>
      <c r="K576" s="98" t="s">
        <v>738</v>
      </c>
      <c r="L576" s="82" t="str">
        <f>"{{ "&amp;H576&amp;" }}"</f>
        <v>{{ survey_name_tu }}</v>
      </c>
      <c r="M576" s="110" t="s">
        <v>1276</v>
      </c>
      <c r="N576" t="s">
        <v>1277</v>
      </c>
      <c r="O576" s="22" t="s">
        <v>2404</v>
      </c>
      <c r="P576" t="s">
        <v>2403</v>
      </c>
      <c r="Q576" t="str">
        <f t="shared" si="17"/>
        <v xml:space="preserve">    survey_name_tu: "&lt;a href=\"09_glossary.html#survey_name\" target=\"_blank\" data-bs-toggle=\"tooltip\" data-bs-title=\"A unique alphanumeric identifier for each survey period (e.g., 'fortmc_001').\"&gt;Survey Name&lt;button type=\"button\" class=\"btn btn-bd-tip-info-hidden btn-sm position-relative\"&gt;.&lt;span class=\"position-absolute top-0 start-100 translate-middle\"&gt;{{ icon_info }}&lt;/span&gt;&lt;/button&gt;&lt;/a&gt; "</v>
      </c>
    </row>
    <row r="577" spans="1:17">
      <c r="A577" s="82">
        <v>2</v>
      </c>
      <c r="B577" s="82" t="s">
        <v>1922</v>
      </c>
      <c r="C577" s="82"/>
      <c r="D577" s="82" t="s">
        <v>1670</v>
      </c>
      <c r="E577" s="82" t="s">
        <v>1396</v>
      </c>
      <c r="F577" s="82" t="s">
        <v>522</v>
      </c>
      <c r="G577" s="82" t="s">
        <v>522</v>
      </c>
      <c r="H577" s="106" t="str">
        <f t="shared" si="18"/>
        <v>survey_objectives_tu</v>
      </c>
      <c r="I577" s="97" t="s">
        <v>1898</v>
      </c>
      <c r="J577" s="97" t="str">
        <f>VLOOKUP(F577,glossary!H:L,5,FALSE)</f>
        <v>The specific objectives of each survey within a project, including the Target Species, the state variables (e.g., occupancy, density), and proposed modelling approach(es). Survey Objectives should be specific, measurable, achievable, relevant, and time-bound (i.e., SMART).</v>
      </c>
      <c r="K577" s="82" t="s">
        <v>1899</v>
      </c>
      <c r="L577" s="82" t="str">
        <f>"{{ "&amp;H577&amp;" }}"</f>
        <v>{{ survey_objectives_tu }}</v>
      </c>
      <c r="M577" s="110" t="s">
        <v>1276</v>
      </c>
      <c r="N577" t="s">
        <v>1277</v>
      </c>
      <c r="O577" s="22" t="s">
        <v>2404</v>
      </c>
      <c r="P577" t="s">
        <v>2403</v>
      </c>
      <c r="Q577" t="str">
        <f t="shared" si="17"/>
        <v xml:space="preserve">    survey_objectives_tu: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SMART).\"&gt;Survey Objective&lt;button type=\"button\" class=\"btn btn-bd-tip-info-hidden btn-sm position-relative\"&gt;.&lt;span class=\"position-absolute top-0 start-100 translate-middle\"&gt;{{ icon_info }}&lt;/span&gt;&lt;/button&gt;&lt;/a&gt; "</v>
      </c>
    </row>
    <row r="578" spans="1:17">
      <c r="A578" s="82">
        <v>1</v>
      </c>
      <c r="B578" s="82" t="s">
        <v>1525</v>
      </c>
      <c r="C578" s="82"/>
      <c r="D578" s="82" t="s">
        <v>1670</v>
      </c>
      <c r="E578" s="82" t="s">
        <v>2290</v>
      </c>
      <c r="F578" s="82" t="s">
        <v>522</v>
      </c>
      <c r="G578" s="82" t="s">
        <v>522</v>
      </c>
      <c r="H578" s="106" t="str">
        <f t="shared" si="18"/>
        <v>survey_objectives_tu_abrv</v>
      </c>
      <c r="I578" s="97" t="s">
        <v>1898</v>
      </c>
      <c r="J578" s="97" t="str">
        <f>VLOOKUP(F578,glossary!H:L,5,FALSE)</f>
        <v>The specific objectives of each survey within a project, including the Target Species, the state variables (e.g., occupancy, density), and proposed modelling approach(es). Survey Objectives should be specific, measurable, achievable, relevant, and time-bound (i.e., SMART).</v>
      </c>
      <c r="K578" s="101" t="s">
        <v>1899</v>
      </c>
      <c r="L578" s="82" t="str">
        <f>"{{ "&amp;H578&amp;" }}"</f>
        <v>{{ survey_objectives_tu_abrv }}</v>
      </c>
      <c r="M578" s="110" t="s">
        <v>1276</v>
      </c>
      <c r="N578" t="s">
        <v>1277</v>
      </c>
      <c r="O578" s="22" t="s">
        <v>2404</v>
      </c>
      <c r="P578" t="s">
        <v>2403</v>
      </c>
      <c r="Q578" t="str">
        <f t="shared" si="17"/>
        <v xml:space="preserve">    survey_objectives_tu_abrv: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SMART).\"&gt;Survey Objective&lt;button type=\"button\" class=\"btn btn-bd-tip-info-hidden btn-sm position-relative\"&gt;.&lt;span class=\"position-absolute top-0 start-100 translate-middle\"&gt;{{ icon_info }}&lt;/span&gt;&lt;/button&gt;&lt;/a&gt; "</v>
      </c>
    </row>
    <row r="579" spans="1:17">
      <c r="A579" s="82">
        <v>1</v>
      </c>
      <c r="B579" s="82" t="s">
        <v>1525</v>
      </c>
      <c r="C579" s="82"/>
      <c r="D579" s="82" t="s">
        <v>1670</v>
      </c>
      <c r="E579" s="82" t="s">
        <v>2296</v>
      </c>
      <c r="F579" s="82" t="s">
        <v>522</v>
      </c>
      <c r="G579" s="82" t="s">
        <v>522</v>
      </c>
      <c r="H579" s="106" t="str">
        <f t="shared" si="18"/>
        <v>survey_objectives_tu_pl</v>
      </c>
      <c r="I579" s="97" t="s">
        <v>739</v>
      </c>
      <c r="J579" s="97" t="str">
        <f>VLOOKUP(F579,glossary!H:L,5,FALSE)</f>
        <v>The specific objectives of each survey within a project, including the Target Species, the state variables (e.g., occupancy, density), and proposed modelling approach(es). Survey Objectives should be specific, measurable, achievable, relevant, and time-bound (i.e., SMART).</v>
      </c>
      <c r="K579" s="82" t="s">
        <v>1976</v>
      </c>
      <c r="L579" s="82" t="str">
        <f>"{{ "&amp;H579&amp;" }}"</f>
        <v>{{ survey_objectives_tu_pl }}</v>
      </c>
      <c r="M579" s="110" t="s">
        <v>1276</v>
      </c>
      <c r="N579" t="s">
        <v>1277</v>
      </c>
      <c r="O579" s="22" t="s">
        <v>2404</v>
      </c>
      <c r="P579" t="s">
        <v>2403</v>
      </c>
      <c r="Q579" t="str">
        <f t="shared" ref="Q579:Q642" si="19">IF(J579&lt;&gt;"-",("    "&amp;H579&amp;": "&amp;""""&amp;"&lt;a href=\"&amp;""""&amp;"09_glossary.html#"&amp;G579&amp;N579&amp;J579&amp;O579&amp;I579&amp;P579&amp;""""),"-")</f>
        <v xml:space="preserve">    survey_objectives_tu_pl: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SMART).\"&gt;Survey Objectives&lt;button type=\"button\" class=\"btn btn-bd-tip-info-hidden btn-sm position-relative\"&gt;.&lt;span class=\"position-absolute top-0 start-100 translate-middle\"&gt;{{ icon_info }}&lt;/span&gt;&lt;/button&gt;&lt;/a&gt; "</v>
      </c>
    </row>
    <row r="580" spans="1:17">
      <c r="A580" s="82">
        <v>3</v>
      </c>
      <c r="B580" s="82" t="s">
        <v>1916</v>
      </c>
      <c r="C580" s="82"/>
      <c r="D580" s="82" t="s">
        <v>1670</v>
      </c>
      <c r="E580" s="82" t="s">
        <v>2296</v>
      </c>
      <c r="F580" s="82" t="s">
        <v>522</v>
      </c>
      <c r="G580" s="86" t="s">
        <v>522</v>
      </c>
      <c r="H580" s="106" t="str">
        <f t="shared" si="18"/>
        <v>survey_objectives_tu_pl</v>
      </c>
      <c r="I580" s="102" t="s">
        <v>739</v>
      </c>
      <c r="J580" s="97" t="str">
        <f>VLOOKUP(F580,glossary!H:L,5,FALSE)</f>
        <v>The specific objectives of each survey within a project, including the Target Species, the state variables (e.g., occupancy, density), and proposed modelling approach(es). Survey Objectives should be specific, measurable, achievable, relevant, and time-bound (i.e., SMART).</v>
      </c>
      <c r="K580" s="98" t="s">
        <v>739</v>
      </c>
      <c r="L580" s="82" t="str">
        <f>"{{ "&amp;H580&amp;" }}"</f>
        <v>{{ survey_objectives_tu_pl }}</v>
      </c>
      <c r="M580" s="110" t="s">
        <v>1276</v>
      </c>
      <c r="N580" t="s">
        <v>1277</v>
      </c>
      <c r="O580" s="22" t="s">
        <v>2404</v>
      </c>
      <c r="P580" t="s">
        <v>2403</v>
      </c>
      <c r="Q580" t="str">
        <f t="shared" si="19"/>
        <v xml:space="preserve">    survey_objectives_tu_pl: "&lt;a href=\"09_glossary.html#survey_objectives\" target=\"_blank\" data-bs-toggle=\"tooltip\" data-bs-title=\"The specific objectives of each survey within a project, including the Target Species, the state variables (e.g., occupancy, density), and proposed modelling approach(es). Survey Objectives should be specific, measurable, achievable, relevant, and time-bound (i.e., SMART).\"&gt;Survey Objectives&lt;button type=\"button\" class=\"btn btn-bd-tip-info-hidden btn-sm position-relative\"&gt;.&lt;span class=\"position-absolute top-0 start-100 translate-middle\"&gt;{{ icon_info }}&lt;/span&gt;&lt;/button&gt;&lt;/a&gt; "</v>
      </c>
    </row>
    <row r="581" spans="1:17">
      <c r="A581" s="82">
        <v>1</v>
      </c>
      <c r="B581" s="82" t="s">
        <v>1525</v>
      </c>
      <c r="C581" s="82" t="s">
        <v>0</v>
      </c>
      <c r="D581" s="82" t="s">
        <v>1669</v>
      </c>
      <c r="E581" s="82" t="s">
        <v>2296</v>
      </c>
      <c r="F581" s="82" t="s">
        <v>518</v>
      </c>
      <c r="G581" s="82" t="s">
        <v>518</v>
      </c>
      <c r="H581" s="106" t="str">
        <f t="shared" si="18"/>
        <v>survey_tl_pl</v>
      </c>
      <c r="I581" s="97" t="s">
        <v>1648</v>
      </c>
      <c r="J581" s="97" t="str">
        <f>VLOOKUP(F581,glossary!H:L,5,FALSE)</f>
        <v>A unique deployment period (temporal extent) within a project (recorded as 'Survey Name').</v>
      </c>
      <c r="K581" s="82" t="s">
        <v>1575</v>
      </c>
      <c r="L581" s="82" t="str">
        <f>"{{ "&amp;H581&amp;" }}"</f>
        <v>{{ survey_tl_pl }}</v>
      </c>
      <c r="M581" s="110" t="s">
        <v>1276</v>
      </c>
      <c r="N581" t="s">
        <v>1277</v>
      </c>
      <c r="O581" s="22" t="s">
        <v>2404</v>
      </c>
      <c r="P581" t="s">
        <v>2403</v>
      </c>
      <c r="Q581" t="str">
        <f t="shared" si="19"/>
        <v xml:space="preserve">    survey_tl_pl: "&lt;a href=\"09_glossary.html#survey\" target=\"_blank\" data-bs-toggle=\"tooltip\" data-bs-title=\"A unique deployment period (temporal extent) within a project (recorded as 'Survey Name').\"&gt;surveys&lt;button type=\"button\" class=\"btn btn-bd-tip-info-hidden btn-sm position-relative\"&gt;.&lt;span class=\"position-absolute top-0 start-100 translate-middle\"&gt;{{ icon_info }}&lt;/span&gt;&lt;/button&gt;&lt;/a&gt; "</v>
      </c>
    </row>
    <row r="582" spans="1:17">
      <c r="A582" s="82">
        <v>1</v>
      </c>
      <c r="B582" s="82" t="s">
        <v>1525</v>
      </c>
      <c r="C582" s="82" t="s">
        <v>0</v>
      </c>
      <c r="D582" s="82" t="s">
        <v>1670</v>
      </c>
      <c r="E582" s="82" t="s">
        <v>2296</v>
      </c>
      <c r="F582" s="82" t="s">
        <v>518</v>
      </c>
      <c r="G582" s="82" t="s">
        <v>518</v>
      </c>
      <c r="H582" s="106" t="str">
        <f t="shared" si="18"/>
        <v>survey_tu_pl</v>
      </c>
      <c r="I582" s="97" t="s">
        <v>1636</v>
      </c>
      <c r="J582" s="97" t="str">
        <f>VLOOKUP(F582,glossary!H:L,5,FALSE)</f>
        <v>A unique deployment period (temporal extent) within a project (recorded as 'Survey Name').</v>
      </c>
      <c r="K582" s="82" t="s">
        <v>1549</v>
      </c>
      <c r="L582" s="82" t="str">
        <f>"{{ "&amp;H582&amp;" }}"</f>
        <v>{{ survey_tu_pl }}</v>
      </c>
      <c r="M582" s="110" t="s">
        <v>1276</v>
      </c>
      <c r="N582" t="s">
        <v>1277</v>
      </c>
      <c r="O582" s="22" t="s">
        <v>2404</v>
      </c>
      <c r="P582" t="s">
        <v>2403</v>
      </c>
      <c r="Q582" t="str">
        <f t="shared" si="19"/>
        <v xml:space="preserve">    survey_tu_pl: "&lt;a href=\"09_glossary.html#survey\" target=\"_blank\" data-bs-toggle=\"tooltip\" data-bs-title=\"A unique deployment period (temporal extent) within a project (recorded as 'Survey Name').\"&gt;Surveys&lt;button type=\"button\" class=\"btn btn-bd-tip-info-hidden btn-sm position-relative\"&gt;.&lt;span class=\"position-absolute top-0 start-100 translate-middle\"&gt;{{ icon_info }}&lt;/span&gt;&lt;/button&gt;&lt;/a&gt; "</v>
      </c>
    </row>
    <row r="583" spans="1:17">
      <c r="A583" s="82">
        <v>2</v>
      </c>
      <c r="B583" s="82" t="s">
        <v>1922</v>
      </c>
      <c r="C583" s="82"/>
      <c r="D583" s="82" t="s">
        <v>1669</v>
      </c>
      <c r="E583" s="82" t="s">
        <v>1396</v>
      </c>
      <c r="F583" s="82" t="s">
        <v>91</v>
      </c>
      <c r="G583" s="82" t="s">
        <v>91</v>
      </c>
      <c r="H583" s="106" t="str">
        <f t="shared" si="18"/>
        <v>sampledesign_systematic_tl</v>
      </c>
      <c r="I583" s="97" t="s">
        <v>1360</v>
      </c>
      <c r="J583" s="97" t="str">
        <f>VLOOKUP(F583,glossary!H:L,5,FALSE)</f>
        <v>Camera locations occur in a regular pattern (e.g., a grid pattern) across the study area.</v>
      </c>
      <c r="K583" s="82" t="s">
        <v>2026</v>
      </c>
      <c r="L583" s="82" t="str">
        <f>"{{ "&amp;H583&amp;" }}"</f>
        <v>{{ sampledesign_systematic_tl }}</v>
      </c>
      <c r="M583" s="110" t="s">
        <v>1276</v>
      </c>
      <c r="N583" t="s">
        <v>1277</v>
      </c>
      <c r="O583" s="22" t="s">
        <v>2404</v>
      </c>
      <c r="P583" t="s">
        <v>2403</v>
      </c>
      <c r="Q583" t="str">
        <f t="shared" si="19"/>
        <v xml:space="preserve">    sampledesign_systematic_tl: "&lt;a href=\"09_glossary.html#sampledesign_systematic\" target=\"_blank\" data-bs-toggle=\"tooltip\" data-bs-title=\"Camera locations occur in a regular pattern (e.g., a grid pattern) across the study area.\"&gt;systematic design&lt;button type=\"button\" class=\"btn btn-bd-tip-info-hidden btn-sm position-relative\"&gt;.&lt;span class=\"position-absolute top-0 start-100 translate-middle\"&gt;{{ icon_info }}&lt;/span&gt;&lt;/button&gt;&lt;/a&gt; "</v>
      </c>
    </row>
    <row r="584" spans="1:17">
      <c r="A584" s="82">
        <v>3</v>
      </c>
      <c r="B584" s="82" t="s">
        <v>1916</v>
      </c>
      <c r="C584" s="82"/>
      <c r="D584" s="82" t="s">
        <v>1669</v>
      </c>
      <c r="E584" s="82" t="s">
        <v>1396</v>
      </c>
      <c r="F584" s="82" t="s">
        <v>91</v>
      </c>
      <c r="G584" s="86" t="s">
        <v>91</v>
      </c>
      <c r="H584" s="106" t="str">
        <f t="shared" si="18"/>
        <v>sampledesign_systematic_tl</v>
      </c>
      <c r="I584" s="104" t="s">
        <v>1360</v>
      </c>
      <c r="J584" s="97" t="str">
        <f>VLOOKUP(F584,glossary!H:L,5,FALSE)</f>
        <v>Camera locations occur in a regular pattern (e.g., a grid pattern) across the study area.</v>
      </c>
      <c r="K584" s="99" t="s">
        <v>1360</v>
      </c>
      <c r="L584" s="82" t="str">
        <f>"{{ "&amp;H584&amp;" }}"</f>
        <v>{{ sampledesign_systematic_tl }}</v>
      </c>
      <c r="M584" s="110" t="s">
        <v>1276</v>
      </c>
      <c r="N584" t="s">
        <v>1277</v>
      </c>
      <c r="O584" s="22" t="s">
        <v>2404</v>
      </c>
      <c r="P584" t="s">
        <v>2403</v>
      </c>
      <c r="Q584" t="str">
        <f t="shared" si="19"/>
        <v xml:space="preserve">    sampledesign_systematic_tl: "&lt;a href=\"09_glossary.html#sampledesign_systematic\" target=\"_blank\" data-bs-toggle=\"tooltip\" data-bs-title=\"Camera locations occur in a regular pattern (e.g., a grid pattern) across the study area.\"&gt;systematic design&lt;button type=\"button\" class=\"btn btn-bd-tip-info-hidden btn-sm position-relative\"&gt;.&lt;span class=\"position-absolute top-0 start-100 translate-middle\"&gt;{{ icon_info }}&lt;/span&gt;&lt;/button&gt;&lt;/a&gt; "</v>
      </c>
    </row>
    <row r="585" spans="1:17">
      <c r="A585" s="82">
        <v>2</v>
      </c>
      <c r="B585" s="82" t="s">
        <v>1922</v>
      </c>
      <c r="C585" s="82"/>
      <c r="D585" s="82" t="s">
        <v>1670</v>
      </c>
      <c r="E585" s="82" t="s">
        <v>1396</v>
      </c>
      <c r="F585" s="82" t="s">
        <v>91</v>
      </c>
      <c r="G585" s="82" t="s">
        <v>91</v>
      </c>
      <c r="H585" s="106" t="str">
        <f t="shared" si="18"/>
        <v>sampledesign_systematic_tu</v>
      </c>
      <c r="I585" s="97" t="s">
        <v>93</v>
      </c>
      <c r="J585" s="97" t="str">
        <f>VLOOKUP(F585,glossary!H:L,5,FALSE)</f>
        <v>Camera locations occur in a regular pattern (e.g., a grid pattern) across the study area.</v>
      </c>
      <c r="K585" s="82" t="s">
        <v>2025</v>
      </c>
      <c r="L585" s="82" t="str">
        <f>"{{ "&amp;H585&amp;" }}"</f>
        <v>{{ sampledesign_systematic_tu }}</v>
      </c>
      <c r="M585" s="110" t="s">
        <v>1276</v>
      </c>
      <c r="N585" t="s">
        <v>1277</v>
      </c>
      <c r="O585" s="22" t="s">
        <v>2404</v>
      </c>
      <c r="P585" t="s">
        <v>2403</v>
      </c>
      <c r="Q585" t="str">
        <f t="shared" si="19"/>
        <v xml:space="preserve">    sampledesign_systematic_tu: "&lt;a href=\"09_glossary.html#sampledesign_systematic\" target=\"_blank\" data-bs-toggle=\"tooltip\" data-bs-title=\"Camera locations occur in a regular pattern (e.g., a grid pattern) across the study area.\"&gt;Systematic design&lt;button type=\"button\" class=\"btn btn-bd-tip-info-hidden btn-sm position-relative\"&gt;.&lt;span class=\"position-absolute top-0 start-100 translate-middle\"&gt;{{ icon_info }}&lt;/span&gt;&lt;/button&gt;&lt;/a&gt; "</v>
      </c>
    </row>
    <row r="586" spans="1:17">
      <c r="A586" s="82">
        <v>3</v>
      </c>
      <c r="B586" s="82" t="s">
        <v>1916</v>
      </c>
      <c r="C586" s="82"/>
      <c r="D586" s="82" t="s">
        <v>1670</v>
      </c>
      <c r="E586" s="82" t="s">
        <v>1396</v>
      </c>
      <c r="F586" s="82" t="s">
        <v>91</v>
      </c>
      <c r="G586" s="86" t="s">
        <v>91</v>
      </c>
      <c r="H586" s="106" t="str">
        <f t="shared" si="18"/>
        <v>sampledesign_systematic_tu</v>
      </c>
      <c r="I586" s="102" t="s">
        <v>93</v>
      </c>
      <c r="J586" s="97" t="str">
        <f>VLOOKUP(F586,glossary!H:L,5,FALSE)</f>
        <v>Camera locations occur in a regular pattern (e.g., a grid pattern) across the study area.</v>
      </c>
      <c r="K586" s="86" t="s">
        <v>93</v>
      </c>
      <c r="L586" s="82" t="str">
        <f>"{{ "&amp;H586&amp;" }}"</f>
        <v>{{ sampledesign_systematic_tu }}</v>
      </c>
      <c r="M586" s="110" t="s">
        <v>1276</v>
      </c>
      <c r="N586" t="s">
        <v>1277</v>
      </c>
      <c r="O586" s="22" t="s">
        <v>2404</v>
      </c>
      <c r="P586" t="s">
        <v>2403</v>
      </c>
      <c r="Q586" t="str">
        <f t="shared" si="19"/>
        <v xml:space="preserve">    sampledesign_systematic_tu: "&lt;a href=\"09_glossary.html#sampledesign_systematic\" target=\"_blank\" data-bs-toggle=\"tooltip\" data-bs-title=\"Camera locations occur in a regular pattern (e.g., a grid pattern) across the study area.\"&gt;Systematic design&lt;button type=\"button\" class=\"btn btn-bd-tip-info-hidden btn-sm position-relative\"&gt;.&lt;span class=\"position-absolute top-0 start-100 translate-middle\"&gt;{{ icon_info }}&lt;/span&gt;&lt;/button&gt;&lt;/a&gt; "</v>
      </c>
    </row>
    <row r="587" spans="1:17">
      <c r="A587" s="82">
        <v>2</v>
      </c>
      <c r="B587" s="82" t="s">
        <v>1922</v>
      </c>
      <c r="C587" s="82"/>
      <c r="D587" s="82" t="s">
        <v>1669</v>
      </c>
      <c r="E587" s="82" t="s">
        <v>1396</v>
      </c>
      <c r="F587" s="82" t="s">
        <v>88</v>
      </c>
      <c r="G587" s="82" t="s">
        <v>88</v>
      </c>
      <c r="H587" s="106" t="str">
        <f t="shared" si="18"/>
        <v>sampledesign_systematic_random_tl</v>
      </c>
      <c r="I587" s="97" t="s">
        <v>1361</v>
      </c>
      <c r="J587" s="97" t="str">
        <f>VLOOKUP(F587,glossary!H:L,5,FALSE)</f>
        <v>Camera locations are selected using a two-stage approach. Firstly, girds are selected systematically (to occur within a regular pattern) across the study area. The location of the camera within each grid is then selected randomly.</v>
      </c>
      <c r="K587" s="82" t="s">
        <v>2024</v>
      </c>
      <c r="L587" s="82" t="str">
        <f>"{{ "&amp;H587&amp;" }}"</f>
        <v>{{ sampledesign_systematic_random_tl }}</v>
      </c>
      <c r="M587" s="110" t="s">
        <v>1276</v>
      </c>
      <c r="N587" t="s">
        <v>1277</v>
      </c>
      <c r="O587" s="22" t="s">
        <v>2404</v>
      </c>
      <c r="P587" t="s">
        <v>2403</v>
      </c>
      <c r="Q587" t="str">
        <f t="shared" si="19"/>
        <v xml:space="preserve">    sampledesign_systematic_random_tl: "&lt;a href=\"09_glossary.html#sampledesign_systematic_random\" target=\"_blank\" data-bs-toggle=\"tooltip\" data-bs-title=\"Camera locations are selected using a two-stage approach. Firstly, girds are selected systematically (to occur within a regular pattern) across the study area. The location of the camera within each grid is then selected randomly.\"&gt;systematic random design&lt;button type=\"button\" class=\"btn btn-bd-tip-info-hidden btn-sm position-relative\"&gt;.&lt;span class=\"position-absolute top-0 start-100 translate-middle\"&gt;{{ icon_info }}&lt;/span&gt;&lt;/button&gt;&lt;/a&gt; "</v>
      </c>
    </row>
    <row r="588" spans="1:17">
      <c r="A588" s="82">
        <v>3</v>
      </c>
      <c r="B588" s="82" t="s">
        <v>1916</v>
      </c>
      <c r="C588" s="82"/>
      <c r="D588" s="82" t="s">
        <v>1669</v>
      </c>
      <c r="E588" s="82" t="s">
        <v>1396</v>
      </c>
      <c r="F588" s="82" t="s">
        <v>88</v>
      </c>
      <c r="G588" s="86" t="s">
        <v>88</v>
      </c>
      <c r="H588" s="106" t="str">
        <f t="shared" si="18"/>
        <v>sampledesign_systematic_random_tl</v>
      </c>
      <c r="I588" s="104" t="s">
        <v>1361</v>
      </c>
      <c r="J588" s="97" t="str">
        <f>VLOOKUP(F588,glossary!H:L,5,FALSE)</f>
        <v>Camera locations are selected using a two-stage approach. Firstly, girds are selected systematically (to occur within a regular pattern) across the study area. The location of the camera within each grid is then selected randomly.</v>
      </c>
      <c r="K588" s="99" t="s">
        <v>1361</v>
      </c>
      <c r="L588" s="82" t="str">
        <f>"{{ "&amp;H588&amp;" }}"</f>
        <v>{{ sampledesign_systematic_random_tl }}</v>
      </c>
      <c r="M588" s="110" t="s">
        <v>1276</v>
      </c>
      <c r="N588" t="s">
        <v>1277</v>
      </c>
      <c r="O588" s="22" t="s">
        <v>2404</v>
      </c>
      <c r="P588" t="s">
        <v>2403</v>
      </c>
      <c r="Q588" t="str">
        <f t="shared" si="19"/>
        <v xml:space="preserve">    sampledesign_systematic_random_tl: "&lt;a href=\"09_glossary.html#sampledesign_systematic_random\" target=\"_blank\" data-bs-toggle=\"tooltip\" data-bs-title=\"Camera locations are selected using a two-stage approach. Firstly, girds are selected systematically (to occur within a regular pattern) across the study area. The location of the camera within each grid is then selected randomly.\"&gt;systematic random design&lt;button type=\"button\" class=\"btn btn-bd-tip-info-hidden btn-sm position-relative\"&gt;.&lt;span class=\"position-absolute top-0 start-100 translate-middle\"&gt;{{ icon_info }}&lt;/span&gt;&lt;/button&gt;&lt;/a&gt; "</v>
      </c>
    </row>
    <row r="589" spans="1:17">
      <c r="A589" s="82">
        <v>2</v>
      </c>
      <c r="B589" s="82" t="s">
        <v>1922</v>
      </c>
      <c r="C589" s="82"/>
      <c r="D589" s="82" t="s">
        <v>1670</v>
      </c>
      <c r="E589" s="82" t="s">
        <v>1396</v>
      </c>
      <c r="F589" s="82" t="s">
        <v>88</v>
      </c>
      <c r="G589" s="82" t="s">
        <v>88</v>
      </c>
      <c r="H589" s="106" t="str">
        <f t="shared" si="18"/>
        <v>sampledesign_systematic_random_tu</v>
      </c>
      <c r="I589" s="97" t="s">
        <v>90</v>
      </c>
      <c r="J589" s="97" t="str">
        <f>VLOOKUP(F589,glossary!H:L,5,FALSE)</f>
        <v>Camera locations are selected using a two-stage approach. Firstly, girds are selected systematically (to occur within a regular pattern) across the study area. The location of the camera within each grid is then selected randomly.</v>
      </c>
      <c r="K589" s="82" t="s">
        <v>2023</v>
      </c>
      <c r="L589" s="82" t="str">
        <f>"{{ "&amp;H589&amp;" }}"</f>
        <v>{{ sampledesign_systematic_random_tu }}</v>
      </c>
      <c r="M589" s="110" t="s">
        <v>1276</v>
      </c>
      <c r="N589" t="s">
        <v>1277</v>
      </c>
      <c r="O589" s="22" t="s">
        <v>2404</v>
      </c>
      <c r="P589" t="s">
        <v>2403</v>
      </c>
      <c r="Q589" t="str">
        <f t="shared" si="19"/>
        <v xml:space="preserve">    sampledesign_systematic_random_tu: "&lt;a href=\"09_glossary.html#sampledesign_systematic_random\" target=\"_blank\" data-bs-toggle=\"tooltip\" data-bs-title=\"Camera locations are selected using a two-stage approach. Firstly, girds are selected systematically (to occur within a regular pattern) across the study area. The location of the camera within each grid is then selected randomly.\"&gt;Systematic random design&lt;button type=\"button\" class=\"btn btn-bd-tip-info-hidden btn-sm position-relative\"&gt;.&lt;span class=\"position-absolute top-0 start-100 translate-middle\"&gt;{{ icon_info }}&lt;/span&gt;&lt;/button&gt;&lt;/a&gt; "</v>
      </c>
    </row>
    <row r="590" spans="1:17">
      <c r="A590" s="82">
        <v>3</v>
      </c>
      <c r="B590" s="82" t="s">
        <v>1916</v>
      </c>
      <c r="C590" s="82"/>
      <c r="D590" s="82" t="s">
        <v>1670</v>
      </c>
      <c r="E590" s="82" t="s">
        <v>1396</v>
      </c>
      <c r="F590" s="82" t="s">
        <v>88</v>
      </c>
      <c r="G590" s="86" t="s">
        <v>88</v>
      </c>
      <c r="H590" s="106" t="str">
        <f t="shared" si="18"/>
        <v>sampledesign_systematic_random_tu</v>
      </c>
      <c r="I590" s="102" t="s">
        <v>90</v>
      </c>
      <c r="J590" s="97" t="str">
        <f>VLOOKUP(F590,glossary!H:L,5,FALSE)</f>
        <v>Camera locations are selected using a two-stage approach. Firstly, girds are selected systematically (to occur within a regular pattern) across the study area. The location of the camera within each grid is then selected randomly.</v>
      </c>
      <c r="K590" s="86" t="s">
        <v>90</v>
      </c>
      <c r="L590" s="82" t="str">
        <f>"{{ "&amp;H590&amp;" }}"</f>
        <v>{{ sampledesign_systematic_random_tu }}</v>
      </c>
      <c r="M590" s="110" t="s">
        <v>1276</v>
      </c>
      <c r="N590" t="s">
        <v>1277</v>
      </c>
      <c r="O590" s="22" t="s">
        <v>2404</v>
      </c>
      <c r="P590" t="s">
        <v>2403</v>
      </c>
      <c r="Q590" t="str">
        <f t="shared" si="19"/>
        <v xml:space="preserve">    sampledesign_systematic_random_tu: "&lt;a href=\"09_glossary.html#sampledesign_systematic_random\" target=\"_blank\" data-bs-toggle=\"tooltip\" data-bs-title=\"Camera locations are selected using a two-stage approach. Firstly, girds are selected systematically (to occur within a regular pattern) across the study area. The location of the camera within each grid is then selected randomly.\"&gt;Systematic random design&lt;button type=\"button\" class=\"btn btn-bd-tip-info-hidden btn-sm position-relative\"&gt;.&lt;span class=\"position-absolute top-0 start-100 translate-middle\"&gt;{{ icon_info }}&lt;/span&gt;&lt;/button&gt;&lt;/a&gt; "</v>
      </c>
    </row>
    <row r="591" spans="1:17">
      <c r="A591" s="82">
        <v>2</v>
      </c>
      <c r="B591" s="82" t="s">
        <v>1922</v>
      </c>
      <c r="C591" s="82"/>
      <c r="D591" s="82" t="s">
        <v>1669</v>
      </c>
      <c r="E591" s="82" t="s">
        <v>1396</v>
      </c>
      <c r="F591" s="82" t="s">
        <v>241</v>
      </c>
      <c r="G591" s="82" t="s">
        <v>241</v>
      </c>
      <c r="H591" s="106" t="str">
        <f t="shared" si="18"/>
        <v>tag_tl</v>
      </c>
      <c r="I591" s="97" t="s">
        <v>241</v>
      </c>
      <c r="J591" s="97" t="str">
        <f>VLOOKUP(F591,glossary!H:L,5,FALSE)</f>
        <v>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c r="K591" s="82" t="s">
        <v>1975</v>
      </c>
      <c r="L591" s="82" t="str">
        <f>"{{ "&amp;H591&amp;" }}"</f>
        <v>{{ tag_tl }}</v>
      </c>
      <c r="M591" s="110" t="s">
        <v>1276</v>
      </c>
      <c r="N591" t="s">
        <v>1277</v>
      </c>
      <c r="O591" s="22" t="s">
        <v>2404</v>
      </c>
      <c r="P591" t="s">
        <v>2403</v>
      </c>
      <c r="Q591" t="str">
        <f t="shared" si="19"/>
        <v xml:space="preserve">    tag_tl: "&lt;a href=\"09_glossary.html#tag\" target=\"_blank\" data-bs-toggle=\"tooltip\" data-bs-title=\"When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level).\"&gt;tag&lt;button type=\"button\" class=\"btn btn-bd-tip-info-hidden btn-sm position-relative\"&gt;.&lt;span class=\"position-absolute top-0 start-100 translate-middle\"&gt;{{ icon_info }}&lt;/span&gt;&lt;/button&gt;&lt;/a&gt; "</v>
      </c>
    </row>
    <row r="592" spans="1:17">
      <c r="A592" s="82">
        <v>2</v>
      </c>
      <c r="B592" s="82" t="s">
        <v>1922</v>
      </c>
      <c r="C592" s="82"/>
      <c r="D592" s="82" t="s">
        <v>1670</v>
      </c>
      <c r="E592" s="82" t="s">
        <v>1396</v>
      </c>
      <c r="F592" s="82" t="s">
        <v>241</v>
      </c>
      <c r="G592" s="82" t="s">
        <v>241</v>
      </c>
      <c r="H592" s="106" t="str">
        <f t="shared" ref="H592:H655" si="20">IF(D592="-","-",IF(E592&lt;&gt;"-",(G592&amp;"_"&amp;D592&amp;"_"&amp;E592),G592&amp;"_"&amp;D592))</f>
        <v>tag_tu</v>
      </c>
      <c r="I592" s="97" t="s">
        <v>740</v>
      </c>
      <c r="J592" s="97" t="str">
        <f>VLOOKUP(F592,glossary!H:L,5,FALSE)</f>
        <v>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c r="K592" s="82" t="s">
        <v>1974</v>
      </c>
      <c r="L592" s="82" t="str">
        <f>"{{ "&amp;H592&amp;" }}"</f>
        <v>{{ tag_tu }}</v>
      </c>
      <c r="M592" s="110" t="s">
        <v>1276</v>
      </c>
      <c r="N592" t="s">
        <v>1277</v>
      </c>
      <c r="O592" s="22" t="s">
        <v>2404</v>
      </c>
      <c r="P592" t="s">
        <v>2403</v>
      </c>
      <c r="Q592" t="str">
        <f t="shared" si="19"/>
        <v xml:space="preserve">    tag_tu: "&lt;a href=\"09_glossary.html#tag\" target=\"_blank\" data-bs-toggle=\"tooltip\" data-bs-title=\"When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level).\"&gt;Tag&lt;button type=\"button\" class=\"btn btn-bd-tip-info-hidden btn-sm position-relative\"&gt;.&lt;span class=\"position-absolute top-0 start-100 translate-middle\"&gt;{{ icon_info }}&lt;/span&gt;&lt;/button&gt;&lt;/a&gt; "</v>
      </c>
    </row>
    <row r="593" spans="1:17">
      <c r="A593" s="82">
        <v>1</v>
      </c>
      <c r="B593" s="82" t="s">
        <v>1525</v>
      </c>
      <c r="C593" s="82" t="s">
        <v>0</v>
      </c>
      <c r="D593" s="82" t="s">
        <v>1669</v>
      </c>
      <c r="E593" s="82" t="s">
        <v>2296</v>
      </c>
      <c r="F593" s="82" t="s">
        <v>241</v>
      </c>
      <c r="G593" s="82" t="s">
        <v>241</v>
      </c>
      <c r="H593" s="106" t="str">
        <f t="shared" si="20"/>
        <v>tag_tl_pl</v>
      </c>
      <c r="I593" s="97" t="s">
        <v>1649</v>
      </c>
      <c r="J593" s="97" t="str">
        <f>VLOOKUP(F593,glossary!H:L,5,FALSE)</f>
        <v>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c r="K593" s="82" t="s">
        <v>1576</v>
      </c>
      <c r="L593" s="82" t="str">
        <f>"{{ "&amp;H593&amp;" }}"</f>
        <v>{{ tag_tl_pl }}</v>
      </c>
      <c r="M593" s="110" t="s">
        <v>1276</v>
      </c>
      <c r="N593" t="s">
        <v>1277</v>
      </c>
      <c r="O593" s="22" t="s">
        <v>2404</v>
      </c>
      <c r="P593" t="s">
        <v>2403</v>
      </c>
      <c r="Q593" t="str">
        <f t="shared" si="19"/>
        <v xml:space="preserve">    tag_tl_pl: "&lt;a href=\"09_glossary.html#tag\" target=\"_blank\" data-bs-toggle=\"tooltip\" data-bs-title=\"When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level).\"&gt;tags&lt;button type=\"button\" class=\"btn btn-bd-tip-info-hidden btn-sm position-relative\"&gt;.&lt;span class=\"position-absolute top-0 start-100 translate-middle\"&gt;{{ icon_info }}&lt;/span&gt;&lt;/button&gt;&lt;/a&gt; "</v>
      </c>
    </row>
    <row r="594" spans="1:17">
      <c r="A594" s="82">
        <v>1</v>
      </c>
      <c r="B594" s="82" t="s">
        <v>1525</v>
      </c>
      <c r="C594" s="82" t="s">
        <v>0</v>
      </c>
      <c r="D594" s="82" t="s">
        <v>1670</v>
      </c>
      <c r="E594" s="82" t="s">
        <v>2296</v>
      </c>
      <c r="F594" s="82" t="s">
        <v>241</v>
      </c>
      <c r="G594" s="82" t="s">
        <v>241</v>
      </c>
      <c r="H594" s="106" t="str">
        <f t="shared" si="20"/>
        <v>tag_tu_pl</v>
      </c>
      <c r="I594" s="97" t="s">
        <v>1638</v>
      </c>
      <c r="J594" s="97" t="str">
        <f>VLOOKUP(F594,glossary!H:L,5,FALSE)</f>
        <v>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c r="K594" s="82" t="s">
        <v>1570</v>
      </c>
      <c r="L594" s="82" t="str">
        <f>"{{ "&amp;H594&amp;" }}"</f>
        <v>{{ tag_tu_pl }}</v>
      </c>
      <c r="M594" s="110" t="s">
        <v>1276</v>
      </c>
      <c r="N594" t="s">
        <v>1277</v>
      </c>
      <c r="O594" s="22" t="s">
        <v>2404</v>
      </c>
      <c r="P594" t="s">
        <v>2403</v>
      </c>
      <c r="Q594" t="str">
        <f t="shared" si="19"/>
        <v xml:space="preserve">    tag_tu_pl: "&lt;a href=\"09_glossary.html#tag\" target=\"_blank\" data-bs-toggle=\"tooltip\" data-bs-title=\"When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level).\"&gt;Tags&lt;button type=\"button\" class=\"btn btn-bd-tip-info-hidden btn-sm position-relative\"&gt;.&lt;span class=\"position-absolute top-0 start-100 translate-middle\"&gt;{{ icon_info }}&lt;/span&gt;&lt;/button&gt;&lt;/a&gt; "</v>
      </c>
    </row>
    <row r="595" spans="1:17">
      <c r="A595" s="82">
        <v>2</v>
      </c>
      <c r="B595" s="82" t="s">
        <v>1922</v>
      </c>
      <c r="C595" s="82"/>
      <c r="D595" s="82" t="s">
        <v>1670</v>
      </c>
      <c r="E595" s="82" t="s">
        <v>1396</v>
      </c>
      <c r="F595" s="82" t="s">
        <v>240</v>
      </c>
      <c r="G595" s="82" t="s">
        <v>240</v>
      </c>
      <c r="H595" s="106" t="str">
        <f t="shared" si="20"/>
        <v>target_species_tu</v>
      </c>
      <c r="I595" s="97" t="s">
        <v>741</v>
      </c>
      <c r="J595" s="97" t="str">
        <f>VLOOKUP(F595,glossary!H:L,5,FALSE)</f>
        <v>The common name(s) of the species that the survey was designed to detect.</v>
      </c>
      <c r="K595" s="82" t="s">
        <v>1973</v>
      </c>
      <c r="L595" s="82" t="str">
        <f>"{{ "&amp;H595&amp;" }}"</f>
        <v>{{ target_species_tu }}</v>
      </c>
      <c r="M595" s="110" t="s">
        <v>1276</v>
      </c>
      <c r="N595" t="s">
        <v>1277</v>
      </c>
      <c r="O595" s="22" t="s">
        <v>2404</v>
      </c>
      <c r="P595" t="s">
        <v>2403</v>
      </c>
      <c r="Q595" t="str">
        <f t="shared" si="19"/>
        <v xml:space="preserve">    target_species_tu: "&lt;a href=\"09_glossary.html#target_species\" target=\"_blank\" data-bs-toggle=\"tooltip\" data-bs-title=\"The common name(s) of the species that the survey was designed to detect.\"&gt;Target Species&lt;button type=\"button\" class=\"btn btn-bd-tip-info-hidden btn-sm position-relative\"&gt;.&lt;span class=\"position-absolute top-0 start-100 translate-middle\"&gt;{{ icon_info }}&lt;/span&gt;&lt;/button&gt;&lt;/a&gt; "</v>
      </c>
    </row>
    <row r="596" spans="1:17">
      <c r="A596" s="82">
        <v>3</v>
      </c>
      <c r="B596" s="82" t="s">
        <v>1916</v>
      </c>
      <c r="C596" s="82"/>
      <c r="D596" s="82" t="s">
        <v>1670</v>
      </c>
      <c r="E596" s="82" t="s">
        <v>1396</v>
      </c>
      <c r="F596" s="82" t="s">
        <v>240</v>
      </c>
      <c r="G596" s="86" t="s">
        <v>240</v>
      </c>
      <c r="H596" s="106" t="str">
        <f t="shared" si="20"/>
        <v>target_species_tu</v>
      </c>
      <c r="I596" s="102" t="s">
        <v>741</v>
      </c>
      <c r="J596" s="97" t="str">
        <f>VLOOKUP(F596,glossary!H:L,5,FALSE)</f>
        <v>The common name(s) of the species that the survey was designed to detect.</v>
      </c>
      <c r="K596" s="98" t="s">
        <v>741</v>
      </c>
      <c r="L596" s="82" t="str">
        <f>"{{ "&amp;H596&amp;" }}"</f>
        <v>{{ target_species_tu }}</v>
      </c>
      <c r="M596" s="110" t="s">
        <v>1276</v>
      </c>
      <c r="N596" t="s">
        <v>1277</v>
      </c>
      <c r="O596" s="22" t="s">
        <v>2404</v>
      </c>
      <c r="P596" t="s">
        <v>2403</v>
      </c>
      <c r="Q596" t="str">
        <f t="shared" si="19"/>
        <v xml:space="preserve">    target_species_tu: "&lt;a href=\"09_glossary.html#target_species\" target=\"_blank\" data-bs-toggle=\"tooltip\" data-bs-title=\"The common name(s) of the species that the survey was designed to detect.\"&gt;Target Species&lt;button type=\"button\" class=\"btn btn-bd-tip-info-hidden btn-sm position-relative\"&gt;.&lt;span class=\"position-absolute top-0 start-100 translate-middle\"&gt;{{ icon_info }}&lt;/span&gt;&lt;/button&gt;&lt;/a&gt; "</v>
      </c>
    </row>
    <row r="597" spans="1:17">
      <c r="A597" s="82">
        <v>2</v>
      </c>
      <c r="B597" s="82" t="s">
        <v>1922</v>
      </c>
      <c r="C597" s="82"/>
      <c r="D597" s="82" t="s">
        <v>1669</v>
      </c>
      <c r="E597" s="82" t="s">
        <v>1396</v>
      </c>
      <c r="F597" s="82" t="s">
        <v>85</v>
      </c>
      <c r="G597" s="82" t="s">
        <v>85</v>
      </c>
      <c r="H597" s="106" t="str">
        <f t="shared" si="20"/>
        <v>sampledesign_targeted_tl</v>
      </c>
      <c r="I597" s="97" t="s">
        <v>1362</v>
      </c>
      <c r="J597" s="97" t="str">
        <f>VLOOKUP(F597,glossary!H:L,5,FALSE)</f>
        <v>Camera locations or sample stations are placed in areas that are known or suspected to have higher activity levels (e.g., game trails, mineral licks).</v>
      </c>
      <c r="K597" s="82" t="s">
        <v>2022</v>
      </c>
      <c r="L597" s="82" t="str">
        <f>"{{ "&amp;H597&amp;" }}"</f>
        <v>{{ sampledesign_targeted_tl }}</v>
      </c>
      <c r="M597" s="110" t="s">
        <v>1276</v>
      </c>
      <c r="N597" t="s">
        <v>1277</v>
      </c>
      <c r="O597" s="22" t="s">
        <v>2404</v>
      </c>
      <c r="P597" t="s">
        <v>2403</v>
      </c>
      <c r="Q597" t="str">
        <f t="shared" si="19"/>
        <v xml:space="preserve">    sampledesign_targeted_tl: "&lt;a href=\"09_glossary.html#sampledesign_targeted\" target=\"_blank\" data-bs-toggle=\"tooltip\" data-bs-title=\"Camera locations or sample stations are placed in areas that are known or suspected to have higher activity levels (e.g., game trails, mineral licks).\"&gt;targeted design&lt;button type=\"button\" class=\"btn btn-bd-tip-info-hidden btn-sm position-relative\"&gt;.&lt;span class=\"position-absolute top-0 start-100 translate-middle\"&gt;{{ icon_info }}&lt;/span&gt;&lt;/button&gt;&lt;/a&gt; "</v>
      </c>
    </row>
    <row r="598" spans="1:17">
      <c r="A598" s="82">
        <v>3</v>
      </c>
      <c r="B598" s="82" t="s">
        <v>1916</v>
      </c>
      <c r="C598" s="82"/>
      <c r="D598" s="82" t="s">
        <v>1669</v>
      </c>
      <c r="E598" s="82" t="s">
        <v>1396</v>
      </c>
      <c r="F598" s="82" t="s">
        <v>85</v>
      </c>
      <c r="G598" s="86" t="s">
        <v>85</v>
      </c>
      <c r="H598" s="106" t="str">
        <f t="shared" si="20"/>
        <v>sampledesign_targeted_tl</v>
      </c>
      <c r="I598" s="104" t="s">
        <v>1362</v>
      </c>
      <c r="J598" s="97" t="str">
        <f>VLOOKUP(F598,glossary!H:L,5,FALSE)</f>
        <v>Camera locations or sample stations are placed in areas that are known or suspected to have higher activity levels (e.g., game trails, mineral licks).</v>
      </c>
      <c r="K598" s="99" t="s">
        <v>1362</v>
      </c>
      <c r="L598" s="82" t="str">
        <f>"{{ "&amp;H598&amp;" }}"</f>
        <v>{{ sampledesign_targeted_tl }}</v>
      </c>
      <c r="M598" s="110" t="s">
        <v>1276</v>
      </c>
      <c r="N598" t="s">
        <v>1277</v>
      </c>
      <c r="O598" s="22" t="s">
        <v>2404</v>
      </c>
      <c r="P598" t="s">
        <v>2403</v>
      </c>
      <c r="Q598" t="str">
        <f t="shared" si="19"/>
        <v xml:space="preserve">    sampledesign_targeted_tl: "&lt;a href=\"09_glossary.html#sampledesign_targeted\" target=\"_blank\" data-bs-toggle=\"tooltip\" data-bs-title=\"Camera locations or sample stations are placed in areas that are known or suspected to have higher activity levels (e.g., game trails, mineral licks).\"&gt;targeted design&lt;button type=\"button\" class=\"btn btn-bd-tip-info-hidden btn-sm position-relative\"&gt;.&lt;span class=\"position-absolute top-0 start-100 translate-middle\"&gt;{{ icon_info }}&lt;/span&gt;&lt;/button&gt;&lt;/a&gt; "</v>
      </c>
    </row>
    <row r="599" spans="1:17">
      <c r="A599" s="82">
        <v>2</v>
      </c>
      <c r="B599" s="82" t="s">
        <v>1922</v>
      </c>
      <c r="C599" s="82"/>
      <c r="D599" s="82" t="s">
        <v>1670</v>
      </c>
      <c r="E599" s="82" t="s">
        <v>1396</v>
      </c>
      <c r="F599" s="82" t="s">
        <v>85</v>
      </c>
      <c r="G599" s="82" t="s">
        <v>85</v>
      </c>
      <c r="H599" s="106" t="str">
        <f t="shared" si="20"/>
        <v>sampledesign_targeted_tu</v>
      </c>
      <c r="I599" s="97" t="s">
        <v>87</v>
      </c>
      <c r="J599" s="97" t="str">
        <f>VLOOKUP(F599,glossary!H:L,5,FALSE)</f>
        <v>Camera locations or sample stations are placed in areas that are known or suspected to have higher activity levels (e.g., game trails, mineral licks).</v>
      </c>
      <c r="K599" s="82" t="s">
        <v>2021</v>
      </c>
      <c r="L599" s="82" t="str">
        <f>"{{ "&amp;H599&amp;" }}"</f>
        <v>{{ sampledesign_targeted_tu }}</v>
      </c>
      <c r="M599" s="110" t="s">
        <v>1276</v>
      </c>
      <c r="N599" t="s">
        <v>1277</v>
      </c>
      <c r="O599" s="22" t="s">
        <v>2404</v>
      </c>
      <c r="P599" t="s">
        <v>2403</v>
      </c>
      <c r="Q599" t="str">
        <f t="shared" si="19"/>
        <v xml:space="preserve">    sampledesign_targeted_tu: "&lt;a href=\"09_glossary.html#sampledesign_targeted\" target=\"_blank\" data-bs-toggle=\"tooltip\" data-bs-title=\"Camera locations or sample stations are placed in areas that are known or suspected to have higher activity levels (e.g., game trails, mineral licks).\"&gt;Targeted design&lt;button type=\"button\" class=\"btn btn-bd-tip-info-hidden btn-sm position-relative\"&gt;.&lt;span class=\"position-absolute top-0 start-100 translate-middle\"&gt;{{ icon_info }}&lt;/span&gt;&lt;/button&gt;&lt;/a&gt; "</v>
      </c>
    </row>
    <row r="600" spans="1:17">
      <c r="A600" s="82">
        <v>3</v>
      </c>
      <c r="B600" s="82" t="s">
        <v>1916</v>
      </c>
      <c r="C600" s="82"/>
      <c r="D600" s="82" t="s">
        <v>1670</v>
      </c>
      <c r="E600" s="82" t="s">
        <v>1396</v>
      </c>
      <c r="F600" s="82" t="s">
        <v>85</v>
      </c>
      <c r="G600" s="86" t="s">
        <v>85</v>
      </c>
      <c r="H600" s="106" t="str">
        <f t="shared" si="20"/>
        <v>sampledesign_targeted_tu</v>
      </c>
      <c r="I600" s="102" t="s">
        <v>87</v>
      </c>
      <c r="J600" s="97" t="str">
        <f>VLOOKUP(F600,glossary!H:L,5,FALSE)</f>
        <v>Camera locations or sample stations are placed in areas that are known or suspected to have higher activity levels (e.g., game trails, mineral licks).</v>
      </c>
      <c r="K600" s="86" t="s">
        <v>87</v>
      </c>
      <c r="L600" s="82" t="str">
        <f>"{{ "&amp;H600&amp;" }}"</f>
        <v>{{ sampledesign_targeted_tu }}</v>
      </c>
      <c r="M600" s="110" t="s">
        <v>1276</v>
      </c>
      <c r="N600" t="s">
        <v>1277</v>
      </c>
      <c r="O600" s="22" t="s">
        <v>2404</v>
      </c>
      <c r="P600" t="s">
        <v>2403</v>
      </c>
      <c r="Q600" t="str">
        <f t="shared" si="19"/>
        <v xml:space="preserve">    sampledesign_targeted_tu: "&lt;a href=\"09_glossary.html#sampledesign_targeted\" target=\"_blank\" data-bs-toggle=\"tooltip\" data-bs-title=\"Camera locations or sample stations are placed in areas that are known or suspected to have higher activity levels (e.g., game trails, mineral licks).\"&gt;Targeted design&lt;button type=\"button\" class=\"btn btn-bd-tip-info-hidden btn-sm position-relative\"&gt;.&lt;span class=\"position-absolute top-0 start-100 translate-middle\"&gt;{{ icon_info }}&lt;/span&gt;&lt;/button&gt;&lt;/a&gt; "</v>
      </c>
    </row>
    <row r="601" spans="1:17">
      <c r="A601" s="82">
        <v>2</v>
      </c>
      <c r="B601" s="82" t="s">
        <v>1922</v>
      </c>
      <c r="C601" s="82"/>
      <c r="D601" s="82" t="s">
        <v>1669</v>
      </c>
      <c r="E601" s="82" t="s">
        <v>1396</v>
      </c>
      <c r="F601" s="82" t="s">
        <v>82</v>
      </c>
      <c r="G601" s="82" t="s">
        <v>82</v>
      </c>
      <c r="H601" s="106" t="str">
        <f t="shared" si="20"/>
        <v>test_image_tl</v>
      </c>
      <c r="I601" s="97" t="s">
        <v>1363</v>
      </c>
      <c r="J601" s="97" t="str">
        <f>VLOOKUP(F601,glossary!H:L,5,FALSE)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1" s="82" t="s">
        <v>1972</v>
      </c>
      <c r="L601" s="82" t="str">
        <f>"{{ "&amp;H601&amp;" }}"</f>
        <v>{{ test_image_tl }}</v>
      </c>
      <c r="M601" s="110" t="s">
        <v>1276</v>
      </c>
      <c r="N601" t="s">
        <v>1277</v>
      </c>
      <c r="O601" s="22" t="s">
        <v>2404</v>
      </c>
      <c r="P601" t="s">
        <v>2403</v>
      </c>
      <c r="Q601" t="str">
        <f t="shared" si="19"/>
        <v xml:space="preserve">    test_image_tl: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image&lt;button type=\"button\" class=\"btn btn-bd-tip-info-hidden btn-sm position-relative\"&gt;.&lt;span class=\"position-absolute top-0 start-100 translate-middle\"&gt;{{ icon_info }}&lt;/span&gt;&lt;/button&gt;&lt;/a&gt; "</v>
      </c>
    </row>
    <row r="602" spans="1:17">
      <c r="A602" s="82">
        <v>3</v>
      </c>
      <c r="B602" s="82" t="s">
        <v>1916</v>
      </c>
      <c r="C602" s="82"/>
      <c r="D602" s="82" t="s">
        <v>1669</v>
      </c>
      <c r="E602" s="82" t="s">
        <v>1396</v>
      </c>
      <c r="F602" s="82" t="s">
        <v>82</v>
      </c>
      <c r="G602" s="86" t="s">
        <v>82</v>
      </c>
      <c r="H602" s="106" t="str">
        <f t="shared" si="20"/>
        <v>test_image_tl</v>
      </c>
      <c r="I602" s="104" t="s">
        <v>1363</v>
      </c>
      <c r="J602" s="97" t="str">
        <f>VLOOKUP(F602,glossary!H:L,5,FALSE)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2" s="99" t="s">
        <v>1363</v>
      </c>
      <c r="L602" s="82" t="str">
        <f>"{{ "&amp;H602&amp;" }}"</f>
        <v>{{ test_image_tl }}</v>
      </c>
      <c r="M602" s="110" t="s">
        <v>1276</v>
      </c>
      <c r="N602" t="s">
        <v>1277</v>
      </c>
      <c r="O602" s="22" t="s">
        <v>2404</v>
      </c>
      <c r="P602" t="s">
        <v>2403</v>
      </c>
      <c r="Q602" t="str">
        <f t="shared" si="19"/>
        <v xml:space="preserve">    test_image_tl: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image&lt;button type=\"button\" class=\"btn btn-bd-tip-info-hidden btn-sm position-relative\"&gt;.&lt;span class=\"position-absolute top-0 start-100 translate-middle\"&gt;{{ icon_info }}&lt;/span&gt;&lt;/button&gt;&lt;/a&gt; "</v>
      </c>
    </row>
    <row r="603" spans="1:17">
      <c r="A603" s="82">
        <v>2</v>
      </c>
      <c r="B603" s="82" t="s">
        <v>1922</v>
      </c>
      <c r="C603" s="82"/>
      <c r="D603" s="82" t="s">
        <v>1670</v>
      </c>
      <c r="E603" s="82" t="s">
        <v>1396</v>
      </c>
      <c r="F603" s="82" t="s">
        <v>82</v>
      </c>
      <c r="G603" s="82" t="s">
        <v>82</v>
      </c>
      <c r="H603" s="106" t="str">
        <f t="shared" si="20"/>
        <v>test_image_tu</v>
      </c>
      <c r="I603" s="97" t="s">
        <v>84</v>
      </c>
      <c r="J603" s="97" t="str">
        <f>VLOOKUP(F603,glossary!H:L,5,FALSE)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3" s="82" t="s">
        <v>1971</v>
      </c>
      <c r="L603" s="82" t="str">
        <f>"{{ "&amp;H603&amp;" }}"</f>
        <v>{{ test_image_tu }}</v>
      </c>
      <c r="M603" s="110" t="s">
        <v>1276</v>
      </c>
      <c r="N603" t="s">
        <v>1277</v>
      </c>
      <c r="O603" s="22" t="s">
        <v>2404</v>
      </c>
      <c r="P603" t="s">
        <v>2403</v>
      </c>
      <c r="Q603" t="str">
        <f t="shared" si="19"/>
        <v xml:space="preserve">    test_image_tu: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image&lt;button type=\"button\" class=\"btn btn-bd-tip-info-hidden btn-sm position-relative\"&gt;.&lt;span class=\"position-absolute top-0 start-100 translate-middle\"&gt;{{ icon_info }}&lt;/span&gt;&lt;/button&gt;&lt;/a&gt; "</v>
      </c>
    </row>
    <row r="604" spans="1:17">
      <c r="A604" s="82">
        <v>3</v>
      </c>
      <c r="B604" s="82" t="s">
        <v>1916</v>
      </c>
      <c r="C604" s="82"/>
      <c r="D604" s="82" t="s">
        <v>1670</v>
      </c>
      <c r="E604" s="82" t="s">
        <v>1396</v>
      </c>
      <c r="F604" s="82" t="s">
        <v>82</v>
      </c>
      <c r="G604" s="86" t="s">
        <v>82</v>
      </c>
      <c r="H604" s="106" t="str">
        <f t="shared" si="20"/>
        <v>test_image_tu</v>
      </c>
      <c r="I604" s="102" t="s">
        <v>84</v>
      </c>
      <c r="J604" s="97" t="str">
        <f>VLOOKUP(F604,glossary!H:L,5,FALSE)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4" s="86" t="s">
        <v>84</v>
      </c>
      <c r="L604" s="82" t="str">
        <f>"{{ "&amp;H604&amp;" }}"</f>
        <v>{{ test_image_tu }}</v>
      </c>
      <c r="M604" s="110" t="s">
        <v>1276</v>
      </c>
      <c r="N604" t="s">
        <v>1277</v>
      </c>
      <c r="O604" s="22" t="s">
        <v>2404</v>
      </c>
      <c r="P604" t="s">
        <v>2403</v>
      </c>
      <c r="Q604" t="str">
        <f t="shared" si="19"/>
        <v xml:space="preserve">    test_image_tu: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image&lt;button type=\"button\" class=\"btn btn-bd-tip-info-hidden btn-sm position-relative\"&gt;.&lt;span class=\"position-absolute top-0 start-100 translate-middle\"&gt;{{ icon_info }}&lt;/span&gt;&lt;/button&gt;&lt;/a&gt; "</v>
      </c>
    </row>
    <row r="605" spans="1:17">
      <c r="A605" s="82">
        <v>2</v>
      </c>
      <c r="B605" s="82" t="s">
        <v>1922</v>
      </c>
      <c r="C605" s="82"/>
      <c r="D605" s="82" t="s">
        <v>1670</v>
      </c>
      <c r="E605" s="82" t="s">
        <v>1396</v>
      </c>
      <c r="F605" s="82" t="s">
        <v>1917</v>
      </c>
      <c r="G605" s="82" t="s">
        <v>1917</v>
      </c>
      <c r="H605" s="106" t="str">
        <f t="shared" si="20"/>
        <v>test_image_taken_tu</v>
      </c>
      <c r="I605" s="97" t="s">
        <v>773</v>
      </c>
      <c r="J605" s="97" t="str">
        <f>VLOOKUP(F605,glossary!H:L,5,FALSE)</f>
        <v>Whether a test image (i.e., an image taken from a camera after it has been set up to provide a permanent record of the visit metadata) was taken. Arm the camera, from ~5 m in front, walk towards the camera while holding the Test Image Sheet.</v>
      </c>
      <c r="K605" s="82" t="s">
        <v>1970</v>
      </c>
      <c r="L605" s="82" t="str">
        <f>"{{ "&amp;H605&amp;" }}"</f>
        <v>{{ test_image_taken_tu }}</v>
      </c>
      <c r="M605" s="110" t="s">
        <v>1276</v>
      </c>
      <c r="N605" t="s">
        <v>1277</v>
      </c>
      <c r="O605" s="22" t="s">
        <v>2404</v>
      </c>
      <c r="P605" t="s">
        <v>2403</v>
      </c>
      <c r="Q605" t="str">
        <f t="shared" si="19"/>
        <v xml:space="preserve">    test_image_taken_tu: "&lt;a href=\"09_glossary.html#test_image_taken\" target=\"_blank\" data-bs-toggle=\"tooltip\" data-bs-title=\"Whether a test image (i.e., an image taken from a camera after it has been set up to provide a permanent record of the visit metadata) was taken. Arm the camera, from ~5 m in front, walk towards the camera while holding the Test Image Sheet.\"&gt;Test Image Taken&lt;button type=\"button\" class=\"btn btn-bd-tip-info-hidden btn-sm position-relative\"&gt;.&lt;span class=\"position-absolute top-0 start-100 translate-middle\"&gt;{{ icon_info }}&lt;/span&gt;&lt;/button&gt;&lt;/a&gt; "</v>
      </c>
    </row>
    <row r="606" spans="1:17">
      <c r="A606" s="82">
        <v>3</v>
      </c>
      <c r="B606" s="82" t="s">
        <v>1916</v>
      </c>
      <c r="C606" s="82"/>
      <c r="D606" s="82" t="s">
        <v>1670</v>
      </c>
      <c r="E606" s="82" t="s">
        <v>1396</v>
      </c>
      <c r="F606" s="82" t="s">
        <v>1917</v>
      </c>
      <c r="G606" s="86" t="s">
        <v>1917</v>
      </c>
      <c r="H606" s="106" t="str">
        <f t="shared" si="20"/>
        <v>test_image_taken_tu</v>
      </c>
      <c r="I606" s="102" t="s">
        <v>773</v>
      </c>
      <c r="J606" s="97" t="str">
        <f>VLOOKUP(F606,glossary!H:L,5,FALSE)</f>
        <v>Whether a test image (i.e., an image taken from a camera after it has been set up to provide a permanent record of the visit metadata) was taken. Arm the camera, from ~5 m in front, walk towards the camera while holding the Test Image Sheet.</v>
      </c>
      <c r="K606" s="98" t="s">
        <v>773</v>
      </c>
      <c r="L606" s="82" t="str">
        <f>"{{ "&amp;H606&amp;" }}"</f>
        <v>{{ test_image_taken_tu }}</v>
      </c>
      <c r="M606" s="110" t="s">
        <v>1276</v>
      </c>
      <c r="N606" t="s">
        <v>1277</v>
      </c>
      <c r="O606" s="22" t="s">
        <v>2404</v>
      </c>
      <c r="P606" t="s">
        <v>2403</v>
      </c>
      <c r="Q606" t="str">
        <f t="shared" si="19"/>
        <v xml:space="preserve">    test_image_taken_tu: "&lt;a href=\"09_glossary.html#test_image_taken\" target=\"_blank\" data-bs-toggle=\"tooltip\" data-bs-title=\"Whether a test image (i.e., an image taken from a camera after it has been set up to provide a permanent record of the visit metadata) was taken. Arm the camera, from ~5 m in front, walk towards the camera while holding the Test Image Sheet.\"&gt;Test Image Taken&lt;button type=\"button\" class=\"btn btn-bd-tip-info-hidden btn-sm position-relative\"&gt;.&lt;span class=\"position-absolute top-0 start-100 translate-middle\"&gt;{{ icon_info }}&lt;/span&gt;&lt;/button&gt;&lt;/a&gt; "</v>
      </c>
    </row>
    <row r="607" spans="1:17">
      <c r="A607" s="82">
        <v>1</v>
      </c>
      <c r="B607" s="82" t="s">
        <v>1525</v>
      </c>
      <c r="C607" s="82" t="s">
        <v>0</v>
      </c>
      <c r="D607" s="82" t="s">
        <v>1669</v>
      </c>
      <c r="E607" s="82" t="s">
        <v>2296</v>
      </c>
      <c r="F607" s="82" t="s">
        <v>82</v>
      </c>
      <c r="G607" s="86" t="s">
        <v>82</v>
      </c>
      <c r="H607" s="106" t="str">
        <f t="shared" si="20"/>
        <v>test_image_tl_pl</v>
      </c>
      <c r="I607" s="97" t="s">
        <v>1650</v>
      </c>
      <c r="J607" s="97" t="str">
        <f>VLOOKUP(F607,glossary!H:L,5,FALSE)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7" s="82" t="s">
        <v>1577</v>
      </c>
      <c r="L607" s="82" t="str">
        <f>"{{ "&amp;H607&amp;" }}"</f>
        <v>{{ test_image_tl_pl }}</v>
      </c>
      <c r="M607" s="110" t="s">
        <v>1276</v>
      </c>
      <c r="N607" t="s">
        <v>1277</v>
      </c>
      <c r="O607" s="22" t="s">
        <v>2404</v>
      </c>
      <c r="P607" t="s">
        <v>2403</v>
      </c>
      <c r="Q607" t="str">
        <f t="shared" si="19"/>
        <v xml:space="preserve">    test_image_tl_pl: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images&lt;button type=\"button\" class=\"btn btn-bd-tip-info-hidden btn-sm position-relative\"&gt;.&lt;span class=\"position-absolute top-0 start-100 translate-middle\"&gt;{{ icon_info }}&lt;/span&gt;&lt;/button&gt;&lt;/a&gt; "</v>
      </c>
    </row>
    <row r="608" spans="1:17">
      <c r="A608" s="82">
        <v>1</v>
      </c>
      <c r="B608" s="82" t="s">
        <v>1525</v>
      </c>
      <c r="C608" s="82" t="s">
        <v>0</v>
      </c>
      <c r="D608" s="82" t="s">
        <v>1670</v>
      </c>
      <c r="E608" s="82" t="s">
        <v>2296</v>
      </c>
      <c r="F608" s="82" t="s">
        <v>82</v>
      </c>
      <c r="G608" s="86" t="s">
        <v>82</v>
      </c>
      <c r="H608" s="106" t="str">
        <f t="shared" si="20"/>
        <v>test_image_tu_pl</v>
      </c>
      <c r="I608" s="97" t="s">
        <v>1534</v>
      </c>
      <c r="J608" s="97" t="str">
        <f>VLOOKUP(F608,glossary!H:L,5,FALSE)</f>
        <v>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c r="K608" s="82" t="s">
        <v>1569</v>
      </c>
      <c r="L608" s="82" t="str">
        <f>"{{ "&amp;H608&amp;" }}"</f>
        <v>{{ test_image_tu_pl }}</v>
      </c>
      <c r="M608" s="110" t="s">
        <v>1276</v>
      </c>
      <c r="N608" t="s">
        <v>1277</v>
      </c>
      <c r="O608" s="22" t="s">
        <v>2404</v>
      </c>
      <c r="P608" t="s">
        <v>2403</v>
      </c>
      <c r="Q608" t="str">
        <f t="shared" si="19"/>
        <v xml:space="preserve">    test_image_tu_pl: "&lt;a href=\"09_glossary.html#test_image\" target=\"_blank\" data-bs-toggle=\"tooltip\" data-bs-title=\"An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errors.\"&gt;Test images&lt;button type=\"button\" class=\"btn btn-bd-tip-info-hidden btn-sm position-relative\"&gt;.&lt;span class=\"position-absolute top-0 start-100 translate-middle\"&gt;{{ icon_info }}&lt;/span&gt;&lt;/button&gt;&lt;/a&gt; "</v>
      </c>
    </row>
    <row r="609" spans="1:17">
      <c r="A609" s="82">
        <v>2</v>
      </c>
      <c r="B609" s="82" t="s">
        <v>1922</v>
      </c>
      <c r="C609" s="82"/>
      <c r="D609" s="82" t="s">
        <v>1670</v>
      </c>
      <c r="E609" s="82" t="s">
        <v>1126</v>
      </c>
      <c r="F609" s="82" t="s">
        <v>12</v>
      </c>
      <c r="G609" s="82" t="s">
        <v>12</v>
      </c>
      <c r="H609" s="106" t="str">
        <f t="shared" si="20"/>
        <v>mod_tifc_tu_ref</v>
      </c>
      <c r="I609" s="97" t="s">
        <v>81</v>
      </c>
      <c r="J609" s="97" t="str">
        <f>VLOOKUP(F609,glossary!H:L,5,FALSE)</f>
        <v>A method used to estimate density that treats camera image data as quadrat samples (Becker et al., 2022).</v>
      </c>
      <c r="K609" s="82" t="s">
        <v>2075</v>
      </c>
      <c r="L609" s="82" t="str">
        <f>"{{ "&amp;H609&amp;" }}"</f>
        <v>{{ mod_tifc_tu_ref }}</v>
      </c>
      <c r="M609" s="110" t="s">
        <v>1276</v>
      </c>
      <c r="N609" t="s">
        <v>1277</v>
      </c>
      <c r="O609" s="22" t="s">
        <v>2404</v>
      </c>
      <c r="P609" t="s">
        <v>2403</v>
      </c>
      <c r="Q609" t="str">
        <f t="shared" si="19"/>
        <v xml:space="preserve">    mod_tifc_tu_ref: "&lt;a href=\"09_glossary.html#mod_tifc\" target=\"_blank\" data-bs-toggle=\"tooltip\" data-bs-title=\"A method used to estimate density that treats camera image data as quadrat samples (Becker et al., 2022).\"&gt;Time in front of the camera (TIFC) (Huggard, 2018; Warbington &amp; Boyce, 2020; tested in Becker et al., 2022)&lt;button type=\"button\" class=\"btn btn-bd-tip-info-hidden btn-sm position-relative\"&gt;.&lt;span class=\"position-absolute top-0 start-100 translate-middle\"&gt;{{ icon_info }}&lt;/span&gt;&lt;/button&gt;&lt;/a&gt; "</v>
      </c>
    </row>
    <row r="610" spans="1:17">
      <c r="A610" s="82">
        <v>3</v>
      </c>
      <c r="B610" s="82" t="s">
        <v>1916</v>
      </c>
      <c r="C610" s="82"/>
      <c r="D610" s="82" t="s">
        <v>1670</v>
      </c>
      <c r="E610" s="82" t="s">
        <v>1126</v>
      </c>
      <c r="F610" s="82" t="s">
        <v>12</v>
      </c>
      <c r="G610" s="86" t="s">
        <v>12</v>
      </c>
      <c r="H610" s="106" t="str">
        <f t="shared" si="20"/>
        <v>mod_tifc_tu_ref</v>
      </c>
      <c r="I610" s="102" t="s">
        <v>81</v>
      </c>
      <c r="J610" s="97" t="str">
        <f>VLOOKUP(F610,glossary!H:L,5,FALSE)</f>
        <v>A method used to estimate density that treats camera image data as quadrat samples (Becker et al., 2022).</v>
      </c>
      <c r="K610" s="86" t="s">
        <v>81</v>
      </c>
      <c r="L610" s="82" t="str">
        <f>"{{ "&amp;H610&amp;" }}"</f>
        <v>{{ mod_tifc_tu_ref }}</v>
      </c>
      <c r="M610" s="110" t="s">
        <v>1276</v>
      </c>
      <c r="N610" t="s">
        <v>1277</v>
      </c>
      <c r="O610" s="22" t="s">
        <v>2404</v>
      </c>
      <c r="P610" t="s">
        <v>2403</v>
      </c>
      <c r="Q610" t="str">
        <f t="shared" si="19"/>
        <v xml:space="preserve">    mod_tifc_tu_ref: "&lt;a href=\"09_glossary.html#mod_tifc\" target=\"_blank\" data-bs-toggle=\"tooltip\" data-bs-title=\"A method used to estimate density that treats camera image data as quadrat samples (Becker et al., 2022).\"&gt;Time in front of the camera (TIFC) (Huggard, 2018; Warbington &amp; Boyce, 2020; tested in Becker et al., 2022)&lt;button type=\"button\" class=\"btn btn-bd-tip-info-hidden btn-sm position-relative\"&gt;.&lt;span class=\"position-absolute top-0 start-100 translate-middle\"&gt;{{ icon_info }}&lt;/span&gt;&lt;/button&gt;&lt;/a&gt; "</v>
      </c>
    </row>
    <row r="611" spans="1:17">
      <c r="A611" s="82">
        <v>2</v>
      </c>
      <c r="B611" s="82" t="s">
        <v>1922</v>
      </c>
      <c r="C611" s="82"/>
      <c r="D611" s="82" t="s">
        <v>1669</v>
      </c>
      <c r="E611" s="82" t="s">
        <v>1396</v>
      </c>
      <c r="F611" s="82" t="s">
        <v>79</v>
      </c>
      <c r="G611" s="82" t="s">
        <v>79</v>
      </c>
      <c r="H611" s="106" t="str">
        <f t="shared" si="20"/>
        <v>timelapse_image_tl</v>
      </c>
      <c r="I611" s="97" t="s">
        <v>1364</v>
      </c>
      <c r="J611" s="97" t="str">
        <f>VLOOKUP(F611,glossary!H:L,5,FALSE)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1" s="82" t="s">
        <v>1969</v>
      </c>
      <c r="L611" s="82" t="str">
        <f>"{{ "&amp;H611&amp;" }}"</f>
        <v>{{ timelapse_image_tl }}</v>
      </c>
      <c r="M611" s="110" t="s">
        <v>1276</v>
      </c>
      <c r="N611" t="s">
        <v>1277</v>
      </c>
      <c r="O611" s="22" t="s">
        <v>2404</v>
      </c>
      <c r="P611" t="s">
        <v>2403</v>
      </c>
      <c r="Q611" t="str">
        <f t="shared" si="19"/>
        <v xml:space="preserve">    timelapse_image_tl: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image&lt;button type=\"button\" class=\"btn btn-bd-tip-info-hidden btn-sm position-relative\"&gt;.&lt;span class=\"position-absolute top-0 start-100 translate-middle\"&gt;{{ icon_info }}&lt;/span&gt;&lt;/button&gt;&lt;/a&gt; "</v>
      </c>
    </row>
    <row r="612" spans="1:17">
      <c r="A612" s="82">
        <v>3</v>
      </c>
      <c r="B612" s="82" t="s">
        <v>1916</v>
      </c>
      <c r="C612" s="82"/>
      <c r="D612" s="82" t="s">
        <v>1669</v>
      </c>
      <c r="E612" s="82" t="s">
        <v>1396</v>
      </c>
      <c r="F612" s="82" t="s">
        <v>79</v>
      </c>
      <c r="G612" s="86" t="s">
        <v>79</v>
      </c>
      <c r="H612" s="106" t="str">
        <f t="shared" si="20"/>
        <v>timelapse_image_tl</v>
      </c>
      <c r="I612" s="104" t="s">
        <v>1364</v>
      </c>
      <c r="J612" s="97" t="str">
        <f>VLOOKUP(F612,glossary!H:L,5,FALSE)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2" s="99" t="s">
        <v>1364</v>
      </c>
      <c r="L612" s="82" t="str">
        <f>"{{ "&amp;H612&amp;" }}"</f>
        <v>{{ timelapse_image_tl }}</v>
      </c>
      <c r="M612" s="110" t="s">
        <v>1276</v>
      </c>
      <c r="N612" t="s">
        <v>1277</v>
      </c>
      <c r="O612" s="22" t="s">
        <v>2404</v>
      </c>
      <c r="P612" t="s">
        <v>2403</v>
      </c>
      <c r="Q612" t="str">
        <f t="shared" si="19"/>
        <v xml:space="preserve">    timelapse_image_tl: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image&lt;button type=\"button\" class=\"btn btn-bd-tip-info-hidden btn-sm position-relative\"&gt;.&lt;span class=\"position-absolute top-0 start-100 translate-middle\"&gt;{{ icon_info }}&lt;/span&gt;&lt;/button&gt;&lt;/a&gt; "</v>
      </c>
    </row>
    <row r="613" spans="1:17">
      <c r="A613" s="82">
        <v>2</v>
      </c>
      <c r="B613" s="82" t="s">
        <v>1922</v>
      </c>
      <c r="C613" s="82"/>
      <c r="D613" s="82" t="s">
        <v>1670</v>
      </c>
      <c r="E613" s="82" t="s">
        <v>1396</v>
      </c>
      <c r="F613" s="82" t="s">
        <v>79</v>
      </c>
      <c r="G613" s="82" t="s">
        <v>79</v>
      </c>
      <c r="H613" s="106" t="str">
        <f t="shared" si="20"/>
        <v>timelapse_image_tu</v>
      </c>
      <c r="I613" s="97" t="s">
        <v>80</v>
      </c>
      <c r="J613" s="97" t="str">
        <f>VLOOKUP(F613,glossary!H:L,5,FALSE)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3" s="82" t="s">
        <v>1968</v>
      </c>
      <c r="L613" s="82" t="str">
        <f>"{{ "&amp;H613&amp;" }}"</f>
        <v>{{ timelapse_image_tu }}</v>
      </c>
      <c r="M613" s="110" t="s">
        <v>1276</v>
      </c>
      <c r="N613" t="s">
        <v>1277</v>
      </c>
      <c r="O613" s="22" t="s">
        <v>2404</v>
      </c>
      <c r="P613" t="s">
        <v>2403</v>
      </c>
      <c r="Q613" t="str">
        <f t="shared" si="19"/>
        <v xml:space="preserve">    timelapse_image_tu: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image&lt;button type=\"button\" class=\"btn btn-bd-tip-info-hidden btn-sm position-relative\"&gt;.&lt;span class=\"position-absolute top-0 start-100 translate-middle\"&gt;{{ icon_info }}&lt;/span&gt;&lt;/button&gt;&lt;/a&gt; "</v>
      </c>
    </row>
    <row r="614" spans="1:17">
      <c r="A614" s="82">
        <v>3</v>
      </c>
      <c r="B614" s="82" t="s">
        <v>1916</v>
      </c>
      <c r="C614" s="82"/>
      <c r="D614" s="82" t="s">
        <v>1670</v>
      </c>
      <c r="E614" s="82" t="s">
        <v>1396</v>
      </c>
      <c r="F614" s="82" t="s">
        <v>79</v>
      </c>
      <c r="G614" s="86" t="s">
        <v>79</v>
      </c>
      <c r="H614" s="106" t="str">
        <f t="shared" si="20"/>
        <v>timelapse_image_tu</v>
      </c>
      <c r="I614" s="102" t="s">
        <v>80</v>
      </c>
      <c r="J614" s="97" t="str">
        <f>VLOOKUP(F614,glossary!H:L,5,FALSE)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4" s="86" t="s">
        <v>80</v>
      </c>
      <c r="L614" s="82" t="str">
        <f>"{{ "&amp;H614&amp;" }}"</f>
        <v>{{ timelapse_image_tu }}</v>
      </c>
      <c r="M614" s="110" t="s">
        <v>1276</v>
      </c>
      <c r="N614" t="s">
        <v>1277</v>
      </c>
      <c r="O614" s="22" t="s">
        <v>2404</v>
      </c>
      <c r="P614" t="s">
        <v>2403</v>
      </c>
      <c r="Q614" t="str">
        <f t="shared" si="19"/>
        <v xml:space="preserve">    timelapse_image_tu: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image&lt;button type=\"button\" class=\"btn btn-bd-tip-info-hidden btn-sm position-relative\"&gt;.&lt;span class=\"position-absolute top-0 start-100 translate-middle\"&gt;{{ icon_info }}&lt;/span&gt;&lt;/button&gt;&lt;/a&gt; "</v>
      </c>
    </row>
    <row r="615" spans="1:17">
      <c r="A615" s="82">
        <v>1</v>
      </c>
      <c r="B615" s="82" t="s">
        <v>1525</v>
      </c>
      <c r="C615" s="82" t="s">
        <v>0</v>
      </c>
      <c r="D615" s="82" t="s">
        <v>1669</v>
      </c>
      <c r="E615" s="82" t="s">
        <v>2296</v>
      </c>
      <c r="F615" s="82" t="s">
        <v>79</v>
      </c>
      <c r="G615" s="86" t="s">
        <v>79</v>
      </c>
      <c r="H615" s="106" t="str">
        <f t="shared" si="20"/>
        <v>timelapse_image_tl_pl</v>
      </c>
      <c r="I615" s="97" t="s">
        <v>1651</v>
      </c>
      <c r="J615" s="97" t="str">
        <f>VLOOKUP(F615,glossary!H:L,5,FALSE)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5" s="82" t="s">
        <v>1578</v>
      </c>
      <c r="L615" s="82" t="str">
        <f>"{{ "&amp;H615&amp;" }}"</f>
        <v>{{ timelapse_image_tl_pl }}</v>
      </c>
      <c r="M615" s="110" t="s">
        <v>1276</v>
      </c>
      <c r="N615" t="s">
        <v>1277</v>
      </c>
      <c r="O615" s="22" t="s">
        <v>2404</v>
      </c>
      <c r="P615" t="s">
        <v>2403</v>
      </c>
      <c r="Q615" t="str">
        <f t="shared" si="19"/>
        <v xml:space="preserve">    timelapse_image_tl_pl: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images&lt;button type=\"button\" class=\"btn btn-bd-tip-info-hidden btn-sm position-relative\"&gt;.&lt;span class=\"position-absolute top-0 start-100 translate-middle\"&gt;{{ icon_info }}&lt;/span&gt;&lt;/button&gt;&lt;/a&gt; "</v>
      </c>
    </row>
    <row r="616" spans="1:17">
      <c r="A616" s="82">
        <v>1</v>
      </c>
      <c r="B616" s="82" t="s">
        <v>1525</v>
      </c>
      <c r="C616" s="82" t="s">
        <v>0</v>
      </c>
      <c r="D616" s="82" t="s">
        <v>1670</v>
      </c>
      <c r="E616" s="82" t="s">
        <v>2296</v>
      </c>
      <c r="F616" s="82" t="s">
        <v>79</v>
      </c>
      <c r="G616" s="86" t="s">
        <v>79</v>
      </c>
      <c r="H616" s="106" t="str">
        <f t="shared" si="20"/>
        <v>timelapse_image_tu_pl</v>
      </c>
      <c r="I616" s="97" t="s">
        <v>1533</v>
      </c>
      <c r="J616" s="97" t="str">
        <f>VLOOKUP(F616,glossary!H:L,5,FALSE)</f>
        <v>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c r="K616" s="82" t="s">
        <v>1568</v>
      </c>
      <c r="L616" s="82" t="str">
        <f>"{{ "&amp;H616&amp;" }}"</f>
        <v>{{ timelapse_image_tu_pl }}</v>
      </c>
      <c r="M616" s="110" t="s">
        <v>1276</v>
      </c>
      <c r="N616" t="s">
        <v>1277</v>
      </c>
      <c r="O616" s="22" t="s">
        <v>2404</v>
      </c>
      <c r="P616" t="s">
        <v>2403</v>
      </c>
      <c r="Q616" t="str">
        <f t="shared" si="19"/>
        <v xml:space="preserve">    timelapse_image_tu_pl: "&lt;a href=\"09_glossary.html#timelapse_image\" target=\"_blank\" data-bs-toggle=\"tooltip\" data-bs-title=\"Images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disadvantages).\"&gt;Time-lapse images&lt;button type=\"button\" class=\"btn btn-bd-tip-info-hidden btn-sm position-relative\"&gt;.&lt;span class=\"position-absolute top-0 start-100 translate-middle\"&gt;{{ icon_info }}&lt;/span&gt;&lt;/button&gt;&lt;/a&gt; "</v>
      </c>
    </row>
    <row r="617" spans="1:17">
      <c r="A617" s="82">
        <v>2</v>
      </c>
      <c r="B617" s="82" t="s">
        <v>1922</v>
      </c>
      <c r="C617" s="82"/>
      <c r="D617" s="82" t="s">
        <v>1670</v>
      </c>
      <c r="E617" s="82" t="s">
        <v>1126</v>
      </c>
      <c r="F617" s="82" t="s">
        <v>8</v>
      </c>
      <c r="G617" s="82" t="s">
        <v>8</v>
      </c>
      <c r="H617" s="106" t="str">
        <f t="shared" si="20"/>
        <v>mod_tte_tu_ref</v>
      </c>
      <c r="I617" s="97" t="s">
        <v>78</v>
      </c>
      <c r="J617" s="97" t="str">
        <f>VLOOKUP(F617,glossary!H:L,5,FALSE)</f>
        <v>A method used to estimate abundance or density from the detection rate while accounting for animal movement rates (Moeller et al., 2018). The TTE model assumes perfect detection (though there is a model extension to account for imperfect detection that requires further testing).</v>
      </c>
      <c r="K617" s="82" t="s">
        <v>2074</v>
      </c>
      <c r="L617" s="82" t="str">
        <f>"{{ "&amp;H617&amp;" }}"</f>
        <v>{{ mod_tte_tu_ref }}</v>
      </c>
      <c r="M617" s="110" t="s">
        <v>1276</v>
      </c>
      <c r="N617" t="s">
        <v>1277</v>
      </c>
      <c r="O617" s="22" t="s">
        <v>2404</v>
      </c>
      <c r="P617" t="s">
        <v>2403</v>
      </c>
      <c r="Q617" t="str">
        <f t="shared" si="19"/>
        <v xml:space="preserve">    mod_tte_tu_ref: "&lt;a href=\"09_glossary.html#mod_tte\" target=\"_blank\" data-bs-toggle=\"tooltip\" data-bs-title=\"A method used to estimate abundance or density from the detection rate while accounting for animal movement rates (Moeller et al., 2018). The TTE model assumes perfect detection (though there is a model extension to account for imperfect detection that requires further testing).\"&gt;Time-to-event (TTE) model (Moeller et al., 2018)&lt;button type=\"button\" class=\"btn btn-bd-tip-info-hidden btn-sm position-relative\"&gt;.&lt;span class=\"position-absolute top-0 start-100 translate-middle\"&gt;{{ icon_info }}&lt;/span&gt;&lt;/button&gt;&lt;/a&gt; "</v>
      </c>
    </row>
    <row r="618" spans="1:17">
      <c r="A618" s="82">
        <v>3</v>
      </c>
      <c r="B618" s="82" t="s">
        <v>1916</v>
      </c>
      <c r="C618" s="82"/>
      <c r="D618" s="82" t="s">
        <v>1670</v>
      </c>
      <c r="E618" s="82" t="s">
        <v>1126</v>
      </c>
      <c r="F618" s="82" t="s">
        <v>8</v>
      </c>
      <c r="G618" s="86" t="s">
        <v>8</v>
      </c>
      <c r="H618" s="106" t="str">
        <f t="shared" si="20"/>
        <v>mod_tte_tu_ref</v>
      </c>
      <c r="I618" s="102" t="s">
        <v>78</v>
      </c>
      <c r="J618" s="97" t="str">
        <f>VLOOKUP(F618,glossary!H:L,5,FALSE)</f>
        <v>A method used to estimate abundance or density from the detection rate while accounting for animal movement rates (Moeller et al., 2018). The TTE model assumes perfect detection (though there is a model extension to account for imperfect detection that requires further testing).</v>
      </c>
      <c r="K618" s="86" t="s">
        <v>78</v>
      </c>
      <c r="L618" s="82" t="str">
        <f>"{{ "&amp;H618&amp;" }}"</f>
        <v>{{ mod_tte_tu_ref }}</v>
      </c>
      <c r="M618" s="110" t="s">
        <v>1276</v>
      </c>
      <c r="N618" t="s">
        <v>1277</v>
      </c>
      <c r="O618" s="22" t="s">
        <v>2404</v>
      </c>
      <c r="P618" t="s">
        <v>2403</v>
      </c>
      <c r="Q618" t="str">
        <f t="shared" si="19"/>
        <v xml:space="preserve">    mod_tte_tu_ref: "&lt;a href=\"09_glossary.html#mod_tte\" target=\"_blank\" data-bs-toggle=\"tooltip\" data-bs-title=\"A method used to estimate abundance or density from the detection rate while accounting for animal movement rates (Moeller et al., 2018). The TTE model assumes perfect detection (though there is a model extension to account for imperfect detection that requires further testing).\"&gt;Time-to-event (TTE) model (Moeller et al., 2018)&lt;button type=\"button\" class=\"btn btn-bd-tip-info-hidden btn-sm position-relative\"&gt;.&lt;span class=\"position-absolute top-0 start-100 translate-middle\"&gt;{{ icon_info }}&lt;/span&gt;&lt;/button&gt;&lt;/a&gt; "</v>
      </c>
    </row>
    <row r="619" spans="1:17">
      <c r="A619" s="82">
        <v>2</v>
      </c>
      <c r="B619" s="82" t="s">
        <v>1922</v>
      </c>
      <c r="C619" s="82"/>
      <c r="D619" s="82" t="s">
        <v>1669</v>
      </c>
      <c r="E619" s="82" t="s">
        <v>1396</v>
      </c>
      <c r="F619" s="82" t="s">
        <v>1733</v>
      </c>
      <c r="G619" s="82" t="s">
        <v>1733</v>
      </c>
      <c r="H619" s="106" t="str">
        <f t="shared" si="20"/>
        <v>total_number_of_cam_days_tl</v>
      </c>
      <c r="I619" s="97" t="s">
        <v>1365</v>
      </c>
      <c r="J619" s="97" t="str">
        <f>VLOOKUP(F619,glossary!H:L,5,FALSE)</f>
        <v>The number of days that all cameras were active during the survey.</v>
      </c>
      <c r="K619" s="82" t="s">
        <v>1967</v>
      </c>
      <c r="L619" s="82" t="str">
        <f>"{{ "&amp;H619&amp;" }}"</f>
        <v>{{ total_number_of_cam_days_tl }}</v>
      </c>
      <c r="M619" s="110" t="s">
        <v>1276</v>
      </c>
      <c r="N619" t="s">
        <v>1277</v>
      </c>
      <c r="O619" s="22" t="s">
        <v>2404</v>
      </c>
      <c r="P619" t="s">
        <v>2403</v>
      </c>
      <c r="Q619" t="str">
        <f t="shared" si="19"/>
        <v xml:space="preserve">    total_number_of_cam_days_tl: "&lt;a href=\"09_glossary.html#total_number_of_cam_days\" target=\"_blank\" data-bs-toggle=\"tooltip\" data-bs-title=\"The number of days that all cameras were active during the survey.\"&gt;total number of camera days&lt;button type=\"button\" class=\"btn btn-bd-tip-info-hidden btn-sm position-relative\"&gt;.&lt;span class=\"position-absolute top-0 start-100 translate-middle\"&gt;{{ icon_info }}&lt;/span&gt;&lt;/button&gt;&lt;/a&gt; "</v>
      </c>
    </row>
    <row r="620" spans="1:17">
      <c r="A620" s="82">
        <v>3</v>
      </c>
      <c r="B620" s="82" t="s">
        <v>1916</v>
      </c>
      <c r="C620" s="82"/>
      <c r="D620" s="82" t="s">
        <v>1669</v>
      </c>
      <c r="E620" s="82" t="s">
        <v>1396</v>
      </c>
      <c r="F620" s="82" t="s">
        <v>1733</v>
      </c>
      <c r="G620" s="86" t="s">
        <v>1733</v>
      </c>
      <c r="H620" s="106" t="str">
        <f t="shared" si="20"/>
        <v>total_number_of_cam_days_tl</v>
      </c>
      <c r="I620" s="104" t="s">
        <v>1365</v>
      </c>
      <c r="J620" s="97" t="str">
        <f>VLOOKUP(F620,glossary!H:L,5,FALSE)</f>
        <v>The number of days that all cameras were active during the survey.</v>
      </c>
      <c r="K620" s="99" t="s">
        <v>1365</v>
      </c>
      <c r="L620" s="82" t="str">
        <f>"{{ "&amp;H620&amp;" }}"</f>
        <v>{{ total_number_of_cam_days_tl }}</v>
      </c>
      <c r="M620" s="110" t="s">
        <v>1276</v>
      </c>
      <c r="N620" t="s">
        <v>1277</v>
      </c>
      <c r="O620" s="22" t="s">
        <v>2404</v>
      </c>
      <c r="P620" t="s">
        <v>2403</v>
      </c>
      <c r="Q620" t="str">
        <f t="shared" si="19"/>
        <v xml:space="preserve">    total_number_of_cam_days_tl: "&lt;a href=\"09_glossary.html#total_number_of_cam_days\" target=\"_blank\" data-bs-toggle=\"tooltip\" data-bs-title=\"The number of days that all cameras were active during the survey.\"&gt;total number of camera days&lt;button type=\"button\" class=\"btn btn-bd-tip-info-hidden btn-sm position-relative\"&gt;.&lt;span class=\"position-absolute top-0 start-100 translate-middle\"&gt;{{ icon_info }}&lt;/span&gt;&lt;/button&gt;&lt;/a&gt; "</v>
      </c>
    </row>
    <row r="621" spans="1:17">
      <c r="A621" s="82">
        <v>2</v>
      </c>
      <c r="B621" s="82" t="s">
        <v>1922</v>
      </c>
      <c r="C621" s="82"/>
      <c r="D621" s="82" t="s">
        <v>1670</v>
      </c>
      <c r="E621" s="82" t="s">
        <v>1396</v>
      </c>
      <c r="F621" s="82" t="s">
        <v>1733</v>
      </c>
      <c r="G621" s="82" t="s">
        <v>1733</v>
      </c>
      <c r="H621" s="106" t="str">
        <f t="shared" si="20"/>
        <v>total_number_of_cam_days_tu</v>
      </c>
      <c r="I621" s="97" t="s">
        <v>77</v>
      </c>
      <c r="J621" s="97" t="str">
        <f>VLOOKUP(F621,glossary!H:L,5,FALSE)</f>
        <v>The number of days that all cameras were active during the survey.</v>
      </c>
      <c r="K621" s="82" t="s">
        <v>1966</v>
      </c>
      <c r="L621" s="82" t="str">
        <f>"{{ "&amp;H621&amp;" }}"</f>
        <v>{{ total_number_of_cam_days_tu }}</v>
      </c>
      <c r="M621" s="110" t="s">
        <v>1276</v>
      </c>
      <c r="N621" t="s">
        <v>1277</v>
      </c>
      <c r="O621" s="22" t="s">
        <v>2404</v>
      </c>
      <c r="P621" t="s">
        <v>2403</v>
      </c>
      <c r="Q621" t="str">
        <f t="shared" si="19"/>
        <v xml:space="preserve">    total_number_of_cam_days_tu: "&lt;a href=\"09_glossary.html#total_number_of_cam_days\" target=\"_blank\" data-bs-toggle=\"tooltip\" data-bs-title=\"The number of days that all cameras were active during the survey.\"&gt;Total number of camera days&lt;button type=\"button\" class=\"btn btn-bd-tip-info-hidden btn-sm position-relative\"&gt;.&lt;span class=\"position-absolute top-0 start-100 translate-middle\"&gt;{{ icon_info }}&lt;/span&gt;&lt;/button&gt;&lt;/a&gt; "</v>
      </c>
    </row>
    <row r="622" spans="1:17">
      <c r="A622" s="82">
        <v>3</v>
      </c>
      <c r="B622" s="82" t="s">
        <v>1916</v>
      </c>
      <c r="C622" s="82"/>
      <c r="D622" s="82" t="s">
        <v>1670</v>
      </c>
      <c r="E622" s="82" t="s">
        <v>1396</v>
      </c>
      <c r="F622" s="82" t="s">
        <v>1733</v>
      </c>
      <c r="G622" s="86" t="s">
        <v>1733</v>
      </c>
      <c r="H622" s="106" t="str">
        <f t="shared" si="20"/>
        <v>total_number_of_cam_days_tu</v>
      </c>
      <c r="I622" s="102" t="s">
        <v>77</v>
      </c>
      <c r="J622" s="97" t="str">
        <f>VLOOKUP(F622,glossary!H:L,5,FALSE)</f>
        <v>The number of days that all cameras were active during the survey.</v>
      </c>
      <c r="K622" s="86" t="s">
        <v>77</v>
      </c>
      <c r="L622" s="82" t="str">
        <f>"{{ "&amp;H622&amp;" }}"</f>
        <v>{{ total_number_of_cam_days_tu }}</v>
      </c>
      <c r="M622" s="110" t="s">
        <v>1276</v>
      </c>
      <c r="N622" t="s">
        <v>1277</v>
      </c>
      <c r="O622" s="22" t="s">
        <v>2404</v>
      </c>
      <c r="P622" t="s">
        <v>2403</v>
      </c>
      <c r="Q622" t="str">
        <f t="shared" si="19"/>
        <v xml:space="preserve">    total_number_of_cam_days_tu: "&lt;a href=\"09_glossary.html#total_number_of_cam_days\" target=\"_blank\" data-bs-toggle=\"tooltip\" data-bs-title=\"The number of days that all cameras were active during the survey.\"&gt;Total number of camera days&lt;button type=\"button\" class=\"btn btn-bd-tip-info-hidden btn-sm position-relative\"&gt;.&lt;span class=\"position-absolute top-0 start-100 translate-middle\"&gt;{{ icon_info }}&lt;/span&gt;&lt;/button&gt;&lt;/a&gt; "</v>
      </c>
    </row>
    <row r="623" spans="1:17">
      <c r="A623" s="82">
        <v>2</v>
      </c>
      <c r="B623" s="82" t="s">
        <v>1922</v>
      </c>
      <c r="C623" s="82"/>
      <c r="D623" s="82" t="s">
        <v>1669</v>
      </c>
      <c r="E623" s="82" t="s">
        <v>1396</v>
      </c>
      <c r="F623" s="82" t="s">
        <v>75</v>
      </c>
      <c r="G623" s="82" t="s">
        <v>75</v>
      </c>
      <c r="H623" s="106" t="str">
        <f t="shared" si="20"/>
        <v>trigger_event_tl</v>
      </c>
      <c r="I623" s="97" t="s">
        <v>1366</v>
      </c>
      <c r="J623" s="97" t="str">
        <f>VLOOKUP(F623,glossary!H:L,5,FALSE)</f>
        <v>An activation of the camera detector(s) that initiates the capture of a single or multiple images, or the recording of video.</v>
      </c>
      <c r="K623" s="82" t="s">
        <v>1965</v>
      </c>
      <c r="L623" s="82" t="str">
        <f>"{{ "&amp;H623&amp;" }}"</f>
        <v>{{ trigger_event_tl }}</v>
      </c>
      <c r="M623" s="110" t="s">
        <v>1276</v>
      </c>
      <c r="N623" t="s">
        <v>1277</v>
      </c>
      <c r="O623" s="22" t="s">
        <v>2404</v>
      </c>
      <c r="P623" t="s">
        <v>2403</v>
      </c>
      <c r="Q623" t="str">
        <f t="shared" si="19"/>
        <v xml:space="preserve">    trigger_event_tl: "&lt;a href=\"09_glossary.html#trigger_event\" target=\"_blank\" data-bs-toggle=\"tooltip\" data-bs-title=\"An activation of the camera detector(s) that initiates the capture of a single or multiple images, or the recording of video.\"&gt;trigger 'event'&lt;button type=\"button\" class=\"btn btn-bd-tip-info-hidden btn-sm position-relative\"&gt;.&lt;span class=\"position-absolute top-0 start-100 translate-middle\"&gt;{{ icon_info }}&lt;/span&gt;&lt;/button&gt;&lt;/a&gt; "</v>
      </c>
    </row>
    <row r="624" spans="1:17">
      <c r="A624" s="82">
        <v>3</v>
      </c>
      <c r="B624" s="82" t="s">
        <v>1916</v>
      </c>
      <c r="C624" s="82"/>
      <c r="D624" s="82" t="s">
        <v>1669</v>
      </c>
      <c r="E624" s="82" t="s">
        <v>1396</v>
      </c>
      <c r="F624" s="82" t="s">
        <v>75</v>
      </c>
      <c r="G624" s="86" t="s">
        <v>75</v>
      </c>
      <c r="H624" s="106" t="str">
        <f t="shared" si="20"/>
        <v>trigger_event_tl</v>
      </c>
      <c r="I624" s="104" t="s">
        <v>1366</v>
      </c>
      <c r="J624" s="97" t="str">
        <f>VLOOKUP(F624,glossary!H:L,5,FALSE)</f>
        <v>An activation of the camera detector(s) that initiates the capture of a single or multiple images, or the recording of video.</v>
      </c>
      <c r="K624" s="99" t="s">
        <v>1366</v>
      </c>
      <c r="L624" s="82" t="str">
        <f>"{{ "&amp;H624&amp;" }}"</f>
        <v>{{ trigger_event_tl }}</v>
      </c>
      <c r="M624" s="110" t="s">
        <v>1276</v>
      </c>
      <c r="N624" t="s">
        <v>1277</v>
      </c>
      <c r="O624" s="22" t="s">
        <v>2404</v>
      </c>
      <c r="P624" t="s">
        <v>2403</v>
      </c>
      <c r="Q624" t="str">
        <f t="shared" si="19"/>
        <v xml:space="preserve">    trigger_event_tl: "&lt;a href=\"09_glossary.html#trigger_event\" target=\"_blank\" data-bs-toggle=\"tooltip\" data-bs-title=\"An activation of the camera detector(s) that initiates the capture of a single or multiple images, or the recording of video.\"&gt;trigger 'event'&lt;button type=\"button\" class=\"btn btn-bd-tip-info-hidden btn-sm position-relative\"&gt;.&lt;span class=\"position-absolute top-0 start-100 translate-middle\"&gt;{{ icon_info }}&lt;/span&gt;&lt;/button&gt;&lt;/a&gt; "</v>
      </c>
    </row>
    <row r="625" spans="1:17">
      <c r="A625" s="82">
        <v>2</v>
      </c>
      <c r="B625" s="82" t="s">
        <v>1922</v>
      </c>
      <c r="C625" s="82"/>
      <c r="D625" s="82" t="s">
        <v>1670</v>
      </c>
      <c r="E625" s="82" t="s">
        <v>1396</v>
      </c>
      <c r="F625" s="82" t="s">
        <v>75</v>
      </c>
      <c r="G625" s="82" t="s">
        <v>75</v>
      </c>
      <c r="H625" s="106" t="str">
        <f t="shared" si="20"/>
        <v>trigger_event_tu</v>
      </c>
      <c r="I625" s="97" t="s">
        <v>457</v>
      </c>
      <c r="J625" s="97" t="str">
        <f>VLOOKUP(F625,glossary!H:L,5,FALSE)</f>
        <v>An activation of the camera detector(s) that initiates the capture of a single or multiple images, or the recording of video.</v>
      </c>
      <c r="K625" s="82" t="s">
        <v>1964</v>
      </c>
      <c r="L625" s="82" t="str">
        <f>"{{ "&amp;H625&amp;" }}"</f>
        <v>{{ trigger_event_tu }}</v>
      </c>
      <c r="M625" s="110" t="s">
        <v>1276</v>
      </c>
      <c r="N625" t="s">
        <v>1277</v>
      </c>
      <c r="O625" s="22" t="s">
        <v>2404</v>
      </c>
      <c r="P625" t="s">
        <v>2403</v>
      </c>
      <c r="Q625" t="str">
        <f t="shared" si="19"/>
        <v xml:space="preserve">    trigger_event_tu: "&lt;a href=\"09_glossary.html#trigger_event\" target=\"_blank\" data-bs-toggle=\"tooltip\" data-bs-title=\"An activation of the camera detector(s) that initiates the capture of a single or multiple images, or the recording of video.\"&gt;Trigger 'event'&lt;button type=\"button\" class=\"btn btn-bd-tip-info-hidden btn-sm position-relative\"&gt;.&lt;span class=\"position-absolute top-0 start-100 translate-middle\"&gt;{{ icon_info }}&lt;/span&gt;&lt;/button&gt;&lt;/a&gt; "</v>
      </c>
    </row>
    <row r="626" spans="1:17">
      <c r="A626" s="82">
        <v>3</v>
      </c>
      <c r="B626" s="82" t="s">
        <v>1916</v>
      </c>
      <c r="C626" s="82"/>
      <c r="D626" s="82" t="s">
        <v>1670</v>
      </c>
      <c r="E626" s="82" t="s">
        <v>1396</v>
      </c>
      <c r="F626" s="82" t="s">
        <v>75</v>
      </c>
      <c r="G626" s="86" t="s">
        <v>75</v>
      </c>
      <c r="H626" s="106" t="str">
        <f t="shared" si="20"/>
        <v>trigger_event_tu</v>
      </c>
      <c r="I626" s="102" t="s">
        <v>457</v>
      </c>
      <c r="J626" s="97" t="str">
        <f>VLOOKUP(F626,glossary!H:L,5,FALSE)</f>
        <v>An activation of the camera detector(s) that initiates the capture of a single or multiple images, or the recording of video.</v>
      </c>
      <c r="K626" s="86" t="s">
        <v>457</v>
      </c>
      <c r="L626" s="82" t="str">
        <f>"{{ "&amp;H626&amp;" }}"</f>
        <v>{{ trigger_event_tu }}</v>
      </c>
      <c r="M626" s="110" t="s">
        <v>1276</v>
      </c>
      <c r="N626" t="s">
        <v>1277</v>
      </c>
      <c r="O626" s="22" t="s">
        <v>2404</v>
      </c>
      <c r="P626" t="s">
        <v>2403</v>
      </c>
      <c r="Q626" t="str">
        <f t="shared" si="19"/>
        <v xml:space="preserve">    trigger_event_tu: "&lt;a href=\"09_glossary.html#trigger_event\" target=\"_blank\" data-bs-toggle=\"tooltip\" data-bs-title=\"An activation of the camera detector(s) that initiates the capture of a single or multiple images, or the recording of video.\"&gt;Trigger 'event'&lt;button type=\"button\" class=\"btn btn-bd-tip-info-hidden btn-sm position-relative\"&gt;.&lt;span class=\"position-absolute top-0 start-100 translate-middle\"&gt;{{ icon_info }}&lt;/span&gt;&lt;/button&gt;&lt;/a&gt; "</v>
      </c>
    </row>
    <row r="627" spans="1:17">
      <c r="A627" s="82">
        <v>2</v>
      </c>
      <c r="B627" s="82" t="s">
        <v>1922</v>
      </c>
      <c r="C627" s="82"/>
      <c r="D627" s="82" t="s">
        <v>1670</v>
      </c>
      <c r="E627" s="82" t="s">
        <v>1396</v>
      </c>
      <c r="F627" s="82" t="s">
        <v>239</v>
      </c>
      <c r="G627" s="82" t="s">
        <v>239</v>
      </c>
      <c r="H627" s="106" t="str">
        <f t="shared" si="20"/>
        <v>settings_trigger_modes_tu</v>
      </c>
      <c r="I627" s="97" t="s">
        <v>2315</v>
      </c>
      <c r="J627" s="97" t="str">
        <f>VLOOKUP(F627,glossary!H:L,5,FALSE)</f>
        <v>The camera setting(s) that determine how the camera will trigger: by motion ('Motion Image'), at set intervals ('Time-lapse image'), and*/or by video ('Video'; possible with newer camera models, such as Reconyx HP2X).</v>
      </c>
      <c r="K627" s="82" t="s">
        <v>1997</v>
      </c>
      <c r="L627" s="82" t="str">
        <f>"{{ "&amp;H627&amp;" }}"</f>
        <v>{{ settings_trigger_modes_tu }}</v>
      </c>
      <c r="M627" s="110" t="s">
        <v>1276</v>
      </c>
      <c r="N627" t="s">
        <v>1277</v>
      </c>
      <c r="O627" s="22" t="s">
        <v>2404</v>
      </c>
      <c r="P627" t="s">
        <v>2403</v>
      </c>
      <c r="Q627" t="str">
        <f t="shared" si="19"/>
        <v xml:space="preserve">    settings_trigger_modes_tu: "&lt;a href=\"09_glossary.html#settings_trigger_modes\" target=\"_blank\" data-bs-toggle=\"tooltip\" data-bs-title=\"The camera setting(s) that determine how the camera will trigger: by motion ('Motion Image'), at set intervals ('Time-lapse image'), and*/or by video ('Video'; possible with newer camera models, such as Reconyx HP2X).\"&gt;Trigger Mode(s) (camera settings)&lt;button type=\"button\" class=\"btn btn-bd-tip-info-hidden btn-sm position-relative\"&gt;.&lt;span class=\"position-absolute top-0 start-100 translate-middle\"&gt;{{ icon_info }}&lt;/span&gt;&lt;/button&gt;&lt;/a&gt; "</v>
      </c>
    </row>
    <row r="628" spans="1:17">
      <c r="A628" s="82">
        <v>3</v>
      </c>
      <c r="B628" s="82" t="s">
        <v>1916</v>
      </c>
      <c r="C628" s="82"/>
      <c r="D628" s="82" t="s">
        <v>1670</v>
      </c>
      <c r="E628" s="82" t="s">
        <v>2293</v>
      </c>
      <c r="F628" s="82" t="s">
        <v>239</v>
      </c>
      <c r="G628" s="86" t="s">
        <v>239</v>
      </c>
      <c r="H628" s="106" t="str">
        <f t="shared" si="20"/>
        <v>settings_trigger_modes_tu_mod</v>
      </c>
      <c r="I628" s="102" t="s">
        <v>2315</v>
      </c>
      <c r="J628" s="97" t="str">
        <f>VLOOKUP(F628,glossary!H:L,5,FALSE)</f>
        <v>The camera setting(s) that determine how the camera will trigger: by motion ('Motion Image'), at set intervals ('Time-lapse image'), and*/or by video ('Video'; possible with newer camera models, such as Reconyx HP2X).</v>
      </c>
      <c r="K628" s="98" t="s">
        <v>732</v>
      </c>
      <c r="L628" s="82" t="str">
        <f>"{{ "&amp;H628&amp;" }}"</f>
        <v>{{ settings_trigger_modes_tu_mod }}</v>
      </c>
      <c r="M628" s="110" t="s">
        <v>1276</v>
      </c>
      <c r="N628" t="s">
        <v>1277</v>
      </c>
      <c r="O628" s="22" t="s">
        <v>2404</v>
      </c>
      <c r="P628" t="s">
        <v>2403</v>
      </c>
      <c r="Q628" t="str">
        <f t="shared" si="19"/>
        <v xml:space="preserve">    settings_trigger_modes_tu_mod: "&lt;a href=\"09_glossary.html#settings_trigger_modes\" target=\"_blank\" data-bs-toggle=\"tooltip\" data-bs-title=\"The camera setting(s) that determine how the camera will trigger: by motion ('Motion Image'), at set intervals ('Time-lapse image'), and*/or by video ('Video'; possible with newer camera models, such as Reconyx HP2X).\"&gt;Trigger Mode(s) (camera settings)&lt;button type=\"button\" class=\"btn btn-bd-tip-info-hidden btn-sm position-relative\"&gt;.&lt;span class=\"position-absolute top-0 start-100 translate-middle\"&gt;{{ icon_info }}&lt;/span&gt;&lt;/button&gt;&lt;/a&gt; "</v>
      </c>
    </row>
    <row r="629" spans="1:17">
      <c r="A629" s="82">
        <v>2</v>
      </c>
      <c r="B629" s="82" t="s">
        <v>1922</v>
      </c>
      <c r="C629" s="82"/>
      <c r="D629" s="82" t="s">
        <v>1670</v>
      </c>
      <c r="E629" s="82" t="s">
        <v>1396</v>
      </c>
      <c r="F629" s="82" t="s">
        <v>238</v>
      </c>
      <c r="G629" s="82" t="s">
        <v>238</v>
      </c>
      <c r="H629" s="106" t="str">
        <f t="shared" si="20"/>
        <v>settings_trigger_sensitivity_tu</v>
      </c>
      <c r="I629" s="97" t="s">
        <v>733</v>
      </c>
      <c r="J629" s="97" t="str">
        <f>VLOOKUP(F629,glossary!H:L,5,FALSE)</f>
        <v xml:space="preserve">The camera setting responsible for how sensitive a camera is to activation (to 'triggering') via the infrared and*/or heat detectors (if applicable, e.g., Reconyx HyperFire cameras have a choice between 'Low,' 'Low*/Med,' 'Med,' 'Med*/High,' 'High,' 'Very high' and 'Unknown'). </v>
      </c>
      <c r="K629" s="82" t="s">
        <v>1996</v>
      </c>
      <c r="L629" s="82" t="str">
        <f>"{{ "&amp;H629&amp;" }}"</f>
        <v>{{ settings_trigger_sensitivity_tu }}</v>
      </c>
      <c r="M629" s="110" t="s">
        <v>1276</v>
      </c>
      <c r="N629" t="s">
        <v>1277</v>
      </c>
      <c r="O629" s="22" t="s">
        <v>2404</v>
      </c>
      <c r="P629" t="s">
        <v>2403</v>
      </c>
      <c r="Q629" t="str">
        <f t="shared" si="19"/>
        <v xml:space="preserve">    settings_trigger_sensitivity_tu: "&lt;a href=\"09_glossary.html#settings_trigger_sensitivity\" target=\"_blank\" data-bs-toggle=\"tooltip\" data-bs-title=\"The camera setting responsible for how sensitive a camera is to activation (to 'triggering') via the infrared and*/or heat detectors (if applicable, e.g., Reconyx HyperFire cameras have a choice between 'Low,' 'Low*/Med,' 'Med,' 'Med*/High,' 'High,' 'Very high' and 'Unknown'). \"&gt;Trigger Sensitivity&lt;button type=\"button\" class=\"btn btn-bd-tip-info-hidden btn-sm position-relative\"&gt;.&lt;span class=\"position-absolute top-0 start-100 translate-middle\"&gt;{{ icon_info }}&lt;/span&gt;&lt;/button&gt;&lt;/a&gt; "</v>
      </c>
    </row>
    <row r="630" spans="1:17">
      <c r="A630" s="82">
        <v>3</v>
      </c>
      <c r="B630" s="82" t="s">
        <v>1916</v>
      </c>
      <c r="C630" s="82"/>
      <c r="D630" s="82" t="s">
        <v>1670</v>
      </c>
      <c r="E630" s="82" t="s">
        <v>1396</v>
      </c>
      <c r="F630" s="82" t="s">
        <v>238</v>
      </c>
      <c r="G630" s="86" t="s">
        <v>238</v>
      </c>
      <c r="H630" s="106" t="str">
        <f t="shared" si="20"/>
        <v>settings_trigger_sensitivity_tu</v>
      </c>
      <c r="I630" s="102" t="s">
        <v>733</v>
      </c>
      <c r="J630" s="97" t="str">
        <f>VLOOKUP(F630,glossary!H:L,5,FALSE)</f>
        <v xml:space="preserve">The camera setting responsible for how sensitive a camera is to activation (to 'triggering') via the infrared and*/or heat detectors (if applicable, e.g., Reconyx HyperFire cameras have a choice between 'Low,' 'Low*/Med,' 'Med,' 'Med*/High,' 'High,' 'Very high' and 'Unknown'). </v>
      </c>
      <c r="K630" s="98" t="s">
        <v>733</v>
      </c>
      <c r="L630" s="82" t="str">
        <f>"{{ "&amp;H630&amp;" }}"</f>
        <v>{{ settings_trigger_sensitivity_tu }}</v>
      </c>
      <c r="M630" s="110" t="s">
        <v>1276</v>
      </c>
      <c r="N630" t="s">
        <v>1277</v>
      </c>
      <c r="O630" s="22" t="s">
        <v>2404</v>
      </c>
      <c r="P630" t="s">
        <v>2403</v>
      </c>
      <c r="Q630" t="str">
        <f t="shared" si="19"/>
        <v xml:space="preserve">    settings_trigger_sensitivity_tu: "&lt;a href=\"09_glossary.html#settings_trigger_sensitivity\" target=\"_blank\" data-bs-toggle=\"tooltip\" data-bs-title=\"The camera setting responsible for how sensitive a camera is to activation (to 'triggering') via the infrared and*/or heat detectors (if applicable, e.g., Reconyx HyperFire cameras have a choice between 'Low,' 'Low*/Med,' 'Med,' 'Med*/High,' 'High,' 'Very high' and 'Unknown'). \"&gt;Trigger Sensitivity&lt;button type=\"button\" class=\"btn btn-bd-tip-info-hidden btn-sm position-relative\"&gt;.&lt;span class=\"position-absolute top-0 start-100 translate-middle\"&gt;{{ icon_info }}&lt;/span&gt;&lt;/button&gt;&lt;/a&gt; "</v>
      </c>
    </row>
    <row r="631" spans="1:17">
      <c r="A631" s="82">
        <v>2</v>
      </c>
      <c r="B631" s="82" t="s">
        <v>1922</v>
      </c>
      <c r="C631" s="82"/>
      <c r="D631" s="82" t="s">
        <v>1669</v>
      </c>
      <c r="E631" s="82" t="s">
        <v>1396</v>
      </c>
      <c r="F631" s="82" t="s">
        <v>73</v>
      </c>
      <c r="G631" s="82" t="s">
        <v>73</v>
      </c>
      <c r="H631" s="106" t="str">
        <f t="shared" si="20"/>
        <v>trigger_speed_tl</v>
      </c>
      <c r="I631" s="97" t="s">
        <v>1367</v>
      </c>
      <c r="J631" s="97" t="str">
        <f>VLOOKUP(F631,glossary!H:L,5,FALSE)</f>
        <v>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c r="K631" s="82" t="s">
        <v>1963</v>
      </c>
      <c r="L631" s="82" t="str">
        <f>"{{ "&amp;H631&amp;" }}"</f>
        <v>{{ trigger_speed_tl }}</v>
      </c>
      <c r="M631" s="110" t="s">
        <v>1276</v>
      </c>
      <c r="N631" t="s">
        <v>1277</v>
      </c>
      <c r="O631" s="22" t="s">
        <v>2404</v>
      </c>
      <c r="P631" t="s">
        <v>2403</v>
      </c>
      <c r="Q631" t="str">
        <f t="shared" si="19"/>
        <v xml:space="preserve">    trigger_speed_tl: "&lt;a href=\"09_glossary.html#trigger_speed\" target=\"_blank\" data-bs-toggle=\"tooltip\" data-bs-title=\"The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speed).\"&gt;trigger speed&lt;button type=\"button\" class=\"btn btn-bd-tip-info-hidden btn-sm position-relative\"&gt;.&lt;span class=\"position-absolute top-0 start-100 translate-middle\"&gt;{{ icon_info }}&lt;/span&gt;&lt;/button&gt;&lt;/a&gt; "</v>
      </c>
    </row>
    <row r="632" spans="1:17">
      <c r="A632" s="82">
        <v>3</v>
      </c>
      <c r="B632" s="82" t="s">
        <v>1916</v>
      </c>
      <c r="C632" s="82"/>
      <c r="D632" s="82" t="s">
        <v>1669</v>
      </c>
      <c r="E632" s="82" t="s">
        <v>1396</v>
      </c>
      <c r="F632" s="82" t="s">
        <v>73</v>
      </c>
      <c r="G632" s="86" t="s">
        <v>73</v>
      </c>
      <c r="H632" s="106" t="str">
        <f t="shared" si="20"/>
        <v>trigger_speed_tl</v>
      </c>
      <c r="I632" s="104" t="s">
        <v>1367</v>
      </c>
      <c r="J632" s="97" t="str">
        <f>VLOOKUP(F632,glossary!H:L,5,FALSE)</f>
        <v>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c r="K632" s="99" t="s">
        <v>1367</v>
      </c>
      <c r="L632" s="82" t="str">
        <f>"{{ "&amp;H632&amp;" }}"</f>
        <v>{{ trigger_speed_tl }}</v>
      </c>
      <c r="M632" s="110" t="s">
        <v>1276</v>
      </c>
      <c r="N632" t="s">
        <v>1277</v>
      </c>
      <c r="O632" s="22" t="s">
        <v>2404</v>
      </c>
      <c r="P632" t="s">
        <v>2403</v>
      </c>
      <c r="Q632" t="str">
        <f t="shared" si="19"/>
        <v xml:space="preserve">    trigger_speed_tl: "&lt;a href=\"09_glossary.html#trigger_speed\" target=\"_blank\" data-bs-toggle=\"tooltip\" data-bs-title=\"The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speed).\"&gt;trigger speed&lt;button type=\"button\" class=\"btn btn-bd-tip-info-hidden btn-sm position-relative\"&gt;.&lt;span class=\"position-absolute top-0 start-100 translate-middle\"&gt;{{ icon_info }}&lt;/span&gt;&lt;/button&gt;&lt;/a&gt; "</v>
      </c>
    </row>
    <row r="633" spans="1:17">
      <c r="A633" s="82">
        <v>2</v>
      </c>
      <c r="B633" s="82" t="s">
        <v>1922</v>
      </c>
      <c r="C633" s="82"/>
      <c r="D633" s="82" t="s">
        <v>1670</v>
      </c>
      <c r="E633" s="82" t="s">
        <v>1396</v>
      </c>
      <c r="F633" s="82" t="s">
        <v>73</v>
      </c>
      <c r="G633" s="82" t="s">
        <v>73</v>
      </c>
      <c r="H633" s="106" t="str">
        <f t="shared" si="20"/>
        <v>trigger_speed_tu</v>
      </c>
      <c r="I633" s="97" t="s">
        <v>74</v>
      </c>
      <c r="J633" s="97" t="str">
        <f>VLOOKUP(F633,glossary!H:L,5,FALSE)</f>
        <v>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c r="K633" s="82" t="s">
        <v>1962</v>
      </c>
      <c r="L633" s="82" t="str">
        <f>"{{ "&amp;H633&amp;" }}"</f>
        <v>{{ trigger_speed_tu }}</v>
      </c>
      <c r="M633" s="110" t="s">
        <v>1276</v>
      </c>
      <c r="N633" t="s">
        <v>1277</v>
      </c>
      <c r="O633" s="22" t="s">
        <v>2404</v>
      </c>
      <c r="P633" t="s">
        <v>2403</v>
      </c>
      <c r="Q633" t="str">
        <f t="shared" si="19"/>
        <v xml:space="preserve">    trigger_speed_tu: "&lt;a href=\"09_glossary.html#trigger_speed\" target=\"_blank\" data-bs-toggle=\"tooltip\" data-bs-title=\"The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speed).\"&gt;Trigger speed&lt;button type=\"button\" class=\"btn btn-bd-tip-info-hidden btn-sm position-relative\"&gt;.&lt;span class=\"position-absolute top-0 start-100 translate-middle\"&gt;{{ icon_info }}&lt;/span&gt;&lt;/button&gt;&lt;/a&gt; "</v>
      </c>
    </row>
    <row r="634" spans="1:17">
      <c r="A634" s="82">
        <v>3</v>
      </c>
      <c r="B634" s="82" t="s">
        <v>1916</v>
      </c>
      <c r="C634" s="82"/>
      <c r="D634" s="82" t="s">
        <v>1670</v>
      </c>
      <c r="E634" s="82" t="s">
        <v>1396</v>
      </c>
      <c r="F634" s="82" t="s">
        <v>73</v>
      </c>
      <c r="G634" s="86" t="s">
        <v>73</v>
      </c>
      <c r="H634" s="106" t="str">
        <f t="shared" si="20"/>
        <v>trigger_speed_tu</v>
      </c>
      <c r="I634" s="102" t="s">
        <v>74</v>
      </c>
      <c r="J634" s="97" t="str">
        <f>VLOOKUP(F634,glossary!H:L,5,FALSE)</f>
        <v>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c r="K634" s="86" t="s">
        <v>74</v>
      </c>
      <c r="L634" s="82" t="str">
        <f>"{{ "&amp;H634&amp;" }}"</f>
        <v>{{ trigger_speed_tu }}</v>
      </c>
      <c r="M634" s="110" t="s">
        <v>1276</v>
      </c>
      <c r="N634" t="s">
        <v>1277</v>
      </c>
      <c r="O634" s="22" t="s">
        <v>2404</v>
      </c>
      <c r="P634" t="s">
        <v>2403</v>
      </c>
      <c r="Q634" t="str">
        <f t="shared" si="19"/>
        <v xml:space="preserve">    trigger_speed_tu: "&lt;a href=\"09_glossary.html#trigger_speed\" target=\"_blank\" data-bs-toggle=\"tooltip\" data-bs-title=\"The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speed).\"&gt;Trigger speed&lt;button type=\"button\" class=\"btn btn-bd-tip-info-hidden btn-sm position-relative\"&gt;.&lt;span class=\"position-absolute top-0 start-100 translate-middle\"&gt;{{ icon_info }}&lt;/span&gt;&lt;/button&gt;&lt;/a&gt; "</v>
      </c>
    </row>
    <row r="635" spans="1:17">
      <c r="A635" s="82">
        <v>1</v>
      </c>
      <c r="B635" s="82" t="s">
        <v>1525</v>
      </c>
      <c r="C635" s="82"/>
      <c r="D635" s="82" t="s">
        <v>1669</v>
      </c>
      <c r="E635" s="82" t="s">
        <v>2290</v>
      </c>
      <c r="F635" s="82" t="s">
        <v>75</v>
      </c>
      <c r="G635" s="82" t="s">
        <v>75</v>
      </c>
      <c r="H635" s="106" t="str">
        <f t="shared" si="20"/>
        <v>trigger_event_tl_abrv</v>
      </c>
      <c r="I635" s="97" t="s">
        <v>1695</v>
      </c>
      <c r="J635" s="97" t="str">
        <f>VLOOKUP(F635,glossary!H:L,5,FALSE)</f>
        <v>An activation of the camera detector(s) that initiates the capture of a single or multiple images, or the recording of video.</v>
      </c>
      <c r="K635" s="82" t="s">
        <v>1673</v>
      </c>
      <c r="L635" s="82" t="str">
        <f>"{{ "&amp;H635&amp;" }}"</f>
        <v>{{ trigger_event_tl_abrv }}</v>
      </c>
      <c r="M635" s="110" t="s">
        <v>1276</v>
      </c>
      <c r="N635" t="s">
        <v>1277</v>
      </c>
      <c r="O635" s="22" t="s">
        <v>2404</v>
      </c>
      <c r="P635" t="s">
        <v>2403</v>
      </c>
      <c r="Q635" t="str">
        <f t="shared" si="19"/>
        <v xml:space="preserve">    trigger_event_tl_abrv: "&lt;a href=\"09_glossary.html#trigger_event\" target=\"_blank\" data-bs-toggle=\"tooltip\" data-bs-title=\"An activation of the camera detector(s) that initiates the capture of a single or multiple images, or the recording of video.\"&gt;triggers&lt;button type=\"button\" class=\"btn btn-bd-tip-info-hidden btn-sm position-relative\"&gt;.&lt;span class=\"position-absolute top-0 start-100 translate-middle\"&gt;{{ icon_info }}&lt;/span&gt;&lt;/button&gt;&lt;/a&gt; "</v>
      </c>
    </row>
    <row r="636" spans="1:17">
      <c r="A636" s="82">
        <v>1</v>
      </c>
      <c r="B636" s="82" t="s">
        <v>1525</v>
      </c>
      <c r="C636" s="87"/>
      <c r="D636" s="87" t="s">
        <v>1669</v>
      </c>
      <c r="E636" s="82" t="s">
        <v>2290</v>
      </c>
      <c r="F636" s="82" t="s">
        <v>71</v>
      </c>
      <c r="G636" s="87" t="s">
        <v>71</v>
      </c>
      <c r="H636" s="106" t="str">
        <f t="shared" si="20"/>
        <v>typeid_unmarked_tl_abrv</v>
      </c>
      <c r="I636" s="97" t="s">
        <v>1940</v>
      </c>
      <c r="J636" s="97" t="str">
        <f>VLOOKUP(F636,glossary!H:L,5,FALSE)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36" s="87" t="s">
        <v>1941</v>
      </c>
      <c r="L636" s="82" t="str">
        <f>"{{ "&amp;H636&amp;" }}"</f>
        <v>{{ typeid_unmarked_tl_abrv }}</v>
      </c>
      <c r="M636" s="110" t="s">
        <v>1276</v>
      </c>
      <c r="N636" t="s">
        <v>1277</v>
      </c>
      <c r="O636" s="22" t="s">
        <v>2404</v>
      </c>
      <c r="P636" t="s">
        <v>2403</v>
      </c>
      <c r="Q636" t="str">
        <f t="shared" si="19"/>
        <v xml:space="preserve">    typeid_unmarked_tl_abrv: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2022).\"&gt;unmarked&lt;button type=\"button\" class=\"btn btn-bd-tip-info-hidden btn-sm position-relative\"&gt;.&lt;span class=\"position-absolute top-0 start-100 translate-middle\"&gt;{{ icon_info }}&lt;/span&gt;&lt;/button&gt;&lt;/a&gt; "</v>
      </c>
    </row>
    <row r="637" spans="1:17">
      <c r="A637" s="82">
        <v>1</v>
      </c>
      <c r="B637" s="82" t="s">
        <v>1525</v>
      </c>
      <c r="C637" s="87"/>
      <c r="D637" s="87" t="s">
        <v>1670</v>
      </c>
      <c r="E637" s="82" t="s">
        <v>2290</v>
      </c>
      <c r="F637" s="82" t="s">
        <v>71</v>
      </c>
      <c r="G637" s="87" t="s">
        <v>71</v>
      </c>
      <c r="H637" s="106" t="str">
        <f t="shared" si="20"/>
        <v>typeid_unmarked_tu_abrv</v>
      </c>
      <c r="I637" s="97" t="s">
        <v>1938</v>
      </c>
      <c r="J637" s="97" t="str">
        <f>VLOOKUP(F637,glossary!H:L,5,FALSE)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37" s="87" t="s">
        <v>1939</v>
      </c>
      <c r="L637" s="82" t="str">
        <f>"{{ "&amp;H637&amp;" }}"</f>
        <v>{{ typeid_unmarked_tu_abrv }}</v>
      </c>
      <c r="M637" s="110" t="s">
        <v>1276</v>
      </c>
      <c r="N637" t="s">
        <v>1277</v>
      </c>
      <c r="O637" s="22" t="s">
        <v>2404</v>
      </c>
      <c r="P637" t="s">
        <v>2403</v>
      </c>
      <c r="Q637" t="str">
        <f t="shared" si="19"/>
        <v xml:space="preserve">    typeid_unmarked_tu_abrv: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2022).\"&gt;Unmarked&lt;button type=\"button\" class=\"btn btn-bd-tip-info-hidden btn-sm position-relative\"&gt;.&lt;span class=\"position-absolute top-0 start-100 translate-middle\"&gt;{{ icon_info }}&lt;/span&gt;&lt;/button&gt;&lt;/a&gt; "</v>
      </c>
    </row>
    <row r="638" spans="1:17">
      <c r="A638" s="82">
        <v>2</v>
      </c>
      <c r="B638" s="82" t="s">
        <v>1922</v>
      </c>
      <c r="C638" s="82"/>
      <c r="D638" s="82" t="s">
        <v>1669</v>
      </c>
      <c r="E638" s="82" t="s">
        <v>2300</v>
      </c>
      <c r="F638" s="82" t="s">
        <v>71</v>
      </c>
      <c r="G638" s="82" t="s">
        <v>71</v>
      </c>
      <c r="H638" s="106" t="str">
        <f t="shared" si="20"/>
        <v>typeid_unmarked_tl_full</v>
      </c>
      <c r="I638" s="97" t="s">
        <v>1944</v>
      </c>
      <c r="J638" s="97" t="str">
        <f>VLOOKUP(F638,glossary!H:L,5,FALSE)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38" s="82" t="s">
        <v>1945</v>
      </c>
      <c r="L638" s="82" t="str">
        <f>"{{ "&amp;H638&amp;" }}"</f>
        <v>{{ typeid_unmarked_tl_full }}</v>
      </c>
      <c r="M638" s="110" t="s">
        <v>1276</v>
      </c>
      <c r="N638" t="s">
        <v>1277</v>
      </c>
      <c r="O638" s="22" t="s">
        <v>2404</v>
      </c>
      <c r="P638" t="s">
        <v>2403</v>
      </c>
      <c r="Q638" t="str">
        <f t="shared" si="19"/>
        <v xml:space="preserve">    typeid_unmarked_tl_full: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 individuals / populations / species&lt;button type=\"button\" class=\"btn btn-bd-tip-info-hidden btn-sm position-relative\"&gt;.&lt;span class=\"position-absolute top-0 start-100 translate-middle\"&gt;{{ icon_info }}&lt;/span&gt;&lt;/button&gt;&lt;/a&gt; "</v>
      </c>
    </row>
    <row r="639" spans="1:17">
      <c r="A639" s="82">
        <v>3</v>
      </c>
      <c r="B639" s="82" t="s">
        <v>1916</v>
      </c>
      <c r="C639" s="82"/>
      <c r="D639" s="82" t="s">
        <v>1669</v>
      </c>
      <c r="E639" s="82" t="s">
        <v>2300</v>
      </c>
      <c r="F639" s="82" t="s">
        <v>71</v>
      </c>
      <c r="G639" s="86" t="s">
        <v>71</v>
      </c>
      <c r="H639" s="106" t="str">
        <f t="shared" si="20"/>
        <v>typeid_unmarked_tl_full</v>
      </c>
      <c r="I639" s="104" t="s">
        <v>1944</v>
      </c>
      <c r="J639" s="97" t="str">
        <f>VLOOKUP(F639,glossary!H:L,5,FALSE)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39" s="99" t="s">
        <v>1944</v>
      </c>
      <c r="L639" s="82" t="str">
        <f>"{{ "&amp;H639&amp;" }}"</f>
        <v>{{ typeid_unmarked_tl_full }}</v>
      </c>
      <c r="M639" s="110" t="s">
        <v>1276</v>
      </c>
      <c r="N639" t="s">
        <v>1277</v>
      </c>
      <c r="O639" s="22" t="s">
        <v>2404</v>
      </c>
      <c r="P639" t="s">
        <v>2403</v>
      </c>
      <c r="Q639" t="str">
        <f t="shared" si="19"/>
        <v xml:space="preserve">    typeid_unmarked_tl_full: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 individuals / populations / species&lt;button type=\"button\" class=\"btn btn-bd-tip-info-hidden btn-sm position-relative\"&gt;.&lt;span class=\"position-absolute top-0 start-100 translate-middle\"&gt;{{ icon_info }}&lt;/span&gt;&lt;/button&gt;&lt;/a&gt; "</v>
      </c>
    </row>
    <row r="640" spans="1:17">
      <c r="A640" s="82">
        <v>2</v>
      </c>
      <c r="B640" s="82" t="s">
        <v>1922</v>
      </c>
      <c r="C640" s="82"/>
      <c r="D640" s="82" t="s">
        <v>1670</v>
      </c>
      <c r="E640" s="82" t="s">
        <v>2300</v>
      </c>
      <c r="F640" s="82" t="s">
        <v>71</v>
      </c>
      <c r="G640" s="82" t="s">
        <v>71</v>
      </c>
      <c r="H640" s="106" t="str">
        <f t="shared" si="20"/>
        <v>typeid_unmarked_tu_full</v>
      </c>
      <c r="I640" s="97" t="s">
        <v>1942</v>
      </c>
      <c r="J640" s="97" t="str">
        <f>VLOOKUP(F640,glossary!H:L,5,FALSE)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40" s="82" t="s">
        <v>1943</v>
      </c>
      <c r="L640" s="82" t="str">
        <f>"{{ "&amp;H640&amp;" }}"</f>
        <v>{{ typeid_unmarked_tu_full }}</v>
      </c>
      <c r="M640" s="110" t="s">
        <v>1276</v>
      </c>
      <c r="N640" t="s">
        <v>1277</v>
      </c>
      <c r="O640" s="22" t="s">
        <v>2404</v>
      </c>
      <c r="P640" t="s">
        <v>2403</v>
      </c>
      <c r="Q640" t="str">
        <f t="shared" si="19"/>
        <v xml:space="preserve">    typeid_unmarked_tu_full: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 individuals / populations / species&lt;button type=\"button\" class=\"btn btn-bd-tip-info-hidden btn-sm position-relative\"&gt;.&lt;span class=\"position-absolute top-0 start-100 translate-middle\"&gt;{{ icon_info }}&lt;/span&gt;&lt;/button&gt;&lt;/a&gt; "</v>
      </c>
    </row>
    <row r="641" spans="1:17">
      <c r="A641" s="82">
        <v>3</v>
      </c>
      <c r="B641" s="82" t="s">
        <v>1916</v>
      </c>
      <c r="C641" s="82"/>
      <c r="D641" s="82" t="s">
        <v>1670</v>
      </c>
      <c r="E641" s="82" t="s">
        <v>2300</v>
      </c>
      <c r="F641" s="82" t="s">
        <v>71</v>
      </c>
      <c r="G641" s="86" t="s">
        <v>71</v>
      </c>
      <c r="H641" s="106" t="str">
        <f t="shared" si="20"/>
        <v>typeid_unmarked_tu_full</v>
      </c>
      <c r="I641" s="102" t="s">
        <v>1942</v>
      </c>
      <c r="J641" s="97" t="str">
        <f>VLOOKUP(F641,glossary!H:L,5,FALSE)</f>
        <v>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c r="K641" s="86" t="s">
        <v>1942</v>
      </c>
      <c r="L641" s="82" t="str">
        <f>"{{ "&amp;H641&amp;" }}"</f>
        <v>{{ typeid_unmarked_tu_full }}</v>
      </c>
      <c r="M641" s="110" t="s">
        <v>1276</v>
      </c>
      <c r="N641" t="s">
        <v>1277</v>
      </c>
      <c r="O641" s="22" t="s">
        <v>2404</v>
      </c>
      <c r="P641" t="s">
        <v>2403</v>
      </c>
      <c r="Q641" t="str">
        <f t="shared" si="19"/>
        <v xml:space="preserve">    typeid_unmarked_tu_full: "&lt;a href=\"09_glossary.html#typeid_unmarked\" target=\"_blank\" data-bs-toggle=\"tooltip\" data-bs-title=\"Individuals,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2022).\"&gt;Unmarked individuals / populations / species&lt;button type=\"button\" class=\"btn btn-bd-tip-info-hidden btn-sm position-relative\"&gt;.&lt;span class=\"position-absolute top-0 start-100 translate-middle\"&gt;{{ icon_info }}&lt;/span&gt;&lt;/button&gt;&lt;/a&gt; "</v>
      </c>
    </row>
    <row r="642" spans="1:17">
      <c r="A642" s="82">
        <v>2</v>
      </c>
      <c r="B642" s="82" t="s">
        <v>1922</v>
      </c>
      <c r="C642" s="82"/>
      <c r="D642" s="82" t="s">
        <v>1669</v>
      </c>
      <c r="E642" s="82" t="s">
        <v>1396</v>
      </c>
      <c r="F642" s="82" t="s">
        <v>69</v>
      </c>
      <c r="G642" s="82" t="s">
        <v>69</v>
      </c>
      <c r="H642" s="106" t="str">
        <f t="shared" si="20"/>
        <v>settings_userlabel_tl</v>
      </c>
      <c r="I642" s="97" t="s">
        <v>1368</v>
      </c>
      <c r="J642" s="97" t="str">
        <f>VLOOKUP(F642,glossary!H:L,5,FALSE)</f>
        <v>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c r="K642" s="82" t="s">
        <v>1995</v>
      </c>
      <c r="L642" s="82" t="str">
        <f>"{{ "&amp;H642&amp;" }}"</f>
        <v>{{ settings_userlabel_tl }}</v>
      </c>
      <c r="M642" s="110" t="s">
        <v>1276</v>
      </c>
      <c r="N642" t="s">
        <v>1277</v>
      </c>
      <c r="O642" s="22" t="s">
        <v>2404</v>
      </c>
      <c r="P642" t="s">
        <v>2403</v>
      </c>
      <c r="Q642" t="str">
        <f t="shared" si="19"/>
        <v xml:space="preserve">    settings_userlabel_tl: "&lt;a href=\"09_glossary.html#settings_userlabel\" target=\"_blank\" data-bs-toggle=\"tooltip\" data-bs-title=\"A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images*/videos.\"&gt;user label&lt;button type=\"button\" class=\"btn btn-bd-tip-info-hidden btn-sm position-relative\"&gt;.&lt;span class=\"position-absolute top-0 start-100 translate-middle\"&gt;{{ icon_info }}&lt;/span&gt;&lt;/button&gt;&lt;/a&gt; "</v>
      </c>
    </row>
    <row r="643" spans="1:17">
      <c r="A643" s="82">
        <v>3</v>
      </c>
      <c r="B643" s="82" t="s">
        <v>1916</v>
      </c>
      <c r="C643" s="82"/>
      <c r="D643" s="82" t="s">
        <v>1669</v>
      </c>
      <c r="E643" s="82" t="s">
        <v>1396</v>
      </c>
      <c r="F643" s="82" t="s">
        <v>69</v>
      </c>
      <c r="G643" s="86" t="s">
        <v>69</v>
      </c>
      <c r="H643" s="106" t="str">
        <f t="shared" si="20"/>
        <v>settings_userlabel_tl</v>
      </c>
      <c r="I643" s="104" t="s">
        <v>1368</v>
      </c>
      <c r="J643" s="97" t="str">
        <f>VLOOKUP(F643,glossary!H:L,5,FALSE)</f>
        <v>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c r="K643" s="99" t="s">
        <v>1368</v>
      </c>
      <c r="L643" s="82" t="str">
        <f>"{{ "&amp;H643&amp;" }}"</f>
        <v>{{ settings_userlabel_tl }}</v>
      </c>
      <c r="M643" s="110" t="s">
        <v>1276</v>
      </c>
      <c r="N643" t="s">
        <v>1277</v>
      </c>
      <c r="O643" s="22" t="s">
        <v>2404</v>
      </c>
      <c r="P643" t="s">
        <v>2403</v>
      </c>
      <c r="Q643" t="str">
        <f t="shared" ref="Q643:Q706" si="21">IF(J643&lt;&gt;"-",("    "&amp;H643&amp;": "&amp;""""&amp;"&lt;a href=\"&amp;""""&amp;"09_glossary.html#"&amp;G643&amp;N643&amp;J643&amp;O643&amp;I643&amp;P643&amp;""""),"-")</f>
        <v xml:space="preserve">    settings_userlabel_tl: "&lt;a href=\"09_glossary.html#settings_userlabel\" target=\"_blank\" data-bs-toggle=\"tooltip\" data-bs-title=\"A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images*/videos.\"&gt;user label&lt;button type=\"button\" class=\"btn btn-bd-tip-info-hidden btn-sm position-relative\"&gt;.&lt;span class=\"position-absolute top-0 start-100 translate-middle\"&gt;{{ icon_info }}&lt;/span&gt;&lt;/button&gt;&lt;/a&gt; "</v>
      </c>
    </row>
    <row r="644" spans="1:17">
      <c r="A644" s="82">
        <v>2</v>
      </c>
      <c r="B644" s="82" t="s">
        <v>1922</v>
      </c>
      <c r="C644" s="82"/>
      <c r="D644" s="82" t="s">
        <v>1670</v>
      </c>
      <c r="E644" s="82" t="s">
        <v>1396</v>
      </c>
      <c r="F644" s="82" t="s">
        <v>69</v>
      </c>
      <c r="G644" s="82" t="s">
        <v>69</v>
      </c>
      <c r="H644" s="106" t="str">
        <f t="shared" si="20"/>
        <v>settings_userlabel_tu</v>
      </c>
      <c r="I644" s="97" t="s">
        <v>70</v>
      </c>
      <c r="J644" s="97" t="str">
        <f>VLOOKUP(F644,glossary!H:L,5,FALSE)</f>
        <v>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c r="K644" s="82" t="s">
        <v>1994</v>
      </c>
      <c r="L644" s="82" t="str">
        <f>"{{ "&amp;H644&amp;" }}"</f>
        <v>{{ settings_userlabel_tu }}</v>
      </c>
      <c r="M644" s="110" t="s">
        <v>1276</v>
      </c>
      <c r="N644" t="s">
        <v>1277</v>
      </c>
      <c r="O644" s="22" t="s">
        <v>2404</v>
      </c>
      <c r="P644" t="s">
        <v>2403</v>
      </c>
      <c r="Q644" t="str">
        <f t="shared" si="21"/>
        <v xml:space="preserve">    settings_userlabel_tu: "&lt;a href=\"09_glossary.html#settings_userlabel\" target=\"_blank\" data-bs-toggle=\"tooltip\" data-bs-title=\"A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images*/videos.\"&gt;User label&lt;button type=\"button\" class=\"btn btn-bd-tip-info-hidden btn-sm position-relative\"&gt;.&lt;span class=\"position-absolute top-0 start-100 translate-middle\"&gt;{{ icon_info }}&lt;/span&gt;&lt;/button&gt;&lt;/a&gt; "</v>
      </c>
    </row>
    <row r="645" spans="1:17">
      <c r="A645" s="82">
        <v>3</v>
      </c>
      <c r="B645" s="82" t="s">
        <v>1916</v>
      </c>
      <c r="C645" s="82"/>
      <c r="D645" s="82" t="s">
        <v>1670</v>
      </c>
      <c r="E645" s="82" t="s">
        <v>1396</v>
      </c>
      <c r="F645" s="82" t="s">
        <v>69</v>
      </c>
      <c r="G645" s="86" t="s">
        <v>69</v>
      </c>
      <c r="H645" s="106" t="str">
        <f t="shared" si="20"/>
        <v>settings_userlabel_tu</v>
      </c>
      <c r="I645" s="102" t="s">
        <v>70</v>
      </c>
      <c r="J645" s="97" t="str">
        <f>VLOOKUP(F645,glossary!H:L,5,FALSE)</f>
        <v>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c r="K645" s="86" t="s">
        <v>70</v>
      </c>
      <c r="L645" s="82" t="str">
        <f>"{{ "&amp;H645&amp;" }}"</f>
        <v>{{ settings_userlabel_tu }}</v>
      </c>
      <c r="M645" s="110" t="s">
        <v>1276</v>
      </c>
      <c r="N645" t="s">
        <v>1277</v>
      </c>
      <c r="O645" s="22" t="s">
        <v>2404</v>
      </c>
      <c r="P645" t="s">
        <v>2403</v>
      </c>
      <c r="Q645" t="str">
        <f t="shared" si="21"/>
        <v xml:space="preserve">    settings_userlabel_tu: "&lt;a href=\"09_glossary.html#settings_userlabel\" target=\"_blank\" data-bs-toggle=\"tooltip\" data-bs-title=\"A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images*/videos.\"&gt;User label&lt;button type=\"button\" class=\"btn btn-bd-tip-info-hidden btn-sm position-relative\"&gt;.&lt;span class=\"position-absolute top-0 start-100 translate-middle\"&gt;{{ icon_info }}&lt;/span&gt;&lt;/button&gt;&lt;/a&gt; "</v>
      </c>
    </row>
    <row r="646" spans="1:17">
      <c r="A646" s="82">
        <v>2</v>
      </c>
      <c r="B646" s="82" t="s">
        <v>1922</v>
      </c>
      <c r="C646" s="82"/>
      <c r="D646" s="82" t="s">
        <v>1670</v>
      </c>
      <c r="E646" s="82" t="s">
        <v>1396</v>
      </c>
      <c r="F646" s="82" t="s">
        <v>1712</v>
      </c>
      <c r="G646" s="82" t="s">
        <v>1712</v>
      </c>
      <c r="H646" s="106" t="str">
        <f t="shared" si="20"/>
        <v>utm_zone_cam_location_tu</v>
      </c>
      <c r="I646" s="97" t="s">
        <v>744</v>
      </c>
      <c r="J646" s="97" t="str">
        <f>VLOOKUP(F646,glossary!H:L,5,FALSE)</f>
        <v>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c r="K646" s="82" t="s">
        <v>1931</v>
      </c>
      <c r="L646" s="82" t="str">
        <f>"{{ "&amp;H646&amp;" }}"</f>
        <v>{{ utm_zone_cam_location_tu }}</v>
      </c>
      <c r="M646" s="110" t="s">
        <v>1276</v>
      </c>
      <c r="N646" t="s">
        <v>1277</v>
      </c>
      <c r="O646" s="22" t="s">
        <v>2404</v>
      </c>
      <c r="P646" t="s">
        <v>2403</v>
      </c>
      <c r="Q646" t="str">
        <f t="shared" si="21"/>
        <v xml:space="preserve">    utm_zone_cam_location_tu: "&lt;a href=\"09_glossary.html#utm_zone_cam_location\" target=\"_blank\" data-bs-toggle=\"tooltip\" data-bs-title=\"The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&lt;br&gt;\"&gt;UTM Zone Camera Location&lt;button type=\"button\" class=\"btn btn-bd-tip-info-hidden btn-sm position-relative\"&gt;.&lt;span class=\"position-absolute top-0 start-100 translate-middle\"&gt;{{ icon_info }}&lt;/span&gt;&lt;/button&gt;&lt;/a&gt; "</v>
      </c>
    </row>
    <row r="647" spans="1:17">
      <c r="A647" s="82">
        <v>3</v>
      </c>
      <c r="B647" s="82" t="s">
        <v>1916</v>
      </c>
      <c r="C647" s="82"/>
      <c r="D647" s="82" t="s">
        <v>1670</v>
      </c>
      <c r="E647" s="82" t="s">
        <v>1396</v>
      </c>
      <c r="F647" s="82" t="s">
        <v>1712</v>
      </c>
      <c r="G647" s="86" t="s">
        <v>1712</v>
      </c>
      <c r="H647" s="106" t="str">
        <f t="shared" si="20"/>
        <v>utm_zone_cam_location_tu</v>
      </c>
      <c r="I647" s="102" t="s">
        <v>744</v>
      </c>
      <c r="J647" s="97" t="str">
        <f>VLOOKUP(F647,glossary!H:L,5,FALSE)</f>
        <v>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c r="K647" s="98" t="s">
        <v>744</v>
      </c>
      <c r="L647" s="82" t="str">
        <f>"{{ "&amp;H647&amp;" }}"</f>
        <v>{{ utm_zone_cam_location_tu }}</v>
      </c>
      <c r="M647" s="110" t="s">
        <v>1276</v>
      </c>
      <c r="N647" t="s">
        <v>1277</v>
      </c>
      <c r="O647" s="22" t="s">
        <v>2404</v>
      </c>
      <c r="P647" t="s">
        <v>2403</v>
      </c>
      <c r="Q647" t="str">
        <f t="shared" si="21"/>
        <v xml:space="preserve">    utm_zone_cam_location_tu: "&lt;a href=\"09_glossary.html#utm_zone_cam_location\" target=\"_blank\" data-bs-toggle=\"tooltip\" data-bs-title=\"The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&lt;br&gt;\"&gt;UTM Zone Camera Location&lt;button type=\"button\" class=\"btn btn-bd-tip-info-hidden btn-sm position-relative\"&gt;.&lt;span class=\"position-absolute top-0 start-100 translate-middle\"&gt;{{ icon_info }}&lt;/span&gt;&lt;/button&gt;&lt;/a&gt; "</v>
      </c>
    </row>
    <row r="648" spans="1:17">
      <c r="A648" s="82">
        <v>1</v>
      </c>
      <c r="B648" s="82" t="s">
        <v>1525</v>
      </c>
      <c r="C648" s="82" t="s">
        <v>429</v>
      </c>
      <c r="D648" s="82" t="s">
        <v>1670</v>
      </c>
      <c r="E648" s="82" t="s">
        <v>2295</v>
      </c>
      <c r="F648" s="82" t="s">
        <v>311</v>
      </c>
      <c r="G648" s="82" t="s">
        <v>311</v>
      </c>
      <c r="H648" s="106" t="str">
        <f t="shared" si="20"/>
        <v>settings_video_length_tu_nu</v>
      </c>
      <c r="I648" s="97" t="s">
        <v>1542</v>
      </c>
      <c r="J648" s="97" t="str">
        <f>VLOOKUP(F648,glossary!H:L,5,FALSE)</f>
        <v>If applicable, describes the camera setting that specifies the minimum video duration (in seconds) that the camera will record when triggered. Leave blank if not applicable.</v>
      </c>
      <c r="K648" s="82" t="s">
        <v>1556</v>
      </c>
      <c r="L648" s="82" t="str">
        <f>"{{ "&amp;H648&amp;" }}"</f>
        <v>{{ settings_video_length_tu_nu }}</v>
      </c>
      <c r="M648" s="110" t="s">
        <v>1276</v>
      </c>
      <c r="N648" t="s">
        <v>1277</v>
      </c>
      <c r="O648" s="22" t="s">
        <v>2404</v>
      </c>
      <c r="P648" t="s">
        <v>2403</v>
      </c>
      <c r="Q648" t="str">
        <f t="shared" si="21"/>
        <v xml:space="preserve">    settings_video_length_tu_nu: "&lt;a href=\"09_glossary.html#settings_video_length\" target=\"_blank\" data-bs-toggle=\"tooltip\" data-bs-title=\"If applicable, describes the camera setting that specifies the minimum video duration (in seconds) that the camera will record when triggered. Leave blank if not applicable.\"&gt;Video Length&lt;button type=\"button\" class=\"btn btn-bd-tip-info-hidden btn-sm position-relative\"&gt;.&lt;span class=\"position-absolute top-0 start-100 translate-middle\"&gt;{{ icon_info }}&lt;/span&gt;&lt;/button&gt;&lt;/a&gt; "</v>
      </c>
    </row>
    <row r="649" spans="1:17">
      <c r="A649" s="82">
        <v>2</v>
      </c>
      <c r="B649" s="82" t="s">
        <v>1922</v>
      </c>
      <c r="C649" s="82"/>
      <c r="D649" s="82" t="s">
        <v>1670</v>
      </c>
      <c r="E649" s="82" t="s">
        <v>2289</v>
      </c>
      <c r="F649" s="82" t="s">
        <v>311</v>
      </c>
      <c r="G649" s="82" t="s">
        <v>311</v>
      </c>
      <c r="H649" s="106" t="str">
        <f t="shared" si="20"/>
        <v>settings_video_length_tu_u</v>
      </c>
      <c r="I649" s="97" t="s">
        <v>770</v>
      </c>
      <c r="J649" s="97" t="str">
        <f>VLOOKUP(F649,glossary!H:L,5,FALSE)</f>
        <v>If applicable, describes the camera setting that specifies the minimum video duration (in seconds) that the camera will record when triggered. Leave blank if not applicable.</v>
      </c>
      <c r="K649" s="82" t="s">
        <v>1993</v>
      </c>
      <c r="L649" s="82" t="str">
        <f>"{{ "&amp;H649&amp;" }}"</f>
        <v>{{ settings_video_length_tu_u }}</v>
      </c>
      <c r="M649" s="110" t="s">
        <v>1276</v>
      </c>
      <c r="N649" t="s">
        <v>1277</v>
      </c>
      <c r="O649" s="22" t="s">
        <v>2404</v>
      </c>
      <c r="P649" t="s">
        <v>2403</v>
      </c>
      <c r="Q649" t="str">
        <f t="shared" si="21"/>
        <v xml:space="preserve">    settings_video_length_tu_u: "&lt;a href=\"09_glossary.html#settings_video_length\" target=\"_blank\" data-bs-toggle=\"tooltip\" data-bs-title=\"If applicable, describes the camera setting that specifies the minimum video duration (in seconds) that the camera will record when triggered. Leave blank if not applicable.\"&gt;Video Length (seconds)&lt;button type=\"button\" class=\"btn btn-bd-tip-info-hidden btn-sm position-relative\"&gt;.&lt;span class=\"position-absolute top-0 start-100 translate-middle\"&gt;{{ icon_info }}&lt;/span&gt;&lt;/button&gt;&lt;/a&gt; "</v>
      </c>
    </row>
    <row r="650" spans="1:17">
      <c r="A650" s="82">
        <v>3</v>
      </c>
      <c r="B650" s="82" t="s">
        <v>1916</v>
      </c>
      <c r="C650" s="82"/>
      <c r="D650" s="82" t="s">
        <v>1670</v>
      </c>
      <c r="E650" s="82" t="s">
        <v>2289</v>
      </c>
      <c r="F650" s="82" t="s">
        <v>311</v>
      </c>
      <c r="G650" s="86" t="s">
        <v>311</v>
      </c>
      <c r="H650" s="106" t="str">
        <f t="shared" si="20"/>
        <v>settings_video_length_tu_u</v>
      </c>
      <c r="I650" s="102" t="s">
        <v>770</v>
      </c>
      <c r="J650" s="97" t="str">
        <f>VLOOKUP(F650,glossary!H:L,5,FALSE)</f>
        <v>If applicable, describes the camera setting that specifies the minimum video duration (in seconds) that the camera will record when triggered. Leave blank if not applicable.</v>
      </c>
      <c r="K650" s="98" t="s">
        <v>770</v>
      </c>
      <c r="L650" s="82" t="str">
        <f>"{{ "&amp;H650&amp;" }}"</f>
        <v>{{ settings_video_length_tu_u }}</v>
      </c>
      <c r="M650" s="110" t="s">
        <v>1276</v>
      </c>
      <c r="N650" t="s">
        <v>1277</v>
      </c>
      <c r="O650" s="22" t="s">
        <v>2404</v>
      </c>
      <c r="P650" t="s">
        <v>2403</v>
      </c>
      <c r="Q650" t="str">
        <f t="shared" si="21"/>
        <v xml:space="preserve">    settings_video_length_tu_u: "&lt;a href=\"09_glossary.html#settings_video_length\" target=\"_blank\" data-bs-toggle=\"tooltip\" data-bs-title=\"If applicable, describes the camera setting that specifies the minimum video duration (in seconds) that the camera will record when triggered. Leave blank if not applicable.\"&gt;Video Length (seconds)&lt;button type=\"button\" class=\"btn btn-bd-tip-info-hidden btn-sm position-relative\"&gt;.&lt;span class=\"position-absolute top-0 start-100 translate-middle\"&gt;{{ icon_info }}&lt;/span&gt;&lt;/button&gt;&lt;/a&gt; "</v>
      </c>
    </row>
    <row r="651" spans="1:17">
      <c r="A651" s="82">
        <v>2</v>
      </c>
      <c r="B651" s="82" t="s">
        <v>1922</v>
      </c>
      <c r="C651" s="82"/>
      <c r="D651" s="82" t="s">
        <v>1669</v>
      </c>
      <c r="E651" s="82" t="s">
        <v>1396</v>
      </c>
      <c r="F651" s="82" t="s">
        <v>66</v>
      </c>
      <c r="G651" s="82" t="s">
        <v>66</v>
      </c>
      <c r="H651" s="106" t="str">
        <f t="shared" si="20"/>
        <v>fov_viewshed_tl</v>
      </c>
      <c r="I651" s="97" t="s">
        <v>804</v>
      </c>
      <c r="J651" s="97" t="str">
        <f>VLOOKUP(F651,glossary!H:L,5,FALSE)</f>
        <v>The area visible to the camera as determined by its lens angle (in degrees) and trigger distance (Moeller et al., 2023).</v>
      </c>
      <c r="K651" s="82" t="s">
        <v>2158</v>
      </c>
      <c r="L651" s="82" t="str">
        <f>"{{ "&amp;H651&amp;" }}"</f>
        <v>{{ fov_viewshed_tl }}</v>
      </c>
      <c r="M651" s="110" t="s">
        <v>1276</v>
      </c>
      <c r="N651" t="s">
        <v>1277</v>
      </c>
      <c r="O651" s="22" t="s">
        <v>2404</v>
      </c>
      <c r="P651" t="s">
        <v>2403</v>
      </c>
      <c r="Q651" t="str">
        <f t="shared" si="21"/>
        <v xml:space="preserve">    fov_viewshed_tl: "&lt;a href=\"09_glossary.html#fov_viewshed\" target=\"_blank\" data-bs-toggle=\"tooltip\" data-bs-title=\"The area visible to the camera as determined by its lens angle (in degrees) and trigger distance (Moeller et al., 2023).\"&gt;viewshed&lt;button type=\"button\" class=\"btn btn-bd-tip-info-hidden btn-sm position-relative\"&gt;.&lt;span class=\"position-absolute top-0 start-100 translate-middle\"&gt;{{ icon_info }}&lt;/span&gt;&lt;/button&gt;&lt;/a&gt; "</v>
      </c>
    </row>
    <row r="652" spans="1:17">
      <c r="A652" s="82">
        <v>2</v>
      </c>
      <c r="B652" s="82" t="s">
        <v>1922</v>
      </c>
      <c r="C652" s="82"/>
      <c r="D652" s="82" t="s">
        <v>1670</v>
      </c>
      <c r="E652" s="82" t="s">
        <v>1396</v>
      </c>
      <c r="F652" s="82" t="s">
        <v>66</v>
      </c>
      <c r="G652" s="82" t="s">
        <v>66</v>
      </c>
      <c r="H652" s="106" t="str">
        <f t="shared" si="20"/>
        <v>fov_viewshed_tu</v>
      </c>
      <c r="I652" s="97" t="s">
        <v>68</v>
      </c>
      <c r="J652" s="97" t="str">
        <f>VLOOKUP(F652,glossary!H:L,5,FALSE)</f>
        <v>The area visible to the camera as determined by its lens angle (in degrees) and trigger distance (Moeller et al., 2023).</v>
      </c>
      <c r="K652" s="82" t="s">
        <v>2157</v>
      </c>
      <c r="L652" s="82" t="str">
        <f>"{{ "&amp;H652&amp;" }}"</f>
        <v>{{ fov_viewshed_tu }}</v>
      </c>
      <c r="M652" s="110" t="s">
        <v>1276</v>
      </c>
      <c r="N652" t="s">
        <v>1277</v>
      </c>
      <c r="O652" s="22" t="s">
        <v>2404</v>
      </c>
      <c r="P652" t="s">
        <v>2403</v>
      </c>
      <c r="Q652" t="str">
        <f t="shared" si="21"/>
        <v xml:space="preserve">    fov_viewshed_tu: "&lt;a href=\"09_glossary.html#fov_viewshed\" target=\"_blank\" data-bs-toggle=\"tooltip\" data-bs-title=\"The area visible to the camera as determined by its lens angle (in degrees) and trigger distance (Moeller et al., 2023).\"&gt;Viewshed&lt;button type=\"button\" class=\"btn btn-bd-tip-info-hidden btn-sm position-relative\"&gt;.&lt;span class=\"position-absolute top-0 start-100 translate-middle\"&gt;{{ icon_info }}&lt;/span&gt;&lt;/button&gt;&lt;/a&gt; "</v>
      </c>
    </row>
    <row r="653" spans="1:17">
      <c r="A653" s="82">
        <v>2</v>
      </c>
      <c r="B653" s="82" t="s">
        <v>1922</v>
      </c>
      <c r="C653" s="82"/>
      <c r="D653" s="82" t="s">
        <v>1669</v>
      </c>
      <c r="E653" s="82" t="s">
        <v>2296</v>
      </c>
      <c r="F653" s="82" t="s">
        <v>526</v>
      </c>
      <c r="G653" s="82" t="s">
        <v>526</v>
      </c>
      <c r="H653" s="106" t="str">
        <f t="shared" si="20"/>
        <v>fov_viewshed_density_estimators_tl_pl</v>
      </c>
      <c r="I653" s="97" t="s">
        <v>1369</v>
      </c>
      <c r="J653" s="97" t="str">
        <f>VLOOKUP(F653,glossary!H:L,5,FALSE)</f>
        <v>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c r="K653" s="82" t="s">
        <v>2156</v>
      </c>
      <c r="L653" s="82" t="str">
        <f>"{{ "&amp;H653&amp;" }}"</f>
        <v>{{ fov_viewshed_density_estimators_tl_pl }}</v>
      </c>
      <c r="M653" s="110" t="s">
        <v>1276</v>
      </c>
      <c r="N653" t="s">
        <v>1277</v>
      </c>
      <c r="O653" s="22" t="s">
        <v>2404</v>
      </c>
      <c r="P653" t="s">
        <v>2403</v>
      </c>
      <c r="Q653" t="str">
        <f t="shared" si="21"/>
        <v xml:space="preserve">    fov_viewshed_density_estimators_tl_pl: "&lt;a href=\"09_glossary.html#fov_viewshed_density_estimators\" target=\"_blank\" data-bs-toggle=\"tooltip\" data-bs-title=\"Methods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2023).\"&gt;viewshed density estimators&lt;button type=\"button\" class=\"btn btn-bd-tip-info-hidden btn-sm position-relative\"&gt;.&lt;span class=\"position-absolute top-0 start-100 translate-middle\"&gt;{{ icon_info }}&lt;/span&gt;&lt;/button&gt;&lt;/a&gt; "</v>
      </c>
    </row>
    <row r="654" spans="1:17">
      <c r="A654" s="82">
        <v>3</v>
      </c>
      <c r="B654" s="82" t="s">
        <v>1916</v>
      </c>
      <c r="C654" s="82"/>
      <c r="D654" s="82" t="s">
        <v>1669</v>
      </c>
      <c r="E654" s="82" t="s">
        <v>2296</v>
      </c>
      <c r="F654" s="82" t="s">
        <v>526</v>
      </c>
      <c r="G654" s="86" t="s">
        <v>526</v>
      </c>
      <c r="H654" s="106" t="str">
        <f t="shared" si="20"/>
        <v>fov_viewshed_density_estimators_tl_pl</v>
      </c>
      <c r="I654" s="104" t="s">
        <v>1369</v>
      </c>
      <c r="J654" s="97" t="str">
        <f>VLOOKUP(F654,glossary!H:L,5,FALSE)</f>
        <v>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c r="K654" s="99" t="s">
        <v>1369</v>
      </c>
      <c r="L654" s="82" t="str">
        <f>"{{ "&amp;H654&amp;" }}"</f>
        <v>{{ fov_viewshed_density_estimators_tl_pl }}</v>
      </c>
      <c r="M654" s="110" t="s">
        <v>1276</v>
      </c>
      <c r="N654" t="s">
        <v>1277</v>
      </c>
      <c r="O654" s="22" t="s">
        <v>2404</v>
      </c>
      <c r="P654" t="s">
        <v>2403</v>
      </c>
      <c r="Q654" t="str">
        <f t="shared" si="21"/>
        <v xml:space="preserve">    fov_viewshed_density_estimators_tl_pl: "&lt;a href=\"09_glossary.html#fov_viewshed_density_estimators\" target=\"_blank\" data-bs-toggle=\"tooltip\" data-bs-title=\"Methods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2023).\"&gt;viewshed density estimators&lt;button type=\"button\" class=\"btn btn-bd-tip-info-hidden btn-sm position-relative\"&gt;.&lt;span class=\"position-absolute top-0 start-100 translate-middle\"&gt;{{ icon_info }}&lt;/span&gt;&lt;/button&gt;&lt;/a&gt; "</v>
      </c>
    </row>
    <row r="655" spans="1:17">
      <c r="A655" s="82">
        <v>2</v>
      </c>
      <c r="B655" s="82" t="s">
        <v>1922</v>
      </c>
      <c r="C655" s="82"/>
      <c r="D655" s="82" t="s">
        <v>1670</v>
      </c>
      <c r="E655" s="82" t="s">
        <v>2296</v>
      </c>
      <c r="F655" s="82" t="s">
        <v>526</v>
      </c>
      <c r="G655" s="82" t="s">
        <v>526</v>
      </c>
      <c r="H655" s="106" t="str">
        <f t="shared" si="20"/>
        <v>fov_viewshed_density_estimators_tu_pl</v>
      </c>
      <c r="I655" s="97" t="s">
        <v>527</v>
      </c>
      <c r="J655" s="97" t="str">
        <f>VLOOKUP(F655,glossary!H:L,5,FALSE)</f>
        <v>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c r="K655" s="82" t="s">
        <v>2155</v>
      </c>
      <c r="L655" s="82" t="str">
        <f>"{{ "&amp;H655&amp;" }}"</f>
        <v>{{ fov_viewshed_density_estimators_tu_pl }}</v>
      </c>
      <c r="M655" s="110" t="s">
        <v>1276</v>
      </c>
      <c r="N655" t="s">
        <v>1277</v>
      </c>
      <c r="O655" s="22" t="s">
        <v>2404</v>
      </c>
      <c r="P655" t="s">
        <v>2403</v>
      </c>
      <c r="Q655" t="str">
        <f t="shared" si="21"/>
        <v xml:space="preserve">    fov_viewshed_density_estimators_tu_pl: "&lt;a href=\"09_glossary.html#fov_viewshed_density_estimators\" target=\"_blank\" data-bs-toggle=\"tooltip\" data-bs-title=\"Methods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2023).\"&gt;Viewshed density estimators&lt;button type=\"button\" class=\"btn btn-bd-tip-info-hidden btn-sm position-relative\"&gt;.&lt;span class=\"position-absolute top-0 start-100 translate-middle\"&gt;{{ icon_info }}&lt;/span&gt;&lt;/button&gt;&lt;/a&gt; "</v>
      </c>
    </row>
    <row r="656" spans="1:17">
      <c r="A656" s="82">
        <v>3</v>
      </c>
      <c r="B656" s="82" t="s">
        <v>1916</v>
      </c>
      <c r="C656" s="82"/>
      <c r="D656" s="82" t="s">
        <v>1670</v>
      </c>
      <c r="E656" s="82" t="s">
        <v>2296</v>
      </c>
      <c r="F656" s="82" t="s">
        <v>526</v>
      </c>
      <c r="G656" s="86" t="s">
        <v>526</v>
      </c>
      <c r="H656" s="106" t="str">
        <f t="shared" ref="H656:H695" si="22">IF(D656="-","-",IF(E656&lt;&gt;"-",(G656&amp;"_"&amp;D656&amp;"_"&amp;E656),G656&amp;"_"&amp;D656))</f>
        <v>fov_viewshed_density_estimators_tu_pl</v>
      </c>
      <c r="I656" s="102" t="s">
        <v>527</v>
      </c>
      <c r="J656" s="97" t="str">
        <f>VLOOKUP(F656,glossary!H:L,5,FALSE)</f>
        <v>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c r="K656" s="86" t="s">
        <v>527</v>
      </c>
      <c r="L656" s="82" t="str">
        <f>"{{ "&amp;H656&amp;" }}"</f>
        <v>{{ fov_viewshed_density_estimators_tu_pl }}</v>
      </c>
      <c r="M656" s="110" t="s">
        <v>1276</v>
      </c>
      <c r="N656" t="s">
        <v>1277</v>
      </c>
      <c r="O656" s="22" t="s">
        <v>2404</v>
      </c>
      <c r="P656" t="s">
        <v>2403</v>
      </c>
      <c r="Q656" t="str">
        <f t="shared" si="21"/>
        <v xml:space="preserve">    fov_viewshed_density_estimators_tu_pl: "&lt;a href=\"09_glossary.html#fov_viewshed_density_estimators\" target=\"_blank\" data-bs-toggle=\"tooltip\" data-bs-title=\"Methods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2023).\"&gt;Viewshed density estimators&lt;button type=\"button\" class=\"btn btn-bd-tip-info-hidden btn-sm position-relative\"&gt;.&lt;span class=\"position-absolute top-0 start-100 translate-middle\"&gt;{{ icon_info }}&lt;/span&gt;&lt;/button&gt;&lt;/a&gt; "</v>
      </c>
    </row>
    <row r="657" spans="1:17">
      <c r="A657" s="82">
        <v>2</v>
      </c>
      <c r="B657" s="82" t="s">
        <v>1922</v>
      </c>
      <c r="C657" s="82"/>
      <c r="D657" s="82" t="s">
        <v>1669</v>
      </c>
      <c r="E657" s="82" t="s">
        <v>1396</v>
      </c>
      <c r="F657" s="82" t="s">
        <v>63</v>
      </c>
      <c r="G657" s="82" t="s">
        <v>63</v>
      </c>
      <c r="H657" s="106" t="str">
        <f t="shared" si="22"/>
        <v>visit_tl</v>
      </c>
      <c r="I657" s="97" t="s">
        <v>63</v>
      </c>
      <c r="J657" s="97" t="str">
        <f>VLOOKUP(F657,glossary!H:L,5,FALSE)</f>
        <v>When a crew has gone to a location to deploy, service, or retrieve a remote camera.</v>
      </c>
      <c r="K657" s="82" t="s">
        <v>1930</v>
      </c>
      <c r="L657" s="82" t="str">
        <f>"{{ "&amp;H657&amp;" }}"</f>
        <v>{{ visit_tl }}</v>
      </c>
      <c r="M657" s="110" t="s">
        <v>1276</v>
      </c>
      <c r="N657" t="s">
        <v>1277</v>
      </c>
      <c r="O657" s="22" t="s">
        <v>2404</v>
      </c>
      <c r="P657" t="s">
        <v>2403</v>
      </c>
      <c r="Q657" t="str">
        <f t="shared" si="21"/>
        <v xml:space="preserve">    visit_tl: "&lt;a href=\"09_glossary.html#visit\" target=\"_blank\" data-bs-toggle=\"tooltip\" data-bs-title=\"When a crew has gone to a location to deploy, service, or retrieve a remote camera.\"&gt;visit&lt;button type=\"button\" class=\"btn btn-bd-tip-info-hidden btn-sm position-relative\"&gt;.&lt;span class=\"position-absolute top-0 start-100 translate-middle\"&gt;{{ icon_info }}&lt;/span&gt;&lt;/button&gt;&lt;/a&gt; "</v>
      </c>
    </row>
    <row r="658" spans="1:17">
      <c r="A658" s="82">
        <v>2</v>
      </c>
      <c r="B658" s="82" t="s">
        <v>1922</v>
      </c>
      <c r="C658" s="82"/>
      <c r="D658" s="82" t="s">
        <v>1670</v>
      </c>
      <c r="E658" s="82" t="s">
        <v>1396</v>
      </c>
      <c r="F658" s="82" t="s">
        <v>63</v>
      </c>
      <c r="G658" s="82" t="s">
        <v>63</v>
      </c>
      <c r="H658" s="106" t="str">
        <f t="shared" si="22"/>
        <v>visit_tu</v>
      </c>
      <c r="I658" s="97" t="s">
        <v>65</v>
      </c>
      <c r="J658" s="97" t="str">
        <f>VLOOKUP(F658,glossary!H:L,5,FALSE)</f>
        <v>When a crew has gone to a location to deploy, service, or retrieve a remote camera.</v>
      </c>
      <c r="K658" s="82" t="s">
        <v>1929</v>
      </c>
      <c r="L658" s="82" t="str">
        <f>"{{ "&amp;H658&amp;" }}"</f>
        <v>{{ visit_tu }}</v>
      </c>
      <c r="M658" s="110" t="s">
        <v>1276</v>
      </c>
      <c r="N658" t="s">
        <v>1277</v>
      </c>
      <c r="O658" s="22" t="s">
        <v>2404</v>
      </c>
      <c r="P658" t="s">
        <v>2403</v>
      </c>
      <c r="Q658" t="str">
        <f t="shared" si="21"/>
        <v xml:space="preserve">    visit_tu: "&lt;a href=\"09_glossary.html#visit\" target=\"_blank\" data-bs-toggle=\"tooltip\" data-bs-title=\"When a crew has gone to a location to deploy, service, or retrieve a remote camera.\"&gt;Visit&lt;button type=\"button\" class=\"btn btn-bd-tip-info-hidden btn-sm position-relative\"&gt;.&lt;span class=\"position-absolute top-0 start-100 translate-middle\"&gt;{{ icon_info }}&lt;/span&gt;&lt;/button&gt;&lt;/a&gt; "</v>
      </c>
    </row>
    <row r="659" spans="1:17">
      <c r="A659" s="82">
        <v>2</v>
      </c>
      <c r="B659" s="82" t="s">
        <v>1922</v>
      </c>
      <c r="C659" s="82"/>
      <c r="D659" s="82" t="s">
        <v>1670</v>
      </c>
      <c r="E659" s="82" t="s">
        <v>1396</v>
      </c>
      <c r="F659" s="82" t="s">
        <v>310</v>
      </c>
      <c r="G659" s="82" t="s">
        <v>310</v>
      </c>
      <c r="H659" s="106" t="str">
        <f t="shared" si="22"/>
        <v>visit_comments_tu</v>
      </c>
      <c r="I659" s="97" t="s">
        <v>774</v>
      </c>
      <c r="J659" s="97" t="str">
        <f>VLOOKUP(F659,glossary!H:L,5,FALSE)</f>
        <v>Comments describing additional details about the deployment and*/or Service*/Retrieval visits.</v>
      </c>
      <c r="K659" s="82" t="s">
        <v>1928</v>
      </c>
      <c r="L659" s="82" t="str">
        <f>"{{ "&amp;H659&amp;" }}"</f>
        <v>{{ visit_comments_tu }}</v>
      </c>
      <c r="M659" s="110" t="s">
        <v>1276</v>
      </c>
      <c r="N659" t="s">
        <v>1277</v>
      </c>
      <c r="O659" s="22" t="s">
        <v>2404</v>
      </c>
      <c r="P659" t="s">
        <v>2403</v>
      </c>
      <c r="Q659" t="str">
        <f t="shared" si="21"/>
        <v xml:space="preserve">    visit_comments_tu: "&lt;a href=\"09_glossary.html#visit_comments\" target=\"_blank\" data-bs-toggle=\"tooltip\" data-bs-title=\"Comments describing additional details about the deployment and*/or Service*/Retrieval visits.\"&gt;Visit Comments&lt;button type=\"button\" class=\"btn btn-bd-tip-info-hidden btn-sm position-relative\"&gt;.&lt;span class=\"position-absolute top-0 start-100 translate-middle\"&gt;{{ icon_info }}&lt;/span&gt;&lt;/button&gt;&lt;/a&gt; "</v>
      </c>
    </row>
    <row r="660" spans="1:17">
      <c r="A660" s="82">
        <v>3</v>
      </c>
      <c r="B660" s="82" t="s">
        <v>1916</v>
      </c>
      <c r="C660" s="82"/>
      <c r="D660" s="82" t="s">
        <v>1670</v>
      </c>
      <c r="E660" s="82" t="s">
        <v>1396</v>
      </c>
      <c r="F660" s="82" t="s">
        <v>310</v>
      </c>
      <c r="G660" s="86" t="s">
        <v>310</v>
      </c>
      <c r="H660" s="106" t="str">
        <f t="shared" si="22"/>
        <v>visit_comments_tu</v>
      </c>
      <c r="I660" s="102" t="s">
        <v>774</v>
      </c>
      <c r="J660" s="97" t="str">
        <f>VLOOKUP(F660,glossary!H:L,5,FALSE)</f>
        <v>Comments describing additional details about the deployment and*/or Service*/Retrieval visits.</v>
      </c>
      <c r="K660" s="98" t="s">
        <v>774</v>
      </c>
      <c r="L660" s="82" t="str">
        <f>"{{ "&amp;H660&amp;" }}"</f>
        <v>{{ visit_comments_tu }}</v>
      </c>
      <c r="M660" s="110" t="s">
        <v>1276</v>
      </c>
      <c r="N660" t="s">
        <v>1277</v>
      </c>
      <c r="O660" s="22" t="s">
        <v>2404</v>
      </c>
      <c r="P660" t="s">
        <v>2403</v>
      </c>
      <c r="Q660" t="str">
        <f t="shared" si="21"/>
        <v xml:space="preserve">    visit_comments_tu: "&lt;a href=\"09_glossary.html#visit_comments\" target=\"_blank\" data-bs-toggle=\"tooltip\" data-bs-title=\"Comments describing additional details about the deployment and*/or Service*/Retrieval visits.\"&gt;Visit Comments&lt;button type=\"button\" class=\"btn btn-bd-tip-info-hidden btn-sm position-relative\"&gt;.&lt;span class=\"position-absolute top-0 start-100 translate-middle\"&gt;{{ icon_info }}&lt;/span&gt;&lt;/button&gt;&lt;/a&gt; "</v>
      </c>
    </row>
    <row r="661" spans="1:17">
      <c r="A661" s="82">
        <v>2</v>
      </c>
      <c r="B661" s="82" t="s">
        <v>1922</v>
      </c>
      <c r="C661" s="82"/>
      <c r="D661" s="82" t="s">
        <v>1669</v>
      </c>
      <c r="E661" s="82" t="s">
        <v>1396</v>
      </c>
      <c r="F661" s="82" t="s">
        <v>60</v>
      </c>
      <c r="G661" s="82" t="s">
        <v>60</v>
      </c>
      <c r="H661" s="106" t="str">
        <f t="shared" si="22"/>
        <v>visit_metadata_tl</v>
      </c>
      <c r="I661" s="97" t="s">
        <v>1370</v>
      </c>
      <c r="J661" s="97" t="str">
        <f>VLOOKUP(F661,glossary!H:L,5,FALSE)</f>
        <v>Metadata that should be collected each time a camera location is visited to deploy, Service*/Retrieval Field Datasheet.</v>
      </c>
      <c r="K661" s="82" t="s">
        <v>1927</v>
      </c>
      <c r="L661" s="82" t="str">
        <f>"{{ "&amp;H661&amp;" }}"</f>
        <v>{{ visit_metadata_tl }}</v>
      </c>
      <c r="M661" s="110" t="s">
        <v>1276</v>
      </c>
      <c r="N661" t="s">
        <v>1277</v>
      </c>
      <c r="O661" s="22" t="s">
        <v>2404</v>
      </c>
      <c r="P661" t="s">
        <v>2403</v>
      </c>
      <c r="Q661" t="str">
        <f t="shared" si="21"/>
        <v xml:space="preserve">    visit_metadata_tl: "&lt;a href=\"09_glossary.html#visit_metadata\" target=\"_blank\" data-bs-toggle=\"tooltip\" data-bs-title=\"Metadata that should be collected each time a camera location is visited to deploy, Service*/Retrieval Field Datasheet.\"&gt;visit metadata&lt;button type=\"button\" class=\"btn btn-bd-tip-info-hidden btn-sm position-relative\"&gt;.&lt;span class=\"position-absolute top-0 start-100 translate-middle\"&gt;{{ icon_info }}&lt;/span&gt;&lt;/button&gt;&lt;/a&gt; "</v>
      </c>
    </row>
    <row r="662" spans="1:17">
      <c r="A662" s="82">
        <v>3</v>
      </c>
      <c r="B662" s="82" t="s">
        <v>1916</v>
      </c>
      <c r="C662" s="82"/>
      <c r="D662" s="82" t="s">
        <v>1669</v>
      </c>
      <c r="E662" s="82" t="s">
        <v>1396</v>
      </c>
      <c r="F662" s="82" t="s">
        <v>60</v>
      </c>
      <c r="G662" s="86" t="s">
        <v>60</v>
      </c>
      <c r="H662" s="106" t="str">
        <f t="shared" si="22"/>
        <v>visit_metadata_tl</v>
      </c>
      <c r="I662" s="104" t="s">
        <v>1370</v>
      </c>
      <c r="J662" s="97" t="str">
        <f>VLOOKUP(F662,glossary!H:L,5,FALSE)</f>
        <v>Metadata that should be collected each time a camera location is visited to deploy, Service*/Retrieval Field Datasheet.</v>
      </c>
      <c r="K662" s="99" t="s">
        <v>1370</v>
      </c>
      <c r="L662" s="82" t="str">
        <f>"{{ "&amp;H662&amp;" }}"</f>
        <v>{{ visit_metadata_tl }}</v>
      </c>
      <c r="M662" s="110" t="s">
        <v>1276</v>
      </c>
      <c r="N662" t="s">
        <v>1277</v>
      </c>
      <c r="O662" s="22" t="s">
        <v>2404</v>
      </c>
      <c r="P662" t="s">
        <v>2403</v>
      </c>
      <c r="Q662" t="str">
        <f t="shared" si="21"/>
        <v xml:space="preserve">    visit_metadata_tl: "&lt;a href=\"09_glossary.html#visit_metadata\" target=\"_blank\" data-bs-toggle=\"tooltip\" data-bs-title=\"Metadata that should be collected each time a camera location is visited to deploy, Service*/Retrieval Field Datasheet.\"&gt;visit metadata&lt;button type=\"button\" class=\"btn btn-bd-tip-info-hidden btn-sm position-relative\"&gt;.&lt;span class=\"position-absolute top-0 start-100 translate-middle\"&gt;{{ icon_info }}&lt;/span&gt;&lt;/button&gt;&lt;/a&gt; "</v>
      </c>
    </row>
    <row r="663" spans="1:17">
      <c r="A663" s="82">
        <v>2</v>
      </c>
      <c r="B663" s="82" t="s">
        <v>1922</v>
      </c>
      <c r="C663" s="82"/>
      <c r="D663" s="82" t="s">
        <v>1670</v>
      </c>
      <c r="E663" s="82" t="s">
        <v>1396</v>
      </c>
      <c r="F663" s="82" t="s">
        <v>60</v>
      </c>
      <c r="G663" s="82" t="s">
        <v>60</v>
      </c>
      <c r="H663" s="106" t="str">
        <f t="shared" si="22"/>
        <v>visit_metadata_tu</v>
      </c>
      <c r="I663" s="97" t="s">
        <v>62</v>
      </c>
      <c r="J663" s="97" t="str">
        <f>VLOOKUP(F663,glossary!H:L,5,FALSE)</f>
        <v>Metadata that should be collected each time a camera location is visited to deploy, Service*/Retrieval Field Datasheet.</v>
      </c>
      <c r="K663" s="82" t="s">
        <v>1926</v>
      </c>
      <c r="L663" s="82" t="str">
        <f>"{{ "&amp;H663&amp;" }}"</f>
        <v>{{ visit_metadata_tu }}</v>
      </c>
      <c r="M663" s="110" t="s">
        <v>1276</v>
      </c>
      <c r="N663" t="s">
        <v>1277</v>
      </c>
      <c r="O663" s="22" t="s">
        <v>2404</v>
      </c>
      <c r="P663" t="s">
        <v>2403</v>
      </c>
      <c r="Q663" t="str">
        <f t="shared" si="21"/>
        <v xml:space="preserve">    visit_metadata_tu: "&lt;a href=\"09_glossary.html#visit_metadata\" target=\"_blank\" data-bs-toggle=\"tooltip\" data-bs-title=\"Metadata that should be collected each time a camera location is visited to deploy, Service*/Retrieval Field Datasheet.\"&gt;Visit metadata&lt;button type=\"button\" class=\"btn btn-bd-tip-info-hidden btn-sm position-relative\"&gt;.&lt;span class=\"position-absolute top-0 start-100 translate-middle\"&gt;{{ icon_info }}&lt;/span&gt;&lt;/button&gt;&lt;/a&gt; "</v>
      </c>
    </row>
    <row r="664" spans="1:17">
      <c r="A664" s="82">
        <v>3</v>
      </c>
      <c r="B664" s="82" t="s">
        <v>1916</v>
      </c>
      <c r="C664" s="82"/>
      <c r="D664" s="82" t="s">
        <v>1670</v>
      </c>
      <c r="E664" s="82" t="s">
        <v>1396</v>
      </c>
      <c r="F664" s="82" t="s">
        <v>60</v>
      </c>
      <c r="G664" s="86" t="s">
        <v>60</v>
      </c>
      <c r="H664" s="106" t="str">
        <f t="shared" si="22"/>
        <v>visit_metadata_tu</v>
      </c>
      <c r="I664" s="102" t="s">
        <v>62</v>
      </c>
      <c r="J664" s="97" t="str">
        <f>VLOOKUP(F664,glossary!H:L,5,FALSE)</f>
        <v>Metadata that should be collected each time a camera location is visited to deploy, Service*/Retrieval Field Datasheet.</v>
      </c>
      <c r="K664" s="86" t="s">
        <v>62</v>
      </c>
      <c r="L664" s="82" t="str">
        <f>"{{ "&amp;H664&amp;" }}"</f>
        <v>{{ visit_metadata_tu }}</v>
      </c>
      <c r="M664" s="110" t="s">
        <v>1276</v>
      </c>
      <c r="N664" t="s">
        <v>1277</v>
      </c>
      <c r="O664" s="22" t="s">
        <v>2404</v>
      </c>
      <c r="P664" t="s">
        <v>2403</v>
      </c>
      <c r="Q664" t="str">
        <f t="shared" si="21"/>
        <v xml:space="preserve">    visit_metadata_tu: "&lt;a href=\"09_glossary.html#visit_metadata\" target=\"_blank\" data-bs-toggle=\"tooltip\" data-bs-title=\"Metadata that should be collected each time a camera location is visited to deploy, Service*/Retrieval Field Datasheet.\"&gt;Visit metadata&lt;button type=\"button\" class=\"btn btn-bd-tip-info-hidden btn-sm position-relative\"&gt;.&lt;span class=\"position-absolute top-0 start-100 translate-middle\"&gt;{{ icon_info }}&lt;/span&gt;&lt;/button&gt;&lt;/a&gt; "</v>
      </c>
    </row>
    <row r="665" spans="1:17">
      <c r="A665" s="82">
        <v>1</v>
      </c>
      <c r="B665" s="82" t="s">
        <v>1525</v>
      </c>
      <c r="C665" s="82" t="s">
        <v>429</v>
      </c>
      <c r="D665" s="82" t="s">
        <v>1669</v>
      </c>
      <c r="E665" s="82" t="s">
        <v>2296</v>
      </c>
      <c r="F665" s="82" t="s">
        <v>63</v>
      </c>
      <c r="G665" s="82" t="s">
        <v>63</v>
      </c>
      <c r="H665" s="106" t="str">
        <f t="shared" si="22"/>
        <v>visit_tl_pl</v>
      </c>
      <c r="I665" s="97" t="s">
        <v>1658</v>
      </c>
      <c r="J665" s="97" t="str">
        <f>VLOOKUP(F665,glossary!H:L,5,FALSE)</f>
        <v>When a crew has gone to a location to deploy, service, or retrieve a remote camera.</v>
      </c>
      <c r="K665" s="82" t="s">
        <v>1579</v>
      </c>
      <c r="L665" s="82" t="str">
        <f>"{{ "&amp;H665&amp;" }}"</f>
        <v>{{ visit_tl_pl }}</v>
      </c>
      <c r="M665" s="110" t="s">
        <v>1276</v>
      </c>
      <c r="N665" t="s">
        <v>1277</v>
      </c>
      <c r="O665" s="22" t="s">
        <v>2404</v>
      </c>
      <c r="P665" t="s">
        <v>2403</v>
      </c>
      <c r="Q665" t="str">
        <f t="shared" si="21"/>
        <v xml:space="preserve">    visit_tl_pl: "&lt;a href=\"09_glossary.html#visit\" target=\"_blank\" data-bs-toggle=\"tooltip\" data-bs-title=\"When a crew has gone to a location to deploy, service, or retrieve a remote camera.\"&gt;visits&lt;button type=\"button\" class=\"btn btn-bd-tip-info-hidden btn-sm position-relative\"&gt;.&lt;span class=\"position-absolute top-0 start-100 translate-middle\"&gt;{{ icon_info }}&lt;/span&gt;&lt;/button&gt;&lt;/a&gt; "</v>
      </c>
    </row>
    <row r="666" spans="1:17">
      <c r="A666" s="82">
        <v>1</v>
      </c>
      <c r="B666" s="82" t="s">
        <v>1525</v>
      </c>
      <c r="C666" s="82" t="s">
        <v>429</v>
      </c>
      <c r="D666" s="82" t="s">
        <v>1670</v>
      </c>
      <c r="E666" s="82" t="s">
        <v>2296</v>
      </c>
      <c r="F666" s="82" t="s">
        <v>63</v>
      </c>
      <c r="G666" s="82" t="s">
        <v>63</v>
      </c>
      <c r="H666" s="106" t="str">
        <f t="shared" si="22"/>
        <v>visit_tu_pl</v>
      </c>
      <c r="I666" s="97" t="s">
        <v>1639</v>
      </c>
      <c r="J666" s="97" t="str">
        <f>VLOOKUP(F666,glossary!H:L,5,FALSE)</f>
        <v>When a crew has gone to a location to deploy, service, or retrieve a remote camera.</v>
      </c>
      <c r="K666" s="82" t="s">
        <v>1567</v>
      </c>
      <c r="L666" s="82" t="str">
        <f>"{{ "&amp;H666&amp;" }}"</f>
        <v>{{ visit_tu_pl }}</v>
      </c>
      <c r="M666" s="110" t="s">
        <v>1276</v>
      </c>
      <c r="N666" t="s">
        <v>1277</v>
      </c>
      <c r="O666" s="22" t="s">
        <v>2404</v>
      </c>
      <c r="P666" t="s">
        <v>2403</v>
      </c>
      <c r="Q666" t="str">
        <f t="shared" si="21"/>
        <v xml:space="preserve">    visit_tu_pl: "&lt;a href=\"09_glossary.html#visit\" target=\"_blank\" data-bs-toggle=\"tooltip\" data-bs-title=\"When a crew has gone to a location to deploy, service, or retrieve a remote camera.\"&gt;Visits&lt;button type=\"button\" class=\"btn btn-bd-tip-info-hidden btn-sm position-relative\"&gt;.&lt;span class=\"position-absolute top-0 start-100 translate-middle\"&gt;{{ icon_info }}&lt;/span&gt;&lt;/button&gt;&lt;/a&gt; "</v>
      </c>
    </row>
    <row r="667" spans="1:17">
      <c r="A667" s="82">
        <v>2</v>
      </c>
      <c r="B667" s="82" t="s">
        <v>1922</v>
      </c>
      <c r="C667" s="82"/>
      <c r="D667" s="82" t="s">
        <v>1669</v>
      </c>
      <c r="E667" s="82" t="s">
        <v>1396</v>
      </c>
      <c r="F667" s="82" t="s">
        <v>58</v>
      </c>
      <c r="G667" s="82" t="s">
        <v>58</v>
      </c>
      <c r="H667" s="106" t="str">
        <f t="shared" si="22"/>
        <v>baitlure_visual_lure_tl</v>
      </c>
      <c r="I667" s="97" t="s">
        <v>1371</v>
      </c>
      <c r="J667" s="97" t="str">
        <f>VLOOKUP(F667,glossary!H:L,5,FALSE)</f>
        <v>Any material that draws animals closer via their sense of sight (Schlexer, 2008).</v>
      </c>
      <c r="K667" s="82" t="s">
        <v>2227</v>
      </c>
      <c r="L667" s="82" t="str">
        <f>"{{ "&amp;H667&amp;" }}"</f>
        <v>{{ baitlure_visual_lure_tl }}</v>
      </c>
      <c r="M667" s="110" t="s">
        <v>1276</v>
      </c>
      <c r="N667" t="s">
        <v>1277</v>
      </c>
      <c r="O667" s="22" t="s">
        <v>2404</v>
      </c>
      <c r="P667" t="s">
        <v>2403</v>
      </c>
      <c r="Q667" t="str">
        <f t="shared" si="21"/>
        <v xml:space="preserve">    baitlure_visual_lure_tl: "&lt;a href=\"09_glossary.html#baitlure_visual_lure\" target=\"_blank\" data-bs-toggle=\"tooltip\" data-bs-title=\"Any material that draws animals closer via their sense of sight (Schlexer, 2008).\"&gt;visual lure&lt;button type=\"button\" class=\"btn btn-bd-tip-info-hidden btn-sm position-relative\"&gt;.&lt;span class=\"position-absolute top-0 start-100 translate-middle\"&gt;{{ icon_info }}&lt;/span&gt;&lt;/button&gt;&lt;/a&gt; "</v>
      </c>
    </row>
    <row r="668" spans="1:17">
      <c r="A668" s="82">
        <v>3</v>
      </c>
      <c r="B668" s="82" t="s">
        <v>1916</v>
      </c>
      <c r="C668" s="82"/>
      <c r="D668" s="82" t="s">
        <v>1669</v>
      </c>
      <c r="E668" s="82" t="s">
        <v>1396</v>
      </c>
      <c r="F668" s="82" t="s">
        <v>58</v>
      </c>
      <c r="G668" s="86" t="s">
        <v>58</v>
      </c>
      <c r="H668" s="106" t="str">
        <f t="shared" si="22"/>
        <v>baitlure_visual_lure_tl</v>
      </c>
      <c r="I668" s="104" t="s">
        <v>1371</v>
      </c>
      <c r="J668" s="97" t="str">
        <f>VLOOKUP(F668,glossary!H:L,5,FALSE)</f>
        <v>Any material that draws animals closer via their sense of sight (Schlexer, 2008).</v>
      </c>
      <c r="K668" s="99" t="s">
        <v>1371</v>
      </c>
      <c r="L668" s="82" t="str">
        <f>"{{ "&amp;H668&amp;" }}"</f>
        <v>{{ baitlure_visual_lure_tl }}</v>
      </c>
      <c r="M668" s="110" t="s">
        <v>1276</v>
      </c>
      <c r="N668" t="s">
        <v>1277</v>
      </c>
      <c r="O668" s="22" t="s">
        <v>2404</v>
      </c>
      <c r="P668" t="s">
        <v>2403</v>
      </c>
      <c r="Q668" t="str">
        <f t="shared" si="21"/>
        <v xml:space="preserve">    baitlure_visual_lure_tl: "&lt;a href=\"09_glossary.html#baitlure_visual_lure\" target=\"_blank\" data-bs-toggle=\"tooltip\" data-bs-title=\"Any material that draws animals closer via their sense of sight (Schlexer, 2008).\"&gt;visual lure&lt;button type=\"button\" class=\"btn btn-bd-tip-info-hidden btn-sm position-relative\"&gt;.&lt;span class=\"position-absolute top-0 start-100 translate-middle\"&gt;{{ icon_info }}&lt;/span&gt;&lt;/button&gt;&lt;/a&gt; "</v>
      </c>
    </row>
    <row r="669" spans="1:17">
      <c r="A669" s="82">
        <v>2</v>
      </c>
      <c r="B669" s="82" t="s">
        <v>1922</v>
      </c>
      <c r="C669" s="82"/>
      <c r="D669" s="82" t="s">
        <v>1670</v>
      </c>
      <c r="E669" s="82" t="s">
        <v>1396</v>
      </c>
      <c r="F669" s="82" t="s">
        <v>58</v>
      </c>
      <c r="G669" s="82" t="s">
        <v>58</v>
      </c>
      <c r="H669" s="106" t="str">
        <f t="shared" si="22"/>
        <v>baitlure_visual_lure_tu</v>
      </c>
      <c r="I669" s="97" t="s">
        <v>59</v>
      </c>
      <c r="J669" s="97" t="str">
        <f>VLOOKUP(F669,glossary!H:L,5,FALSE)</f>
        <v>Any material that draws animals closer via their sense of sight (Schlexer, 2008).</v>
      </c>
      <c r="K669" s="82" t="s">
        <v>2226</v>
      </c>
      <c r="L669" s="82" t="str">
        <f>"{{ "&amp;H669&amp;" }}"</f>
        <v>{{ baitlure_visual_lure_tu }}</v>
      </c>
      <c r="M669" s="110" t="s">
        <v>1276</v>
      </c>
      <c r="N669" t="s">
        <v>1277</v>
      </c>
      <c r="O669" s="22" t="s">
        <v>2404</v>
      </c>
      <c r="P669" t="s">
        <v>2403</v>
      </c>
      <c r="Q669" t="str">
        <f t="shared" si="21"/>
        <v xml:space="preserve">    baitlure_visual_lure_tu: "&lt;a href=\"09_glossary.html#baitlure_visual_lure\" target=\"_blank\" data-bs-toggle=\"tooltip\" data-bs-title=\"Any material that draws animals closer via their sense of sight (Schlexer, 2008).\"&gt;Visual lure&lt;button type=\"button\" class=\"btn btn-bd-tip-info-hidden btn-sm position-relative\"&gt;.&lt;span class=\"position-absolute top-0 start-100 translate-middle\"&gt;{{ icon_info }}&lt;/span&gt;&lt;/button&gt;&lt;/a&gt; "</v>
      </c>
    </row>
    <row r="670" spans="1:17">
      <c r="A670" s="82">
        <v>3</v>
      </c>
      <c r="B670" s="82" t="s">
        <v>1916</v>
      </c>
      <c r="C670" s="82"/>
      <c r="D670" s="82" t="s">
        <v>1670</v>
      </c>
      <c r="E670" s="82" t="s">
        <v>1396</v>
      </c>
      <c r="F670" s="82" t="s">
        <v>58</v>
      </c>
      <c r="G670" s="86" t="s">
        <v>58</v>
      </c>
      <c r="H670" s="106" t="str">
        <f t="shared" si="22"/>
        <v>baitlure_visual_lure_tu</v>
      </c>
      <c r="I670" s="102" t="s">
        <v>59</v>
      </c>
      <c r="J670" s="97" t="str">
        <f>VLOOKUP(F670,glossary!H:L,5,FALSE)</f>
        <v>Any material that draws animals closer via their sense of sight (Schlexer, 2008).</v>
      </c>
      <c r="K670" s="86" t="s">
        <v>59</v>
      </c>
      <c r="L670" s="82" t="str">
        <f>"{{ "&amp;H670&amp;" }}"</f>
        <v>{{ baitlure_visual_lure_tu }}</v>
      </c>
      <c r="M670" s="110" t="s">
        <v>1276</v>
      </c>
      <c r="N670" t="s">
        <v>1277</v>
      </c>
      <c r="O670" s="22" t="s">
        <v>2404</v>
      </c>
      <c r="P670" t="s">
        <v>2403</v>
      </c>
      <c r="Q670" t="str">
        <f t="shared" si="21"/>
        <v xml:space="preserve">    baitlure_visual_lure_tu: "&lt;a href=\"09_glossary.html#baitlure_visual_lure\" target=\"_blank\" data-bs-toggle=\"tooltip\" data-bs-title=\"Any material that draws animals closer via their sense of sight (Schlexer, 2008).\"&gt;Visual lure&lt;button type=\"button\" class=\"btn btn-bd-tip-info-hidden btn-sm position-relative\"&gt;.&lt;span class=\"position-absolute top-0 start-100 translate-middle\"&gt;{{ icon_info }}&lt;/span&gt;&lt;/button&gt;&lt;/a&gt; "</v>
      </c>
    </row>
    <row r="671" spans="1:17">
      <c r="A671" s="82">
        <v>2</v>
      </c>
      <c r="B671" s="82" t="s">
        <v>1922</v>
      </c>
      <c r="C671" s="82"/>
      <c r="D671" s="82" t="s">
        <v>1669</v>
      </c>
      <c r="E671" s="82" t="s">
        <v>1396</v>
      </c>
      <c r="F671" s="82" t="s">
        <v>42</v>
      </c>
      <c r="G671" s="82" t="s">
        <v>42</v>
      </c>
      <c r="H671" s="106" t="str">
        <f t="shared" si="22"/>
        <v>obj_vital_rate_tl</v>
      </c>
      <c r="I671" s="97" t="s">
        <v>1372</v>
      </c>
      <c r="J671" s="97" t="str">
        <f>VLOOKUP(F671,glossary!H:L,5,FALSE)</f>
        <v>The species-specific factors of a population that, together, play a large role in the population's trend. These include the birth rate, recruitment rate, and probability of survival and mortality.' (NBCKC, 2024a)</v>
      </c>
      <c r="K671" s="82" t="s">
        <v>2055</v>
      </c>
      <c r="L671" s="82" t="str">
        <f>"{{ "&amp;H671&amp;" }}"</f>
        <v>{{ obj_vital_rate_tl }}</v>
      </c>
      <c r="M671" s="110" t="s">
        <v>1276</v>
      </c>
      <c r="N671" t="s">
        <v>1277</v>
      </c>
      <c r="O671" s="22" t="s">
        <v>2404</v>
      </c>
      <c r="P671" t="s">
        <v>2403</v>
      </c>
      <c r="Q671" t="str">
        <f t="shared" si="21"/>
        <v xml:space="preserve">    obj_vital_rate_tl: "&lt;a href=\"09_glossary.html#obj_vital_rate\" target=\"_blank\" data-bs-toggle=\"tooltip\" data-bs-title=\"The species-specific factors of a population that, together, play a large role in the population's trend. These include the birth rate, recruitment rate, and probability of survival and mortality.' (NBCKC, 2024a)\"&gt;vital rate&lt;button type=\"button\" class=\"btn btn-bd-tip-info-hidden btn-sm position-relative\"&gt;.&lt;span class=\"position-absolute top-0 start-100 translate-middle\"&gt;{{ icon_info }}&lt;/span&gt;&lt;/button&gt;&lt;/a&gt; "</v>
      </c>
    </row>
    <row r="672" spans="1:17">
      <c r="A672" s="82">
        <v>3</v>
      </c>
      <c r="B672" s="82" t="s">
        <v>1916</v>
      </c>
      <c r="C672" s="82"/>
      <c r="D672" s="82" t="s">
        <v>1669</v>
      </c>
      <c r="E672" s="82" t="s">
        <v>1396</v>
      </c>
      <c r="F672" s="82" t="s">
        <v>42</v>
      </c>
      <c r="G672" s="86" t="s">
        <v>42</v>
      </c>
      <c r="H672" s="106" t="str">
        <f t="shared" si="22"/>
        <v>obj_vital_rate_tl</v>
      </c>
      <c r="I672" s="104" t="s">
        <v>1372</v>
      </c>
      <c r="J672" s="97" t="str">
        <f>VLOOKUP(F672,glossary!H:L,5,FALSE)</f>
        <v>The species-specific factors of a population that, together, play a large role in the population's trend. These include the birth rate, recruitment rate, and probability of survival and mortality.' (NBCKC, 2024a)</v>
      </c>
      <c r="K672" s="99" t="s">
        <v>1372</v>
      </c>
      <c r="L672" s="82" t="str">
        <f>"{{ "&amp;H672&amp;" }}"</f>
        <v>{{ obj_vital_rate_tl }}</v>
      </c>
      <c r="M672" s="110" t="s">
        <v>1276</v>
      </c>
      <c r="N672" t="s">
        <v>1277</v>
      </c>
      <c r="O672" s="22" t="s">
        <v>2404</v>
      </c>
      <c r="P672" t="s">
        <v>2403</v>
      </c>
      <c r="Q672" t="str">
        <f t="shared" si="21"/>
        <v xml:space="preserve">    obj_vital_rate_tl: "&lt;a href=\"09_glossary.html#obj_vital_rate\" target=\"_blank\" data-bs-toggle=\"tooltip\" data-bs-title=\"The species-specific factors of a population that, together, play a large role in the population's trend. These include the birth rate, recruitment rate, and probability of survival and mortality.' (NBCKC, 2024a)\"&gt;vital rate&lt;button type=\"button\" class=\"btn btn-bd-tip-info-hidden btn-sm position-relative\"&gt;.&lt;span class=\"position-absolute top-0 start-100 translate-middle\"&gt;{{ icon_info }}&lt;/span&gt;&lt;/button&gt;&lt;/a&gt; "</v>
      </c>
    </row>
    <row r="673" spans="1:18">
      <c r="A673" s="82">
        <v>2</v>
      </c>
      <c r="B673" s="82" t="s">
        <v>1922</v>
      </c>
      <c r="C673" s="82"/>
      <c r="D673" s="82" t="s">
        <v>1670</v>
      </c>
      <c r="E673" s="82" t="s">
        <v>1396</v>
      </c>
      <c r="F673" s="82" t="s">
        <v>42</v>
      </c>
      <c r="G673" s="82" t="s">
        <v>42</v>
      </c>
      <c r="H673" s="106" t="str">
        <f t="shared" si="22"/>
        <v>obj_vital_rate_tu</v>
      </c>
      <c r="I673" s="97" t="s">
        <v>1274</v>
      </c>
      <c r="J673" s="97" t="str">
        <f>VLOOKUP(F673,glossary!H:L,5,FALSE)</f>
        <v>The species-specific factors of a population that, together, play a large role in the population's trend. These include the birth rate, recruitment rate, and probability of survival and mortality.' (NBCKC, 2024a)</v>
      </c>
      <c r="K673" s="82" t="s">
        <v>2054</v>
      </c>
      <c r="L673" s="82" t="str">
        <f>"{{ "&amp;H673&amp;" }}"</f>
        <v>{{ obj_vital_rate_tu }}</v>
      </c>
      <c r="M673" s="110" t="s">
        <v>1276</v>
      </c>
      <c r="N673" t="s">
        <v>1277</v>
      </c>
      <c r="O673" s="22" t="s">
        <v>2404</v>
      </c>
      <c r="P673" t="s">
        <v>2403</v>
      </c>
      <c r="Q673" t="str">
        <f t="shared" si="21"/>
        <v xml:space="preserve">    obj_vital_rate_tu: "&lt;a href=\"09_glossary.html#obj_vital_rate\" target=\"_blank\" data-bs-toggle=\"tooltip\" data-bs-title=\"The species-specific factors of a population that, together, play a large role in the population's trend. These include the birth rate, recruitment rate, and probability of survival and mortality.' (NBCKC, 2024a)\"&gt;Vital rate&lt;button type=\"button\" class=\"btn btn-bd-tip-info-hidden btn-sm position-relative\"&gt;.&lt;span class=\"position-absolute top-0 start-100 translate-middle\"&gt;{{ icon_info }}&lt;/span&gt;&lt;/button&gt;&lt;/a&gt; "</v>
      </c>
    </row>
    <row r="674" spans="1:18">
      <c r="A674" s="82">
        <v>3</v>
      </c>
      <c r="B674" s="82" t="s">
        <v>1916</v>
      </c>
      <c r="C674" s="82"/>
      <c r="D674" s="82" t="s">
        <v>1670</v>
      </c>
      <c r="E674" s="82" t="s">
        <v>1396</v>
      </c>
      <c r="F674" s="82" t="s">
        <v>42</v>
      </c>
      <c r="G674" s="86" t="s">
        <v>42</v>
      </c>
      <c r="H674" s="106" t="str">
        <f t="shared" si="22"/>
        <v>obj_vital_rate_tu</v>
      </c>
      <c r="I674" s="97" t="s">
        <v>1274</v>
      </c>
      <c r="J674" s="97" t="str">
        <f>VLOOKUP(F674,glossary!H:L,5,FALSE)</f>
        <v>The species-specific factors of a population that, together, play a large role in the population's trend. These include the birth rate, recruitment rate, and probability of survival and mortality.' (NBCKC, 2024a)</v>
      </c>
      <c r="K674" s="82" t="s">
        <v>1274</v>
      </c>
      <c r="L674" s="82" t="str">
        <f>"{{ "&amp;H674&amp;" }}"</f>
        <v>{{ obj_vital_rate_tu }}</v>
      </c>
      <c r="M674" s="110" t="s">
        <v>1276</v>
      </c>
      <c r="N674" t="s">
        <v>1277</v>
      </c>
      <c r="O674" s="22" t="s">
        <v>2404</v>
      </c>
      <c r="P674" t="s">
        <v>2403</v>
      </c>
      <c r="Q674" t="str">
        <f t="shared" si="21"/>
        <v xml:space="preserve">    obj_vital_rate_tu: "&lt;a href=\"09_glossary.html#obj_vital_rate\" target=\"_blank\" data-bs-toggle=\"tooltip\" data-bs-title=\"The species-specific factors of a population that, together, play a large role in the population's trend. These include the birth rate, recruitment rate, and probability of survival and mortality.' (NBCKC, 2024a)\"&gt;Vital rate&lt;button type=\"button\" class=\"btn btn-bd-tip-info-hidden btn-sm position-relative\"&gt;.&lt;span class=\"position-absolute top-0 start-100 translate-middle\"&gt;{{ icon_info }}&lt;/span&gt;&lt;/button&gt;&lt;/a&gt; "</v>
      </c>
    </row>
    <row r="675" spans="1:18">
      <c r="A675" s="82">
        <v>2</v>
      </c>
      <c r="B675" s="82" t="s">
        <v>1922</v>
      </c>
      <c r="C675" s="82"/>
      <c r="D675" s="82" t="s">
        <v>1669</v>
      </c>
      <c r="E675" s="82" t="s">
        <v>1396</v>
      </c>
      <c r="F675" s="82" t="s">
        <v>56</v>
      </c>
      <c r="G675" s="82" t="s">
        <v>56</v>
      </c>
      <c r="H675" s="106" t="str">
        <f t="shared" si="22"/>
        <v>walktest_tl</v>
      </c>
      <c r="I675" s="97" t="s">
        <v>56</v>
      </c>
      <c r="J675" s="97" t="str">
        <f>VLOOKUP(F675,glossary!H:L,5,FALSE)</f>
        <v>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K675" s="82" t="s">
        <v>1925</v>
      </c>
      <c r="L675" s="82" t="str">
        <f>"{{ "&amp;H675&amp;" }}"</f>
        <v>{{ walktest_tl }}</v>
      </c>
      <c r="M675" s="110" t="s">
        <v>1276</v>
      </c>
      <c r="N675" t="s">
        <v>1277</v>
      </c>
      <c r="O675" s="22" t="s">
        <v>2404</v>
      </c>
      <c r="P675" t="s">
        <v>2403</v>
      </c>
      <c r="Q675" t="str">
        <f t="shared" si="21"/>
        <v xml:space="preserve">    walktest_tl: "&lt;a href=\"09_glossary.html#walktest\" target=\"_blank\" data-bs-toggle=\"tooltip\" data-bs-title=\"A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flash).\"&gt;walktest&lt;button type=\"button\" class=\"btn btn-bd-tip-info-hidden btn-sm position-relative\"&gt;.&lt;span class=\"position-absolute top-0 start-100 translate-middle\"&gt;{{ icon_info }}&lt;/span&gt;&lt;/button&gt;&lt;/a&gt; "</v>
      </c>
    </row>
    <row r="676" spans="1:18">
      <c r="A676" s="82">
        <v>2</v>
      </c>
      <c r="B676" s="82" t="s">
        <v>1922</v>
      </c>
      <c r="C676" s="82"/>
      <c r="D676" s="82" t="s">
        <v>1670</v>
      </c>
      <c r="E676" s="82" t="s">
        <v>1396</v>
      </c>
      <c r="F676" s="82" t="s">
        <v>56</v>
      </c>
      <c r="G676" s="82" t="s">
        <v>56</v>
      </c>
      <c r="H676" s="106" t="str">
        <f t="shared" si="22"/>
        <v>walktest_tu</v>
      </c>
      <c r="I676" s="97" t="s">
        <v>57</v>
      </c>
      <c r="J676" s="97" t="str">
        <f>VLOOKUP(F676,glossary!H:L,5,FALSE)</f>
        <v>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K676" s="82" t="s">
        <v>1924</v>
      </c>
      <c r="L676" s="82" t="str">
        <f>"{{ "&amp;H676&amp;" }}"</f>
        <v>{{ walktest_tu }}</v>
      </c>
      <c r="M676" s="110" t="s">
        <v>1276</v>
      </c>
      <c r="N676" t="s">
        <v>1277</v>
      </c>
      <c r="O676" s="22" t="s">
        <v>2404</v>
      </c>
      <c r="P676" t="s">
        <v>2403</v>
      </c>
      <c r="Q676" t="str">
        <f t="shared" si="21"/>
        <v xml:space="preserve">    walktest_tu: "&lt;a href=\"09_glossary.html#walktest\" target=\"_blank\" data-bs-toggle=\"tooltip\" data-bs-title=\"A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flash).\"&gt;Walktest&lt;button type=\"button\" class=\"btn btn-bd-tip-info-hidden btn-sm position-relative\"&gt;.&lt;span class=\"position-absolute top-0 start-100 translate-middle\"&gt;{{ icon_info }}&lt;/span&gt;&lt;/button&gt;&lt;/a&gt; "</v>
      </c>
    </row>
    <row r="677" spans="1:18">
      <c r="A677" s="82">
        <v>2</v>
      </c>
      <c r="B677" s="82" t="s">
        <v>1922</v>
      </c>
      <c r="C677" s="82"/>
      <c r="D677" s="82" t="s">
        <v>1670</v>
      </c>
      <c r="E677" s="82" t="s">
        <v>1396</v>
      </c>
      <c r="F677" s="82" t="s">
        <v>309</v>
      </c>
      <c r="G677" s="82" t="s">
        <v>309</v>
      </c>
      <c r="H677" s="106" t="str">
        <f t="shared" si="22"/>
        <v>walktest_complete_tu</v>
      </c>
      <c r="I677" s="97" t="s">
        <v>775</v>
      </c>
      <c r="J677" s="97" t="str">
        <f>VLOOKUP(F677,glossary!H:L,5,FALSE)</f>
        <v>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K677" s="82" t="s">
        <v>1923</v>
      </c>
      <c r="L677" s="82" t="str">
        <f>"{{ "&amp;H677&amp;" }}"</f>
        <v>{{ walktest_complete_tu }}</v>
      </c>
      <c r="M677" s="110" t="s">
        <v>1276</v>
      </c>
      <c r="N677" t="s">
        <v>1277</v>
      </c>
      <c r="O677" s="22" t="s">
        <v>2404</v>
      </c>
      <c r="P677" t="s">
        <v>2403</v>
      </c>
      <c r="Q677" t="str">
        <f t="shared" si="21"/>
        <v xml:space="preserve">    walktest_complete_tu: "&lt;a href=\"09_glossary.html#walktest_complete\" target=\"_blank\" data-bs-toggle=\"tooltip\" data-bs-title=\"Whether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flash).\"&gt;Walktest Complete&lt;button type=\"button\" class=\"btn btn-bd-tip-info-hidden btn-sm position-relative\"&gt;.&lt;span class=\"position-absolute top-0 start-100 translate-middle\"&gt;{{ icon_info }}&lt;/span&gt;&lt;/button&gt;&lt;/a&gt; "</v>
      </c>
    </row>
    <row r="678" spans="1:18">
      <c r="A678" s="82">
        <v>3</v>
      </c>
      <c r="B678" s="82" t="s">
        <v>1916</v>
      </c>
      <c r="C678" s="82"/>
      <c r="D678" s="82" t="s">
        <v>1670</v>
      </c>
      <c r="E678" s="82" t="s">
        <v>1396</v>
      </c>
      <c r="F678" s="82" t="s">
        <v>309</v>
      </c>
      <c r="G678" s="86" t="s">
        <v>309</v>
      </c>
      <c r="H678" s="106" t="str">
        <f t="shared" si="22"/>
        <v>walktest_complete_tu</v>
      </c>
      <c r="I678" s="102" t="s">
        <v>775</v>
      </c>
      <c r="J678" s="97" t="str">
        <f>VLOOKUP(F678,glossary!H:L,5,FALSE)</f>
        <v>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c r="K678" s="98" t="s">
        <v>775</v>
      </c>
      <c r="L678" s="82" t="str">
        <f>"{{ "&amp;H678&amp;" }}"</f>
        <v>{{ walktest_complete_tu }}</v>
      </c>
      <c r="M678" s="110" t="s">
        <v>1276</v>
      </c>
      <c r="N678" t="s">
        <v>1277</v>
      </c>
      <c r="O678" s="22" t="s">
        <v>2404</v>
      </c>
      <c r="P678" t="s">
        <v>2403</v>
      </c>
      <c r="Q678" t="str">
        <f t="shared" si="21"/>
        <v xml:space="preserve">    walktest_complete_tu: "&lt;a href=\"09_glossary.html#walktest_complete\" target=\"_blank\" data-bs-toggle=\"tooltip\" data-bs-title=\"Whether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flash).\"&gt;Walktest Complete&lt;button type=\"button\" class=\"btn btn-bd-tip-info-hidden btn-sm position-relative\"&gt;.&lt;span class=\"position-absolute top-0 start-100 translate-middle\"&gt;{{ icon_info }}&lt;/span&gt;&lt;/button&gt;&lt;/a&gt; "</v>
      </c>
    </row>
    <row r="679" spans="1:18">
      <c r="A679" s="82">
        <v>1</v>
      </c>
      <c r="B679" s="82" t="s">
        <v>1525</v>
      </c>
      <c r="C679" s="82" t="s">
        <v>429</v>
      </c>
      <c r="D679" s="82" t="s">
        <v>1670</v>
      </c>
      <c r="E679" s="82" t="s">
        <v>2295</v>
      </c>
      <c r="F679" s="82" t="s">
        <v>307</v>
      </c>
      <c r="G679" s="82" t="s">
        <v>307</v>
      </c>
      <c r="H679" s="106" t="str">
        <f t="shared" si="22"/>
        <v>walktest_distance_tu_nu</v>
      </c>
      <c r="I679" s="97" t="s">
        <v>1544</v>
      </c>
      <c r="J679" s="97" t="str">
        <f>VLOOKUP(F679,glossary!H:L,5,FALSE)</f>
        <v>The horizontal distance from the camera at which the crew performs the walktest (metres; to the nearest 0.05 m). Leave blank if not applicable.</v>
      </c>
      <c r="K679" s="82" t="s">
        <v>1558</v>
      </c>
      <c r="L679" s="82" t="str">
        <f>"{{ "&amp;H679&amp;" }}"</f>
        <v>{{ walktest_distance_tu_nu }}</v>
      </c>
      <c r="M679" s="110" t="s">
        <v>1276</v>
      </c>
      <c r="N679" t="s">
        <v>1277</v>
      </c>
      <c r="O679" s="22" t="s">
        <v>2404</v>
      </c>
      <c r="P679" t="s">
        <v>2403</v>
      </c>
      <c r="Q679" t="str">
        <f t="shared" si="21"/>
        <v xml:space="preserve">    walktest_distance_tu_nu: "&lt;a href=\"09_glossary.html#walktest_distance\" target=\"_blank\" data-bs-toggle=\"tooltip\" data-bs-title=\"The horizontal distance from the camera at which the crew performs the walktest (metres; to the nearest 0.05 m). Leave blank if not applicable.\"&gt;Walktest Distance&lt;button type=\"button\" class=\"btn btn-bd-tip-info-hidden btn-sm position-relative\"&gt;.&lt;span class=\"position-absolute top-0 start-100 translate-middle\"&gt;{{ icon_info }}&lt;/span&gt;&lt;/button&gt;&lt;/a&gt; "</v>
      </c>
    </row>
    <row r="680" spans="1:18">
      <c r="A680" s="82">
        <v>2</v>
      </c>
      <c r="B680" s="82" t="s">
        <v>2287</v>
      </c>
      <c r="C680" s="82"/>
      <c r="D680" s="82" t="s">
        <v>1670</v>
      </c>
      <c r="E680" s="82" t="s">
        <v>2289</v>
      </c>
      <c r="F680" s="82" t="s">
        <v>307</v>
      </c>
      <c r="G680" s="82" t="s">
        <v>307</v>
      </c>
      <c r="H680" s="106" t="str">
        <f t="shared" si="22"/>
        <v>walktest_distance_tu_u</v>
      </c>
      <c r="I680" s="97" t="s">
        <v>1896</v>
      </c>
      <c r="J680" s="97" t="str">
        <f>VLOOKUP(F680,glossary!H:L,5,FALSE)</f>
        <v>The horizontal distance from the camera at which the crew performs the walktest (metres; to the nearest 0.05 m). Leave blank if not applicable.</v>
      </c>
      <c r="K680" s="82" t="s">
        <v>1897</v>
      </c>
      <c r="L680" s="82" t="str">
        <f>"{{ "&amp;H680&amp;" }}"</f>
        <v>{{ walktest_distance_tu_u }}</v>
      </c>
      <c r="M680" s="110" t="s">
        <v>1276</v>
      </c>
      <c r="N680" t="s">
        <v>1277</v>
      </c>
      <c r="O680" s="22" t="s">
        <v>2404</v>
      </c>
      <c r="P680" t="s">
        <v>2403</v>
      </c>
      <c r="Q680" t="str">
        <f t="shared" si="21"/>
        <v xml:space="preserve">    walktest_distance_tu_u: "&lt;a href=\"09_glossary.html#walktest_distance\" target=\"_blank\" data-bs-toggle=\"tooltip\" data-bs-title=\"The horizontal distance from the camera at which the crew performs the walktest (metres; to the nearest 0.05 m). Leave blank if not applicable.\"&gt;Walktest Distance (m)&lt;button type=\"button\" class=\"btn btn-bd-tip-info-hidden btn-sm position-relative\"&gt;.&lt;span class=\"position-absolute top-0 start-100 translate-middle\"&gt;{{ icon_info }}&lt;/span&gt;&lt;/button&gt;&lt;/a&gt; "</v>
      </c>
    </row>
    <row r="681" spans="1:18">
      <c r="A681" s="82">
        <v>2</v>
      </c>
      <c r="B681" s="82" t="s">
        <v>1922</v>
      </c>
      <c r="C681" s="82"/>
      <c r="D681" s="82" t="s">
        <v>1670</v>
      </c>
      <c r="E681" s="82" t="s">
        <v>2289</v>
      </c>
      <c r="F681" s="82" t="s">
        <v>307</v>
      </c>
      <c r="G681" s="82" t="s">
        <v>307</v>
      </c>
      <c r="H681" s="106" t="str">
        <f t="shared" si="22"/>
        <v>walktest_distance_tu_u</v>
      </c>
      <c r="I681" s="97" t="s">
        <v>1896</v>
      </c>
      <c r="J681" s="97" t="str">
        <f>VLOOKUP(F681,glossary!H:L,5,FALSE)</f>
        <v>The horizontal distance from the camera at which the crew performs the walktest (metres; to the nearest 0.05 m). Leave blank if not applicable.</v>
      </c>
      <c r="K681" s="82" t="s">
        <v>1897</v>
      </c>
      <c r="L681" s="82" t="str">
        <f>"{{ "&amp;H681&amp;" }}"</f>
        <v>{{ walktest_distance_tu_u }}</v>
      </c>
      <c r="M681" s="110" t="s">
        <v>1276</v>
      </c>
      <c r="N681" t="s">
        <v>1277</v>
      </c>
      <c r="O681" s="22" t="s">
        <v>2404</v>
      </c>
      <c r="P681" t="s">
        <v>2403</v>
      </c>
      <c r="Q681" t="str">
        <f t="shared" si="21"/>
        <v xml:space="preserve">    walktest_distance_tu_u: "&lt;a href=\"09_glossary.html#walktest_distance\" target=\"_blank\" data-bs-toggle=\"tooltip\" data-bs-title=\"The horizontal distance from the camera at which the crew performs the walktest (metres; to the nearest 0.05 m). Leave blank if not applicable.\"&gt;Walktest Distance (m)&lt;button type=\"button\" class=\"btn btn-bd-tip-info-hidden btn-sm position-relative\"&gt;.&lt;span class=\"position-absolute top-0 start-100 translate-middle\"&gt;{{ icon_info }}&lt;/span&gt;&lt;/button&gt;&lt;/a&gt; "</v>
      </c>
    </row>
    <row r="682" spans="1:18">
      <c r="A682" s="82">
        <v>2</v>
      </c>
      <c r="B682" s="82" t="s">
        <v>1922</v>
      </c>
      <c r="C682" s="82"/>
      <c r="D682" s="82" t="s">
        <v>1670</v>
      </c>
      <c r="E682" s="82" t="s">
        <v>2289</v>
      </c>
      <c r="F682" s="82" t="s">
        <v>307</v>
      </c>
      <c r="G682" s="82" t="s">
        <v>307</v>
      </c>
      <c r="H682" s="106" t="str">
        <f t="shared" si="22"/>
        <v>walktest_distance_tu_u</v>
      </c>
      <c r="I682" s="97" t="s">
        <v>1896</v>
      </c>
      <c r="J682" s="97" t="str">
        <f>VLOOKUP(F682,glossary!H:L,5,FALSE)</f>
        <v>The horizontal distance from the camera at which the crew performs the walktest (metres; to the nearest 0.05 m). Leave blank if not applicable.</v>
      </c>
      <c r="K682" s="82" t="s">
        <v>1897</v>
      </c>
      <c r="L682" s="82" t="str">
        <f>"{{ "&amp;H682&amp;" }}"</f>
        <v>{{ walktest_distance_tu_u }}</v>
      </c>
      <c r="M682" s="110" t="s">
        <v>1276</v>
      </c>
      <c r="N682" t="s">
        <v>1277</v>
      </c>
      <c r="O682" s="22" t="s">
        <v>2404</v>
      </c>
      <c r="P682" t="s">
        <v>2403</v>
      </c>
      <c r="Q682" t="str">
        <f t="shared" si="21"/>
        <v xml:space="preserve">    walktest_distance_tu_u: "&lt;a href=\"09_glossary.html#walktest_distance\" target=\"_blank\" data-bs-toggle=\"tooltip\" data-bs-title=\"The horizontal distance from the camera at which the crew performs the walktest (metres; to the nearest 0.05 m). Leave blank if not applicable.\"&gt;Walktest Distance (m)&lt;button type=\"button\" class=\"btn btn-bd-tip-info-hidden btn-sm position-relative\"&gt;.&lt;span class=\"position-absolute top-0 start-100 translate-middle\"&gt;{{ icon_info }}&lt;/span&gt;&lt;/button&gt;&lt;/a&gt; "</v>
      </c>
      <c r="R682" s="29"/>
    </row>
    <row r="683" spans="1:18">
      <c r="A683" s="82">
        <v>3</v>
      </c>
      <c r="B683" s="82" t="s">
        <v>1916</v>
      </c>
      <c r="C683" s="82"/>
      <c r="D683" s="82" t="s">
        <v>1670</v>
      </c>
      <c r="E683" s="82" t="s">
        <v>2289</v>
      </c>
      <c r="F683" s="82" t="s">
        <v>307</v>
      </c>
      <c r="G683" s="86" t="s">
        <v>307</v>
      </c>
      <c r="H683" s="106" t="str">
        <f t="shared" si="22"/>
        <v>walktest_distance_tu_u</v>
      </c>
      <c r="I683" s="102" t="s">
        <v>1896</v>
      </c>
      <c r="J683" s="97" t="str">
        <f>VLOOKUP(F683,glossary!H:L,5,FALSE)</f>
        <v>The horizontal distance from the camera at which the crew performs the walktest (metres; to the nearest 0.05 m). Leave blank if not applicable.</v>
      </c>
      <c r="K683" s="98" t="s">
        <v>1896</v>
      </c>
      <c r="L683" s="82" t="str">
        <f>"{{ "&amp;H683&amp;" }}"</f>
        <v>{{ walktest_distance_tu_u }}</v>
      </c>
      <c r="M683" s="110" t="s">
        <v>1276</v>
      </c>
      <c r="N683" t="s">
        <v>1277</v>
      </c>
      <c r="O683" s="22" t="s">
        <v>2404</v>
      </c>
      <c r="P683" t="s">
        <v>2403</v>
      </c>
      <c r="Q683" t="str">
        <f t="shared" si="21"/>
        <v xml:space="preserve">    walktest_distance_tu_u: "&lt;a href=\"09_glossary.html#walktest_distance\" target=\"_blank\" data-bs-toggle=\"tooltip\" data-bs-title=\"The horizontal distance from the camera at which the crew performs the walktest (metres; to the nearest 0.05 m). Leave blank if not applicable.\"&gt;Walktest Distance (m)&lt;button type=\"button\" class=\"btn btn-bd-tip-info-hidden btn-sm position-relative\"&gt;.&lt;span class=\"position-absolute top-0 start-100 translate-middle\"&gt;{{ icon_info }}&lt;/span&gt;&lt;/button&gt;&lt;/a&gt; "</v>
      </c>
    </row>
    <row r="684" spans="1:18">
      <c r="A684" s="82">
        <v>1</v>
      </c>
      <c r="B684" s="82" t="s">
        <v>1525</v>
      </c>
      <c r="C684" s="82" t="s">
        <v>0</v>
      </c>
      <c r="D684" s="82" t="s">
        <v>1670</v>
      </c>
      <c r="E684" s="82" t="s">
        <v>2295</v>
      </c>
      <c r="F684" s="82" t="s">
        <v>305</v>
      </c>
      <c r="G684" s="82" t="s">
        <v>305</v>
      </c>
      <c r="H684" s="106" t="str">
        <f t="shared" si="22"/>
        <v>walktest_height_tu_nu</v>
      </c>
      <c r="I684" s="97" t="s">
        <v>1543</v>
      </c>
      <c r="J684" s="97" t="str">
        <f>VLOOKUP(F684,glossary!H:L,5,FALSE)</f>
        <v>The vertical distance from the camera at which the crew performs the walktest (metres; to the nearest 0.05 m). Leave blank if not applicable.</v>
      </c>
      <c r="K684" s="82" t="s">
        <v>1559</v>
      </c>
      <c r="L684" s="82" t="str">
        <f>"{{ "&amp;H684&amp;" }}"</f>
        <v>{{ walktest_height_tu_nu }}</v>
      </c>
      <c r="M684" s="110" t="s">
        <v>1276</v>
      </c>
      <c r="N684" t="s">
        <v>1277</v>
      </c>
      <c r="O684" s="22" t="s">
        <v>2404</v>
      </c>
      <c r="P684" t="s">
        <v>2403</v>
      </c>
      <c r="Q684" t="str">
        <f t="shared" si="21"/>
        <v xml:space="preserve">    walktest_height_tu_nu: "&lt;a href=\"09_glossary.html#walktest_height\" target=\"_blank\" data-bs-toggle=\"tooltip\" data-bs-title=\"The vertical distance from the camera at which the crew performs the walktest (metres; to the nearest 0.05 m). Leave blank if not applicable.\"&gt;Walktest Height&lt;button type=\"button\" class=\"btn btn-bd-tip-info-hidden btn-sm position-relative\"&gt;.&lt;span class=\"position-absolute top-0 start-100 translate-middle\"&gt;{{ icon_info }}&lt;/span&gt;&lt;/button&gt;&lt;/a&gt; "</v>
      </c>
    </row>
    <row r="685" spans="1:18">
      <c r="A685" s="82">
        <v>2</v>
      </c>
      <c r="B685" s="82" t="s">
        <v>1922</v>
      </c>
      <c r="C685" s="82"/>
      <c r="D685" s="82" t="s">
        <v>1670</v>
      </c>
      <c r="E685" s="82" t="s">
        <v>2289</v>
      </c>
      <c r="F685" s="82" t="s">
        <v>305</v>
      </c>
      <c r="G685" s="82" t="s">
        <v>305</v>
      </c>
      <c r="H685" s="106" t="str">
        <f t="shared" si="22"/>
        <v>walktest_height_tu_u</v>
      </c>
      <c r="I685" s="97" t="s">
        <v>776</v>
      </c>
      <c r="J685" s="97" t="str">
        <f>VLOOKUP(F685,glossary!H:L,5,FALSE)</f>
        <v>The vertical distance from the camera at which the crew performs the walktest (metres; to the nearest 0.05 m). Leave blank if not applicable.</v>
      </c>
      <c r="K685" s="82" t="s">
        <v>1921</v>
      </c>
      <c r="L685" s="82" t="str">
        <f>"{{ "&amp;H685&amp;" }}"</f>
        <v>{{ walktest_height_tu_u }}</v>
      </c>
      <c r="M685" s="110" t="s">
        <v>1276</v>
      </c>
      <c r="N685" t="s">
        <v>1277</v>
      </c>
      <c r="O685" s="22" t="s">
        <v>2404</v>
      </c>
      <c r="P685" t="s">
        <v>2403</v>
      </c>
      <c r="Q685" t="str">
        <f t="shared" si="21"/>
        <v xml:space="preserve">    walktest_height_tu_u: "&lt;a href=\"09_glossary.html#walktest_height\" target=\"_blank\" data-bs-toggle=\"tooltip\" data-bs-title=\"The vertical distance from the camera at which the crew performs the walktest (metres; to the nearest 0.05 m). Leave blank if not applicable.\"&gt;Walktest Height (m)&lt;button type=\"button\" class=\"btn btn-bd-tip-info-hidden btn-sm position-relative\"&gt;.&lt;span class=\"position-absolute top-0 start-100 translate-middle\"&gt;{{ icon_info }}&lt;/span&gt;&lt;/button&gt;&lt;/a&gt; "</v>
      </c>
      <c r="R685" s="29"/>
    </row>
    <row r="686" spans="1:18">
      <c r="A686" s="82">
        <v>3</v>
      </c>
      <c r="B686" s="82" t="s">
        <v>1916</v>
      </c>
      <c r="C686" s="82"/>
      <c r="D686" s="82" t="s">
        <v>1670</v>
      </c>
      <c r="E686" s="82" t="s">
        <v>2289</v>
      </c>
      <c r="F686" s="82" t="s">
        <v>305</v>
      </c>
      <c r="G686" s="86" t="s">
        <v>305</v>
      </c>
      <c r="H686" s="106" t="str">
        <f t="shared" si="22"/>
        <v>walktest_height_tu_u</v>
      </c>
      <c r="I686" s="102" t="s">
        <v>776</v>
      </c>
      <c r="J686" s="97" t="str">
        <f>VLOOKUP(F686,glossary!H:L,5,FALSE)</f>
        <v>The vertical distance from the camera at which the crew performs the walktest (metres; to the nearest 0.05 m). Leave blank if not applicable.</v>
      </c>
      <c r="K686" s="98" t="s">
        <v>776</v>
      </c>
      <c r="L686" s="82" t="str">
        <f>"{{ "&amp;H686&amp;" }}"</f>
        <v>{{ walktest_height_tu_u }}</v>
      </c>
      <c r="M686" s="110" t="s">
        <v>1276</v>
      </c>
      <c r="N686" t="s">
        <v>1277</v>
      </c>
      <c r="O686" s="22" t="s">
        <v>2404</v>
      </c>
      <c r="P686" t="s">
        <v>2403</v>
      </c>
      <c r="Q686" t="str">
        <f t="shared" si="21"/>
        <v xml:space="preserve">    walktest_height_tu_u: "&lt;a href=\"09_glossary.html#walktest_height\" target=\"_blank\" data-bs-toggle=\"tooltip\" data-bs-title=\"The vertical distance from the camera at which the crew performs the walktest (metres; to the nearest 0.05 m). Leave blank if not applicable.\"&gt;Walktest Height (m)&lt;button type=\"button\" class=\"btn btn-bd-tip-info-hidden btn-sm position-relative\"&gt;.&lt;span class=\"position-absolute top-0 start-100 translate-middle\"&gt;{{ icon_info }}&lt;/span&gt;&lt;/button&gt;&lt;/a&gt; "</v>
      </c>
      <c r="R686" s="29"/>
    </row>
    <row r="687" spans="1:18">
      <c r="A687" s="82">
        <v>2</v>
      </c>
      <c r="B687" s="82" t="s">
        <v>1922</v>
      </c>
      <c r="C687" s="82"/>
      <c r="D687" s="82" t="s">
        <v>1670</v>
      </c>
      <c r="E687" s="82" t="s">
        <v>1126</v>
      </c>
      <c r="F687" s="82" t="s">
        <v>447</v>
      </c>
      <c r="G687" s="82" t="s">
        <v>447</v>
      </c>
      <c r="H687" s="106" t="str">
        <f t="shared" si="22"/>
        <v>mod_rai_zinb_tu_ref</v>
      </c>
      <c r="I687" s="97" t="s">
        <v>55</v>
      </c>
      <c r="J687" s="97" t="str">
        <f>VLOOKUP(F687,glossary!H:L,5,FALSE)</f>
        <v>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K687" s="82" t="s">
        <v>2084</v>
      </c>
      <c r="L687" s="82" t="str">
        <f>"{{ "&amp;H687&amp;" }}"</f>
        <v>{{ mod_rai_zinb_tu_ref }}</v>
      </c>
      <c r="M687" s="110" t="s">
        <v>1276</v>
      </c>
      <c r="N687" t="s">
        <v>1277</v>
      </c>
      <c r="O687" s="22" t="s">
        <v>2404</v>
      </c>
      <c r="P687" t="s">
        <v>2403</v>
      </c>
      <c r="Q687" t="str">
        <f t="shared" si="21"/>
        <v xml:space="preserve">    mod_rai_zinb_tu_ref: "&lt;a href=\"09_glossary.html#mod_rai_zinb\" target=\"_blank\" data-bs-toggle=\"tooltip\" data-bs-title=\"A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indices]\"&gt;Zero-inflated negative binomial (ZINB) regression (McCullagh &amp; Nelder, 1989)&lt;button type=\"button\" class=\"btn btn-bd-tip-info-hidden btn-sm position-relative\"&gt;.&lt;span class=\"position-absolute top-0 start-100 translate-middle\"&gt;{{ icon_info }}&lt;/span&gt;&lt;/button&gt;&lt;/a&gt; "</v>
      </c>
      <c r="R687" s="29"/>
    </row>
    <row r="688" spans="1:18">
      <c r="A688" s="82">
        <v>3</v>
      </c>
      <c r="B688" s="82" t="s">
        <v>1916</v>
      </c>
      <c r="C688" s="82"/>
      <c r="D688" s="82" t="s">
        <v>1670</v>
      </c>
      <c r="E688" s="82" t="s">
        <v>1126</v>
      </c>
      <c r="F688" s="82" t="s">
        <v>447</v>
      </c>
      <c r="G688" s="86" t="s">
        <v>447</v>
      </c>
      <c r="H688" s="106" t="str">
        <f t="shared" si="22"/>
        <v>mod_rai_zinb_tu_ref</v>
      </c>
      <c r="I688" s="102" t="s">
        <v>55</v>
      </c>
      <c r="J688" s="97" t="str">
        <f>VLOOKUP(F688,glossary!H:L,5,FALSE)</f>
        <v>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K688" s="86" t="s">
        <v>55</v>
      </c>
      <c r="L688" s="82" t="str">
        <f>"{{ "&amp;H688&amp;" }}"</f>
        <v>{{ mod_rai_zinb_tu_ref }}</v>
      </c>
      <c r="M688" s="110" t="s">
        <v>1276</v>
      </c>
      <c r="N688" t="s">
        <v>1277</v>
      </c>
      <c r="O688" s="22" t="s">
        <v>2404</v>
      </c>
      <c r="P688" t="s">
        <v>2403</v>
      </c>
      <c r="Q688" t="str">
        <f t="shared" si="21"/>
        <v xml:space="preserve">    mod_rai_zinb_tu_ref: "&lt;a href=\"09_glossary.html#mod_rai_zinb\" target=\"_blank\" data-bs-toggle=\"tooltip\" data-bs-title=\"A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indices]\"&gt;Zero-inflated negative binomial (ZINB) regression (McCullagh &amp; Nelder, 1989)&lt;button type=\"button\" class=\"btn btn-bd-tip-info-hidden btn-sm position-relative\"&gt;.&lt;span class=\"position-absolute top-0 start-100 translate-middle\"&gt;{{ icon_info }}&lt;/span&gt;&lt;/button&gt;&lt;/a&gt; "</v>
      </c>
      <c r="R688" s="29"/>
    </row>
    <row r="689" spans="1:18">
      <c r="A689" s="82">
        <v>2</v>
      </c>
      <c r="B689" s="82" t="s">
        <v>1922</v>
      </c>
      <c r="C689" s="82"/>
      <c r="D689" s="82" t="s">
        <v>1670</v>
      </c>
      <c r="E689" s="82" t="s">
        <v>1126</v>
      </c>
      <c r="F689" s="82" t="s">
        <v>450</v>
      </c>
      <c r="G689" s="82" t="s">
        <v>450</v>
      </c>
      <c r="H689" s="106" t="str">
        <f t="shared" si="22"/>
        <v>mod_rai_zip_tu_ref</v>
      </c>
      <c r="I689" s="97" t="s">
        <v>54</v>
      </c>
      <c r="J689" s="97" t="str">
        <f>VLOOKUP(F689,glossary!H:L,5,FALSE)</f>
        <v>A regression model for count data that both follows the Poisson distribution and contains excess zeros (Lambert, 1992). ZIP models are only appropriate for data for which the overdispersion is not solely due to zero-inflation. [relative abundance indices]</v>
      </c>
      <c r="K689" s="82" t="s">
        <v>2083</v>
      </c>
      <c r="L689" s="82" t="str">
        <f>"{{ "&amp;H689&amp;" }}"</f>
        <v>{{ mod_rai_zip_tu_ref }}</v>
      </c>
      <c r="M689" s="110" t="s">
        <v>1276</v>
      </c>
      <c r="N689" t="s">
        <v>1277</v>
      </c>
      <c r="O689" s="22" t="s">
        <v>2404</v>
      </c>
      <c r="P689" t="s">
        <v>2403</v>
      </c>
      <c r="Q689" t="str">
        <f t="shared" si="21"/>
        <v xml:space="preserve">    mod_rai_zip_tu_ref: "&lt;a href=\"09_glossary.html#mod_rai_zip\" target=\"_blank\" data-bs-toggle=\"tooltip\" data-bs-title=\"A regression model for count data that both follows the Poisson distribution and contains excess zeros (Lambert, 1992). ZIP models are only appropriate for data for which the overdispersion is not solely due to zero-inflation. [relative abundance indices]\"&gt;Zero-inflated Poisson (ZIP) regression (Lambert, 1992)&lt;button type=\"button\" class=\"btn btn-bd-tip-info-hidden btn-sm position-relative\"&gt;.&lt;span class=\"position-absolute top-0 start-100 translate-middle\"&gt;{{ icon_info }}&lt;/span&gt;&lt;/button&gt;&lt;/a&gt; "</v>
      </c>
      <c r="R689" s="29"/>
    </row>
    <row r="690" spans="1:18">
      <c r="A690" s="82">
        <v>3</v>
      </c>
      <c r="B690" s="82" t="s">
        <v>1916</v>
      </c>
      <c r="C690" s="82"/>
      <c r="D690" s="82" t="s">
        <v>1670</v>
      </c>
      <c r="E690" s="82" t="s">
        <v>1126</v>
      </c>
      <c r="F690" s="82" t="s">
        <v>450</v>
      </c>
      <c r="G690" s="86" t="s">
        <v>450</v>
      </c>
      <c r="H690" s="106" t="str">
        <f t="shared" si="22"/>
        <v>mod_rai_zip_tu_ref</v>
      </c>
      <c r="I690" s="102" t="s">
        <v>54</v>
      </c>
      <c r="J690" s="97" t="str">
        <f>VLOOKUP(F690,glossary!H:L,5,FALSE)</f>
        <v>A regression model for count data that both follows the Poisson distribution and contains excess zeros (Lambert, 1992). ZIP models are only appropriate for data for which the overdispersion is not solely due to zero-inflation. [relative abundance indices]</v>
      </c>
      <c r="K690" s="86" t="s">
        <v>54</v>
      </c>
      <c r="L690" s="82" t="str">
        <f>"{{ "&amp;H690&amp;" }}"</f>
        <v>{{ mod_rai_zip_tu_ref }}</v>
      </c>
      <c r="M690" s="110" t="s">
        <v>1276</v>
      </c>
      <c r="N690" t="s">
        <v>1277</v>
      </c>
      <c r="O690" s="22" t="s">
        <v>2404</v>
      </c>
      <c r="P690" t="s">
        <v>2403</v>
      </c>
      <c r="Q690" t="str">
        <f t="shared" si="21"/>
        <v xml:space="preserve">    mod_rai_zip_tu_ref: "&lt;a href=\"09_glossary.html#mod_rai_zip\" target=\"_blank\" data-bs-toggle=\"tooltip\" data-bs-title=\"A regression model for count data that both follows the Poisson distribution and contains excess zeros (Lambert, 1992). ZIP models are only appropriate for data for which the overdispersion is not solely due to zero-inflation. [relative abundance indices]\"&gt;Zero-inflated Poisson (ZIP) regression (Lambert, 1992)&lt;button type=\"button\" class=\"btn btn-bd-tip-info-hidden btn-sm position-relative\"&gt;.&lt;span class=\"position-absolute top-0 start-100 translate-middle\"&gt;{{ icon_info }}&lt;/span&gt;&lt;/button&gt;&lt;/a&gt; "</v>
      </c>
    </row>
    <row r="691" spans="1:18">
      <c r="A691" s="82">
        <v>2</v>
      </c>
      <c r="B691" s="82" t="s">
        <v>1922</v>
      </c>
      <c r="C691" s="82"/>
      <c r="D691" s="82" t="s">
        <v>1669</v>
      </c>
      <c r="E691" s="82" t="s">
        <v>1396</v>
      </c>
      <c r="F691" s="82" t="s">
        <v>467</v>
      </c>
      <c r="G691" s="82" t="s">
        <v>467</v>
      </c>
      <c r="H691" s="106" t="str">
        <f t="shared" si="22"/>
        <v>mod_zero_inflation_tl</v>
      </c>
      <c r="I691" s="97" t="s">
        <v>1373</v>
      </c>
      <c r="J691" s="97" t="str">
        <f>VLOOKUP(F691,glossary!H:L,5,FALSE)</f>
        <v>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c r="K691" s="82" t="s">
        <v>2073</v>
      </c>
      <c r="L691" s="82" t="str">
        <f>"{{ "&amp;H691&amp;" }}"</f>
        <v>{{ mod_zero_inflation_tl }}</v>
      </c>
      <c r="M691" s="110" t="s">
        <v>1276</v>
      </c>
      <c r="N691" t="s">
        <v>1277</v>
      </c>
      <c r="O691" s="22" t="s">
        <v>2404</v>
      </c>
      <c r="P691" t="s">
        <v>2403</v>
      </c>
      <c r="Q691" t="str">
        <f t="shared" si="21"/>
        <v xml:space="preserve">    mod_zero_inflation_tl: "&lt;a href=\"09_glossary.html#mod_zero_inflation\" target=\"_blank\" data-bs-toggle=\"tooltip\" data-bs-title=\"An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2019).\"&gt;zero-inflation&lt;button type=\"button\" class=\"btn btn-bd-tip-info-hidden btn-sm position-relative\"&gt;.&lt;span class=\"position-absolute top-0 start-100 translate-middle\"&gt;{{ icon_info }}&lt;/span&gt;&lt;/button&gt;&lt;/a&gt; "</v>
      </c>
    </row>
    <row r="692" spans="1:18">
      <c r="A692" s="82">
        <v>3</v>
      </c>
      <c r="B692" s="82" t="s">
        <v>1916</v>
      </c>
      <c r="C692" s="82"/>
      <c r="D692" s="82" t="s">
        <v>1669</v>
      </c>
      <c r="E692" s="82" t="s">
        <v>1396</v>
      </c>
      <c r="F692" s="82" t="s">
        <v>467</v>
      </c>
      <c r="G692" s="86" t="s">
        <v>467</v>
      </c>
      <c r="H692" s="106" t="str">
        <f t="shared" si="22"/>
        <v>mod_zero_inflation_tl</v>
      </c>
      <c r="I692" s="104" t="s">
        <v>1373</v>
      </c>
      <c r="J692" s="97" t="str">
        <f>VLOOKUP(F692,glossary!H:L,5,FALSE)</f>
        <v>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c r="K692" s="99" t="s">
        <v>1373</v>
      </c>
      <c r="L692" s="82" t="str">
        <f>"{{ "&amp;H692&amp;" }}"</f>
        <v>{{ mod_zero_inflation_tl }}</v>
      </c>
      <c r="M692" s="110" t="s">
        <v>1276</v>
      </c>
      <c r="N692" t="s">
        <v>1277</v>
      </c>
      <c r="O692" s="22" t="s">
        <v>2404</v>
      </c>
      <c r="P692" t="s">
        <v>2403</v>
      </c>
      <c r="Q692" t="str">
        <f t="shared" si="21"/>
        <v xml:space="preserve">    mod_zero_inflation_tl: "&lt;a href=\"09_glossary.html#mod_zero_inflation\" target=\"_blank\" data-bs-toggle=\"tooltip\" data-bs-title=\"An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2019).\"&gt;zero-inflation&lt;button type=\"button\" class=\"btn btn-bd-tip-info-hidden btn-sm position-relative\"&gt;.&lt;span class=\"position-absolute top-0 start-100 translate-middle\"&gt;{{ icon_info }}&lt;/span&gt;&lt;/button&gt;&lt;/a&gt; "</v>
      </c>
    </row>
    <row r="693" spans="1:18">
      <c r="A693" s="82">
        <v>2</v>
      </c>
      <c r="B693" s="82" t="s">
        <v>1922</v>
      </c>
      <c r="C693" s="82"/>
      <c r="D693" s="82" t="s">
        <v>1670</v>
      </c>
      <c r="E693" s="82" t="s">
        <v>1396</v>
      </c>
      <c r="F693" s="82" t="s">
        <v>467</v>
      </c>
      <c r="G693" s="82" t="s">
        <v>467</v>
      </c>
      <c r="H693" s="106" t="str">
        <f t="shared" si="22"/>
        <v>mod_zero_inflation_tu</v>
      </c>
      <c r="I693" s="97" t="s">
        <v>52</v>
      </c>
      <c r="J693" s="97" t="str">
        <f>VLOOKUP(F693,glossary!H:L,5,FALSE)</f>
        <v>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c r="K693" s="82" t="s">
        <v>2072</v>
      </c>
      <c r="L693" s="82" t="str">
        <f>"{{ "&amp;H693&amp;" }}"</f>
        <v>{{ mod_zero_inflation_tu }}</v>
      </c>
      <c r="M693" s="110" t="s">
        <v>1276</v>
      </c>
      <c r="N693" t="s">
        <v>1277</v>
      </c>
      <c r="O693" s="22" t="s">
        <v>2404</v>
      </c>
      <c r="P693" t="s">
        <v>2403</v>
      </c>
      <c r="Q693" t="str">
        <f t="shared" si="21"/>
        <v xml:space="preserve">    mod_zero_inflation_tu: "&lt;a href=\"09_glossary.html#mod_zero_inflation\" target=\"_blank\" data-bs-toggle=\"tooltip\" data-bs-title=\"An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2019).\"&gt;Zero-inflation&lt;button type=\"button\" class=\"btn btn-bd-tip-info-hidden btn-sm position-relative\"&gt;.&lt;span class=\"position-absolute top-0 start-100 translate-middle\"&gt;{{ icon_info }}&lt;/span&gt;&lt;/button&gt;&lt;/a&gt; "</v>
      </c>
    </row>
    <row r="694" spans="1:18">
      <c r="A694" s="82">
        <v>3</v>
      </c>
      <c r="B694" s="82" t="s">
        <v>1916</v>
      </c>
      <c r="C694" s="82"/>
      <c r="D694" s="82" t="s">
        <v>1670</v>
      </c>
      <c r="E694" s="82" t="s">
        <v>1396</v>
      </c>
      <c r="F694" s="82" t="s">
        <v>467</v>
      </c>
      <c r="G694" s="86" t="s">
        <v>467</v>
      </c>
      <c r="H694" s="106" t="str">
        <f t="shared" si="22"/>
        <v>mod_zero_inflation_tu</v>
      </c>
      <c r="I694" s="102" t="s">
        <v>52</v>
      </c>
      <c r="J694" s="97" t="str">
        <f>VLOOKUP(F694,glossary!H:L,5,FALSE)</f>
        <v>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c r="K694" s="98" t="s">
        <v>52</v>
      </c>
      <c r="L694" s="82" t="str">
        <f>"{{ "&amp;H694&amp;" }}"</f>
        <v>{{ mod_zero_inflation_tu }}</v>
      </c>
      <c r="M694" s="110" t="s">
        <v>1276</v>
      </c>
      <c r="N694" t="s">
        <v>1277</v>
      </c>
      <c r="O694" s="22" t="s">
        <v>2404</v>
      </c>
      <c r="P694" t="s">
        <v>2403</v>
      </c>
      <c r="Q694" t="str">
        <f t="shared" si="21"/>
        <v xml:space="preserve">    mod_zero_inflation_tu: "&lt;a href=\"09_glossary.html#mod_zero_inflation\" target=\"_blank\" data-bs-toggle=\"tooltip\" data-bs-title=\"An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2019).\"&gt;Zero-inflation&lt;button type=\"button\" class=\"btn btn-bd-tip-info-hidden btn-sm position-relative\"&gt;.&lt;span class=\"position-absolute top-0 start-100 translate-middle\"&gt;{{ icon_info }}&lt;/span&gt;&lt;/button&gt;&lt;/a&gt; "</v>
      </c>
    </row>
    <row r="695" spans="1:18">
      <c r="A695" s="82">
        <v>1</v>
      </c>
      <c r="B695" s="82" t="s">
        <v>1525</v>
      </c>
      <c r="C695" s="82" t="s">
        <v>0</v>
      </c>
      <c r="D695" s="82" t="s">
        <v>1670</v>
      </c>
      <c r="E695" s="82" t="s">
        <v>2290</v>
      </c>
      <c r="F695" s="82" t="s">
        <v>447</v>
      </c>
      <c r="G695" s="82" t="s">
        <v>447</v>
      </c>
      <c r="H695" s="106" t="str">
        <f t="shared" si="22"/>
        <v>mod_rai_zinb_tu_abrv</v>
      </c>
      <c r="I695" s="97" t="s">
        <v>1613</v>
      </c>
      <c r="J695" s="97" t="str">
        <f>VLOOKUP(F695,glossary!H:L,5,FALSE)</f>
        <v>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K695" s="82" t="s">
        <v>1596</v>
      </c>
      <c r="L695" s="82" t="str">
        <f>"{{ "&amp;H695&amp;" }}"</f>
        <v>{{ mod_rai_zinb_tu_abrv }}</v>
      </c>
      <c r="M695" s="110" t="s">
        <v>1276</v>
      </c>
      <c r="N695" t="s">
        <v>1277</v>
      </c>
      <c r="O695" s="22" t="s">
        <v>2404</v>
      </c>
      <c r="P695" t="s">
        <v>2403</v>
      </c>
      <c r="Q695" t="str">
        <f t="shared" si="21"/>
        <v xml:space="preserve">    mod_rai_zinb_tu_abrv: "&lt;a href=\"09_glossary.html#mod_rai_zinb\" target=\"_blank\" data-bs-toggle=\"tooltip\" data-bs-title=\"A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indices]\"&gt;ZINB&lt;button type=\"button\" class=\"btn btn-bd-tip-info-hidden btn-sm position-relative\"&gt;.&lt;span class=\"position-absolute top-0 start-100 translate-middle\"&gt;{{ icon_info }}&lt;/span&gt;&lt;/button&gt;&lt;/a&gt; "</v>
      </c>
    </row>
    <row r="696" spans="1:18">
      <c r="A696" s="82">
        <v>1</v>
      </c>
      <c r="B696" s="82" t="s">
        <v>1525</v>
      </c>
      <c r="C696" s="82" t="s">
        <v>0</v>
      </c>
      <c r="D696" s="82" t="s">
        <v>1670</v>
      </c>
      <c r="E696" s="82" t="s">
        <v>2290</v>
      </c>
      <c r="F696" s="82" t="s">
        <v>450</v>
      </c>
      <c r="G696" s="82" t="s">
        <v>450</v>
      </c>
      <c r="H696" s="106" t="str">
        <f t="shared" ref="H696:H720" si="23">IF(D696="-","-",IF(E696&lt;&gt;"-",(G696&amp;"_"&amp;D696&amp;"_"&amp;E696),G696&amp;"_"&amp;D696))</f>
        <v>mod_rai_zip_tu_abrv</v>
      </c>
      <c r="I696" s="97" t="s">
        <v>1614</v>
      </c>
      <c r="J696" s="97" t="str">
        <f>VLOOKUP(F696,glossary!H:L,5,FALSE)</f>
        <v>A regression model for count data that both follows the Poisson distribution and contains excess zeros (Lambert, 1992). ZIP models are only appropriate for data for which the overdispersion is not solely due to zero-inflation. [relative abundance indices]</v>
      </c>
      <c r="K696" s="82" t="s">
        <v>1597</v>
      </c>
      <c r="L696" s="82" t="str">
        <f>"{{ "&amp;H696&amp;" }}"</f>
        <v>{{ mod_rai_zip_tu_abrv }}</v>
      </c>
      <c r="M696" s="110" t="s">
        <v>1276</v>
      </c>
      <c r="N696" t="s">
        <v>1277</v>
      </c>
      <c r="O696" s="22" t="s">
        <v>2404</v>
      </c>
      <c r="P696" t="s">
        <v>2403</v>
      </c>
      <c r="Q696" t="str">
        <f t="shared" si="21"/>
        <v xml:space="preserve">    mod_rai_zip_tu_abrv: "&lt;a href=\"09_glossary.html#mod_rai_zip\" target=\"_blank\" data-bs-toggle=\"tooltip\" data-bs-title=\"A regression model for count data that both follows the Poisson distribution and contains excess zeros (Lambert, 1992). ZIP models are only appropriate for data for which the overdispersion is not solely due to zero-inflation. [relative abundance indices]\"&gt;ZIP&lt;button type=\"button\" class=\"btn btn-bd-tip-info-hidden btn-sm position-relative\"&gt;.&lt;span class=\"position-absolute top-0 start-100 translate-middle\"&gt;{{ icon_info }}&lt;/span&gt;&lt;/button&gt;&lt;/a&gt; "</v>
      </c>
    </row>
    <row r="697" spans="1:18">
      <c r="A697" s="82">
        <v>0</v>
      </c>
      <c r="B697" s="82" t="s">
        <v>780</v>
      </c>
      <c r="C697" s="82"/>
      <c r="D697" s="82" t="s">
        <v>1396</v>
      </c>
      <c r="E697" s="82" t="s">
        <v>1396</v>
      </c>
      <c r="F697" s="82" t="s">
        <v>2276</v>
      </c>
      <c r="G697" s="82" t="s">
        <v>2276</v>
      </c>
      <c r="H697" s="106" t="str">
        <f t="shared" si="23"/>
        <v>-</v>
      </c>
      <c r="J697" s="97" t="s">
        <v>1396</v>
      </c>
      <c r="K697" s="82" t="s">
        <v>2277</v>
      </c>
      <c r="L697" s="82" t="s">
        <v>2276</v>
      </c>
      <c r="M697" s="110" t="s">
        <v>1276</v>
      </c>
      <c r="N697" t="s">
        <v>1277</v>
      </c>
      <c r="O697" s="22" t="s">
        <v>2404</v>
      </c>
      <c r="P697" t="s">
        <v>2403</v>
      </c>
      <c r="Q697" t="str">
        <f t="shared" si="21"/>
        <v>-</v>
      </c>
    </row>
    <row r="698" spans="1:18">
      <c r="A698" s="82">
        <v>0</v>
      </c>
      <c r="B698" s="82" t="s">
        <v>780</v>
      </c>
      <c r="C698" s="82"/>
      <c r="D698" s="82" t="s">
        <v>1396</v>
      </c>
      <c r="E698" s="82" t="s">
        <v>1396</v>
      </c>
      <c r="F698" s="82" t="s">
        <v>2274</v>
      </c>
      <c r="G698" s="82" t="s">
        <v>2274</v>
      </c>
      <c r="H698" s="106" t="str">
        <f t="shared" si="23"/>
        <v>-</v>
      </c>
      <c r="J698" s="97" t="s">
        <v>1396</v>
      </c>
      <c r="K698" s="82" t="s">
        <v>2275</v>
      </c>
      <c r="L698" s="82" t="s">
        <v>2274</v>
      </c>
      <c r="M698" s="110" t="s">
        <v>1276</v>
      </c>
      <c r="N698" t="s">
        <v>1277</v>
      </c>
      <c r="O698" s="22" t="s">
        <v>2404</v>
      </c>
      <c r="P698" t="s">
        <v>2403</v>
      </c>
      <c r="Q698" t="str">
        <f t="shared" si="21"/>
        <v>-</v>
      </c>
    </row>
    <row r="699" spans="1:18">
      <c r="A699" s="82">
        <v>0</v>
      </c>
      <c r="B699" s="82" t="s">
        <v>780</v>
      </c>
      <c r="C699" s="82"/>
      <c r="D699" s="82" t="s">
        <v>1396</v>
      </c>
      <c r="E699" s="82" t="s">
        <v>1396</v>
      </c>
      <c r="F699" s="82"/>
      <c r="G699" s="82"/>
      <c r="H699" s="106" t="str">
        <f t="shared" si="23"/>
        <v>-</v>
      </c>
      <c r="I699" s="102"/>
      <c r="J699" s="97" t="s">
        <v>1396</v>
      </c>
      <c r="K699" s="86" t="s">
        <v>1895</v>
      </c>
      <c r="L699" s="86" t="s">
        <v>1894</v>
      </c>
      <c r="M699" s="110" t="s">
        <v>1276</v>
      </c>
      <c r="N699" t="s">
        <v>1277</v>
      </c>
      <c r="O699" s="22" t="s">
        <v>2404</v>
      </c>
      <c r="P699" t="s">
        <v>2403</v>
      </c>
      <c r="Q699" t="str">
        <f t="shared" si="21"/>
        <v>-</v>
      </c>
    </row>
    <row r="700" spans="1:18">
      <c r="B700" s="82" t="s">
        <v>780</v>
      </c>
      <c r="D700" s="82" t="s">
        <v>1670</v>
      </c>
      <c r="E700" s="82" t="s">
        <v>1396</v>
      </c>
      <c r="F700" s="82" t="s">
        <v>1852</v>
      </c>
      <c r="G700" s="82" t="s">
        <v>1852</v>
      </c>
      <c r="H700" s="106" t="str">
        <f t="shared" si="23"/>
        <v>sp_accum_curve_tu</v>
      </c>
      <c r="I700" s="82" t="s">
        <v>1845</v>
      </c>
      <c r="J700" s="97" t="str">
        <f>VLOOKUP(F700,glossary!H:L,5,FALSE)</f>
        <v>“A curve of rising biodiversity in which the x-axis is the number of sampling units (individuals or samples) from an assemblage and the y-axis is the observed species richness. The species accumulation curve rises monotonically to an asymptotic maximum number of species.” (Gotelli &amp; Chao, 2013)</v>
      </c>
      <c r="K700" t="s">
        <v>2388</v>
      </c>
      <c r="L700" s="82" t="str">
        <f t="shared" ref="L700:L736" si="24">"{{ "&amp;H700&amp;" }}"</f>
        <v>{{ sp_accum_curve_tu }}</v>
      </c>
      <c r="M700" s="110" t="s">
        <v>1276</v>
      </c>
      <c r="N700" t="s">
        <v>1277</v>
      </c>
      <c r="O700" s="22" t="s">
        <v>2404</v>
      </c>
      <c r="P700" t="s">
        <v>2403</v>
      </c>
      <c r="Q700" t="str">
        <f t="shared" si="21"/>
        <v xml:space="preserve">    sp_accum_curve_tu: "&lt;a href=\"09_glossary.html#sp_accum_curve\" target=\"_blank\" data-bs-toggle=\"tooltip\" data-bs-title=\"“A curve of rising biodiversity in which the x-axis is the number of sampling units (individuals or samples) from an assemblage and the y-axis is the observed species richness. The species accumulation curve rises monotonically to an asymptotic maximum number of species.” (Gotelli &amp; Chao, 2013)\"&gt;Species-accumulation curve&lt;button type=\"button\" class=\"btn btn-bd-tip-info-hidden btn-sm position-relative\"&gt;.&lt;span class=\"position-absolute top-0 start-100 translate-middle\"&gt;{{ icon_info }}&lt;/span&gt;&lt;/button&gt;&lt;/a&gt; "</v>
      </c>
    </row>
    <row r="701" spans="1:18">
      <c r="B701" s="82" t="s">
        <v>780</v>
      </c>
      <c r="D701" s="82" t="s">
        <v>1670</v>
      </c>
      <c r="E701" s="82" t="s">
        <v>1396</v>
      </c>
      <c r="F701" s="82" t="s">
        <v>1397</v>
      </c>
      <c r="G701" s="82" t="s">
        <v>1397</v>
      </c>
      <c r="H701" s="106" t="str">
        <f t="shared" si="23"/>
        <v>rarefaction_tu</v>
      </c>
      <c r="I701" s="82" t="s">
        <v>1846</v>
      </c>
      <c r="J701" s="97" t="str">
        <f>VLOOKUP(F701,glossary!H:L,5,FALSE)</f>
        <v>“A statistical interpolation method of rarefying or thinning a reference sample by drawing random subsets of individuals (or samples) in order to standardize the comparison of biological diversity on the basis of a common number of individuals or samples” (Gotelli &amp; Chao, 2013)</v>
      </c>
      <c r="K701" t="s">
        <v>2389</v>
      </c>
      <c r="L701" s="82" t="str">
        <f t="shared" si="24"/>
        <v>{{ rarefaction_tu }}</v>
      </c>
      <c r="M701" s="110" t="s">
        <v>1276</v>
      </c>
      <c r="N701" t="s">
        <v>1277</v>
      </c>
      <c r="O701" s="22" t="s">
        <v>2404</v>
      </c>
      <c r="P701" t="s">
        <v>2403</v>
      </c>
      <c r="Q701" t="str">
        <f t="shared" si="21"/>
        <v xml:space="preserve">    rarefaction_tu: "&lt;a href=\"09_glossary.html#rarefaction\" target=\"_blank\" data-bs-toggle=\"tooltip\" data-bs-title=\"“A statistical interpolation method of rarefying or thinning a reference sample by drawing random subsets of individuals (or samples) in order to standardize the comparison of biological diversity on the basis of a common number of individuals or samples” (Gotelli &amp; Chao, 2013)\"&gt;Rarefaction&lt;button type=\"button\" class=\"btn btn-bd-tip-info-hidden btn-sm position-relative\"&gt;.&lt;span class=\"position-absolute top-0 start-100 translate-middle\"&gt;{{ icon_info }}&lt;/span&gt;&lt;/button&gt;&lt;/a&gt; "</v>
      </c>
    </row>
    <row r="702" spans="1:18">
      <c r="B702" s="82" t="s">
        <v>780</v>
      </c>
      <c r="D702" s="82" t="s">
        <v>1670</v>
      </c>
      <c r="E702" s="82" t="s">
        <v>1396</v>
      </c>
      <c r="F702" s="85" t="s">
        <v>792</v>
      </c>
      <c r="G702" s="85" t="s">
        <v>792</v>
      </c>
      <c r="H702" s="106" t="str">
        <f t="shared" si="23"/>
        <v>bias_tu</v>
      </c>
      <c r="I702" s="82" t="s">
        <v>636</v>
      </c>
      <c r="J702" s="97" t="str">
        <f>VLOOKUP(F702,glossary!H:L,5,FALSE)</f>
        <v>A skewed or altered perspective. Biased data refers to data that may be inaccurate or unevenly portrayed (usually in favour of specific variables) and is therefore not as robust.' (Kemp et al., 2022).</v>
      </c>
      <c r="K702" t="s">
        <v>1763</v>
      </c>
      <c r="L702" s="82" t="str">
        <f t="shared" si="24"/>
        <v>{{ bias_tu }}</v>
      </c>
      <c r="M702" s="110" t="s">
        <v>1276</v>
      </c>
      <c r="N702" t="s">
        <v>1277</v>
      </c>
      <c r="O702" s="22" t="s">
        <v>2404</v>
      </c>
      <c r="P702" t="s">
        <v>2403</v>
      </c>
      <c r="Q702" t="str">
        <f t="shared" si="21"/>
        <v xml:space="preserve">    bias_tu: "&lt;a href=\"09_glossary.html#bias\" target=\"_blank\" data-bs-toggle=\"tooltip\" data-bs-title=\"A skewed or altered perspective. Biased data refers to data that may be inaccurate or unevenly portrayed (usually in favour of specific variables) and is therefore not as robust.' (Kemp et al., 2022).\"&gt;Bias&lt;button type=\"button\" class=\"btn btn-bd-tip-info-hidden btn-sm position-relative\"&gt;.&lt;span class=\"position-absolute top-0 start-100 translate-middle\"&gt;{{ icon_info }}&lt;/span&gt;&lt;/button&gt;&lt;/a&gt; "</v>
      </c>
    </row>
    <row r="703" spans="1:18">
      <c r="B703" s="82" t="s">
        <v>780</v>
      </c>
      <c r="D703" s="82" t="s">
        <v>1670</v>
      </c>
      <c r="E703" s="82" t="s">
        <v>1396</v>
      </c>
      <c r="F703" s="82" t="s">
        <v>799</v>
      </c>
      <c r="G703" s="82" t="s">
        <v>799</v>
      </c>
      <c r="H703" s="106" t="str">
        <f t="shared" si="23"/>
        <v>accuracy_tu</v>
      </c>
      <c r="I703" s="86" t="s">
        <v>669</v>
      </c>
      <c r="J703" s="97" t="str">
        <f>VLOOKUP(F703,glossary!H:L,5,FALSE)</f>
        <v>How close a measured or estimated value is to the true value' (Clarke et al., 2023).</v>
      </c>
      <c r="K703" t="s">
        <v>1793</v>
      </c>
      <c r="L703" s="82" t="str">
        <f t="shared" si="24"/>
        <v>{{ accuracy_tu }}</v>
      </c>
      <c r="M703" s="110" t="s">
        <v>1276</v>
      </c>
      <c r="N703" t="s">
        <v>1277</v>
      </c>
      <c r="O703" s="22" t="s">
        <v>2404</v>
      </c>
      <c r="P703" t="s">
        <v>2403</v>
      </c>
      <c r="Q703" t="str">
        <f t="shared" si="21"/>
        <v xml:space="preserve">    accuracy_tu: "&lt;a href=\"09_glossary.html#accuracy\" target=\"_blank\" data-bs-toggle=\"tooltip\" data-bs-title=\"How close a measured or estimated value is to the true value' (Clarke et al., 2023).\"&gt;Accuracy&lt;button type=\"button\" class=\"btn btn-bd-tip-info-hidden btn-sm position-relative\"&gt;.&lt;span class=\"position-absolute top-0 start-100 translate-middle\"&gt;{{ icon_info }}&lt;/span&gt;&lt;/button&gt;&lt;/a&gt; "</v>
      </c>
    </row>
    <row r="704" spans="1:18">
      <c r="B704" s="82" t="s">
        <v>780</v>
      </c>
      <c r="D704" s="82" t="s">
        <v>1670</v>
      </c>
      <c r="E704" s="82" t="s">
        <v>1396</v>
      </c>
      <c r="F704" s="82" t="s">
        <v>793</v>
      </c>
      <c r="G704" s="82" t="s">
        <v>793</v>
      </c>
      <c r="H704" s="106" t="str">
        <f t="shared" si="23"/>
        <v>data_tu</v>
      </c>
      <c r="I704" s="82" t="s">
        <v>637</v>
      </c>
      <c r="J704" s="97" t="str">
        <f>VLOOKUP(F704,glossary!H:L,5,FALSE)</f>
        <v>Information, commonly facts or numbers, that are collected and can be examined and/or measured to help guide decision-making.' (Kemp et al., 2022).</v>
      </c>
      <c r="K704" t="s">
        <v>1766</v>
      </c>
      <c r="L704" s="82" t="str">
        <f t="shared" si="24"/>
        <v>{{ data_tu }}</v>
      </c>
      <c r="M704" s="110" t="s">
        <v>1276</v>
      </c>
      <c r="N704" t="s">
        <v>1277</v>
      </c>
      <c r="O704" s="22" t="s">
        <v>2404</v>
      </c>
      <c r="P704" t="s">
        <v>2403</v>
      </c>
      <c r="Q704" t="str">
        <f t="shared" si="21"/>
        <v xml:space="preserve">    data_tu: "&lt;a href=\"09_glossary.html#data\" target=\"_blank\" data-bs-toggle=\"tooltip\" data-bs-title=\"Information, commonly facts or numbers, that are collected and can be examined and/or measured to help guide decision-making.' (Kemp et al., 2022).\"&gt;Data&lt;button type=\"button\" class=\"btn btn-bd-tip-info-hidden btn-sm position-relative\"&gt;.&lt;span class=\"position-absolute top-0 start-100 translate-middle\"&gt;{{ icon_info }}&lt;/span&gt;&lt;/button&gt;&lt;/a&gt; "</v>
      </c>
    </row>
    <row r="705" spans="1:17">
      <c r="B705" s="82" t="s">
        <v>780</v>
      </c>
      <c r="D705" s="82" t="s">
        <v>1670</v>
      </c>
      <c r="E705" s="82" t="s">
        <v>1396</v>
      </c>
      <c r="F705" s="82" t="s">
        <v>812</v>
      </c>
      <c r="G705" s="82" t="s">
        <v>812</v>
      </c>
      <c r="H705" s="106" t="str">
        <f t="shared" si="23"/>
        <v>sp_specific_tu</v>
      </c>
      <c r="I705" s="82" t="s">
        <v>653</v>
      </c>
      <c r="J705" s="97" t="str">
        <f>VLOOKUP(F705,glossary!H:L,5,FALSE)</f>
        <v>Relating to one specific species. For example, focusing specifically on moose.' (Kemp et al., 2022).</v>
      </c>
      <c r="K705" t="s">
        <v>1785</v>
      </c>
      <c r="L705" s="82" t="str">
        <f t="shared" si="24"/>
        <v>{{ sp_specific_tu }}</v>
      </c>
      <c r="M705" s="110" t="s">
        <v>1276</v>
      </c>
      <c r="N705" t="s">
        <v>1277</v>
      </c>
      <c r="O705" s="22" t="s">
        <v>2404</v>
      </c>
      <c r="P705" t="s">
        <v>2403</v>
      </c>
      <c r="Q705" t="str">
        <f t="shared" si="21"/>
        <v xml:space="preserve">    sp_specific_tu: "&lt;a href=\"09_glossary.html#sp_specific\" target=\"_blank\" data-bs-toggle=\"tooltip\" data-bs-title=\"Relating to one specific species. For example, focusing specifically on moose.' (Kemp et al., 2022).\"&gt;Species-specific&lt;button type=\"button\" class=\"btn btn-bd-tip-info-hidden btn-sm position-relative\"&gt;.&lt;span class=\"position-absolute top-0 start-100 translate-middle\"&gt;{{ icon_info }}&lt;/span&gt;&lt;/button&gt;&lt;/a&gt; "</v>
      </c>
    </row>
    <row r="706" spans="1:17">
      <c r="B706" s="82" t="s">
        <v>780</v>
      </c>
      <c r="D706" s="82" t="s">
        <v>1670</v>
      </c>
      <c r="E706" s="82" t="s">
        <v>2296</v>
      </c>
      <c r="F706" s="82" t="s">
        <v>805</v>
      </c>
      <c r="G706" s="82" t="s">
        <v>805</v>
      </c>
      <c r="H706" s="106" t="str">
        <f t="shared" ref="H706" si="25">IF(D706="-","-",IF(E706&lt;&gt;"-",(G706&amp;"_"&amp;D706&amp;"_"&amp;E706),G706&amp;"_"&amp;D706))</f>
        <v>home_range_tu_pl</v>
      </c>
      <c r="I706" s="82" t="s">
        <v>1862</v>
      </c>
      <c r="J706" s="97" t="str">
        <f>VLOOKUP(F706,glossary!H:L,5,FALSE)</f>
        <v>the area within which an animal normally lives and finds what it needs to survive and reproduce.</v>
      </c>
      <c r="K706" t="s">
        <v>2376</v>
      </c>
      <c r="L706" s="82" t="str">
        <f t="shared" si="24"/>
        <v>{{ home_range_tu_pl }}</v>
      </c>
      <c r="M706" s="110" t="s">
        <v>1276</v>
      </c>
      <c r="N706" t="s">
        <v>1277</v>
      </c>
      <c r="O706" s="22" t="s">
        <v>2404</v>
      </c>
      <c r="P706" t="s">
        <v>2403</v>
      </c>
      <c r="Q706" t="str">
        <f t="shared" si="21"/>
        <v xml:space="preserve">    home_range_tu_pl: "&lt;a href=\"09_glossary.html#home_range\" target=\"_blank\" data-bs-toggle=\"tooltip\" data-bs-title=\"the area within which an animal normally lives and finds what it needs to survive and reproduce.\"&gt;Home ranges&lt;button type=\"button\" class=\"btn btn-bd-tip-info-hidden btn-sm position-relative\"&gt;.&lt;span class=\"position-absolute top-0 start-100 translate-middle\"&gt;{{ icon_info }}&lt;/span&gt;&lt;/button&gt;&lt;/a&gt; "</v>
      </c>
    </row>
    <row r="707" spans="1:17">
      <c r="B707" s="82" t="s">
        <v>780</v>
      </c>
      <c r="D707" s="82" t="s">
        <v>1670</v>
      </c>
      <c r="E707" s="82" t="s">
        <v>1396</v>
      </c>
      <c r="F707" s="82" t="s">
        <v>805</v>
      </c>
      <c r="G707" s="82" t="s">
        <v>805</v>
      </c>
      <c r="H707" s="106" t="str">
        <f t="shared" si="23"/>
        <v>home_range_tu</v>
      </c>
      <c r="I707" s="82" t="s">
        <v>680</v>
      </c>
      <c r="J707" s="97" t="str">
        <f>VLOOKUP(F707,glossary!H:L,5,FALSE)</f>
        <v>the area within which an animal normally lives and finds what it needs to survive and reproduce.</v>
      </c>
      <c r="K707" t="s">
        <v>2376</v>
      </c>
      <c r="L707" s="82" t="str">
        <f t="shared" si="24"/>
        <v>{{ home_range_tu }}</v>
      </c>
      <c r="M707" s="110" t="s">
        <v>1276</v>
      </c>
      <c r="N707" t="s">
        <v>1277</v>
      </c>
      <c r="O707" s="22" t="s">
        <v>2404</v>
      </c>
      <c r="P707" t="s">
        <v>2403</v>
      </c>
      <c r="Q707" t="str">
        <f t="shared" ref="Q707:Q736" si="26">IF(J707&lt;&gt;"-",("    "&amp;H707&amp;": "&amp;""""&amp;"&lt;a href=\"&amp;""""&amp;"09_glossary.html#"&amp;G707&amp;N707&amp;J707&amp;O707&amp;I707&amp;P707&amp;""""),"-")</f>
        <v xml:space="preserve">    home_range_tu: "&lt;a href=\"09_glossary.html#home_range\" target=\"_blank\" data-bs-toggle=\"tooltip\" data-bs-title=\"the area within which an animal normally lives and finds what it needs to survive and reproduce.\"&gt;Home range&lt;button type=\"button\" class=\"btn btn-bd-tip-info-hidden btn-sm position-relative\"&gt;.&lt;span class=\"position-absolute top-0 start-100 translate-middle\"&gt;{{ icon_info }}&lt;/span&gt;&lt;/button&gt;&lt;/a&gt; "</v>
      </c>
    </row>
    <row r="708" spans="1:17">
      <c r="B708" s="82" t="s">
        <v>780</v>
      </c>
      <c r="D708" s="82" t="s">
        <v>1670</v>
      </c>
      <c r="E708" s="82" t="s">
        <v>1396</v>
      </c>
      <c r="F708" s="82" t="s">
        <v>2364</v>
      </c>
      <c r="G708" s="82" t="s">
        <v>2364</v>
      </c>
      <c r="H708" s="106" t="str">
        <f t="shared" si="23"/>
        <v>distribution_species_tu</v>
      </c>
      <c r="I708" s="82" t="s">
        <v>1759</v>
      </c>
      <c r="J708" s="97" t="str">
        <f>VLOOKUP(F708,glossary!H:L,5,FALSE)</f>
        <v>the manner in which a species is spatially arranged. The geographic limits of a particular taxon's distribution is its range, often represented as shaded areas on a map.</v>
      </c>
      <c r="K708" t="s">
        <v>1758</v>
      </c>
      <c r="L708" s="82" t="str">
        <f t="shared" si="24"/>
        <v>{{ distribution_species_tu }}</v>
      </c>
      <c r="M708" s="110" t="s">
        <v>1276</v>
      </c>
      <c r="N708" t="s">
        <v>1277</v>
      </c>
      <c r="O708" s="22" t="s">
        <v>2404</v>
      </c>
      <c r="P708" t="s">
        <v>2403</v>
      </c>
      <c r="Q708" t="str">
        <f t="shared" si="26"/>
        <v xml:space="preserve">    distribution_species_tu: "&lt;a href=\"09_glossary.html#distribution_species\" target=\"_blank\" data-bs-toggle=\"tooltip\" data-bs-title=\"the manner in which a species is spatially arranged. The geographic limits of a particular taxon's distribution is its range, often represented as shaded areas on a map.\"&gt;Species distribution&lt;button type=\"button\" class=\"btn btn-bd-tip-info-hidden btn-sm position-relative\"&gt;.&lt;span class=\"position-absolute top-0 start-100 translate-middle\"&gt;{{ icon_info }}&lt;/span&gt;&lt;/button&gt;&lt;/a&gt; "</v>
      </c>
    </row>
    <row r="709" spans="1:17">
      <c r="B709" s="82" t="s">
        <v>780</v>
      </c>
      <c r="D709" s="82" t="s">
        <v>1670</v>
      </c>
      <c r="E709" s="82" t="s">
        <v>1396</v>
      </c>
      <c r="F709" s="82" t="s">
        <v>460</v>
      </c>
      <c r="G709" s="82" t="s">
        <v>460</v>
      </c>
      <c r="H709" s="106" t="str">
        <f t="shared" si="23"/>
        <v>sp_rarity_tu</v>
      </c>
      <c r="I709" s="82" t="s">
        <v>677</v>
      </c>
      <c r="J709" s="97" t="str">
        <f>VLOOKUP(F709,glossary!H:L,5,FALSE)</f>
        <v>the number of individuals present of the species in question, relative to the total number of individuals of all species (or how “represented” is the species when considering the total number of individuals of all species).</v>
      </c>
      <c r="K709" t="s">
        <v>2365</v>
      </c>
      <c r="L709" s="82" t="str">
        <f t="shared" si="24"/>
        <v>{{ sp_rarity_tu }}</v>
      </c>
      <c r="M709" s="110" t="s">
        <v>1276</v>
      </c>
      <c r="N709" t="s">
        <v>1277</v>
      </c>
      <c r="O709" s="22" t="s">
        <v>2404</v>
      </c>
      <c r="P709" t="s">
        <v>2403</v>
      </c>
      <c r="Q709" t="str">
        <f t="shared" si="26"/>
        <v xml:space="preserve">    sp_rarity_tu: "&lt;a href=\"09_glossary.html#sp_rarity\" target=\"_blank\" data-bs-toggle=\"tooltip\" data-bs-title=\"the number of individuals present of the species in question, relative to the total number of individuals of all species (or how “represented” is the species when considering the total number of individuals of all species).\"&gt;Species rarity&lt;button type=\"button\" class=\"btn btn-bd-tip-info-hidden btn-sm position-relative\"&gt;.&lt;span class=\"position-absolute top-0 start-100 translate-middle\"&gt;{{ icon_info }}&lt;/span&gt;&lt;/button&gt;&lt;/a&gt; "</v>
      </c>
    </row>
    <row r="710" spans="1:17">
      <c r="B710" s="82" t="s">
        <v>780</v>
      </c>
      <c r="D710" s="82" t="s">
        <v>1670</v>
      </c>
      <c r="E710" s="82" t="s">
        <v>1396</v>
      </c>
      <c r="F710" s="82" t="s">
        <v>803</v>
      </c>
      <c r="G710" s="82" t="s">
        <v>803</v>
      </c>
      <c r="H710" s="106" t="str">
        <f t="shared" si="23"/>
        <v>variance_tu</v>
      </c>
      <c r="I710" s="82" t="s">
        <v>675</v>
      </c>
      <c r="J710" s="97" t="str">
        <f>VLOOKUP(F710,glossary!H:L,5,FALSE)</f>
        <v>The spread of numbers in a dataset compared to the mean of the dataset' (Clarke et al., 2023).</v>
      </c>
      <c r="K710" t="s">
        <v>1798</v>
      </c>
      <c r="L710" s="82" t="str">
        <f t="shared" si="24"/>
        <v>{{ variance_tu }}</v>
      </c>
      <c r="M710" s="110" t="s">
        <v>1276</v>
      </c>
      <c r="N710" t="s">
        <v>1277</v>
      </c>
      <c r="O710" s="22" t="s">
        <v>2404</v>
      </c>
      <c r="P710" t="s">
        <v>2403</v>
      </c>
      <c r="Q710" t="str">
        <f t="shared" si="26"/>
        <v xml:space="preserve">    variance_tu: "&lt;a href=\"09_glossary.html#variance\" target=\"_blank\" data-bs-toggle=\"tooltip\" data-bs-title=\"The spread of numbers in a dataset compared to the mean of the dataset' (Clarke et al., 2023).\"&gt;Variance&lt;button type=\"button\" class=\"btn btn-bd-tip-info-hidden btn-sm position-relative\"&gt;.&lt;span class=\"position-absolute top-0 start-100 translate-middle\"&gt;{{ icon_info }}&lt;/span&gt;&lt;/button&gt;&lt;/a&gt; "</v>
      </c>
    </row>
    <row r="711" spans="1:17">
      <c r="B711" s="82" t="s">
        <v>780</v>
      </c>
      <c r="D711" s="82" t="s">
        <v>1670</v>
      </c>
      <c r="E711" s="82" t="s">
        <v>1396</v>
      </c>
      <c r="F711" s="82" t="s">
        <v>2362</v>
      </c>
      <c r="G711" s="82" t="s">
        <v>2362</v>
      </c>
      <c r="H711" s="106" t="str">
        <f t="shared" si="23"/>
        <v>mod_divers_rich_rich_obs_tu</v>
      </c>
      <c r="I711" s="82" t="s">
        <v>1699</v>
      </c>
      <c r="J711" s="97" t="str">
        <f>VLOOKUP(F711,glossary!H:L,5,FALSE)</f>
        <v>the sum of the number of species seen' (e.g., Kitamura et al., 2010; Pettorelli et al., 2010; Ahumada et al., 2011; Aamejima et al., 2012)</v>
      </c>
      <c r="K711" t="s">
        <v>2390</v>
      </c>
      <c r="L711" s="82" t="str">
        <f t="shared" si="24"/>
        <v>{{ mod_divers_rich_rich_obs_tu }}</v>
      </c>
      <c r="M711" s="110" t="s">
        <v>1276</v>
      </c>
      <c r="N711" t="s">
        <v>1277</v>
      </c>
      <c r="O711" s="22" t="s">
        <v>2404</v>
      </c>
      <c r="P711" t="s">
        <v>2403</v>
      </c>
      <c r="Q711" t="str">
        <f t="shared" si="26"/>
        <v xml:space="preserve">    mod_divers_rich_rich_obs_tu: "&lt;a href=\"09_glossary.html#mod_divers_rich_rich_obs\" target=\"_blank\" data-bs-toggle=\"tooltip\" data-bs-title=\"the sum of the number of species seen' (e.g., Kitamura et al., 2010; Pettorelli et al., 2010; Ahumada et al., 2011; Aamejima et al., 2012)\"&gt;Observed species richness&lt;button type=\"button\" class=\"btn btn-bd-tip-info-hidden btn-sm position-relative\"&gt;.&lt;span class=\"position-absolute top-0 start-100 translate-middle\"&gt;{{ icon_info }}&lt;/span&gt;&lt;/button&gt;&lt;/a&gt; "</v>
      </c>
    </row>
    <row r="712" spans="1:17">
      <c r="B712" s="82" t="s">
        <v>780</v>
      </c>
      <c r="D712" s="82" t="s">
        <v>1670</v>
      </c>
      <c r="E712" s="82" t="s">
        <v>1396</v>
      </c>
      <c r="F712" s="82" t="s">
        <v>791</v>
      </c>
      <c r="G712" s="82" t="s">
        <v>791</v>
      </c>
      <c r="H712" s="106" t="str">
        <f t="shared" si="23"/>
        <v>biodiversity_tu</v>
      </c>
      <c r="I712" s="82" t="s">
        <v>635</v>
      </c>
      <c r="J712" s="97" t="str">
        <f>VLOOKUP(F712,glossary!H:L,5,FALSE)</f>
        <v>The variation of life in the natural world. In the context of this guide, biodiversity refers to the variety of different wildlife species found in an area.' (Kemp et al., 2022).</v>
      </c>
      <c r="K712" t="s">
        <v>1764</v>
      </c>
      <c r="L712" s="82" t="str">
        <f t="shared" si="24"/>
        <v>{{ biodiversity_tu }}</v>
      </c>
      <c r="M712" s="110" t="s">
        <v>1276</v>
      </c>
      <c r="N712" t="s">
        <v>1277</v>
      </c>
      <c r="O712" s="22" t="s">
        <v>2404</v>
      </c>
      <c r="P712" t="s">
        <v>2403</v>
      </c>
      <c r="Q712" t="str">
        <f t="shared" si="26"/>
        <v xml:space="preserve">    biodiversity_tu: "&lt;a href=\"09_glossary.html#biodiversity\" target=\"_blank\" data-bs-toggle=\"tooltip\" data-bs-title=\"The variation of life in the natural world. In the context of this guide, biodiversity refers to the variety of different wildlife species found in an area.' (Kemp et al., 2022).\"&gt;Biodiversity&lt;button type=\"button\" class=\"btn btn-bd-tip-info-hidden btn-sm position-relative\"&gt;.&lt;span class=\"position-absolute top-0 start-100 translate-middle\"&gt;{{ icon_info }}&lt;/span&gt;&lt;/button&gt;&lt;/a&gt; "</v>
      </c>
    </row>
    <row r="713" spans="1:17">
      <c r="B713" s="82" t="s">
        <v>780</v>
      </c>
      <c r="D713" s="82" t="s">
        <v>1670</v>
      </c>
      <c r="E713" s="82" t="s">
        <v>1396</v>
      </c>
      <c r="F713" s="82" t="s">
        <v>801</v>
      </c>
      <c r="G713" s="82" t="s">
        <v>801</v>
      </c>
      <c r="H713" s="106" t="str">
        <f t="shared" si="23"/>
        <v>precision_tu</v>
      </c>
      <c r="I713" s="82" t="s">
        <v>673</v>
      </c>
      <c r="J713" s="97" t="str">
        <f>VLOOKUP(F713,glossary!H:L,5,FALSE)</f>
        <v>Uncertainty in estimates (Hammond et al., 2021)' (Clarke et al., 2023).</v>
      </c>
      <c r="K713" t="s">
        <v>1841</v>
      </c>
      <c r="L713" s="82" t="str">
        <f t="shared" si="24"/>
        <v>{{ precision_tu }}</v>
      </c>
      <c r="M713" s="110" t="s">
        <v>1276</v>
      </c>
      <c r="N713" t="s">
        <v>1277</v>
      </c>
      <c r="O713" s="22" t="s">
        <v>2404</v>
      </c>
      <c r="P713" t="s">
        <v>2403</v>
      </c>
      <c r="Q713" t="str">
        <f t="shared" si="26"/>
        <v xml:space="preserve">    precision_tu: "&lt;a href=\"09_glossary.html#precision\" target=\"_blank\" data-bs-toggle=\"tooltip\" data-bs-title=\"Uncertainty in estimates (Hammond et al., 2021)' (Clarke et al., 2023).\"&gt;Precision&lt;button type=\"button\" class=\"btn btn-bd-tip-info-hidden btn-sm position-relative\"&gt;.&lt;span class=\"position-absolute top-0 start-100 translate-middle\"&gt;{{ icon_info }}&lt;/span&gt;&lt;/button&gt;&lt;/a&gt; "</v>
      </c>
    </row>
    <row r="714" spans="1:17">
      <c r="B714" s="82" t="s">
        <v>780</v>
      </c>
      <c r="D714" s="82" t="s">
        <v>1670</v>
      </c>
      <c r="E714" s="82" t="s">
        <v>1396</v>
      </c>
      <c r="F714" s="2" t="s">
        <v>2363</v>
      </c>
      <c r="G714" s="2" t="s">
        <v>2363</v>
      </c>
      <c r="H714" s="106" t="str">
        <f t="shared" si="23"/>
        <v>mod_divers_rich_rich_est_tu</v>
      </c>
      <c r="I714" s="82" t="s">
        <v>1700</v>
      </c>
      <c r="J714" s="97" t="str">
        <f>VLOOKUP(F714,glossary!H:L,5,FALSE)</f>
        <v>when the \“sum of the number of species seen\” is adjusted based on corrections for \“imperfect detection\” (i.e. the fact that some species in a given sample may have been missed)' (Wearn &amp; Glover-Kapfer, 2017)</v>
      </c>
      <c r="K714" t="s">
        <v>2391</v>
      </c>
      <c r="L714" s="82" t="str">
        <f t="shared" si="24"/>
        <v>{{ mod_divers_rich_rich_est_tu }}</v>
      </c>
      <c r="M714" s="110" t="s">
        <v>1276</v>
      </c>
      <c r="N714" t="s">
        <v>1277</v>
      </c>
      <c r="O714" s="22" t="s">
        <v>2404</v>
      </c>
      <c r="P714" t="s">
        <v>2403</v>
      </c>
      <c r="Q714" t="str">
        <f t="shared" si="26"/>
        <v xml:space="preserve">    mod_divers_rich_rich_est_tu: "&lt;a href=\"09_glossary.html#mod_divers_rich_rich_est\" target=\"_blank\" data-bs-toggle=\"tooltip\" data-bs-title=\"when the \“sum of the number of species seen\” is adjusted based on corrections for \“imperfect detection\” (i.e. the fact that some species in a given sample may have been missed)' (Wearn &amp; Glover-Kapfer, 2017)\"&gt;Estimated species richness&lt;button type=\"button\" class=\"btn btn-bd-tip-info-hidden btn-sm position-relative\"&gt;.&lt;span class=\"position-absolute top-0 start-100 translate-middle\"&gt;{{ icon_info }}&lt;/span&gt;&lt;/button&gt;&lt;/a&gt; "</v>
      </c>
    </row>
    <row r="715" spans="1:17">
      <c r="A715" s="82">
        <v>1</v>
      </c>
      <c r="B715" s="82" t="s">
        <v>1525</v>
      </c>
      <c r="C715" s="82" t="s">
        <v>0</v>
      </c>
      <c r="D715" s="82" t="s">
        <v>1670</v>
      </c>
      <c r="E715" s="82" t="s">
        <v>2299</v>
      </c>
      <c r="F715" s="82" t="s">
        <v>29</v>
      </c>
      <c r="G715" s="82" t="s">
        <v>2314</v>
      </c>
      <c r="H715" s="106" t="str">
        <f t="shared" si="23"/>
        <v>mod_cr_tu_abrv_txt</v>
      </c>
      <c r="I715" s="97" t="s">
        <v>2316</v>
      </c>
      <c r="J715" s="97" t="str">
        <f>VLOOKUP(F715,glossary!H:L,5,FALSE)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715" s="82" t="s">
        <v>1911</v>
      </c>
      <c r="L715" s="82" t="str">
        <f t="shared" si="24"/>
        <v>{{ mod_cr_tu_abrv_txt }}</v>
      </c>
      <c r="M715" s="110" t="s">
        <v>1276</v>
      </c>
      <c r="N715" t="s">
        <v>1277</v>
      </c>
      <c r="O715" s="22" t="s">
        <v>2404</v>
      </c>
      <c r="P715" t="s">
        <v>2403</v>
      </c>
      <c r="Q715" t="str">
        <f t="shared" si="26"/>
        <v xml:space="preserve">    mod_cr_tu_abrv_txt: "&lt;a href=\"09_glossary.html#mod_cr\"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2011).\"&gt;Capture-recapture (CR)&lt;button type=\"button\" class=\"btn btn-bd-tip-info-hidden btn-sm position-relative\"&gt;.&lt;span class=\"position-absolute top-0 start-100 translate-middle\"&gt;{{ icon_info }}&lt;/span&gt;&lt;/button&gt;&lt;/a&gt; "</v>
      </c>
    </row>
    <row r="716" spans="1:17">
      <c r="A716" s="82">
        <v>1</v>
      </c>
      <c r="B716" s="82" t="s">
        <v>1525</v>
      </c>
      <c r="C716" s="82"/>
      <c r="D716" s="82" t="s">
        <v>1669</v>
      </c>
      <c r="E716" s="82" t="s">
        <v>2299</v>
      </c>
      <c r="F716" s="82" t="s">
        <v>29</v>
      </c>
      <c r="G716" s="82" t="s">
        <v>2314</v>
      </c>
      <c r="H716" s="106" t="str">
        <f t="shared" si="23"/>
        <v>mod_cr_tl_abrv_txt</v>
      </c>
      <c r="I716" s="97" t="s">
        <v>1910</v>
      </c>
      <c r="J716" s="97" t="str">
        <f>VLOOKUP(F716,glossary!H:L,5,FALSE)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716" s="82" t="s">
        <v>1911</v>
      </c>
      <c r="L716" s="82" t="str">
        <f t="shared" si="24"/>
        <v>{{ mod_cr_tl_abrv_txt }}</v>
      </c>
      <c r="M716" s="110" t="s">
        <v>1276</v>
      </c>
      <c r="N716" t="s">
        <v>1277</v>
      </c>
      <c r="O716" s="22" t="s">
        <v>2404</v>
      </c>
      <c r="P716" t="s">
        <v>2403</v>
      </c>
      <c r="Q716" t="str">
        <f t="shared" si="26"/>
        <v xml:space="preserve">    mod_cr_tl_abrv_txt: "&lt;a href=\"09_glossary.html#mod_cr\"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2011).\"&gt;capture-recapture (CR)&lt;button type=\"button\" class=\"btn btn-bd-tip-info-hidden btn-sm position-relative\"&gt;.&lt;span class=\"position-absolute top-0 start-100 translate-middle\"&gt;{{ icon_info }}&lt;/span&gt;&lt;/button&gt;&lt;/a&gt; "</v>
      </c>
    </row>
    <row r="717" spans="1:17">
      <c r="A717" s="82">
        <v>1</v>
      </c>
      <c r="B717" s="82" t="s">
        <v>1525</v>
      </c>
      <c r="C717" s="82" t="s">
        <v>0</v>
      </c>
      <c r="D717" s="82" t="s">
        <v>1670</v>
      </c>
      <c r="E717" s="82" t="s">
        <v>2290</v>
      </c>
      <c r="F717" s="82" t="s">
        <v>29</v>
      </c>
      <c r="G717" s="82" t="s">
        <v>2313</v>
      </c>
      <c r="H717" s="106" t="str">
        <f t="shared" si="23"/>
        <v>mod_cmr_tu_abrv</v>
      </c>
      <c r="I717" s="97" t="s">
        <v>1612</v>
      </c>
      <c r="J717" s="97" t="str">
        <f>VLOOKUP(F717,glossary!H:L,5,FALSE)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717" s="82" t="s">
        <v>1605</v>
      </c>
      <c r="L717" s="82" t="str">
        <f t="shared" si="24"/>
        <v>{{ mod_cmr_tu_abrv }}</v>
      </c>
      <c r="M717" s="110" t="s">
        <v>1276</v>
      </c>
      <c r="N717" t="s">
        <v>1277</v>
      </c>
      <c r="O717" s="22" t="s">
        <v>2404</v>
      </c>
      <c r="P717" t="s">
        <v>2403</v>
      </c>
      <c r="Q717" t="str">
        <f t="shared" si="26"/>
        <v xml:space="preserve">    mod_cmr_tu_abrv: "&lt;a href=\"09_glossary.html#mod_cmr\"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2011).\"&gt;CMR&lt;button type=\"button\" class=\"btn btn-bd-tip-info-hidden btn-sm position-relative\"&gt;.&lt;span class=\"position-absolute top-0 start-100 translate-middle\"&gt;{{ icon_info }}&lt;/span&gt;&lt;/button&gt;&lt;/a&gt; "</v>
      </c>
    </row>
    <row r="718" spans="1:17">
      <c r="A718" s="82">
        <v>1</v>
      </c>
      <c r="B718" s="82" t="s">
        <v>1525</v>
      </c>
      <c r="C718" s="82" t="s">
        <v>0</v>
      </c>
      <c r="D718" s="82" t="s">
        <v>1670</v>
      </c>
      <c r="E718" s="82" t="s">
        <v>2290</v>
      </c>
      <c r="F718" s="82" t="s">
        <v>29</v>
      </c>
      <c r="G718" s="82" t="s">
        <v>2314</v>
      </c>
      <c r="H718" s="106" t="str">
        <f t="shared" si="23"/>
        <v>mod_cr_tu_abrv</v>
      </c>
      <c r="I718" s="97" t="s">
        <v>1657</v>
      </c>
      <c r="J718" s="97" t="str">
        <f>VLOOKUP(F718,glossary!H:L,5,FALSE)</f>
        <v>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c r="K718" s="82" t="s">
        <v>1606</v>
      </c>
      <c r="L718" s="82" t="str">
        <f t="shared" si="24"/>
        <v>{{ mod_cr_tu_abrv }}</v>
      </c>
      <c r="M718" s="110" t="s">
        <v>1276</v>
      </c>
      <c r="N718" t="s">
        <v>1277</v>
      </c>
      <c r="O718" s="22" t="s">
        <v>2404</v>
      </c>
      <c r="P718" t="s">
        <v>2403</v>
      </c>
      <c r="Q718" t="str">
        <f t="shared" si="26"/>
        <v xml:space="preserve">    mod_cr_tu_abrv: "&lt;a href=\"09_glossary.html#mod_cr\" target=\"_blank\" data-bs-toggle=\"tooltip\" data-bs-title=\"A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2011).\"&gt;CR&lt;button type=\"button\" class=\"btn btn-bd-tip-info-hidden btn-sm position-relative\"&gt;.&lt;span class=\"position-absolute top-0 start-100 translate-middle\"&gt;{{ icon_info }}&lt;/span&gt;&lt;/button&gt;&lt;/a&gt; "</v>
      </c>
    </row>
    <row r="719" spans="1:17">
      <c r="A719" s="82">
        <v>1</v>
      </c>
      <c r="B719" s="82" t="s">
        <v>1525</v>
      </c>
      <c r="C719" s="82" t="s">
        <v>429</v>
      </c>
      <c r="D719" s="82" t="s">
        <v>1670</v>
      </c>
      <c r="E719" s="82" t="s">
        <v>2290</v>
      </c>
      <c r="F719" s="82" t="s">
        <v>28</v>
      </c>
      <c r="G719" s="82" t="s">
        <v>2311</v>
      </c>
      <c r="H719" s="106" t="str">
        <f t="shared" si="23"/>
        <v>mod_scr_tu_abrv</v>
      </c>
      <c r="I719" s="97" t="s">
        <v>2251</v>
      </c>
      <c r="J719" s="97" t="str">
        <f>VLOOKUP(F719,glossary!H:L,5,FALSE)</f>
        <v>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K719" s="82" t="s">
        <v>1602</v>
      </c>
      <c r="L719" s="82" t="str">
        <f t="shared" si="24"/>
        <v>{{ mod_scr_tu_abrv }}</v>
      </c>
      <c r="M719" s="110" t="s">
        <v>1276</v>
      </c>
      <c r="N719" t="s">
        <v>1277</v>
      </c>
      <c r="O719" s="22" t="s">
        <v>2404</v>
      </c>
      <c r="P719" t="s">
        <v>2403</v>
      </c>
      <c r="Q719" t="str">
        <f t="shared" si="26"/>
        <v xml:space="preserve">    mod_scr_tu_abrv: "&lt;a href=\"09_glossary.html#mod_scr\" target=\"_blank\" data-bs-toggle=\"tooltip\" data-bs-title=\"The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2022).\"&gt;SCR&lt;button type=\"button\" class=\"btn btn-bd-tip-info-hidden btn-sm position-relative\"&gt;.&lt;span class=\"position-absolute top-0 start-100 translate-middle\"&gt;{{ icon_info }}&lt;/span&gt;&lt;/button&gt;&lt;/a&gt; "</v>
      </c>
    </row>
    <row r="720" spans="1:17">
      <c r="A720" s="82">
        <v>1</v>
      </c>
      <c r="B720" s="82" t="s">
        <v>1525</v>
      </c>
      <c r="C720" s="82" t="s">
        <v>0</v>
      </c>
      <c r="D720" s="82" t="s">
        <v>1670</v>
      </c>
      <c r="E720" s="82" t="s">
        <v>2290</v>
      </c>
      <c r="F720" s="82" t="s">
        <v>28</v>
      </c>
      <c r="G720" s="82" t="s">
        <v>2312</v>
      </c>
      <c r="H720" s="106" t="str">
        <f t="shared" si="23"/>
        <v>mod_secr_tu_abrv</v>
      </c>
      <c r="I720" s="97" t="s">
        <v>1618</v>
      </c>
      <c r="J720" s="97" t="str">
        <f>VLOOKUP(F720,glossary!H:L,5,FALSE)</f>
        <v>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K720" s="82" t="s">
        <v>1601</v>
      </c>
      <c r="L720" s="82" t="str">
        <f t="shared" si="24"/>
        <v>{{ mod_secr_tu_abrv }}</v>
      </c>
      <c r="M720" s="110" t="s">
        <v>1276</v>
      </c>
      <c r="N720" t="s">
        <v>1277</v>
      </c>
      <c r="O720" s="22" t="s">
        <v>2404</v>
      </c>
      <c r="P720" t="s">
        <v>2403</v>
      </c>
      <c r="Q720" t="str">
        <f t="shared" si="26"/>
        <v xml:space="preserve">    mod_secr_tu_abrv: "&lt;a href=\"09_glossary.html#mod_secr\" target=\"_blank\" data-bs-toggle=\"tooltip\" data-bs-title=\"The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2022).\"&gt;SECR&lt;button type=\"button\" class=\"btn btn-bd-tip-info-hidden btn-sm position-relative\"&gt;.&lt;span class=\"position-absolute top-0 start-100 translate-middle\"&gt;{{ icon_info }}&lt;/span&gt;&lt;/button&gt;&lt;/a&gt; "</v>
      </c>
    </row>
    <row r="721" spans="1:17">
      <c r="A721" s="82">
        <v>1</v>
      </c>
      <c r="B721" s="82" t="s">
        <v>1525</v>
      </c>
      <c r="C721" s="82"/>
      <c r="D721" s="82" t="s">
        <v>1669</v>
      </c>
      <c r="E721" s="82" t="s">
        <v>2294</v>
      </c>
      <c r="F721" s="82" t="s">
        <v>28</v>
      </c>
      <c r="G721" s="82" t="s">
        <v>2312</v>
      </c>
      <c r="H721" s="106" t="str">
        <f>IF(D721="-","-",IF(E721&lt;&gt;"-",(G721&amp;"_"&amp;D721&amp;"_"&amp;E721),G721&amp;"_"&amp;D721))</f>
        <v>mod_secr_tl_modtxt</v>
      </c>
      <c r="I721" s="97" t="s">
        <v>1904</v>
      </c>
      <c r="J721" s="97" t="str">
        <f>VLOOKUP(F721,glossary!H:L,5,FALSE)</f>
        <v>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c r="K721" s="83" t="s">
        <v>1905</v>
      </c>
      <c r="L721" s="82" t="str">
        <f t="shared" si="24"/>
        <v>{{ mod_secr_tl_modtxt }}</v>
      </c>
      <c r="M721" s="129" t="s">
        <v>1276</v>
      </c>
      <c r="N721" t="s">
        <v>1277</v>
      </c>
      <c r="O721" s="22" t="s">
        <v>2404</v>
      </c>
      <c r="P721" t="s">
        <v>2403</v>
      </c>
      <c r="Q721" t="str">
        <f t="shared" si="26"/>
        <v xml:space="preserve">    mod_secr_tl_modtxt: "&lt;a href=\"09_glossary.html#mod_secr\" target=\"_blank\" data-bs-toggle=\"tooltip\" data-bs-title=\"The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2022).\"&gt;spatially explicit capture-recapture (SECR) models&lt;button type=\"button\" class=\"btn btn-bd-tip-info-hidden btn-sm position-relative\"&gt;.&lt;span class=\"position-absolute top-0 start-100 translate-middle\"&gt;{{ icon_info }}&lt;/span&gt;&lt;/button&gt;&lt;/a&gt; "</v>
      </c>
    </row>
    <row r="722" spans="1:17">
      <c r="B722" s="82" t="s">
        <v>780</v>
      </c>
      <c r="D722" s="82" t="s">
        <v>1669</v>
      </c>
      <c r="E722" s="82" t="s">
        <v>1396</v>
      </c>
      <c r="F722" s="82" t="s">
        <v>1852</v>
      </c>
      <c r="G722" s="82" t="s">
        <v>1852</v>
      </c>
      <c r="H722" s="106" t="str">
        <f t="shared" ref="H722:H736" si="27">IF(D722="-","-",IF(E722&lt;&gt;"-",(G722&amp;"_"&amp;D722&amp;"_"&amp;E722),G722&amp;"_"&amp;D722))</f>
        <v>sp_accum_curve_tl</v>
      </c>
      <c r="I722" s="82" t="s">
        <v>2392</v>
      </c>
      <c r="J722" s="97" t="str">
        <f>VLOOKUP(F722,glossary!H:L,5,FALSE)</f>
        <v>“A curve of rising biodiversity in which the x-axis is the number of sampling units (individuals or samples) from an assemblage and the y-axis is the observed species richness. The species accumulation curve rises monotonically to an asymptotic maximum number of species.” (Gotelli &amp; Chao, 2013)</v>
      </c>
      <c r="K722" t="s">
        <v>2388</v>
      </c>
      <c r="L722" s="82" t="str">
        <f t="shared" si="24"/>
        <v>{{ sp_accum_curve_tl }}</v>
      </c>
      <c r="M722" s="129" t="s">
        <v>1276</v>
      </c>
      <c r="N722" t="s">
        <v>1277</v>
      </c>
      <c r="O722" s="22" t="s">
        <v>2404</v>
      </c>
      <c r="P722" t="s">
        <v>2403</v>
      </c>
      <c r="Q722" t="str">
        <f t="shared" si="26"/>
        <v xml:space="preserve">    sp_accum_curve_tl: "&lt;a href=\"09_glossary.html#sp_accum_curve\" target=\"_blank\" data-bs-toggle=\"tooltip\" data-bs-title=\"“A curve of rising biodiversity in which the x-axis is the number of sampling units (individuals or samples) from an assemblage and the y-axis is the observed species richness. The species accumulation curve rises monotonically to an asymptotic maximum number of species.” (Gotelli &amp; Chao, 2013)\"&gt;species-accumulation curve&lt;button type=\"button\" class=\"btn btn-bd-tip-info-hidden btn-sm position-relative\"&gt;.&lt;span class=\"position-absolute top-0 start-100 translate-middle\"&gt;{{ icon_info }}&lt;/span&gt;&lt;/button&gt;&lt;/a&gt; "</v>
      </c>
    </row>
    <row r="723" spans="1:17">
      <c r="B723" s="82" t="s">
        <v>780</v>
      </c>
      <c r="D723" s="82" t="s">
        <v>1669</v>
      </c>
      <c r="E723" s="82" t="s">
        <v>1396</v>
      </c>
      <c r="F723" s="82" t="s">
        <v>1397</v>
      </c>
      <c r="G723" s="82" t="s">
        <v>1397</v>
      </c>
      <c r="H723" s="106" t="str">
        <f t="shared" si="27"/>
        <v>rarefaction_tl</v>
      </c>
      <c r="I723" s="82" t="s">
        <v>1397</v>
      </c>
      <c r="J723" s="97" t="str">
        <f>VLOOKUP(F723,glossary!H:L,5,FALSE)</f>
        <v>“A statistical interpolation method of rarefying or thinning a reference sample by drawing random subsets of individuals (or samples) in order to standardize the comparison of biological diversity on the basis of a common number of individuals or samples” (Gotelli &amp; Chao, 2013)</v>
      </c>
      <c r="K723" t="s">
        <v>2389</v>
      </c>
      <c r="L723" s="82" t="str">
        <f t="shared" si="24"/>
        <v>{{ rarefaction_tl }}</v>
      </c>
      <c r="M723" s="129" t="s">
        <v>1276</v>
      </c>
      <c r="N723" t="s">
        <v>1277</v>
      </c>
      <c r="O723" s="22" t="s">
        <v>2404</v>
      </c>
      <c r="P723" t="s">
        <v>2403</v>
      </c>
      <c r="Q723" t="str">
        <f t="shared" si="26"/>
        <v xml:space="preserve">    rarefaction_tl: "&lt;a href=\"09_glossary.html#rarefaction\" target=\"_blank\" data-bs-toggle=\"tooltip\" data-bs-title=\"“A statistical interpolation method of rarefying or thinning a reference sample by drawing random subsets of individuals (or samples) in order to standardize the comparison of biological diversity on the basis of a common number of individuals or samples” (Gotelli &amp; Chao, 2013)\"&gt;rarefaction&lt;button type=\"button\" class=\"btn btn-bd-tip-info-hidden btn-sm position-relative\"&gt;.&lt;span class=\"position-absolute top-0 start-100 translate-middle\"&gt;{{ icon_info }}&lt;/span&gt;&lt;/button&gt;&lt;/a&gt; "</v>
      </c>
    </row>
    <row r="724" spans="1:17">
      <c r="B724" s="82" t="s">
        <v>780</v>
      </c>
      <c r="D724" s="82" t="s">
        <v>1669</v>
      </c>
      <c r="E724" s="82" t="s">
        <v>1396</v>
      </c>
      <c r="F724" s="85" t="s">
        <v>792</v>
      </c>
      <c r="G724" s="85" t="s">
        <v>792</v>
      </c>
      <c r="H724" s="106" t="str">
        <f t="shared" si="27"/>
        <v>bias_tl</v>
      </c>
      <c r="I724" s="82" t="s">
        <v>792</v>
      </c>
      <c r="J724" s="97" t="str">
        <f>VLOOKUP(F724,glossary!H:L,5,FALSE)</f>
        <v>A skewed or altered perspective. Biased data refers to data that may be inaccurate or unevenly portrayed (usually in favour of specific variables) and is therefore not as robust.' (Kemp et al., 2022).</v>
      </c>
      <c r="K724" t="s">
        <v>1763</v>
      </c>
      <c r="L724" s="82" t="str">
        <f t="shared" si="24"/>
        <v>{{ bias_tl }}</v>
      </c>
      <c r="M724" s="129" t="s">
        <v>1276</v>
      </c>
      <c r="N724" t="s">
        <v>1277</v>
      </c>
      <c r="O724" s="22" t="s">
        <v>2404</v>
      </c>
      <c r="P724" t="s">
        <v>2403</v>
      </c>
      <c r="Q724" t="str">
        <f t="shared" si="26"/>
        <v xml:space="preserve">    bias_tl: "&lt;a href=\"09_glossary.html#bias\" target=\"_blank\" data-bs-toggle=\"tooltip\" data-bs-title=\"A skewed or altered perspective. Biased data refers to data that may be inaccurate or unevenly portrayed (usually in favour of specific variables) and is therefore not as robust.' (Kemp et al., 2022).\"&gt;bias&lt;button type=\"button\" class=\"btn btn-bd-tip-info-hidden btn-sm position-relative\"&gt;.&lt;span class=\"position-absolute top-0 start-100 translate-middle\"&gt;{{ icon_info }}&lt;/span&gt;&lt;/button&gt;&lt;/a&gt; "</v>
      </c>
    </row>
    <row r="725" spans="1:17">
      <c r="B725" s="82" t="s">
        <v>780</v>
      </c>
      <c r="D725" s="82" t="s">
        <v>1669</v>
      </c>
      <c r="E725" s="82" t="s">
        <v>1396</v>
      </c>
      <c r="F725" s="82" t="s">
        <v>799</v>
      </c>
      <c r="G725" s="82" t="s">
        <v>799</v>
      </c>
      <c r="H725" s="106" t="str">
        <f t="shared" si="27"/>
        <v>accuracy_tl</v>
      </c>
      <c r="I725" s="86" t="s">
        <v>799</v>
      </c>
      <c r="J725" s="97" t="str">
        <f>VLOOKUP(F725,glossary!H:L,5,FALSE)</f>
        <v>How close a measured or estimated value is to the true value' (Clarke et al., 2023).</v>
      </c>
      <c r="K725" t="s">
        <v>1793</v>
      </c>
      <c r="L725" s="82" t="str">
        <f t="shared" si="24"/>
        <v>{{ accuracy_tl }}</v>
      </c>
      <c r="M725" s="129" t="s">
        <v>1276</v>
      </c>
      <c r="N725" t="s">
        <v>1277</v>
      </c>
      <c r="O725" s="22" t="s">
        <v>2404</v>
      </c>
      <c r="P725" t="s">
        <v>2403</v>
      </c>
      <c r="Q725" t="str">
        <f t="shared" si="26"/>
        <v xml:space="preserve">    accuracy_tl: "&lt;a href=\"09_glossary.html#accuracy\" target=\"_blank\" data-bs-toggle=\"tooltip\" data-bs-title=\"How close a measured or estimated value is to the true value' (Clarke et al., 2023).\"&gt;accuracy&lt;button type=\"button\" class=\"btn btn-bd-tip-info-hidden btn-sm position-relative\"&gt;.&lt;span class=\"position-absolute top-0 start-100 translate-middle\"&gt;{{ icon_info }}&lt;/span&gt;&lt;/button&gt;&lt;/a&gt; "</v>
      </c>
    </row>
    <row r="726" spans="1:17">
      <c r="B726" s="82" t="s">
        <v>780</v>
      </c>
      <c r="D726" s="82" t="s">
        <v>1669</v>
      </c>
      <c r="E726" s="82" t="s">
        <v>1396</v>
      </c>
      <c r="F726" s="82" t="s">
        <v>793</v>
      </c>
      <c r="G726" s="82" t="s">
        <v>793</v>
      </c>
      <c r="H726" s="106" t="str">
        <f t="shared" si="27"/>
        <v>data_tl</v>
      </c>
      <c r="I726" s="82" t="s">
        <v>793</v>
      </c>
      <c r="J726" s="97" t="str">
        <f>VLOOKUP(F726,glossary!H:L,5,FALSE)</f>
        <v>Information, commonly facts or numbers, that are collected and can be examined and/or measured to help guide decision-making.' (Kemp et al., 2022).</v>
      </c>
      <c r="K726" t="s">
        <v>1766</v>
      </c>
      <c r="L726" s="82" t="str">
        <f t="shared" si="24"/>
        <v>{{ data_tl }}</v>
      </c>
      <c r="M726" s="129" t="s">
        <v>1276</v>
      </c>
      <c r="N726" t="s">
        <v>1277</v>
      </c>
      <c r="O726" s="22" t="s">
        <v>2404</v>
      </c>
      <c r="P726" t="s">
        <v>2403</v>
      </c>
      <c r="Q726" t="str">
        <f t="shared" si="26"/>
        <v xml:space="preserve">    data_tl: "&lt;a href=\"09_glossary.html#data\" target=\"_blank\" data-bs-toggle=\"tooltip\" data-bs-title=\"Information, commonly facts or numbers, that are collected and can be examined and/or measured to help guide decision-making.' (Kemp et al., 2022).\"&gt;data&lt;button type=\"button\" class=\"btn btn-bd-tip-info-hidden btn-sm position-relative\"&gt;.&lt;span class=\"position-absolute top-0 start-100 translate-middle\"&gt;{{ icon_info }}&lt;/span&gt;&lt;/button&gt;&lt;/a&gt; "</v>
      </c>
    </row>
    <row r="727" spans="1:17">
      <c r="B727" s="82" t="s">
        <v>780</v>
      </c>
      <c r="D727" s="82" t="s">
        <v>1669</v>
      </c>
      <c r="E727" s="82" t="s">
        <v>1396</v>
      </c>
      <c r="F727" s="82" t="s">
        <v>812</v>
      </c>
      <c r="G727" s="82" t="s">
        <v>812</v>
      </c>
      <c r="H727" s="106" t="str">
        <f t="shared" si="27"/>
        <v>sp_specific_tl</v>
      </c>
      <c r="I727" s="82" t="s">
        <v>2393</v>
      </c>
      <c r="J727" s="97" t="str">
        <f>VLOOKUP(F727,glossary!H:L,5,FALSE)</f>
        <v>Relating to one specific species. For example, focusing specifically on moose.' (Kemp et al., 2022).</v>
      </c>
      <c r="K727" t="s">
        <v>1785</v>
      </c>
      <c r="L727" s="82" t="str">
        <f t="shared" si="24"/>
        <v>{{ sp_specific_tl }}</v>
      </c>
      <c r="M727" s="129" t="s">
        <v>1276</v>
      </c>
      <c r="N727" t="s">
        <v>1277</v>
      </c>
      <c r="O727" s="22" t="s">
        <v>2404</v>
      </c>
      <c r="P727" t="s">
        <v>2403</v>
      </c>
      <c r="Q727" t="str">
        <f t="shared" si="26"/>
        <v xml:space="preserve">    sp_specific_tl: "&lt;a href=\"09_glossary.html#sp_specific\" target=\"_blank\" data-bs-toggle=\"tooltip\" data-bs-title=\"Relating to one specific species. For example, focusing specifically on moose.' (Kemp et al., 2022).\"&gt;species-specific&lt;button type=\"button\" class=\"btn btn-bd-tip-info-hidden btn-sm position-relative\"&gt;.&lt;span class=\"position-absolute top-0 start-100 translate-middle\"&gt;{{ icon_info }}&lt;/span&gt;&lt;/button&gt;&lt;/a&gt; "</v>
      </c>
    </row>
    <row r="728" spans="1:17">
      <c r="B728" s="82" t="s">
        <v>780</v>
      </c>
      <c r="D728" s="82" t="s">
        <v>1669</v>
      </c>
      <c r="E728" s="82" t="s">
        <v>2296</v>
      </c>
      <c r="F728" s="82" t="s">
        <v>805</v>
      </c>
      <c r="G728" s="82" t="s">
        <v>805</v>
      </c>
      <c r="H728" s="106" t="str">
        <f t="shared" ref="H728" si="28">IF(D728="-","-",IF(E728&lt;&gt;"-",(G728&amp;"_"&amp;D728&amp;"_"&amp;E728),G728&amp;"_"&amp;D728))</f>
        <v>home_range_tl_pl</v>
      </c>
      <c r="I728" s="82" t="s">
        <v>2401</v>
      </c>
      <c r="J728" s="97" t="str">
        <f>VLOOKUP(F728,glossary!H:L,5,FALSE)</f>
        <v>the area within which an animal normally lives and finds what it needs to survive and reproduce.</v>
      </c>
      <c r="K728" t="s">
        <v>2376</v>
      </c>
      <c r="L728" s="82" t="str">
        <f t="shared" si="24"/>
        <v>{{ home_range_tl_pl }}</v>
      </c>
      <c r="M728" s="129" t="s">
        <v>1276</v>
      </c>
      <c r="N728" t="s">
        <v>1277</v>
      </c>
      <c r="O728" s="22" t="s">
        <v>2404</v>
      </c>
      <c r="P728" t="s">
        <v>2403</v>
      </c>
      <c r="Q728" t="str">
        <f t="shared" si="26"/>
        <v xml:space="preserve">    home_range_tl_pl: "&lt;a href=\"09_glossary.html#home_range\" target=\"_blank\" data-bs-toggle=\"tooltip\" data-bs-title=\"the area within which an animal normally lives and finds what it needs to survive and reproduce.\"&gt;home ranges&lt;button type=\"button\" class=\"btn btn-bd-tip-info-hidden btn-sm position-relative\"&gt;.&lt;span class=\"position-absolute top-0 start-100 translate-middle\"&gt;{{ icon_info }}&lt;/span&gt;&lt;/button&gt;&lt;/a&gt; "</v>
      </c>
    </row>
    <row r="729" spans="1:17">
      <c r="B729" s="82" t="s">
        <v>780</v>
      </c>
      <c r="D729" s="82" t="s">
        <v>1669</v>
      </c>
      <c r="E729" s="82" t="s">
        <v>1396</v>
      </c>
      <c r="F729" s="82" t="s">
        <v>805</v>
      </c>
      <c r="G729" s="82" t="s">
        <v>805</v>
      </c>
      <c r="H729" s="106" t="str">
        <f t="shared" si="27"/>
        <v>home_range_tl</v>
      </c>
      <c r="I729" s="82" t="s">
        <v>2394</v>
      </c>
      <c r="J729" s="97" t="str">
        <f>VLOOKUP(F729,glossary!H:L,5,FALSE)</f>
        <v>the area within which an animal normally lives and finds what it needs to survive and reproduce.</v>
      </c>
      <c r="K729" t="s">
        <v>2376</v>
      </c>
      <c r="L729" s="82" t="str">
        <f t="shared" si="24"/>
        <v>{{ home_range_tl }}</v>
      </c>
      <c r="M729" s="129" t="s">
        <v>1276</v>
      </c>
      <c r="N729" t="s">
        <v>1277</v>
      </c>
      <c r="O729" s="22" t="s">
        <v>2404</v>
      </c>
      <c r="P729" t="s">
        <v>2403</v>
      </c>
      <c r="Q729" t="str">
        <f t="shared" si="26"/>
        <v xml:space="preserve">    home_range_tl: "&lt;a href=\"09_glossary.html#home_range\" target=\"_blank\" data-bs-toggle=\"tooltip\" data-bs-title=\"the area within which an animal normally lives and finds what it needs to survive and reproduce.\"&gt;home range&lt;button type=\"button\" class=\"btn btn-bd-tip-info-hidden btn-sm position-relative\"&gt;.&lt;span class=\"position-absolute top-0 start-100 translate-middle\"&gt;{{ icon_info }}&lt;/span&gt;&lt;/button&gt;&lt;/a&gt; "</v>
      </c>
    </row>
    <row r="730" spans="1:17">
      <c r="B730" s="82" t="s">
        <v>780</v>
      </c>
      <c r="D730" s="82" t="s">
        <v>1669</v>
      </c>
      <c r="E730" s="82" t="s">
        <v>1396</v>
      </c>
      <c r="F730" s="82" t="s">
        <v>2364</v>
      </c>
      <c r="G730" s="82" t="s">
        <v>2364</v>
      </c>
      <c r="H730" s="106" t="str">
        <f t="shared" si="27"/>
        <v>distribution_species_tl</v>
      </c>
      <c r="I730" s="82" t="s">
        <v>2395</v>
      </c>
      <c r="J730" s="97" t="str">
        <f>VLOOKUP(F730,glossary!H:L,5,FALSE)</f>
        <v>the manner in which a species is spatially arranged. The geographic limits of a particular taxon's distribution is its range, often represented as shaded areas on a map.</v>
      </c>
      <c r="K730" t="s">
        <v>1758</v>
      </c>
      <c r="L730" s="82" t="str">
        <f t="shared" si="24"/>
        <v>{{ distribution_species_tl }}</v>
      </c>
      <c r="M730" s="129" t="s">
        <v>1276</v>
      </c>
      <c r="N730" t="s">
        <v>1277</v>
      </c>
      <c r="O730" s="22" t="s">
        <v>2404</v>
      </c>
      <c r="P730" t="s">
        <v>2403</v>
      </c>
      <c r="Q730" t="str">
        <f t="shared" si="26"/>
        <v xml:space="preserve">    distribution_species_tl: "&lt;a href=\"09_glossary.html#distribution_species\" target=\"_blank\" data-bs-toggle=\"tooltip\" data-bs-title=\"the manner in which a species is spatially arranged. The geographic limits of a particular taxon's distribution is its range, often represented as shaded areas on a map.\"&gt;species distribution&lt;button type=\"button\" class=\"btn btn-bd-tip-info-hidden btn-sm position-relative\"&gt;.&lt;span class=\"position-absolute top-0 start-100 translate-middle\"&gt;{{ icon_info }}&lt;/span&gt;&lt;/button&gt;&lt;/a&gt; "</v>
      </c>
    </row>
    <row r="731" spans="1:17">
      <c r="B731" s="82" t="s">
        <v>780</v>
      </c>
      <c r="D731" s="82" t="s">
        <v>1669</v>
      </c>
      <c r="E731" s="82" t="s">
        <v>1396</v>
      </c>
      <c r="F731" s="82" t="s">
        <v>460</v>
      </c>
      <c r="G731" s="82" t="s">
        <v>460</v>
      </c>
      <c r="H731" s="106" t="str">
        <f t="shared" si="27"/>
        <v>sp_rarity_tl</v>
      </c>
      <c r="I731" s="82" t="s">
        <v>2396</v>
      </c>
      <c r="J731" s="97" t="str">
        <f>VLOOKUP(F731,glossary!H:L,5,FALSE)</f>
        <v>the number of individuals present of the species in question, relative to the total number of individuals of all species (or how “represented” is the species when considering the total number of individuals of all species).</v>
      </c>
      <c r="K731" t="s">
        <v>2365</v>
      </c>
      <c r="L731" s="82" t="str">
        <f t="shared" si="24"/>
        <v>{{ sp_rarity_tl }}</v>
      </c>
      <c r="M731" s="129" t="s">
        <v>1276</v>
      </c>
      <c r="N731" t="s">
        <v>1277</v>
      </c>
      <c r="O731" s="22" t="s">
        <v>2404</v>
      </c>
      <c r="P731" t="s">
        <v>2403</v>
      </c>
      <c r="Q731" t="str">
        <f t="shared" si="26"/>
        <v xml:space="preserve">    sp_rarity_tl: "&lt;a href=\"09_glossary.html#sp_rarity\" target=\"_blank\" data-bs-toggle=\"tooltip\" data-bs-title=\"the number of individuals present of the species in question, relative to the total number of individuals of all species (or how “represented” is the species when considering the total number of individuals of all species).\"&gt;species rarity&lt;button type=\"button\" class=\"btn btn-bd-tip-info-hidden btn-sm position-relative\"&gt;.&lt;span class=\"position-absolute top-0 start-100 translate-middle\"&gt;{{ icon_info }}&lt;/span&gt;&lt;/button&gt;&lt;/a&gt; "</v>
      </c>
    </row>
    <row r="732" spans="1:17">
      <c r="B732" s="82" t="s">
        <v>780</v>
      </c>
      <c r="D732" s="82" t="s">
        <v>1669</v>
      </c>
      <c r="E732" s="82" t="s">
        <v>1396</v>
      </c>
      <c r="F732" s="82" t="s">
        <v>803</v>
      </c>
      <c r="G732" s="82" t="s">
        <v>803</v>
      </c>
      <c r="H732" s="106" t="str">
        <f t="shared" si="27"/>
        <v>variance_tl</v>
      </c>
      <c r="I732" s="82" t="s">
        <v>803</v>
      </c>
      <c r="J732" s="97" t="str">
        <f>VLOOKUP(F732,glossary!H:L,5,FALSE)</f>
        <v>The spread of numbers in a dataset compared to the mean of the dataset' (Clarke et al., 2023).</v>
      </c>
      <c r="K732" t="s">
        <v>1798</v>
      </c>
      <c r="L732" s="82" t="str">
        <f t="shared" si="24"/>
        <v>{{ variance_tl }}</v>
      </c>
      <c r="M732" s="129" t="s">
        <v>1276</v>
      </c>
      <c r="N732" t="s">
        <v>1277</v>
      </c>
      <c r="O732" s="22" t="s">
        <v>2404</v>
      </c>
      <c r="P732" t="s">
        <v>2403</v>
      </c>
      <c r="Q732" t="str">
        <f t="shared" si="26"/>
        <v xml:space="preserve">    variance_tl: "&lt;a href=\"09_glossary.html#variance\" target=\"_blank\" data-bs-toggle=\"tooltip\" data-bs-title=\"The spread of numbers in a dataset compared to the mean of the dataset' (Clarke et al., 2023).\"&gt;variance&lt;button type=\"button\" class=\"btn btn-bd-tip-info-hidden btn-sm position-relative\"&gt;.&lt;span class=\"position-absolute top-0 start-100 translate-middle\"&gt;{{ icon_info }}&lt;/span&gt;&lt;/button&gt;&lt;/a&gt; "</v>
      </c>
    </row>
    <row r="733" spans="1:17">
      <c r="B733" s="82" t="s">
        <v>780</v>
      </c>
      <c r="D733" s="82" t="s">
        <v>1669</v>
      </c>
      <c r="E733" s="82" t="s">
        <v>1396</v>
      </c>
      <c r="F733" s="82" t="s">
        <v>2362</v>
      </c>
      <c r="G733" s="82" t="s">
        <v>2362</v>
      </c>
      <c r="H733" s="106" t="str">
        <f t="shared" si="27"/>
        <v>mod_divers_rich_rich_obs_tl</v>
      </c>
      <c r="I733" s="82" t="s">
        <v>2397</v>
      </c>
      <c r="J733" s="97" t="str">
        <f>VLOOKUP(F733,glossary!H:L,5,FALSE)</f>
        <v>the sum of the number of species seen' (e.g., Kitamura et al., 2010; Pettorelli et al., 2010; Ahumada et al., 2011; Aamejima et al., 2012)</v>
      </c>
      <c r="K733" t="s">
        <v>2390</v>
      </c>
      <c r="L733" s="82" t="str">
        <f t="shared" si="24"/>
        <v>{{ mod_divers_rich_rich_obs_tl }}</v>
      </c>
      <c r="M733" s="129" t="s">
        <v>1276</v>
      </c>
      <c r="N733" t="s">
        <v>1277</v>
      </c>
      <c r="O733" s="22" t="s">
        <v>2404</v>
      </c>
      <c r="P733" t="s">
        <v>2403</v>
      </c>
      <c r="Q733" t="str">
        <f t="shared" si="26"/>
        <v xml:space="preserve">    mod_divers_rich_rich_obs_tl: "&lt;a href=\"09_glossary.html#mod_divers_rich_rich_obs\" target=\"_blank\" data-bs-toggle=\"tooltip\" data-bs-title=\"the sum of the number of species seen' (e.g., Kitamura et al., 2010; Pettorelli et al., 2010; Ahumada et al., 2011; Aamejima et al., 2012)\"&gt;observed species richness&lt;button type=\"button\" class=\"btn btn-bd-tip-info-hidden btn-sm position-relative\"&gt;.&lt;span class=\"position-absolute top-0 start-100 translate-middle\"&gt;{{ icon_info }}&lt;/span&gt;&lt;/button&gt;&lt;/a&gt; "</v>
      </c>
    </row>
    <row r="734" spans="1:17">
      <c r="B734" s="82" t="s">
        <v>780</v>
      </c>
      <c r="D734" s="82" t="s">
        <v>1669</v>
      </c>
      <c r="E734" s="82" t="s">
        <v>1396</v>
      </c>
      <c r="F734" s="82" t="s">
        <v>791</v>
      </c>
      <c r="G734" s="82" t="s">
        <v>791</v>
      </c>
      <c r="H734" s="106" t="str">
        <f t="shared" si="27"/>
        <v>biodiversity_tl</v>
      </c>
      <c r="I734" s="82" t="s">
        <v>791</v>
      </c>
      <c r="J734" s="97" t="str">
        <f>VLOOKUP(F734,glossary!H:L,5,FALSE)</f>
        <v>The variation of life in the natural world. In the context of this guide, biodiversity refers to the variety of different wildlife species found in an area.' (Kemp et al., 2022).</v>
      </c>
      <c r="K734" t="s">
        <v>1764</v>
      </c>
      <c r="L734" s="82" t="str">
        <f t="shared" si="24"/>
        <v>{{ biodiversity_tl }}</v>
      </c>
      <c r="M734" s="129" t="s">
        <v>1276</v>
      </c>
      <c r="N734" t="s">
        <v>1277</v>
      </c>
      <c r="O734" s="22" t="s">
        <v>2404</v>
      </c>
      <c r="P734" t="s">
        <v>2403</v>
      </c>
      <c r="Q734" t="str">
        <f t="shared" si="26"/>
        <v xml:space="preserve">    biodiversity_tl: "&lt;a href=\"09_glossary.html#biodiversity\" target=\"_blank\" data-bs-toggle=\"tooltip\" data-bs-title=\"The variation of life in the natural world. In the context of this guide, biodiversity refers to the variety of different wildlife species found in an area.' (Kemp et al., 2022).\"&gt;biodiversity&lt;button type=\"button\" class=\"btn btn-bd-tip-info-hidden btn-sm position-relative\"&gt;.&lt;span class=\"position-absolute top-0 start-100 translate-middle\"&gt;{{ icon_info }}&lt;/span&gt;&lt;/button&gt;&lt;/a&gt; "</v>
      </c>
    </row>
    <row r="735" spans="1:17">
      <c r="B735" s="82" t="s">
        <v>780</v>
      </c>
      <c r="D735" s="82" t="s">
        <v>1669</v>
      </c>
      <c r="E735" s="82" t="s">
        <v>1396</v>
      </c>
      <c r="F735" s="82" t="s">
        <v>801</v>
      </c>
      <c r="G735" s="82" t="s">
        <v>801</v>
      </c>
      <c r="H735" s="106" t="str">
        <f t="shared" si="27"/>
        <v>precision_tl</v>
      </c>
      <c r="I735" s="82" t="s">
        <v>801</v>
      </c>
      <c r="J735" s="97" t="str">
        <f>VLOOKUP(F735,glossary!H:L,5,FALSE)</f>
        <v>Uncertainty in estimates (Hammond et al., 2021)' (Clarke et al., 2023).</v>
      </c>
      <c r="K735" t="s">
        <v>1841</v>
      </c>
      <c r="L735" s="82" t="str">
        <f t="shared" si="24"/>
        <v>{{ precision_tl }}</v>
      </c>
      <c r="M735" s="129" t="s">
        <v>1276</v>
      </c>
      <c r="N735" t="s">
        <v>1277</v>
      </c>
      <c r="O735" s="22" t="s">
        <v>2404</v>
      </c>
      <c r="P735" t="s">
        <v>2403</v>
      </c>
      <c r="Q735" t="str">
        <f t="shared" si="26"/>
        <v xml:space="preserve">    precision_tl: "&lt;a href=\"09_glossary.html#precision\" target=\"_blank\" data-bs-toggle=\"tooltip\" data-bs-title=\"Uncertainty in estimates (Hammond et al., 2021)' (Clarke et al., 2023).\"&gt;precision&lt;button type=\"button\" class=\"btn btn-bd-tip-info-hidden btn-sm position-relative\"&gt;.&lt;span class=\"position-absolute top-0 start-100 translate-middle\"&gt;{{ icon_info }}&lt;/span&gt;&lt;/button&gt;&lt;/a&gt; "</v>
      </c>
    </row>
    <row r="736" spans="1:17">
      <c r="B736" s="82" t="s">
        <v>780</v>
      </c>
      <c r="D736" s="82" t="s">
        <v>1669</v>
      </c>
      <c r="E736" s="82" t="s">
        <v>1396</v>
      </c>
      <c r="F736" s="2" t="s">
        <v>2363</v>
      </c>
      <c r="G736" s="2" t="s">
        <v>2363</v>
      </c>
      <c r="H736" s="106" t="str">
        <f t="shared" si="27"/>
        <v>mod_divers_rich_rich_est_tl</v>
      </c>
      <c r="I736" s="82" t="s">
        <v>2400</v>
      </c>
      <c r="J736" s="97" t="str">
        <f>VLOOKUP(F736,glossary!H:L,5,FALSE)</f>
        <v>when the \“sum of the number of species seen\” is adjusted based on corrections for \“imperfect detection\” (i.e. the fact that some species in a given sample may have been missed)' (Wearn &amp; Glover-Kapfer, 2017)</v>
      </c>
      <c r="K736" t="s">
        <v>2391</v>
      </c>
      <c r="L736" s="82" t="str">
        <f t="shared" si="24"/>
        <v>{{ mod_divers_rich_rich_est_tl }}</v>
      </c>
      <c r="M736" s="129" t="s">
        <v>1276</v>
      </c>
      <c r="N736" t="s">
        <v>1277</v>
      </c>
      <c r="O736" s="22" t="s">
        <v>2404</v>
      </c>
      <c r="P736" t="s">
        <v>2403</v>
      </c>
      <c r="Q736" t="str">
        <f t="shared" si="26"/>
        <v xml:space="preserve">    mod_divers_rich_rich_est_tl: "&lt;a href=\"09_glossary.html#mod_divers_rich_rich_est\" target=\"_blank\" data-bs-toggle=\"tooltip\" data-bs-title=\"when the \“sum of the number of species seen\” is adjusted based on corrections for \“imperfect detection\” (i.e. the fact that some species in a given sample may have been missed)' (Wearn &amp; Glover-Kapfer, 2017)\"&gt;estimated species richness&lt;button type=\"button\" class=\"btn btn-bd-tip-info-hidden btn-sm position-relative\"&gt;.&lt;span class=\"position-absolute top-0 start-100 translate-middle\"&gt;{{ icon_info }}&lt;/span&gt;&lt;/button&gt;&lt;/a&gt; "</v>
      </c>
    </row>
  </sheetData>
  <autoFilter ref="A1:R707" xr:uid="{C79C8A1F-581D-493B-AC1B-735B9965A843}"/>
  <conditionalFormatting sqref="I708:I720">
    <cfRule type="duplicateValues" dxfId="31" priority="2"/>
  </conditionalFormatting>
  <conditionalFormatting sqref="I730:I736">
    <cfRule type="duplicateValues" dxfId="30" priority="1"/>
  </conditionalFormatting>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E54D5-F14E-437B-9501-E5D15C99EBD4}">
  <sheetPr codeName="Sheet3"/>
  <dimension ref="A1:J48"/>
  <sheetViews>
    <sheetView workbookViewId="0"/>
  </sheetViews>
  <sheetFormatPr defaultRowHeight="14.25"/>
  <cols>
    <col min="1" max="1" width="16.125" customWidth="1"/>
    <col min="2" max="2" width="28.25" customWidth="1"/>
    <col min="4" max="4" width="28.25" customWidth="1"/>
    <col min="5" max="5" width="18.75" customWidth="1"/>
    <col min="6" max="7" width="16.875" customWidth="1"/>
    <col min="8" max="8" width="27.375" customWidth="1"/>
    <col min="9" max="9" width="18.625" customWidth="1"/>
  </cols>
  <sheetData>
    <row r="1" spans="1:10" ht="15">
      <c r="A1" s="7" t="s">
        <v>2283</v>
      </c>
      <c r="B1" s="5" t="s">
        <v>428</v>
      </c>
      <c r="C1" s="92" t="s">
        <v>2282</v>
      </c>
      <c r="D1" s="32" t="s">
        <v>347</v>
      </c>
      <c r="E1" s="56" t="s">
        <v>2283</v>
      </c>
      <c r="F1" s="56" t="s">
        <v>2282</v>
      </c>
      <c r="G1" s="56" t="s">
        <v>2282</v>
      </c>
      <c r="H1" s="92" t="s">
        <v>2282</v>
      </c>
    </row>
    <row r="2" spans="1:10" ht="15">
      <c r="A2" s="7" t="s">
        <v>2281</v>
      </c>
      <c r="B2" s="92" t="s">
        <v>430</v>
      </c>
      <c r="C2" t="s">
        <v>1670</v>
      </c>
      <c r="D2" s="92" t="s">
        <v>303</v>
      </c>
      <c r="E2" s="11" t="s">
        <v>683</v>
      </c>
      <c r="F2" s="56" t="str">
        <f t="shared" ref="F2:F47" si="0">". "&amp;E2</f>
        <v>. Adult</v>
      </c>
      <c r="G2" s="54" t="str">
        <f t="shared" ref="G2:G47" si="1">E2&amp;"."</f>
        <v>Adult.</v>
      </c>
      <c r="H2" s="92" t="str">
        <f t="shared" ref="H2:H47" si="2">"{{ "&amp;C2&amp;"_"&amp;D2&amp;" }}"&amp;"."</f>
        <v>{{ tu_age_class_adult }}.</v>
      </c>
      <c r="I2" t="str">
        <f t="shared" ref="I2:I21" si="3">PROPER(G2)</f>
        <v>Adult.</v>
      </c>
      <c r="J2" t="str">
        <f t="shared" ref="J2:J21" si="4">"{{ tu_"&amp;D2&amp;" }}"&amp;"."</f>
        <v>{{ tu_age_class_adult }}.</v>
      </c>
    </row>
    <row r="3" spans="1:10" ht="15">
      <c r="A3" s="7" t="s">
        <v>2281</v>
      </c>
      <c r="B3" s="92" t="s">
        <v>430</v>
      </c>
      <c r="C3" t="s">
        <v>1670</v>
      </c>
      <c r="D3" s="92" t="s">
        <v>280</v>
      </c>
      <c r="E3" s="11" t="s">
        <v>684</v>
      </c>
      <c r="F3" s="56" t="str">
        <f t="shared" si="0"/>
        <v>. Juvenile</v>
      </c>
      <c r="G3" s="54" t="str">
        <f t="shared" si="1"/>
        <v>Juvenile.</v>
      </c>
      <c r="H3" s="92" t="str">
        <f t="shared" si="2"/>
        <v>{{ tu_age_class_juvenile }}.</v>
      </c>
      <c r="I3" t="str">
        <f t="shared" si="3"/>
        <v>Juvenile.</v>
      </c>
      <c r="J3" t="str">
        <f t="shared" si="4"/>
        <v>{{ tu_age_class_juvenile }}.</v>
      </c>
    </row>
    <row r="4" spans="1:10" ht="15">
      <c r="A4" s="7" t="s">
        <v>2281</v>
      </c>
      <c r="B4" s="92" t="s">
        <v>430</v>
      </c>
      <c r="C4" t="s">
        <v>1670</v>
      </c>
      <c r="D4" s="92" t="s">
        <v>243</v>
      </c>
      <c r="E4" s="11" t="s">
        <v>685</v>
      </c>
      <c r="F4" s="56" t="str">
        <f t="shared" si="0"/>
        <v>. Subadult</v>
      </c>
      <c r="G4" s="54" t="str">
        <f t="shared" si="1"/>
        <v>Subadult.</v>
      </c>
      <c r="H4" s="92" t="str">
        <f t="shared" si="2"/>
        <v>{{ tu_age_class_subadult }}.</v>
      </c>
      <c r="I4" t="str">
        <f t="shared" si="3"/>
        <v>Subadult.</v>
      </c>
      <c r="J4" t="str">
        <f t="shared" si="4"/>
        <v>{{ tu_age_class_subadult }}.</v>
      </c>
    </row>
    <row r="5" spans="1:10" ht="15">
      <c r="A5" s="7" t="s">
        <v>2281</v>
      </c>
      <c r="B5" s="92" t="s">
        <v>429</v>
      </c>
      <c r="C5" t="s">
        <v>1670</v>
      </c>
      <c r="D5" s="92" t="s">
        <v>300</v>
      </c>
      <c r="E5" s="11" t="s">
        <v>688</v>
      </c>
      <c r="F5" s="56" t="str">
        <f t="shared" si="0"/>
        <v>. Analyst</v>
      </c>
      <c r="G5" s="54" t="str">
        <f t="shared" si="1"/>
        <v>Analyst.</v>
      </c>
      <c r="H5" s="92" t="str">
        <f t="shared" si="2"/>
        <v>{{ tu_analyst }}.</v>
      </c>
      <c r="I5" t="str">
        <f t="shared" si="3"/>
        <v>Analyst.</v>
      </c>
      <c r="J5" t="str">
        <f t="shared" si="4"/>
        <v>{{ tu_analyst }}.</v>
      </c>
    </row>
    <row r="6" spans="1:10">
      <c r="A6" s="7" t="s">
        <v>2281</v>
      </c>
      <c r="B6" s="92" t="s">
        <v>0</v>
      </c>
      <c r="C6" s="92" t="s">
        <v>1669</v>
      </c>
      <c r="D6" s="92" t="s">
        <v>234</v>
      </c>
      <c r="E6" s="54" t="s">
        <v>1304</v>
      </c>
      <c r="F6" s="56" t="str">
        <f t="shared" si="0"/>
        <v>. bait</v>
      </c>
      <c r="G6" s="54" t="str">
        <f t="shared" si="1"/>
        <v>bait.</v>
      </c>
      <c r="H6" s="92" t="str">
        <f t="shared" si="2"/>
        <v>{{ tl_baitlure_bait }}.</v>
      </c>
      <c r="I6" t="str">
        <f t="shared" si="3"/>
        <v>Bait.</v>
      </c>
      <c r="J6" t="str">
        <f t="shared" si="4"/>
        <v>{{ tu_baitlure_bait }}.</v>
      </c>
    </row>
    <row r="7" spans="1:10">
      <c r="A7" s="7" t="s">
        <v>2281</v>
      </c>
      <c r="B7" s="92" t="s">
        <v>0</v>
      </c>
      <c r="C7" t="s">
        <v>1670</v>
      </c>
      <c r="D7" s="92" t="s">
        <v>234</v>
      </c>
      <c r="E7" s="7" t="s">
        <v>235</v>
      </c>
      <c r="F7" s="56" t="str">
        <f t="shared" si="0"/>
        <v>. Bait</v>
      </c>
      <c r="G7" s="54" t="str">
        <f t="shared" si="1"/>
        <v>Bait.</v>
      </c>
      <c r="H7" s="92" t="str">
        <f t="shared" si="2"/>
        <v>{{ tu_baitlure_bait }}.</v>
      </c>
      <c r="I7" t="str">
        <f t="shared" si="3"/>
        <v>Bait.</v>
      </c>
      <c r="J7" t="str">
        <f t="shared" si="4"/>
        <v>{{ tu_baitlure_bait }}.</v>
      </c>
    </row>
    <row r="8" spans="1:10">
      <c r="A8" s="7" t="s">
        <v>2281</v>
      </c>
      <c r="B8" s="92" t="s">
        <v>0</v>
      </c>
      <c r="C8" s="92" t="s">
        <v>1669</v>
      </c>
      <c r="D8" s="92" t="s">
        <v>161</v>
      </c>
      <c r="E8" s="54" t="s">
        <v>1336</v>
      </c>
      <c r="F8" s="56" t="str">
        <f t="shared" si="0"/>
        <v>. lure</v>
      </c>
      <c r="G8" s="54" t="str">
        <f t="shared" si="1"/>
        <v>lure.</v>
      </c>
      <c r="H8" s="92" t="str">
        <f t="shared" si="2"/>
        <v>{{ tl_baitlure_lure }}.</v>
      </c>
      <c r="I8" t="str">
        <f t="shared" si="3"/>
        <v>Lure.</v>
      </c>
      <c r="J8" t="str">
        <f t="shared" si="4"/>
        <v>{{ tu_baitlure_lure }}.</v>
      </c>
    </row>
    <row r="9" spans="1:10">
      <c r="A9" s="7" t="s">
        <v>2281</v>
      </c>
      <c r="B9" s="92" t="s">
        <v>0</v>
      </c>
      <c r="C9" t="s">
        <v>1670</v>
      </c>
      <c r="D9" s="92" t="s">
        <v>161</v>
      </c>
      <c r="E9" s="92" t="s">
        <v>162</v>
      </c>
      <c r="F9" s="56" t="str">
        <f t="shared" si="0"/>
        <v>. Lure</v>
      </c>
      <c r="G9" s="54" t="str">
        <f t="shared" si="1"/>
        <v>Lure.</v>
      </c>
      <c r="H9" s="92" t="str">
        <f t="shared" si="2"/>
        <v>{{ tu_baitlure_lure }}.</v>
      </c>
      <c r="I9" t="str">
        <f t="shared" si="3"/>
        <v>Lure.</v>
      </c>
      <c r="J9" t="str">
        <f t="shared" si="4"/>
        <v>{{ tu_baitlure_lure }}.</v>
      </c>
    </row>
    <row r="10" spans="1:10">
      <c r="A10" s="7" t="s">
        <v>2281</v>
      </c>
      <c r="B10" s="92" t="s">
        <v>429</v>
      </c>
      <c r="C10" s="92" t="s">
        <v>1669</v>
      </c>
      <c r="D10" s="92" t="s">
        <v>339</v>
      </c>
      <c r="E10" s="54" t="s">
        <v>339</v>
      </c>
      <c r="F10" s="56" t="str">
        <f t="shared" si="0"/>
        <v>. behaviour</v>
      </c>
      <c r="G10" s="54" t="str">
        <f t="shared" si="1"/>
        <v>behaviour.</v>
      </c>
      <c r="H10" s="92" t="str">
        <f t="shared" si="2"/>
        <v>{{ tl_behaviour }}.</v>
      </c>
      <c r="I10" t="str">
        <f t="shared" si="3"/>
        <v>Behaviour.</v>
      </c>
      <c r="J10" t="str">
        <f t="shared" si="4"/>
        <v>{{ tu_behaviour }}.</v>
      </c>
    </row>
    <row r="11" spans="1:10" ht="15">
      <c r="A11" s="7" t="s">
        <v>2281</v>
      </c>
      <c r="B11" s="92" t="s">
        <v>429</v>
      </c>
      <c r="C11" t="s">
        <v>1670</v>
      </c>
      <c r="D11" s="92" t="s">
        <v>339</v>
      </c>
      <c r="E11" s="68" t="s">
        <v>30</v>
      </c>
      <c r="F11" s="56" t="str">
        <f t="shared" si="0"/>
        <v>. Behaviour</v>
      </c>
      <c r="G11" s="54" t="str">
        <f t="shared" si="1"/>
        <v>Behaviour.</v>
      </c>
      <c r="H11" s="92" t="str">
        <f t="shared" si="2"/>
        <v>{{ tu_behaviour }}.</v>
      </c>
      <c r="I11" t="str">
        <f t="shared" si="3"/>
        <v>Behaviour.</v>
      </c>
      <c r="J11" t="str">
        <f t="shared" si="4"/>
        <v>{{ tu_behaviour }}.</v>
      </c>
    </row>
    <row r="12" spans="1:10">
      <c r="A12" s="7" t="s">
        <v>2281</v>
      </c>
      <c r="B12" s="92" t="s">
        <v>0</v>
      </c>
      <c r="C12" s="92" t="s">
        <v>1669</v>
      </c>
      <c r="D12" s="92" t="s">
        <v>220</v>
      </c>
      <c r="E12" s="54" t="s">
        <v>220</v>
      </c>
      <c r="F12" s="56" t="str">
        <f t="shared" si="0"/>
        <v>. crew</v>
      </c>
      <c r="G12" s="54" t="str">
        <f t="shared" si="1"/>
        <v>crew.</v>
      </c>
      <c r="H12" s="92" t="str">
        <f t="shared" si="2"/>
        <v>{{ tl_crew }}.</v>
      </c>
      <c r="I12" t="str">
        <f t="shared" si="3"/>
        <v>Crew.</v>
      </c>
      <c r="J12" t="str">
        <f t="shared" si="4"/>
        <v>{{ tu_crew }}.</v>
      </c>
    </row>
    <row r="13" spans="1:10">
      <c r="A13" s="7" t="s">
        <v>2281</v>
      </c>
      <c r="B13" s="92" t="s">
        <v>0</v>
      </c>
      <c r="C13" t="s">
        <v>1670</v>
      </c>
      <c r="D13" s="92" t="s">
        <v>220</v>
      </c>
      <c r="E13" s="92" t="s">
        <v>221</v>
      </c>
      <c r="F13" s="56" t="str">
        <f t="shared" si="0"/>
        <v>. Crew</v>
      </c>
      <c r="G13" s="54" t="str">
        <f t="shared" si="1"/>
        <v>Crew.</v>
      </c>
      <c r="H13" s="92" t="str">
        <f t="shared" si="2"/>
        <v>{{ tu_crew }}.</v>
      </c>
      <c r="I13" t="str">
        <f t="shared" si="3"/>
        <v>Crew.</v>
      </c>
      <c r="J13" t="str">
        <f t="shared" si="4"/>
        <v>{{ tu_crew }}.</v>
      </c>
    </row>
    <row r="14" spans="1:10">
      <c r="A14" s="7" t="s">
        <v>2281</v>
      </c>
      <c r="B14" s="92" t="s">
        <v>0</v>
      </c>
      <c r="C14" s="92" t="s">
        <v>1669</v>
      </c>
      <c r="D14" s="92" t="s">
        <v>523</v>
      </c>
      <c r="E14" s="56" t="s">
        <v>523</v>
      </c>
      <c r="F14" s="56" t="str">
        <f t="shared" si="0"/>
        <v>. density</v>
      </c>
      <c r="G14" s="54" t="str">
        <f t="shared" si="1"/>
        <v>density.</v>
      </c>
      <c r="H14" s="92" t="str">
        <f t="shared" si="2"/>
        <v>{{ tl_density }}.</v>
      </c>
      <c r="I14" t="str">
        <f t="shared" si="3"/>
        <v>Density.</v>
      </c>
      <c r="J14" t="str">
        <f t="shared" si="4"/>
        <v>{{ tu_density }}.</v>
      </c>
    </row>
    <row r="15" spans="1:10">
      <c r="A15" s="7" t="s">
        <v>2281</v>
      </c>
      <c r="B15" s="92" t="s">
        <v>0</v>
      </c>
      <c r="C15" t="s">
        <v>1670</v>
      </c>
      <c r="D15" s="92" t="s">
        <v>523</v>
      </c>
      <c r="E15" s="3" t="s">
        <v>532</v>
      </c>
      <c r="F15" s="56" t="str">
        <f t="shared" si="0"/>
        <v>. Density</v>
      </c>
      <c r="G15" s="54" t="str">
        <f t="shared" si="1"/>
        <v>Density.</v>
      </c>
      <c r="H15" s="92" t="str">
        <f t="shared" si="2"/>
        <v>{{ tu_density }}.</v>
      </c>
      <c r="I15" t="str">
        <f t="shared" si="3"/>
        <v>Density.</v>
      </c>
      <c r="J15" t="str">
        <f t="shared" si="4"/>
        <v>{{ tu_density }}.</v>
      </c>
    </row>
    <row r="16" spans="1:10">
      <c r="A16" s="7" t="s">
        <v>2281</v>
      </c>
      <c r="B16" s="92" t="s">
        <v>0</v>
      </c>
      <c r="C16" s="92" t="s">
        <v>1669</v>
      </c>
      <c r="D16" s="92" t="s">
        <v>216</v>
      </c>
      <c r="E16" s="54" t="s">
        <v>216</v>
      </c>
      <c r="F16" s="56" t="str">
        <f t="shared" si="0"/>
        <v>. deployment</v>
      </c>
      <c r="G16" s="54" t="str">
        <f t="shared" si="1"/>
        <v>deployment.</v>
      </c>
      <c r="H16" s="92" t="str">
        <f t="shared" si="2"/>
        <v>{{ tl_deployment }}.</v>
      </c>
      <c r="I16" t="str">
        <f t="shared" si="3"/>
        <v>Deployment.</v>
      </c>
      <c r="J16" t="str">
        <f t="shared" si="4"/>
        <v>{{ tu_deployment }}.</v>
      </c>
    </row>
    <row r="17" spans="1:10">
      <c r="A17" s="7" t="s">
        <v>2281</v>
      </c>
      <c r="B17" s="92" t="s">
        <v>0</v>
      </c>
      <c r="C17" t="s">
        <v>1670</v>
      </c>
      <c r="D17" s="92" t="s">
        <v>216</v>
      </c>
      <c r="E17" s="92" t="s">
        <v>217</v>
      </c>
      <c r="F17" s="56" t="str">
        <f t="shared" si="0"/>
        <v>. Deployment</v>
      </c>
      <c r="G17" s="54" t="str">
        <f t="shared" si="1"/>
        <v>Deployment.</v>
      </c>
      <c r="H17" s="92" t="str">
        <f t="shared" si="2"/>
        <v>{{ tu_deployment }}.</v>
      </c>
      <c r="I17" t="str">
        <f t="shared" si="3"/>
        <v>Deployment.</v>
      </c>
      <c r="J17" t="str">
        <f t="shared" si="4"/>
        <v>{{ tu_deployment }}.</v>
      </c>
    </row>
    <row r="18" spans="1:10">
      <c r="A18" s="7" t="s">
        <v>2281</v>
      </c>
      <c r="B18" s="92" t="s">
        <v>0</v>
      </c>
      <c r="C18" s="92" t="s">
        <v>1669</v>
      </c>
      <c r="D18" s="92" t="s">
        <v>66</v>
      </c>
      <c r="E18" s="54" t="s">
        <v>804</v>
      </c>
      <c r="F18" s="56" t="str">
        <f t="shared" si="0"/>
        <v>. viewshed</v>
      </c>
      <c r="G18" s="54" t="str">
        <f t="shared" si="1"/>
        <v>viewshed.</v>
      </c>
      <c r="H18" s="92" t="str">
        <f t="shared" si="2"/>
        <v>{{ tl_fov_viewshed }}.</v>
      </c>
      <c r="I18" t="str">
        <f t="shared" si="3"/>
        <v>Viewshed.</v>
      </c>
      <c r="J18" t="str">
        <f t="shared" si="4"/>
        <v>{{ tu_fov_viewshed }}.</v>
      </c>
    </row>
    <row r="19" spans="1:10">
      <c r="A19" s="7" t="s">
        <v>2281</v>
      </c>
      <c r="B19" s="92" t="s">
        <v>0</v>
      </c>
      <c r="C19" t="s">
        <v>1670</v>
      </c>
      <c r="D19" s="92" t="s">
        <v>66</v>
      </c>
      <c r="E19" s="7" t="s">
        <v>68</v>
      </c>
      <c r="F19" s="56" t="str">
        <f t="shared" si="0"/>
        <v>. Viewshed</v>
      </c>
      <c r="G19" s="54" t="str">
        <f t="shared" si="1"/>
        <v>Viewshed.</v>
      </c>
      <c r="H19" s="92" t="str">
        <f t="shared" si="2"/>
        <v>{{ tu_fov_viewshed }}.</v>
      </c>
      <c r="I19" t="str">
        <f t="shared" si="3"/>
        <v>Viewshed.</v>
      </c>
      <c r="J19" t="str">
        <f t="shared" si="4"/>
        <v>{{ tu_fov_viewshed }}.</v>
      </c>
    </row>
    <row r="20" spans="1:10">
      <c r="A20" s="7" t="s">
        <v>2281</v>
      </c>
      <c r="B20" s="92" t="s">
        <v>0</v>
      </c>
      <c r="C20" s="92" t="s">
        <v>1669</v>
      </c>
      <c r="D20" s="92" t="s">
        <v>183</v>
      </c>
      <c r="E20" s="54" t="s">
        <v>183</v>
      </c>
      <c r="F20" s="56" t="str">
        <f t="shared" si="0"/>
        <v>. image</v>
      </c>
      <c r="G20" s="54" t="str">
        <f t="shared" si="1"/>
        <v>image.</v>
      </c>
      <c r="H20" s="92" t="str">
        <f t="shared" si="2"/>
        <v>{{ tl_image }}.</v>
      </c>
      <c r="I20" t="str">
        <f t="shared" si="3"/>
        <v>Image.</v>
      </c>
      <c r="J20" t="str">
        <f t="shared" si="4"/>
        <v>{{ tu_image }}.</v>
      </c>
    </row>
    <row r="21" spans="1:10">
      <c r="A21" s="7" t="s">
        <v>2281</v>
      </c>
      <c r="B21" s="92" t="s">
        <v>0</v>
      </c>
      <c r="C21" t="s">
        <v>1670</v>
      </c>
      <c r="D21" s="92" t="s">
        <v>183</v>
      </c>
      <c r="E21" s="92" t="s">
        <v>184</v>
      </c>
      <c r="F21" s="56" t="str">
        <f t="shared" si="0"/>
        <v>. Image</v>
      </c>
      <c r="G21" s="54" t="str">
        <f t="shared" si="1"/>
        <v>Image.</v>
      </c>
      <c r="H21" s="92" t="str">
        <f t="shared" si="2"/>
        <v>{{ tu_image }}.</v>
      </c>
      <c r="I21" t="str">
        <f t="shared" si="3"/>
        <v>Image.</v>
      </c>
      <c r="J21" t="str">
        <f t="shared" si="4"/>
        <v>{{ tu_image }}.</v>
      </c>
    </row>
    <row r="22" spans="1:10">
      <c r="A22" s="7" t="s">
        <v>2281</v>
      </c>
      <c r="B22" s="92" t="s">
        <v>0</v>
      </c>
      <c r="C22" s="92" t="s">
        <v>1669</v>
      </c>
      <c r="D22" s="92" t="s">
        <v>155</v>
      </c>
      <c r="E22" s="54" t="s">
        <v>155</v>
      </c>
      <c r="F22" s="56" t="str">
        <f t="shared" si="0"/>
        <v>. metadata</v>
      </c>
      <c r="G22" s="54" t="str">
        <f t="shared" si="1"/>
        <v>metadata.</v>
      </c>
      <c r="H22" s="92" t="str">
        <f t="shared" si="2"/>
        <v>{{ tl_metadata }}.</v>
      </c>
    </row>
    <row r="23" spans="1:10">
      <c r="A23" s="7" t="s">
        <v>2281</v>
      </c>
      <c r="B23" s="92" t="s">
        <v>0</v>
      </c>
      <c r="C23" t="s">
        <v>1670</v>
      </c>
      <c r="D23" s="92" t="s">
        <v>155</v>
      </c>
      <c r="E23" s="92" t="s">
        <v>157</v>
      </c>
      <c r="F23" s="56" t="str">
        <f t="shared" si="0"/>
        <v>. Metadata</v>
      </c>
      <c r="G23" s="54" t="str">
        <f t="shared" si="1"/>
        <v>Metadata.</v>
      </c>
      <c r="H23" s="92" t="str">
        <f t="shared" si="2"/>
        <v>{{ tu_metadata }}.</v>
      </c>
    </row>
    <row r="24" spans="1:10">
      <c r="A24" s="7" t="s">
        <v>2281</v>
      </c>
      <c r="B24" s="92" t="s">
        <v>0</v>
      </c>
      <c r="C24" s="92" t="s">
        <v>1669</v>
      </c>
      <c r="D24" s="92" t="s">
        <v>38</v>
      </c>
      <c r="E24" s="54" t="s">
        <v>1334</v>
      </c>
      <c r="F24" s="56" t="str">
        <f t="shared" si="0"/>
        <v>. inventory</v>
      </c>
      <c r="G24" s="54" t="str">
        <f t="shared" si="1"/>
        <v>inventory.</v>
      </c>
      <c r="H24" s="92" t="str">
        <f t="shared" si="2"/>
        <v>{{ tl_mod_inventory }}.</v>
      </c>
    </row>
    <row r="25" spans="1:10">
      <c r="A25" s="7" t="s">
        <v>2281</v>
      </c>
      <c r="B25" s="92" t="s">
        <v>0</v>
      </c>
      <c r="C25" t="s">
        <v>1670</v>
      </c>
      <c r="D25" s="92" t="s">
        <v>38</v>
      </c>
      <c r="E25" s="92" t="s">
        <v>163</v>
      </c>
      <c r="F25" s="56" t="str">
        <f t="shared" si="0"/>
        <v>. Inventory</v>
      </c>
      <c r="G25" s="54" t="str">
        <f t="shared" si="1"/>
        <v>Inventory.</v>
      </c>
      <c r="H25" s="92" t="str">
        <f t="shared" si="2"/>
        <v>{{ tu_mod_inventory }}.</v>
      </c>
    </row>
    <row r="26" spans="1:10">
      <c r="A26" s="7" t="s">
        <v>2281</v>
      </c>
      <c r="B26" s="92" t="s">
        <v>0</v>
      </c>
      <c r="C26" s="92" t="s">
        <v>1669</v>
      </c>
      <c r="D26" s="92" t="s">
        <v>465</v>
      </c>
      <c r="E26" s="54" t="s">
        <v>469</v>
      </c>
      <c r="F26" s="56" t="str">
        <f t="shared" si="0"/>
        <v>. overdispersion</v>
      </c>
      <c r="G26" s="54" t="str">
        <f t="shared" si="1"/>
        <v>overdispersion.</v>
      </c>
      <c r="H26" s="92" t="str">
        <f t="shared" si="2"/>
        <v>{{ tl_mod_overdispersion }}.</v>
      </c>
    </row>
    <row r="27" spans="1:10">
      <c r="A27" s="7" t="s">
        <v>2281</v>
      </c>
      <c r="B27" s="92" t="s">
        <v>0</v>
      </c>
      <c r="C27" t="s">
        <v>1670</v>
      </c>
      <c r="D27" s="92" t="s">
        <v>465</v>
      </c>
      <c r="E27" s="7" t="s">
        <v>146</v>
      </c>
      <c r="F27" s="56" t="str">
        <f t="shared" si="0"/>
        <v>. Overdispersion</v>
      </c>
      <c r="G27" s="54" t="str">
        <f t="shared" si="1"/>
        <v>Overdispersion.</v>
      </c>
      <c r="H27" s="92" t="str">
        <f t="shared" si="2"/>
        <v>{{ tu_mod_overdispersion }}.</v>
      </c>
    </row>
    <row r="28" spans="1:10">
      <c r="A28" s="7" t="s">
        <v>2281</v>
      </c>
      <c r="B28" s="92" t="s">
        <v>0</v>
      </c>
      <c r="C28" s="92" t="s">
        <v>1669</v>
      </c>
      <c r="D28" s="92" t="s">
        <v>47</v>
      </c>
      <c r="E28" s="54" t="s">
        <v>149</v>
      </c>
      <c r="F28" s="56" t="str">
        <f t="shared" si="0"/>
        <v>. occupancy</v>
      </c>
      <c r="G28" s="54" t="str">
        <f t="shared" si="1"/>
        <v>occupancy.</v>
      </c>
      <c r="H28" s="92" t="str">
        <f t="shared" si="2"/>
        <v>{{ tl_obj_occupancy }}.</v>
      </c>
    </row>
    <row r="29" spans="1:10">
      <c r="A29" s="7" t="s">
        <v>2281</v>
      </c>
      <c r="B29" s="92" t="s">
        <v>0</v>
      </c>
      <c r="C29" t="s">
        <v>1670</v>
      </c>
      <c r="D29" s="92" t="s">
        <v>47</v>
      </c>
      <c r="E29" s="92" t="s">
        <v>46</v>
      </c>
      <c r="F29" s="56" t="str">
        <f t="shared" si="0"/>
        <v>. Occupancy</v>
      </c>
      <c r="G29" s="54" t="str">
        <f t="shared" si="1"/>
        <v>Occupancy.</v>
      </c>
      <c r="H29" s="92" t="str">
        <f t="shared" si="2"/>
        <v>{{ tu_obj_occupancy }}.</v>
      </c>
    </row>
    <row r="30" spans="1:10">
      <c r="A30" s="7" t="s">
        <v>2281</v>
      </c>
      <c r="B30" s="92" t="s">
        <v>0</v>
      </c>
      <c r="C30" s="92" t="s">
        <v>1669</v>
      </c>
      <c r="D30" s="92" t="s">
        <v>139</v>
      </c>
      <c r="E30" s="54" t="s">
        <v>139</v>
      </c>
      <c r="F30" s="56" t="str">
        <f t="shared" si="0"/>
        <v>. project</v>
      </c>
      <c r="G30" s="54" t="str">
        <f t="shared" si="1"/>
        <v>project.</v>
      </c>
      <c r="H30" s="92" t="str">
        <f t="shared" si="2"/>
        <v>{{ tl_project }}.</v>
      </c>
    </row>
    <row r="31" spans="1:10">
      <c r="A31" s="7" t="s">
        <v>2281</v>
      </c>
      <c r="B31" s="92" t="s">
        <v>0</v>
      </c>
      <c r="C31" t="s">
        <v>1670</v>
      </c>
      <c r="D31" s="92" t="s">
        <v>139</v>
      </c>
      <c r="E31" s="92" t="s">
        <v>140</v>
      </c>
      <c r="F31" s="56" t="str">
        <f t="shared" si="0"/>
        <v>. Project</v>
      </c>
      <c r="G31" s="54" t="str">
        <f t="shared" si="1"/>
        <v>Project.</v>
      </c>
      <c r="H31" s="92" t="str">
        <f t="shared" si="2"/>
        <v>{{ tu_project }}.</v>
      </c>
    </row>
    <row r="32" spans="1:10">
      <c r="A32" s="7" t="s">
        <v>2281</v>
      </c>
      <c r="B32" s="92" t="s">
        <v>0</v>
      </c>
      <c r="C32" s="92" t="s">
        <v>1669</v>
      </c>
      <c r="D32" s="92" t="s">
        <v>136</v>
      </c>
      <c r="E32" s="54" t="s">
        <v>136</v>
      </c>
      <c r="F32" s="56" t="str">
        <f t="shared" si="0"/>
        <v>. pseudoreplication</v>
      </c>
      <c r="G32" s="54" t="str">
        <f t="shared" si="1"/>
        <v>pseudoreplication.</v>
      </c>
      <c r="H32" s="92" t="str">
        <f t="shared" si="2"/>
        <v>{{ tl_pseudoreplication }}.</v>
      </c>
    </row>
    <row r="33" spans="1:8">
      <c r="A33" s="7" t="s">
        <v>2281</v>
      </c>
      <c r="B33" s="92" t="s">
        <v>0</v>
      </c>
      <c r="C33" t="s">
        <v>1670</v>
      </c>
      <c r="D33" s="92" t="s">
        <v>136</v>
      </c>
      <c r="E33" s="92" t="s">
        <v>138</v>
      </c>
      <c r="F33" s="56" t="str">
        <f t="shared" si="0"/>
        <v>. Pseudoreplication</v>
      </c>
      <c r="G33" s="54" t="str">
        <f t="shared" si="1"/>
        <v>Pseudoreplication.</v>
      </c>
      <c r="H33" s="92" t="str">
        <f t="shared" si="2"/>
        <v>{{ tu_pseudoreplication }}.</v>
      </c>
    </row>
    <row r="34" spans="1:8" ht="15">
      <c r="A34" s="7" t="s">
        <v>2281</v>
      </c>
      <c r="B34" s="92" t="s">
        <v>429</v>
      </c>
      <c r="C34" t="s">
        <v>1670</v>
      </c>
      <c r="D34" s="92" t="s">
        <v>318</v>
      </c>
      <c r="E34" s="11" t="s">
        <v>768</v>
      </c>
      <c r="F34" s="56" t="str">
        <f t="shared" si="0"/>
        <v>. Security</v>
      </c>
      <c r="G34" s="54" t="str">
        <f t="shared" si="1"/>
        <v>Security.</v>
      </c>
      <c r="H34" s="92" t="str">
        <f t="shared" si="2"/>
        <v>{{ tu_security }}.</v>
      </c>
    </row>
    <row r="35" spans="1:8">
      <c r="A35" s="7" t="s">
        <v>2281</v>
      </c>
      <c r="B35" s="92" t="s">
        <v>0</v>
      </c>
      <c r="C35" s="92" t="s">
        <v>1669</v>
      </c>
      <c r="D35" s="92" t="s">
        <v>118</v>
      </c>
      <c r="E35" s="54" t="s">
        <v>118</v>
      </c>
      <c r="F35" s="56" t="str">
        <f t="shared" si="0"/>
        <v>. sequence</v>
      </c>
      <c r="G35" s="54" t="str">
        <f t="shared" si="1"/>
        <v>sequence.</v>
      </c>
      <c r="H35" s="92" t="str">
        <f t="shared" si="2"/>
        <v>{{ tl_sequence }}.</v>
      </c>
    </row>
    <row r="36" spans="1:8">
      <c r="A36" s="7" t="s">
        <v>2281</v>
      </c>
      <c r="B36" s="92" t="s">
        <v>0</v>
      </c>
      <c r="C36" t="s">
        <v>1670</v>
      </c>
      <c r="D36" s="92" t="s">
        <v>118</v>
      </c>
      <c r="E36" s="92" t="s">
        <v>119</v>
      </c>
      <c r="F36" s="56" t="str">
        <f t="shared" si="0"/>
        <v>. Sequence</v>
      </c>
      <c r="G36" s="54" t="str">
        <f t="shared" si="1"/>
        <v>Sequence.</v>
      </c>
      <c r="H36" s="92" t="str">
        <f t="shared" si="2"/>
        <v>{{ tu_sequence }}.</v>
      </c>
    </row>
    <row r="37" spans="1:8" ht="15">
      <c r="A37" s="7" t="s">
        <v>2281</v>
      </c>
      <c r="B37" s="92" t="s">
        <v>429</v>
      </c>
      <c r="C37" t="s">
        <v>1670</v>
      </c>
      <c r="D37" s="92" t="s">
        <v>253</v>
      </c>
      <c r="E37" s="11" t="s">
        <v>651</v>
      </c>
      <c r="F37" s="56" t="str">
        <f t="shared" si="0"/>
        <v>. Species</v>
      </c>
      <c r="G37" s="54" t="str">
        <f t="shared" si="1"/>
        <v>Species.</v>
      </c>
      <c r="H37" s="92" t="str">
        <f t="shared" si="2"/>
        <v>{{ tu_species }}.</v>
      </c>
    </row>
    <row r="38" spans="1:8">
      <c r="A38" s="7" t="s">
        <v>2281</v>
      </c>
      <c r="B38" s="92" t="s">
        <v>0</v>
      </c>
      <c r="C38" s="92" t="s">
        <v>1669</v>
      </c>
      <c r="D38" s="92" t="s">
        <v>777</v>
      </c>
      <c r="E38" s="54" t="s">
        <v>777</v>
      </c>
      <c r="F38" s="56" t="str">
        <f t="shared" si="0"/>
        <v>. strata</v>
      </c>
      <c r="G38" s="54" t="str">
        <f t="shared" si="1"/>
        <v>strata.</v>
      </c>
      <c r="H38" s="92" t="str">
        <f t="shared" si="2"/>
        <v>{{ tl_strata }}.</v>
      </c>
    </row>
    <row r="39" spans="1:8" ht="15">
      <c r="A39" s="7" t="s">
        <v>2281</v>
      </c>
      <c r="B39" s="92" t="s">
        <v>0</v>
      </c>
      <c r="C39" t="s">
        <v>1670</v>
      </c>
      <c r="D39" s="92" t="s">
        <v>777</v>
      </c>
      <c r="E39" s="11" t="s">
        <v>778</v>
      </c>
      <c r="F39" s="56" t="str">
        <f t="shared" si="0"/>
        <v>. Strata</v>
      </c>
      <c r="G39" s="54" t="str">
        <f t="shared" si="1"/>
        <v>Strata.</v>
      </c>
      <c r="H39" s="92" t="str">
        <f t="shared" si="2"/>
        <v>{{ tu_strata }}.</v>
      </c>
    </row>
    <row r="40" spans="1:8">
      <c r="A40" s="7" t="s">
        <v>2281</v>
      </c>
      <c r="B40" s="92" t="s">
        <v>0</v>
      </c>
      <c r="C40" s="92" t="s">
        <v>1669</v>
      </c>
      <c r="D40" s="92" t="s">
        <v>518</v>
      </c>
      <c r="E40" s="54" t="s">
        <v>518</v>
      </c>
      <c r="F40" s="56" t="str">
        <f t="shared" si="0"/>
        <v>. survey</v>
      </c>
      <c r="G40" s="54" t="str">
        <f t="shared" si="1"/>
        <v>survey.</v>
      </c>
      <c r="H40" s="92" t="str">
        <f t="shared" si="2"/>
        <v>{{ tl_survey }}.</v>
      </c>
    </row>
    <row r="41" spans="1:8">
      <c r="A41" s="7" t="s">
        <v>2281</v>
      </c>
      <c r="B41" s="92" t="s">
        <v>0</v>
      </c>
      <c r="C41" t="s">
        <v>1670</v>
      </c>
      <c r="D41" s="92" t="s">
        <v>518</v>
      </c>
      <c r="E41" s="92" t="s">
        <v>533</v>
      </c>
      <c r="F41" s="56" t="str">
        <f t="shared" si="0"/>
        <v>. Survey</v>
      </c>
      <c r="G41" s="54" t="str">
        <f t="shared" si="1"/>
        <v>Survey.</v>
      </c>
      <c r="H41" s="92" t="str">
        <f t="shared" si="2"/>
        <v>{{ tu_survey }}.</v>
      </c>
    </row>
    <row r="42" spans="1:8">
      <c r="A42" s="7" t="s">
        <v>2281</v>
      </c>
      <c r="B42" s="92" t="s">
        <v>429</v>
      </c>
      <c r="C42" s="92" t="s">
        <v>1669</v>
      </c>
      <c r="D42" s="92" t="s">
        <v>241</v>
      </c>
      <c r="E42" s="7" t="s">
        <v>241</v>
      </c>
      <c r="F42" s="56" t="str">
        <f t="shared" si="0"/>
        <v>. tag</v>
      </c>
      <c r="G42" s="54" t="str">
        <f t="shared" si="1"/>
        <v>tag.</v>
      </c>
      <c r="H42" s="92" t="str">
        <f t="shared" si="2"/>
        <v>{{ tl_tag }}.</v>
      </c>
    </row>
    <row r="43" spans="1:8" ht="15">
      <c r="A43" s="7" t="s">
        <v>2281</v>
      </c>
      <c r="B43" s="92" t="s">
        <v>429</v>
      </c>
      <c r="C43" t="s">
        <v>1670</v>
      </c>
      <c r="D43" s="92" t="s">
        <v>241</v>
      </c>
      <c r="E43" s="11" t="s">
        <v>740</v>
      </c>
      <c r="F43" s="56" t="str">
        <f t="shared" si="0"/>
        <v>. Tag</v>
      </c>
      <c r="G43" s="54" t="str">
        <f t="shared" si="1"/>
        <v>Tag.</v>
      </c>
      <c r="H43" s="92" t="str">
        <f t="shared" si="2"/>
        <v>{{ tu_tag }}.</v>
      </c>
    </row>
    <row r="44" spans="1:8">
      <c r="A44" s="7" t="s">
        <v>2281</v>
      </c>
      <c r="B44" s="92" t="s">
        <v>0</v>
      </c>
      <c r="C44" s="92" t="s">
        <v>1669</v>
      </c>
      <c r="D44" s="92" t="s">
        <v>63</v>
      </c>
      <c r="E44" s="54" t="s">
        <v>63</v>
      </c>
      <c r="F44" s="56" t="str">
        <f t="shared" si="0"/>
        <v>. visit</v>
      </c>
      <c r="G44" s="54" t="str">
        <f t="shared" si="1"/>
        <v>visit.</v>
      </c>
      <c r="H44" s="92" t="str">
        <f t="shared" si="2"/>
        <v>{{ tl_visit }}.</v>
      </c>
    </row>
    <row r="45" spans="1:8">
      <c r="A45" s="7" t="s">
        <v>2281</v>
      </c>
      <c r="B45" s="92" t="s">
        <v>0</v>
      </c>
      <c r="C45" t="s">
        <v>1670</v>
      </c>
      <c r="D45" s="92" t="s">
        <v>63</v>
      </c>
      <c r="E45" s="92" t="s">
        <v>65</v>
      </c>
      <c r="F45" s="56" t="str">
        <f t="shared" si="0"/>
        <v>. Visit</v>
      </c>
      <c r="G45" s="54" t="str">
        <f t="shared" si="1"/>
        <v>Visit.</v>
      </c>
      <c r="H45" s="92" t="str">
        <f t="shared" si="2"/>
        <v>{{ tu_visit }}.</v>
      </c>
    </row>
    <row r="46" spans="1:8">
      <c r="A46" s="7" t="s">
        <v>2281</v>
      </c>
      <c r="B46" s="92" t="s">
        <v>0</v>
      </c>
      <c r="C46" s="92" t="s">
        <v>1669</v>
      </c>
      <c r="D46" s="92" t="s">
        <v>56</v>
      </c>
      <c r="E46" s="54" t="s">
        <v>56</v>
      </c>
      <c r="F46" s="56" t="str">
        <f t="shared" si="0"/>
        <v>. walktest</v>
      </c>
      <c r="G46" s="54" t="str">
        <f t="shared" si="1"/>
        <v>walktest.</v>
      </c>
      <c r="H46" s="92" t="str">
        <f t="shared" si="2"/>
        <v>{{ tl_walktest }}.</v>
      </c>
    </row>
    <row r="47" spans="1:8">
      <c r="A47" s="7" t="s">
        <v>2281</v>
      </c>
      <c r="B47" s="92" t="s">
        <v>0</v>
      </c>
      <c r="C47" t="s">
        <v>1670</v>
      </c>
      <c r="D47" s="92" t="s">
        <v>56</v>
      </c>
      <c r="E47" s="92" t="s">
        <v>57</v>
      </c>
      <c r="F47" s="56" t="str">
        <f t="shared" si="0"/>
        <v>. Walktest</v>
      </c>
      <c r="G47" s="54" t="str">
        <f t="shared" si="1"/>
        <v>Walktest.</v>
      </c>
      <c r="H47" s="92" t="str">
        <f t="shared" si="2"/>
        <v>{{ tu_walktest }}.</v>
      </c>
    </row>
    <row r="48" spans="1:8">
      <c r="C48" s="92" t="s">
        <v>1669</v>
      </c>
      <c r="D48" s="32" t="s">
        <v>790</v>
      </c>
      <c r="E48" s="78" t="s">
        <v>790</v>
      </c>
    </row>
  </sheetData>
  <autoFilter ref="A1:H47" xr:uid="{6566AB39-DB87-419B-A2E5-3972991F2028}">
    <sortState xmlns:xlrd2="http://schemas.microsoft.com/office/spreadsheetml/2017/richdata2" ref="A2:H47">
      <sortCondition ref="D1:D47"/>
    </sortState>
  </autoFilter>
  <conditionalFormatting sqref="A1:B47">
    <cfRule type="containsText" dxfId="29" priority="3" operator="containsText" text="\">
      <formula>NOT(ISERROR(SEARCH("\",A1)))</formula>
    </cfRule>
    <cfRule type="containsText" dxfId="28" priority="4" operator="containsText" text="/">
      <formula>NOT(ISERROR(SEARCH("/",A1)))</formula>
    </cfRule>
  </conditionalFormatting>
  <conditionalFormatting sqref="B2:D47 C1:D1 E1:G47">
    <cfRule type="containsText" dxfId="27" priority="5" operator="containsText" text=" ">
      <formula>NOT(ISERROR(SEARCH(" ",B1)))</formula>
    </cfRule>
  </conditionalFormatting>
  <conditionalFormatting sqref="C48">
    <cfRule type="containsText" dxfId="26" priority="1" operator="containsText" text=" ">
      <formula>NOT(ISERROR(SEARCH(" ",C48)))</formula>
    </cfRule>
  </conditionalFormatting>
  <conditionalFormatting sqref="H1:H1048576">
    <cfRule type="duplicateValues" dxfId="25"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01B1-BA34-426E-B652-F9FD3B0440B3}">
  <sheetPr codeName="Sheet8"/>
  <dimension ref="A1:H53"/>
  <sheetViews>
    <sheetView workbookViewId="0"/>
  </sheetViews>
  <sheetFormatPr defaultRowHeight="14.25"/>
  <cols>
    <col min="1" max="1" width="13.625" bestFit="1" customWidth="1"/>
    <col min="2" max="2" width="30.25" customWidth="1"/>
    <col min="3" max="5" width="20.75" customWidth="1"/>
    <col min="6" max="6" width="97.125" customWidth="1"/>
    <col min="7" max="7" width="146.25" customWidth="1"/>
  </cols>
  <sheetData>
    <row r="1" spans="1:8" ht="15">
      <c r="A1" s="1" t="s">
        <v>1279</v>
      </c>
      <c r="B1" s="77" t="s">
        <v>1707</v>
      </c>
      <c r="C1" s="1" t="s">
        <v>1278</v>
      </c>
      <c r="D1" s="1"/>
      <c r="E1" s="1" t="s">
        <v>1392</v>
      </c>
      <c r="F1" s="1" t="s">
        <v>1398</v>
      </c>
      <c r="G1" s="1" t="s">
        <v>1399</v>
      </c>
      <c r="H1" t="s">
        <v>1275</v>
      </c>
    </row>
    <row r="2" spans="1:8">
      <c r="A2" t="s">
        <v>40</v>
      </c>
      <c r="B2" t="s">
        <v>1354</v>
      </c>
      <c r="C2" t="s">
        <v>37</v>
      </c>
      <c r="E2" t="s">
        <v>49</v>
      </c>
      <c r="F2" s="16" t="s">
        <v>1400</v>
      </c>
      <c r="G2" s="16" t="s">
        <v>1250</v>
      </c>
      <c r="H2" t="s">
        <v>1275</v>
      </c>
    </row>
    <row r="3" spans="1:8">
      <c r="A3" t="s">
        <v>40</v>
      </c>
      <c r="B3" t="s">
        <v>1301</v>
      </c>
      <c r="C3" t="s">
        <v>35</v>
      </c>
      <c r="E3" s="32" t="s">
        <v>48</v>
      </c>
      <c r="F3" s="69" t="s">
        <v>2285</v>
      </c>
      <c r="H3" t="s">
        <v>1275</v>
      </c>
    </row>
    <row r="4" spans="1:8">
      <c r="A4" t="s">
        <v>40</v>
      </c>
      <c r="B4" t="s">
        <v>149</v>
      </c>
      <c r="C4" t="s">
        <v>46</v>
      </c>
      <c r="E4" t="s">
        <v>47</v>
      </c>
      <c r="F4" s="20" t="s">
        <v>1254</v>
      </c>
      <c r="G4" s="20" t="s">
        <v>1254</v>
      </c>
      <c r="H4" t="s">
        <v>1275</v>
      </c>
    </row>
    <row r="5" spans="1:8">
      <c r="A5" t="s">
        <v>40</v>
      </c>
      <c r="B5" t="s">
        <v>1348</v>
      </c>
      <c r="C5" t="s">
        <v>44</v>
      </c>
      <c r="E5" t="s">
        <v>45</v>
      </c>
      <c r="F5" t="s">
        <v>830</v>
      </c>
      <c r="G5" t="s">
        <v>830</v>
      </c>
      <c r="H5" t="s">
        <v>1275</v>
      </c>
    </row>
    <row r="6" spans="1:8">
      <c r="A6" t="s">
        <v>40</v>
      </c>
      <c r="B6" t="s">
        <v>1378</v>
      </c>
      <c r="C6" t="s">
        <v>571</v>
      </c>
      <c r="E6" t="s">
        <v>43</v>
      </c>
      <c r="F6" s="52" t="s">
        <v>1424</v>
      </c>
      <c r="G6" s="52" t="s">
        <v>1221</v>
      </c>
      <c r="H6" t="s">
        <v>1275</v>
      </c>
    </row>
    <row r="7" spans="1:8">
      <c r="A7" t="s">
        <v>40</v>
      </c>
      <c r="B7" t="s">
        <v>523</v>
      </c>
      <c r="C7" t="s">
        <v>532</v>
      </c>
      <c r="E7" s="62" t="s">
        <v>544</v>
      </c>
      <c r="F7" s="63" t="s">
        <v>1418</v>
      </c>
      <c r="G7" s="63" t="s">
        <v>1225</v>
      </c>
      <c r="H7" t="s">
        <v>1275</v>
      </c>
    </row>
    <row r="8" spans="1:8">
      <c r="A8" t="s">
        <v>40</v>
      </c>
      <c r="B8" t="s">
        <v>1512</v>
      </c>
      <c r="C8" t="s">
        <v>41</v>
      </c>
      <c r="E8" s="62" t="s">
        <v>42</v>
      </c>
      <c r="F8" s="67" t="s">
        <v>1259</v>
      </c>
      <c r="G8" s="64" t="s">
        <v>1259</v>
      </c>
      <c r="H8" t="s">
        <v>1275</v>
      </c>
    </row>
    <row r="9" spans="1:8">
      <c r="A9" t="s">
        <v>40</v>
      </c>
      <c r="B9" t="s">
        <v>339</v>
      </c>
      <c r="C9" t="s">
        <v>30</v>
      </c>
      <c r="E9" t="s">
        <v>39</v>
      </c>
      <c r="F9" s="52" t="s">
        <v>1480</v>
      </c>
      <c r="G9" s="52" t="s">
        <v>1393</v>
      </c>
      <c r="H9" t="s">
        <v>1275</v>
      </c>
    </row>
    <row r="10" spans="1:8">
      <c r="A10" t="s">
        <v>40</v>
      </c>
      <c r="B10" t="s">
        <v>1520</v>
      </c>
      <c r="C10" t="s">
        <v>1286</v>
      </c>
      <c r="E10" s="32" t="s">
        <v>2286</v>
      </c>
      <c r="H10" t="s">
        <v>1275</v>
      </c>
    </row>
    <row r="11" spans="1:8">
      <c r="A11" t="s">
        <v>463</v>
      </c>
      <c r="B11" t="s">
        <v>1394</v>
      </c>
      <c r="C11" t="s">
        <v>1280</v>
      </c>
      <c r="E11" t="s">
        <v>1867</v>
      </c>
      <c r="F11" s="16" t="s">
        <v>1865</v>
      </c>
      <c r="H11" t="s">
        <v>1275</v>
      </c>
    </row>
    <row r="12" spans="1:8">
      <c r="A12" t="s">
        <v>463</v>
      </c>
      <c r="B12" t="s">
        <v>1395</v>
      </c>
      <c r="C12" t="s">
        <v>1287</v>
      </c>
      <c r="E12" t="s">
        <v>1868</v>
      </c>
      <c r="F12" s="16" t="s">
        <v>1866</v>
      </c>
      <c r="H12" t="s">
        <v>1275</v>
      </c>
    </row>
    <row r="13" spans="1:8">
      <c r="A13" s="2" t="s">
        <v>461</v>
      </c>
      <c r="B13" t="s">
        <v>1869</v>
      </c>
      <c r="C13" t="s">
        <v>1281</v>
      </c>
      <c r="E13" s="3" t="s">
        <v>1873</v>
      </c>
      <c r="F13" s="57"/>
      <c r="H13" t="s">
        <v>1275</v>
      </c>
    </row>
    <row r="14" spans="1:8">
      <c r="A14" t="s">
        <v>461</v>
      </c>
      <c r="B14" t="s">
        <v>1870</v>
      </c>
      <c r="C14" t="s">
        <v>1288</v>
      </c>
      <c r="E14" s="3" t="s">
        <v>1874</v>
      </c>
      <c r="F14" s="3"/>
      <c r="H14" t="s">
        <v>1275</v>
      </c>
    </row>
    <row r="15" spans="1:8">
      <c r="A15" t="s">
        <v>461</v>
      </c>
      <c r="B15" t="s">
        <v>1520</v>
      </c>
      <c r="C15" t="s">
        <v>1289</v>
      </c>
      <c r="E15" s="3" t="s">
        <v>1875</v>
      </c>
      <c r="F15" s="3"/>
      <c r="H15" t="s">
        <v>1275</v>
      </c>
    </row>
    <row r="16" spans="1:8">
      <c r="A16" s="2" t="s">
        <v>458</v>
      </c>
      <c r="B16" t="s">
        <v>1513</v>
      </c>
      <c r="C16" t="s">
        <v>1282</v>
      </c>
      <c r="E16" t="s">
        <v>1876</v>
      </c>
      <c r="F16" s="96" t="s">
        <v>1389</v>
      </c>
      <c r="G16" s="60" t="s">
        <v>1389</v>
      </c>
      <c r="H16" t="s">
        <v>1275</v>
      </c>
    </row>
    <row r="17" spans="1:8">
      <c r="A17" t="s">
        <v>458</v>
      </c>
      <c r="B17" t="s">
        <v>1514</v>
      </c>
      <c r="C17" t="s">
        <v>1290</v>
      </c>
      <c r="E17" t="s">
        <v>1877</v>
      </c>
      <c r="F17" s="60" t="s">
        <v>1390</v>
      </c>
      <c r="G17" s="60" t="s">
        <v>1390</v>
      </c>
      <c r="H17" t="s">
        <v>1275</v>
      </c>
    </row>
    <row r="18" spans="1:8">
      <c r="A18" t="s">
        <v>458</v>
      </c>
      <c r="B18" t="s">
        <v>780</v>
      </c>
      <c r="C18" t="s">
        <v>1291</v>
      </c>
      <c r="E18" t="s">
        <v>1878</v>
      </c>
      <c r="F18" s="29" t="s">
        <v>1391</v>
      </c>
      <c r="G18" s="29" t="s">
        <v>1391</v>
      </c>
      <c r="H18" t="s">
        <v>1275</v>
      </c>
    </row>
    <row r="19" spans="1:8">
      <c r="A19" t="s">
        <v>459</v>
      </c>
      <c r="B19" t="s">
        <v>1521</v>
      </c>
      <c r="C19" t="s">
        <v>1283</v>
      </c>
      <c r="D19" t="s">
        <v>1487</v>
      </c>
      <c r="E19" t="s">
        <v>1879</v>
      </c>
      <c r="F19" s="60" t="s">
        <v>1488</v>
      </c>
      <c r="G19" s="60" t="s">
        <v>1492</v>
      </c>
      <c r="H19" t="s">
        <v>1275</v>
      </c>
    </row>
    <row r="20" spans="1:8">
      <c r="A20" t="s">
        <v>459</v>
      </c>
      <c r="B20" t="s">
        <v>1522</v>
      </c>
      <c r="C20" t="s">
        <v>1292</v>
      </c>
      <c r="E20" t="s">
        <v>1880</v>
      </c>
      <c r="F20" s="60" t="s">
        <v>1489</v>
      </c>
      <c r="G20" s="60" t="s">
        <v>1493</v>
      </c>
      <c r="H20" t="s">
        <v>1275</v>
      </c>
    </row>
    <row r="21" spans="1:8">
      <c r="A21" t="s">
        <v>459</v>
      </c>
      <c r="B21" t="s">
        <v>1523</v>
      </c>
      <c r="C21" t="s">
        <v>1293</v>
      </c>
      <c r="E21" t="s">
        <v>1881</v>
      </c>
      <c r="F21" s="60" t="s">
        <v>1490</v>
      </c>
      <c r="G21" s="60" t="s">
        <v>1490</v>
      </c>
      <c r="H21" t="s">
        <v>1275</v>
      </c>
    </row>
    <row r="22" spans="1:8">
      <c r="A22" t="s">
        <v>459</v>
      </c>
      <c r="B22" t="s">
        <v>1395</v>
      </c>
      <c r="C22" t="s">
        <v>1287</v>
      </c>
      <c r="E22" t="s">
        <v>1882</v>
      </c>
      <c r="F22" s="60" t="s">
        <v>1491</v>
      </c>
      <c r="G22" s="60" t="s">
        <v>1491</v>
      </c>
      <c r="H22" t="s">
        <v>1275</v>
      </c>
    </row>
    <row r="23" spans="1:8">
      <c r="A23" t="s">
        <v>460</v>
      </c>
      <c r="B23" t="s">
        <v>1516</v>
      </c>
      <c r="C23" t="s">
        <v>1284</v>
      </c>
      <c r="E23" t="s">
        <v>1883</v>
      </c>
      <c r="F23" s="61" t="s">
        <v>1510</v>
      </c>
      <c r="G23" s="61" t="s">
        <v>1494</v>
      </c>
      <c r="H23" t="s">
        <v>1275</v>
      </c>
    </row>
    <row r="24" spans="1:8">
      <c r="A24" t="s">
        <v>460</v>
      </c>
      <c r="B24" t="s">
        <v>1871</v>
      </c>
      <c r="C24" t="s">
        <v>1294</v>
      </c>
      <c r="E24" t="s">
        <v>1884</v>
      </c>
      <c r="F24" s="60" t="s">
        <v>1495</v>
      </c>
      <c r="G24" s="60" t="s">
        <v>1495</v>
      </c>
      <c r="H24" t="s">
        <v>1275</v>
      </c>
    </row>
    <row r="25" spans="1:8">
      <c r="A25" t="s">
        <v>460</v>
      </c>
      <c r="B25" t="s">
        <v>1517</v>
      </c>
      <c r="C25" t="s">
        <v>1295</v>
      </c>
      <c r="E25" t="s">
        <v>1885</v>
      </c>
      <c r="F25" s="66" t="s">
        <v>1508</v>
      </c>
      <c r="G25" s="66" t="s">
        <v>1496</v>
      </c>
      <c r="H25" t="s">
        <v>1275</v>
      </c>
    </row>
    <row r="26" spans="1:8">
      <c r="A26" t="s">
        <v>460</v>
      </c>
      <c r="B26" t="s">
        <v>1872</v>
      </c>
      <c r="C26" t="s">
        <v>1296</v>
      </c>
      <c r="E26" t="s">
        <v>1886</v>
      </c>
      <c r="F26" s="60" t="s">
        <v>1509</v>
      </c>
      <c r="G26" s="60" t="s">
        <v>1497</v>
      </c>
      <c r="H26" t="s">
        <v>1275</v>
      </c>
    </row>
    <row r="27" spans="1:8">
      <c r="A27" t="s">
        <v>460</v>
      </c>
      <c r="B27" t="s">
        <v>1520</v>
      </c>
      <c r="C27" t="s">
        <v>1286</v>
      </c>
      <c r="E27" t="s">
        <v>1887</v>
      </c>
      <c r="F27" s="60" t="s">
        <v>1498</v>
      </c>
      <c r="G27" s="60" t="s">
        <v>1498</v>
      </c>
      <c r="H27" t="s">
        <v>1275</v>
      </c>
    </row>
    <row r="28" spans="1:8">
      <c r="A28" t="s">
        <v>460</v>
      </c>
      <c r="B28" t="s">
        <v>1395</v>
      </c>
      <c r="C28" t="s">
        <v>1287</v>
      </c>
      <c r="E28" t="s">
        <v>1888</v>
      </c>
      <c r="F28" s="60" t="s">
        <v>1511</v>
      </c>
      <c r="G28" s="60" t="s">
        <v>1499</v>
      </c>
      <c r="H28" t="s">
        <v>1275</v>
      </c>
    </row>
    <row r="29" spans="1:8">
      <c r="A29" s="2" t="s">
        <v>462</v>
      </c>
      <c r="B29" t="s">
        <v>1518</v>
      </c>
      <c r="C29" t="s">
        <v>1285</v>
      </c>
      <c r="E29" t="s">
        <v>1889</v>
      </c>
      <c r="F29" s="60" t="s">
        <v>1504</v>
      </c>
      <c r="G29" s="60" t="s">
        <v>1506</v>
      </c>
      <c r="H29" t="s">
        <v>1275</v>
      </c>
    </row>
    <row r="30" spans="1:8">
      <c r="A30" t="s">
        <v>462</v>
      </c>
      <c r="B30" t="s">
        <v>1515</v>
      </c>
      <c r="C30" t="s">
        <v>1292</v>
      </c>
      <c r="E30" t="s">
        <v>1890</v>
      </c>
      <c r="F30" s="60" t="s">
        <v>1481</v>
      </c>
      <c r="G30" s="60" t="s">
        <v>1485</v>
      </c>
      <c r="H30" t="s">
        <v>1275</v>
      </c>
    </row>
    <row r="31" spans="1:8">
      <c r="A31" t="s">
        <v>462</v>
      </c>
      <c r="B31" t="s">
        <v>1519</v>
      </c>
      <c r="C31" t="s">
        <v>1297</v>
      </c>
      <c r="E31" t="s">
        <v>1891</v>
      </c>
      <c r="F31" s="60" t="s">
        <v>1505</v>
      </c>
      <c r="G31" s="60" t="s">
        <v>1507</v>
      </c>
      <c r="H31" t="s">
        <v>1275</v>
      </c>
    </row>
    <row r="32" spans="1:8">
      <c r="A32" t="s">
        <v>462</v>
      </c>
      <c r="B32" t="s">
        <v>1520</v>
      </c>
      <c r="C32" t="s">
        <v>1286</v>
      </c>
      <c r="E32" t="s">
        <v>1892</v>
      </c>
      <c r="F32" s="60" t="s">
        <v>1502</v>
      </c>
      <c r="G32" s="60" t="s">
        <v>1500</v>
      </c>
      <c r="H32" t="s">
        <v>1275</v>
      </c>
    </row>
    <row r="33" spans="1:8">
      <c r="A33" t="s">
        <v>462</v>
      </c>
      <c r="B33" t="s">
        <v>1395</v>
      </c>
      <c r="C33" t="s">
        <v>1287</v>
      </c>
      <c r="E33" t="s">
        <v>1893</v>
      </c>
      <c r="F33" s="60" t="s">
        <v>1503</v>
      </c>
      <c r="G33" s="60" t="s">
        <v>1501</v>
      </c>
      <c r="H33" t="s">
        <v>1275</v>
      </c>
    </row>
    <row r="35" spans="1:8">
      <c r="C35" s="3"/>
      <c r="D35" s="3"/>
      <c r="E35" s="3"/>
      <c r="F35" s="3"/>
    </row>
    <row r="36" spans="1:8">
      <c r="C36" s="3"/>
      <c r="D36" s="55"/>
      <c r="E36" s="93"/>
      <c r="F36" s="94"/>
      <c r="G36" s="60"/>
    </row>
    <row r="37" spans="1:8">
      <c r="C37" s="3"/>
      <c r="D37" s="55"/>
      <c r="E37" s="95"/>
      <c r="F37" s="94"/>
      <c r="G37" s="60"/>
    </row>
    <row r="38" spans="1:8">
      <c r="C38" s="3"/>
      <c r="D38" s="3"/>
      <c r="E38" s="57"/>
      <c r="F38" s="94"/>
      <c r="G38" s="60"/>
    </row>
    <row r="39" spans="1:8">
      <c r="C39" s="3"/>
      <c r="D39" s="3"/>
      <c r="E39" s="95"/>
      <c r="F39" s="94"/>
      <c r="G39" s="60"/>
    </row>
    <row r="40" spans="1:8">
      <c r="C40" s="3"/>
      <c r="D40" s="3"/>
      <c r="E40" s="3"/>
      <c r="F40" s="3"/>
    </row>
    <row r="41" spans="1:8">
      <c r="C41" s="32"/>
    </row>
    <row r="42" spans="1:8">
      <c r="C42" s="8"/>
      <c r="F42" s="60"/>
    </row>
    <row r="43" spans="1:8">
      <c r="F43" s="60"/>
    </row>
    <row r="44" spans="1:8">
      <c r="C44" s="8"/>
      <c r="F44" s="60"/>
    </row>
    <row r="45" spans="1:8">
      <c r="F45" s="60"/>
    </row>
    <row r="46" spans="1:8">
      <c r="F46" s="60"/>
    </row>
    <row r="47" spans="1:8">
      <c r="F47" s="60"/>
      <c r="G47" s="60"/>
    </row>
    <row r="48" spans="1:8">
      <c r="F48" s="60"/>
    </row>
    <row r="49" spans="6:7">
      <c r="F49" s="60" t="s">
        <v>1482</v>
      </c>
      <c r="G49" s="60" t="s">
        <v>1486</v>
      </c>
    </row>
    <row r="50" spans="6:7">
      <c r="F50" s="60" t="s">
        <v>1483</v>
      </c>
      <c r="G50" s="60" t="s">
        <v>1484</v>
      </c>
    </row>
    <row r="51" spans="6:7">
      <c r="F51" s="60" t="s">
        <v>1484</v>
      </c>
      <c r="G51" s="60" t="s">
        <v>1484</v>
      </c>
    </row>
    <row r="52" spans="6:7">
      <c r="F52" s="60"/>
    </row>
    <row r="53" spans="6:7">
      <c r="F53" s="60"/>
    </row>
  </sheetData>
  <conditionalFormatting sqref="G4:G9">
    <cfRule type="containsText" dxfId="24" priority="1" operator="containsText" text="#">
      <formula>NOT(ISERROR(SEARCH("#",G4)))</formula>
    </cfRule>
    <cfRule type="containsText" dxfId="23" priority="2" operator="containsText" text="{{">
      <formula>NOT(ISERROR(SEARCH("{{",G4)))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sheetPr codeName="Sheet31"/>
  <dimension ref="A1:E29"/>
  <sheetViews>
    <sheetView workbookViewId="0"/>
  </sheetViews>
  <sheetFormatPr defaultRowHeight="14.25"/>
  <cols>
    <col min="1" max="1" width="97.75" customWidth="1"/>
    <col min="2" max="3" width="26.375" customWidth="1"/>
    <col min="4" max="4" width="7.625" customWidth="1"/>
  </cols>
  <sheetData>
    <row r="1" spans="1:5" ht="15">
      <c r="A1" s="6" t="s">
        <v>50</v>
      </c>
      <c r="B1" s="6" t="s">
        <v>629</v>
      </c>
      <c r="C1" s="6" t="s">
        <v>630</v>
      </c>
      <c r="D1" s="6" t="s">
        <v>631</v>
      </c>
      <c r="E1" s="6" t="s">
        <v>516</v>
      </c>
    </row>
    <row r="2" spans="1:5" ht="15">
      <c r="A2" t="s">
        <v>658</v>
      </c>
      <c r="B2" s="21"/>
      <c r="C2" s="25"/>
      <c r="D2" s="26"/>
    </row>
    <row r="3" spans="1:5" ht="15">
      <c r="A3" s="25" t="s">
        <v>662</v>
      </c>
      <c r="B3" s="21"/>
      <c r="D3" s="21"/>
    </row>
    <row r="4" spans="1:5" ht="15">
      <c r="A4" t="s">
        <v>659</v>
      </c>
      <c r="B4" s="21"/>
    </row>
    <row r="5" spans="1:5" ht="15">
      <c r="A5" t="s">
        <v>660</v>
      </c>
      <c r="B5" s="21"/>
    </row>
    <row r="6" spans="1:5" ht="15">
      <c r="A6" t="s">
        <v>658</v>
      </c>
      <c r="B6" s="21"/>
      <c r="C6" s="24"/>
    </row>
    <row r="7" spans="1:5" ht="15">
      <c r="B7" s="21"/>
    </row>
    <row r="8" spans="1:5" ht="15">
      <c r="A8" s="23" t="s">
        <v>656</v>
      </c>
      <c r="B8" s="21"/>
    </row>
    <row r="9" spans="1:5">
      <c r="A9" s="23" t="s">
        <v>657</v>
      </c>
    </row>
    <row r="13" spans="1:5" ht="30">
      <c r="A13" s="28" t="s">
        <v>665</v>
      </c>
      <c r="B13" s="27" t="s">
        <v>663</v>
      </c>
      <c r="D13" t="s">
        <v>664</v>
      </c>
    </row>
    <row r="14" spans="1:5">
      <c r="A14" t="s">
        <v>676</v>
      </c>
    </row>
    <row r="15" spans="1:5">
      <c r="A15" t="s">
        <v>666</v>
      </c>
      <c r="B15" t="s">
        <v>667</v>
      </c>
    </row>
    <row r="16" spans="1:5" ht="15">
      <c r="A16" t="s">
        <v>1701</v>
      </c>
      <c r="B16" s="21" t="s">
        <v>668</v>
      </c>
    </row>
    <row r="17" spans="1:4" ht="15">
      <c r="B17" s="21"/>
    </row>
    <row r="19" spans="1:4">
      <c r="A19" s="78" t="s">
        <v>1760</v>
      </c>
    </row>
    <row r="22" spans="1:4" ht="15">
      <c r="A22" s="30" t="s">
        <v>1696</v>
      </c>
      <c r="B22" t="s">
        <v>1704</v>
      </c>
      <c r="C22" t="s">
        <v>1702</v>
      </c>
      <c r="D22" t="s">
        <v>1703</v>
      </c>
    </row>
    <row r="23" spans="1:4" ht="15">
      <c r="A23" s="30" t="s">
        <v>1697</v>
      </c>
      <c r="B23" t="s">
        <v>1705</v>
      </c>
      <c r="C23" t="s">
        <v>1702</v>
      </c>
      <c r="D23" t="s">
        <v>1703</v>
      </c>
    </row>
    <row r="24" spans="1:4" ht="15">
      <c r="A24" s="30" t="s">
        <v>1698</v>
      </c>
      <c r="B24" t="s">
        <v>1706</v>
      </c>
      <c r="C24" t="s">
        <v>1702</v>
      </c>
      <c r="D24" t="s">
        <v>1703</v>
      </c>
    </row>
    <row r="25" spans="1:4">
      <c r="C25" t="s">
        <v>1702</v>
      </c>
      <c r="D25" t="s">
        <v>1703</v>
      </c>
    </row>
    <row r="26" spans="1:4">
      <c r="C26" t="s">
        <v>1702</v>
      </c>
      <c r="D26" t="s">
        <v>1703</v>
      </c>
    </row>
    <row r="27" spans="1:4">
      <c r="A27" s="61"/>
      <c r="C27" t="s">
        <v>1702</v>
      </c>
      <c r="D27" t="s">
        <v>1703</v>
      </c>
    </row>
    <row r="29" spans="1:4">
      <c r="A29" s="78"/>
    </row>
  </sheetData>
  <autoFilter ref="A1:E1" xr:uid="{3612E568-457D-45DB-9AAD-9DF9D93506F9}">
    <sortState xmlns:xlrd2="http://schemas.microsoft.com/office/spreadsheetml/2017/richdata2" ref="A2:E9">
      <sortCondition ref="B1"/>
    </sortState>
  </autoFilter>
  <conditionalFormatting sqref="C6">
    <cfRule type="containsText" dxfId="22" priority="3" operator="containsText" text="](">
      <formula>NOT(ISERROR(SEARCH("](",C6)))</formula>
    </cfRule>
    <cfRule type="containsText" dxfId="21" priority="4" operator="containsText" text="&lt;&gt;">
      <formula>NOT(ISERROR(SEARCH("&lt;&gt;",C6)))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8CE3-73B5-4B89-9FDD-EC82F3674604}">
  <sheetPr codeName="Sheet9"/>
  <dimension ref="A1:B21"/>
  <sheetViews>
    <sheetView workbookViewId="0"/>
  </sheetViews>
  <sheetFormatPr defaultRowHeight="14.25"/>
  <cols>
    <col min="1" max="1" width="37.375" customWidth="1"/>
  </cols>
  <sheetData>
    <row r="1" spans="1:2">
      <c r="A1" t="s">
        <v>1684</v>
      </c>
      <c r="B1" t="s">
        <v>1683</v>
      </c>
    </row>
    <row r="2" spans="1:2">
      <c r="A2" s="70" t="s">
        <v>1676</v>
      </c>
      <c r="B2" s="61" t="s">
        <v>1675</v>
      </c>
    </row>
    <row r="4" spans="1:2">
      <c r="A4" s="72" t="s">
        <v>1678</v>
      </c>
      <c r="B4" t="s">
        <v>1677</v>
      </c>
    </row>
    <row r="5" spans="1:2">
      <c r="A5" s="73"/>
    </row>
    <row r="6" spans="1:2">
      <c r="A6" s="74" t="s">
        <v>1680</v>
      </c>
      <c r="B6" t="s">
        <v>1679</v>
      </c>
    </row>
    <row r="7" spans="1:2">
      <c r="A7" s="75"/>
    </row>
    <row r="8" spans="1:2">
      <c r="A8" s="74" t="s">
        <v>1682</v>
      </c>
      <c r="B8" t="s">
        <v>1681</v>
      </c>
    </row>
    <row r="10" spans="1:2">
      <c r="B10" s="61" t="s">
        <v>1674</v>
      </c>
    </row>
    <row r="12" spans="1:2">
      <c r="A12" s="71" t="s">
        <v>1686</v>
      </c>
      <c r="B12" s="61" t="s">
        <v>1685</v>
      </c>
    </row>
    <row r="14" spans="1:2">
      <c r="A14" s="71" t="s">
        <v>1688</v>
      </c>
      <c r="B14" s="61" t="s">
        <v>1687</v>
      </c>
    </row>
    <row r="16" spans="1:2" ht="15">
      <c r="A16" s="76" t="s">
        <v>1690</v>
      </c>
      <c r="B16" s="30" t="s">
        <v>1689</v>
      </c>
    </row>
    <row r="18" spans="1:2">
      <c r="B18" s="60"/>
    </row>
    <row r="19" spans="1:2">
      <c r="A19" s="72" t="s">
        <v>1692</v>
      </c>
      <c r="B19" t="s">
        <v>1691</v>
      </c>
    </row>
    <row r="20" spans="1:2">
      <c r="A20" s="73"/>
    </row>
    <row r="21" spans="1:2">
      <c r="A21" s="72" t="s">
        <v>1694</v>
      </c>
      <c r="B21" t="s">
        <v>1693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sheetPr codeName="Sheet4"/>
  <dimension ref="A1:F43"/>
  <sheetViews>
    <sheetView workbookViewId="0"/>
  </sheetViews>
  <sheetFormatPr defaultRowHeight="14.25"/>
  <cols>
    <col min="1" max="1" width="16.75" customWidth="1"/>
    <col min="2" max="2" width="26.75" bestFit="1" customWidth="1"/>
    <col min="3" max="4" width="16.75" customWidth="1"/>
    <col min="5" max="5" width="78.5" customWidth="1"/>
    <col min="6" max="6" width="38.875" customWidth="1"/>
  </cols>
  <sheetData>
    <row r="1" spans="1:6">
      <c r="A1" t="s">
        <v>678</v>
      </c>
      <c r="B1" t="s">
        <v>0</v>
      </c>
      <c r="C1" t="s">
        <v>809</v>
      </c>
      <c r="D1" t="s">
        <v>809</v>
      </c>
      <c r="E1" t="s">
        <v>350</v>
      </c>
      <c r="F1" t="s">
        <v>1524</v>
      </c>
    </row>
    <row r="2" spans="1:6">
      <c r="A2" t="s">
        <v>661</v>
      </c>
      <c r="B2" t="s">
        <v>634</v>
      </c>
      <c r="C2" t="s">
        <v>790</v>
      </c>
      <c r="D2" t="s">
        <v>810</v>
      </c>
      <c r="E2" s="22" t="s">
        <v>1807</v>
      </c>
      <c r="F2" s="22" t="s">
        <v>1762</v>
      </c>
    </row>
    <row r="3" spans="1:6" ht="15">
      <c r="A3" s="79" t="s">
        <v>468</v>
      </c>
      <c r="B3" s="81" t="s">
        <v>669</v>
      </c>
      <c r="C3" s="79" t="s">
        <v>799</v>
      </c>
      <c r="D3" s="79" t="s">
        <v>799</v>
      </c>
      <c r="E3" s="80" t="s">
        <v>1800</v>
      </c>
      <c r="F3" s="80" t="s">
        <v>1793</v>
      </c>
    </row>
    <row r="4" spans="1:6">
      <c r="A4" s="79" t="s">
        <v>661</v>
      </c>
      <c r="B4" s="79" t="s">
        <v>636</v>
      </c>
      <c r="C4" s="79" t="s">
        <v>792</v>
      </c>
      <c r="D4" s="79" t="s">
        <v>792</v>
      </c>
      <c r="E4" s="80" t="s">
        <v>1808</v>
      </c>
      <c r="F4" s="80" t="s">
        <v>1763</v>
      </c>
    </row>
    <row r="5" spans="1:6" ht="15">
      <c r="A5" t="s">
        <v>468</v>
      </c>
      <c r="B5" s="21" t="s">
        <v>636</v>
      </c>
      <c r="C5" t="s">
        <v>792</v>
      </c>
      <c r="D5" t="s">
        <v>792</v>
      </c>
      <c r="E5" s="22" t="s">
        <v>1838</v>
      </c>
      <c r="F5" s="22" t="s">
        <v>1842</v>
      </c>
    </row>
    <row r="6" spans="1:6">
      <c r="A6" s="79" t="s">
        <v>661</v>
      </c>
      <c r="B6" s="79" t="s">
        <v>635</v>
      </c>
      <c r="C6" s="79" t="s">
        <v>791</v>
      </c>
      <c r="D6" s="79" t="s">
        <v>791</v>
      </c>
      <c r="E6" s="80" t="s">
        <v>1809</v>
      </c>
      <c r="F6" s="80" t="s">
        <v>1764</v>
      </c>
    </row>
    <row r="7" spans="1:6" ht="15">
      <c r="A7" t="s">
        <v>468</v>
      </c>
      <c r="B7" s="21" t="s">
        <v>670</v>
      </c>
      <c r="C7" t="s">
        <v>1734</v>
      </c>
      <c r="D7" t="e">
        <v>#N/A</v>
      </c>
      <c r="E7" s="22" t="s">
        <v>1801</v>
      </c>
      <c r="F7" s="22" t="s">
        <v>1794</v>
      </c>
    </row>
    <row r="8" spans="1:6">
      <c r="A8" t="s">
        <v>661</v>
      </c>
      <c r="B8" t="s">
        <v>225</v>
      </c>
      <c r="C8" t="s">
        <v>816</v>
      </c>
      <c r="D8" t="s">
        <v>224</v>
      </c>
      <c r="E8" s="22" t="s">
        <v>1810</v>
      </c>
      <c r="F8" s="22" t="s">
        <v>1765</v>
      </c>
    </row>
    <row r="9" spans="1:6" ht="15">
      <c r="A9" t="s">
        <v>468</v>
      </c>
      <c r="B9" s="21" t="s">
        <v>671</v>
      </c>
      <c r="C9" t="s">
        <v>826</v>
      </c>
      <c r="D9" t="s">
        <v>826</v>
      </c>
      <c r="E9" s="22" t="s">
        <v>1839</v>
      </c>
      <c r="F9" s="22" t="s">
        <v>1843</v>
      </c>
    </row>
    <row r="10" spans="1:6">
      <c r="A10" s="79" t="s">
        <v>661</v>
      </c>
      <c r="B10" s="79" t="s">
        <v>637</v>
      </c>
      <c r="C10" s="79" t="s">
        <v>793</v>
      </c>
      <c r="D10" s="79" t="s">
        <v>793</v>
      </c>
      <c r="E10" s="80" t="s">
        <v>1811</v>
      </c>
      <c r="F10" s="80" t="s">
        <v>1766</v>
      </c>
    </row>
    <row r="11" spans="1:6">
      <c r="A11" t="s">
        <v>661</v>
      </c>
      <c r="B11" t="s">
        <v>638</v>
      </c>
      <c r="C11" t="s">
        <v>813</v>
      </c>
      <c r="D11" t="s">
        <v>794</v>
      </c>
      <c r="E11" s="22" t="s">
        <v>1812</v>
      </c>
      <c r="F11" s="22" t="s">
        <v>1767</v>
      </c>
    </row>
    <row r="12" spans="1:6">
      <c r="A12" t="s">
        <v>661</v>
      </c>
      <c r="B12" t="s">
        <v>532</v>
      </c>
      <c r="C12" t="s">
        <v>523</v>
      </c>
      <c r="D12" t="s">
        <v>523</v>
      </c>
      <c r="E12" s="22" t="s">
        <v>1813</v>
      </c>
      <c r="F12" s="22" t="s">
        <v>1768</v>
      </c>
    </row>
    <row r="13" spans="1:6">
      <c r="A13" t="s">
        <v>661</v>
      </c>
      <c r="B13" t="s">
        <v>217</v>
      </c>
      <c r="C13" t="s">
        <v>216</v>
      </c>
      <c r="D13" t="s">
        <v>216</v>
      </c>
      <c r="E13" s="22" t="s">
        <v>1814</v>
      </c>
      <c r="F13" s="22" t="s">
        <v>1769</v>
      </c>
    </row>
    <row r="14" spans="1:6">
      <c r="A14" t="s">
        <v>661</v>
      </c>
      <c r="B14" t="s">
        <v>639</v>
      </c>
      <c r="C14" t="s">
        <v>795</v>
      </c>
      <c r="D14" t="s">
        <v>795</v>
      </c>
      <c r="E14" s="22" t="s">
        <v>1815</v>
      </c>
      <c r="F14" s="22" t="s">
        <v>1770</v>
      </c>
    </row>
    <row r="15" spans="1:6" ht="15">
      <c r="A15" t="s">
        <v>468</v>
      </c>
      <c r="B15" s="21" t="s">
        <v>538</v>
      </c>
      <c r="C15" t="s">
        <v>203</v>
      </c>
      <c r="D15" t="e">
        <v>#N/A</v>
      </c>
      <c r="E15" s="22" t="s">
        <v>1802</v>
      </c>
      <c r="F15" s="22" t="s">
        <v>1795</v>
      </c>
    </row>
    <row r="16" spans="1:6">
      <c r="A16" t="s">
        <v>661</v>
      </c>
      <c r="B16" t="s">
        <v>202</v>
      </c>
      <c r="C16" t="s">
        <v>200</v>
      </c>
      <c r="D16" t="s">
        <v>200</v>
      </c>
      <c r="E16" s="22" t="s">
        <v>1816</v>
      </c>
      <c r="F16" s="22" t="s">
        <v>1771</v>
      </c>
    </row>
    <row r="17" spans="1:6">
      <c r="A17" t="s">
        <v>661</v>
      </c>
      <c r="B17" t="s">
        <v>640</v>
      </c>
      <c r="C17" t="s">
        <v>818</v>
      </c>
      <c r="D17" t="s">
        <v>818</v>
      </c>
      <c r="E17" s="22" t="s">
        <v>1817</v>
      </c>
      <c r="F17" s="22" t="s">
        <v>1772</v>
      </c>
    </row>
    <row r="18" spans="1:6">
      <c r="A18" t="s">
        <v>661</v>
      </c>
      <c r="B18" t="s">
        <v>641</v>
      </c>
      <c r="C18" t="s">
        <v>819</v>
      </c>
      <c r="D18" t="s">
        <v>819</v>
      </c>
      <c r="E18" s="22" t="s">
        <v>1818</v>
      </c>
      <c r="F18" s="22" t="s">
        <v>1773</v>
      </c>
    </row>
    <row r="19" spans="1:6">
      <c r="A19" t="s">
        <v>661</v>
      </c>
      <c r="B19" t="s">
        <v>192</v>
      </c>
      <c r="C19" t="s">
        <v>190</v>
      </c>
      <c r="D19" t="s">
        <v>190</v>
      </c>
      <c r="E19" t="s">
        <v>1819</v>
      </c>
      <c r="F19" t="s">
        <v>1774</v>
      </c>
    </row>
    <row r="20" spans="1:6">
      <c r="A20" t="s">
        <v>661</v>
      </c>
      <c r="B20" s="29" t="s">
        <v>646</v>
      </c>
      <c r="C20" t="s">
        <v>811</v>
      </c>
      <c r="D20" t="e">
        <v>#N/A</v>
      </c>
      <c r="E20" s="22" t="s">
        <v>1820</v>
      </c>
      <c r="F20" s="22" t="s">
        <v>1775</v>
      </c>
    </row>
    <row r="21" spans="1:6">
      <c r="A21" t="s">
        <v>661</v>
      </c>
      <c r="B21" t="s">
        <v>642</v>
      </c>
      <c r="C21" t="s">
        <v>188</v>
      </c>
      <c r="D21" t="e">
        <v>#N/A</v>
      </c>
      <c r="E21" s="22" t="s">
        <v>1821</v>
      </c>
      <c r="F21" s="22" t="s">
        <v>1776</v>
      </c>
    </row>
    <row r="22" spans="1:6">
      <c r="A22" t="s">
        <v>661</v>
      </c>
      <c r="B22" t="s">
        <v>643</v>
      </c>
      <c r="C22" t="s">
        <v>796</v>
      </c>
      <c r="D22" t="s">
        <v>796</v>
      </c>
      <c r="E22" s="22" t="s">
        <v>1822</v>
      </c>
      <c r="F22" s="22" t="s">
        <v>1777</v>
      </c>
    </row>
    <row r="23" spans="1:6">
      <c r="A23" t="s">
        <v>661</v>
      </c>
      <c r="B23" t="s">
        <v>644</v>
      </c>
      <c r="C23" t="s">
        <v>820</v>
      </c>
      <c r="D23" t="s">
        <v>820</v>
      </c>
      <c r="E23" s="22" t="s">
        <v>1823</v>
      </c>
      <c r="F23" s="22" t="s">
        <v>1778</v>
      </c>
    </row>
    <row r="24" spans="1:6">
      <c r="A24" t="s">
        <v>661</v>
      </c>
      <c r="B24" t="s">
        <v>645</v>
      </c>
      <c r="C24" t="s">
        <v>821</v>
      </c>
      <c r="D24" t="e">
        <v>#N/A</v>
      </c>
      <c r="E24" s="22" t="s">
        <v>1824</v>
      </c>
      <c r="F24" s="22" t="s">
        <v>1779</v>
      </c>
    </row>
    <row r="25" spans="1:6">
      <c r="A25" t="s">
        <v>661</v>
      </c>
      <c r="B25" t="s">
        <v>46</v>
      </c>
      <c r="C25" t="s">
        <v>149</v>
      </c>
      <c r="D25" t="s">
        <v>807</v>
      </c>
      <c r="E25" s="22" t="s">
        <v>1825</v>
      </c>
      <c r="F25" s="22" t="s">
        <v>1780</v>
      </c>
    </row>
    <row r="26" spans="1:6">
      <c r="A26" t="s">
        <v>661</v>
      </c>
      <c r="B26" s="29" t="s">
        <v>647</v>
      </c>
      <c r="C26" t="s">
        <v>822</v>
      </c>
      <c r="D26" t="e">
        <v>#N/A</v>
      </c>
      <c r="E26" s="22" t="s">
        <v>1826</v>
      </c>
      <c r="F26" s="22" t="s">
        <v>1781</v>
      </c>
    </row>
    <row r="27" spans="1:6">
      <c r="A27" t="s">
        <v>661</v>
      </c>
      <c r="B27" t="s">
        <v>648</v>
      </c>
      <c r="C27" t="s">
        <v>797</v>
      </c>
      <c r="D27" t="s">
        <v>797</v>
      </c>
      <c r="E27" s="22" t="s">
        <v>1827</v>
      </c>
      <c r="F27" s="22" t="s">
        <v>1782</v>
      </c>
    </row>
    <row r="28" spans="1:6" ht="15">
      <c r="A28" t="s">
        <v>468</v>
      </c>
      <c r="B28" s="21" t="s">
        <v>672</v>
      </c>
      <c r="C28" t="s">
        <v>800</v>
      </c>
      <c r="D28" t="s">
        <v>800</v>
      </c>
      <c r="E28" s="22" t="s">
        <v>1803</v>
      </c>
      <c r="F28" s="22" t="s">
        <v>1796</v>
      </c>
    </row>
    <row r="29" spans="1:6" ht="15">
      <c r="A29" s="79" t="s">
        <v>468</v>
      </c>
      <c r="B29" s="81" t="s">
        <v>673</v>
      </c>
      <c r="C29" s="79" t="s">
        <v>801</v>
      </c>
      <c r="D29" s="79" t="s">
        <v>801</v>
      </c>
      <c r="E29" s="80" t="s">
        <v>1840</v>
      </c>
      <c r="F29" s="80" t="s">
        <v>1841</v>
      </c>
    </row>
    <row r="30" spans="1:6">
      <c r="A30" t="s">
        <v>661</v>
      </c>
      <c r="B30" t="s">
        <v>649</v>
      </c>
      <c r="C30" t="s">
        <v>815</v>
      </c>
      <c r="D30" t="s">
        <v>808</v>
      </c>
      <c r="E30" s="22" t="s">
        <v>1828</v>
      </c>
      <c r="F30" s="22" t="s">
        <v>1783</v>
      </c>
    </row>
    <row r="31" spans="1:6">
      <c r="A31" t="s">
        <v>661</v>
      </c>
      <c r="B31" t="s">
        <v>650</v>
      </c>
      <c r="C31" t="s">
        <v>798</v>
      </c>
      <c r="D31" t="s">
        <v>798</v>
      </c>
      <c r="E31" s="22" t="s">
        <v>1829</v>
      </c>
      <c r="F31" s="22" t="s">
        <v>1784</v>
      </c>
    </row>
    <row r="32" spans="1:6" ht="15">
      <c r="A32" t="s">
        <v>468</v>
      </c>
      <c r="B32" s="21" t="s">
        <v>674</v>
      </c>
      <c r="C32" t="s">
        <v>802</v>
      </c>
      <c r="D32" t="s">
        <v>802</v>
      </c>
      <c r="E32" s="22" t="s">
        <v>1804</v>
      </c>
      <c r="F32" s="22" t="s">
        <v>1797</v>
      </c>
    </row>
    <row r="33" spans="1:6">
      <c r="A33" t="s">
        <v>661</v>
      </c>
      <c r="B33" s="2" t="s">
        <v>651</v>
      </c>
      <c r="C33" t="s">
        <v>253</v>
      </c>
      <c r="D33" t="s">
        <v>253</v>
      </c>
      <c r="E33" s="65" t="s">
        <v>1831</v>
      </c>
      <c r="F33" s="65" t="s">
        <v>1786</v>
      </c>
    </row>
    <row r="34" spans="1:6">
      <c r="A34" t="s">
        <v>661</v>
      </c>
      <c r="B34" t="s">
        <v>652</v>
      </c>
      <c r="C34" t="s">
        <v>823</v>
      </c>
      <c r="D34" t="s">
        <v>823</v>
      </c>
      <c r="E34" s="22" t="s">
        <v>1832</v>
      </c>
      <c r="F34" s="22" t="s">
        <v>1787</v>
      </c>
    </row>
    <row r="35" spans="1:6">
      <c r="A35" t="s">
        <v>679</v>
      </c>
      <c r="B35" t="s">
        <v>677</v>
      </c>
      <c r="C35" t="s">
        <v>806</v>
      </c>
      <c r="D35" t="s">
        <v>806</v>
      </c>
      <c r="E35" t="s">
        <v>788</v>
      </c>
      <c r="F35" t="s">
        <v>788</v>
      </c>
    </row>
    <row r="36" spans="1:6">
      <c r="A36" t="s">
        <v>661</v>
      </c>
      <c r="B36" t="s">
        <v>442</v>
      </c>
      <c r="C36" t="s">
        <v>814</v>
      </c>
      <c r="D36" t="s">
        <v>451</v>
      </c>
      <c r="E36" s="22" t="s">
        <v>1833</v>
      </c>
      <c r="F36" s="22" t="s">
        <v>1788</v>
      </c>
    </row>
    <row r="37" spans="1:6">
      <c r="A37" t="s">
        <v>661</v>
      </c>
      <c r="B37" t="s">
        <v>653</v>
      </c>
      <c r="C37" t="s">
        <v>812</v>
      </c>
      <c r="D37" t="s">
        <v>812</v>
      </c>
      <c r="E37" s="22" t="s">
        <v>1830</v>
      </c>
      <c r="F37" s="22" t="s">
        <v>1785</v>
      </c>
    </row>
    <row r="38" spans="1:6">
      <c r="A38" t="s">
        <v>661</v>
      </c>
      <c r="B38" t="s">
        <v>101</v>
      </c>
      <c r="C38" t="s">
        <v>817</v>
      </c>
      <c r="D38" t="s">
        <v>99</v>
      </c>
      <c r="E38" s="22" t="s">
        <v>1834</v>
      </c>
      <c r="F38" s="22" t="s">
        <v>1789</v>
      </c>
    </row>
    <row r="39" spans="1:6">
      <c r="A39" t="s">
        <v>661</v>
      </c>
      <c r="B39" t="s">
        <v>654</v>
      </c>
      <c r="C39" t="s">
        <v>824</v>
      </c>
      <c r="D39" t="e">
        <v>#N/A</v>
      </c>
      <c r="E39" s="22" t="s">
        <v>1835</v>
      </c>
      <c r="F39" s="22" t="s">
        <v>1790</v>
      </c>
    </row>
    <row r="40" spans="1:6">
      <c r="A40" t="s">
        <v>661</v>
      </c>
      <c r="B40" t="s">
        <v>74</v>
      </c>
      <c r="C40" t="s">
        <v>73</v>
      </c>
      <c r="D40" t="s">
        <v>73</v>
      </c>
      <c r="E40" s="22" t="s">
        <v>1836</v>
      </c>
      <c r="F40" s="22" t="s">
        <v>1791</v>
      </c>
    </row>
    <row r="41" spans="1:6" ht="15">
      <c r="A41" s="79" t="s">
        <v>468</v>
      </c>
      <c r="B41" s="81" t="s">
        <v>675</v>
      </c>
      <c r="C41" s="79" t="s">
        <v>803</v>
      </c>
      <c r="D41" s="79" t="s">
        <v>803</v>
      </c>
      <c r="E41" s="80" t="s">
        <v>1805</v>
      </c>
      <c r="F41" s="80" t="s">
        <v>1798</v>
      </c>
    </row>
    <row r="42" spans="1:6" ht="15">
      <c r="A42" t="s">
        <v>468</v>
      </c>
      <c r="B42" s="21" t="s">
        <v>68</v>
      </c>
      <c r="C42" t="s">
        <v>804</v>
      </c>
      <c r="D42" t="s">
        <v>66</v>
      </c>
      <c r="E42" s="22" t="s">
        <v>1806</v>
      </c>
      <c r="F42" s="22" t="s">
        <v>1799</v>
      </c>
    </row>
    <row r="43" spans="1:6">
      <c r="A43" t="s">
        <v>661</v>
      </c>
      <c r="B43" t="s">
        <v>655</v>
      </c>
      <c r="C43" t="s">
        <v>825</v>
      </c>
      <c r="D43" t="e">
        <v>#N/A</v>
      </c>
      <c r="E43" s="22" t="s">
        <v>1837</v>
      </c>
      <c r="F43" s="22" t="s">
        <v>1792</v>
      </c>
    </row>
  </sheetData>
  <autoFilter ref="A1:F43" xr:uid="{4DB7ED24-A6D0-4C27-A2C5-396A6EDDEB95}">
    <sortState xmlns:xlrd2="http://schemas.microsoft.com/office/spreadsheetml/2017/richdata2" ref="A2:F43">
      <sortCondition ref="B1:B43"/>
    </sortState>
  </autoFilter>
  <conditionalFormatting sqref="B1:B1048576">
    <cfRule type="duplicateValues" dxfId="20" priority="2"/>
  </conditionalFormatting>
  <conditionalFormatting sqref="C1:C1048576">
    <cfRule type="duplicateValues" dxfId="1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CCF2-BCF6-44DC-8076-EF6BBE958161}">
  <sheetPr codeName="Sheet10"/>
  <dimension ref="A1:C35"/>
  <sheetViews>
    <sheetView workbookViewId="0"/>
  </sheetViews>
  <sheetFormatPr defaultRowHeight="14.25"/>
  <cols>
    <col min="3" max="3" width="60.75" customWidth="1"/>
  </cols>
  <sheetData>
    <row r="1" spans="1:3">
      <c r="A1" t="s">
        <v>1202</v>
      </c>
      <c r="B1" t="s">
        <v>1201</v>
      </c>
    </row>
    <row r="2" spans="1:3">
      <c r="A2" t="s">
        <v>1200</v>
      </c>
      <c r="B2">
        <v>10</v>
      </c>
      <c r="C2" t="s">
        <v>1199</v>
      </c>
    </row>
    <row r="3" spans="1:3">
      <c r="A3" t="s">
        <v>1198</v>
      </c>
      <c r="B3">
        <v>11</v>
      </c>
      <c r="C3" t="s">
        <v>1197</v>
      </c>
    </row>
    <row r="4" spans="1:3">
      <c r="A4" t="s">
        <v>1196</v>
      </c>
      <c r="B4">
        <v>14</v>
      </c>
      <c r="C4" t="s">
        <v>1195</v>
      </c>
    </row>
    <row r="5" spans="1:3">
      <c r="A5" t="s">
        <v>1194</v>
      </c>
      <c r="B5">
        <v>12</v>
      </c>
      <c r="C5" t="s">
        <v>1193</v>
      </c>
    </row>
    <row r="6" spans="1:3">
      <c r="A6" t="s">
        <v>1192</v>
      </c>
      <c r="B6">
        <v>15</v>
      </c>
      <c r="C6" t="s">
        <v>1191</v>
      </c>
    </row>
    <row r="7" spans="1:3">
      <c r="A7" t="s">
        <v>1190</v>
      </c>
      <c r="B7">
        <v>17</v>
      </c>
      <c r="C7" t="s">
        <v>1189</v>
      </c>
    </row>
    <row r="8" spans="1:3">
      <c r="A8" t="s">
        <v>1188</v>
      </c>
      <c r="B8">
        <v>18</v>
      </c>
      <c r="C8" t="s">
        <v>1187</v>
      </c>
    </row>
    <row r="9" spans="1:3">
      <c r="A9" t="s">
        <v>1186</v>
      </c>
      <c r="B9">
        <v>20</v>
      </c>
      <c r="C9" t="s">
        <v>1185</v>
      </c>
    </row>
    <row r="10" spans="1:3">
      <c r="A10" t="s">
        <v>1184</v>
      </c>
      <c r="B10">
        <v>21</v>
      </c>
      <c r="C10" t="s">
        <v>1183</v>
      </c>
    </row>
    <row r="11" spans="1:3">
      <c r="A11" t="s">
        <v>1182</v>
      </c>
      <c r="B11">
        <v>22</v>
      </c>
      <c r="C11" t="s">
        <v>1181</v>
      </c>
    </row>
    <row r="12" spans="1:3">
      <c r="A12" t="s">
        <v>1180</v>
      </c>
      <c r="B12">
        <v>23</v>
      </c>
      <c r="C12" t="s">
        <v>1179</v>
      </c>
    </row>
    <row r="13" spans="1:3">
      <c r="A13" t="s">
        <v>1178</v>
      </c>
      <c r="B13">
        <v>35</v>
      </c>
      <c r="C13" t="s">
        <v>1177</v>
      </c>
    </row>
    <row r="14" spans="1:3">
      <c r="A14" t="s">
        <v>1176</v>
      </c>
      <c r="B14">
        <v>24</v>
      </c>
      <c r="C14" t="s">
        <v>1175</v>
      </c>
    </row>
    <row r="15" spans="1:3">
      <c r="A15" t="s">
        <v>1174</v>
      </c>
      <c r="B15">
        <v>25</v>
      </c>
      <c r="C15" t="s">
        <v>1173</v>
      </c>
    </row>
    <row r="16" spans="1:3">
      <c r="A16" t="s">
        <v>1172</v>
      </c>
      <c r="B16">
        <v>27</v>
      </c>
      <c r="C16" t="s">
        <v>1171</v>
      </c>
    </row>
    <row r="17" spans="1:3">
      <c r="A17" t="s">
        <v>1170</v>
      </c>
      <c r="B17">
        <v>28</v>
      </c>
      <c r="C17" t="s">
        <v>1169</v>
      </c>
    </row>
    <row r="18" spans="1:3">
      <c r="A18" t="s">
        <v>1168</v>
      </c>
      <c r="B18">
        <v>30</v>
      </c>
      <c r="C18" t="s">
        <v>1167</v>
      </c>
    </row>
    <row r="19" spans="1:3">
      <c r="A19" t="s">
        <v>1166</v>
      </c>
      <c r="B19">
        <v>31</v>
      </c>
      <c r="C19" t="s">
        <v>1165</v>
      </c>
    </row>
    <row r="20" spans="1:3">
      <c r="A20" t="s">
        <v>1164</v>
      </c>
      <c r="B20">
        <v>32</v>
      </c>
      <c r="C20" t="s">
        <v>1163</v>
      </c>
    </row>
    <row r="21" spans="1:3">
      <c r="A21" t="s">
        <v>1162</v>
      </c>
      <c r="B21">
        <v>34</v>
      </c>
      <c r="C21" t="s">
        <v>1161</v>
      </c>
    </row>
    <row r="22" spans="1:3">
      <c r="A22" t="s">
        <v>1160</v>
      </c>
      <c r="B22">
        <v>1</v>
      </c>
      <c r="C22" t="s">
        <v>1159</v>
      </c>
    </row>
    <row r="23" spans="1:3">
      <c r="A23" t="s">
        <v>1158</v>
      </c>
      <c r="B23">
        <v>2</v>
      </c>
      <c r="C23" t="s">
        <v>1157</v>
      </c>
    </row>
    <row r="24" spans="1:3">
      <c r="A24" t="s">
        <v>1156</v>
      </c>
      <c r="B24">
        <v>3</v>
      </c>
      <c r="C24" t="s">
        <v>1155</v>
      </c>
    </row>
    <row r="25" spans="1:3">
      <c r="A25" t="s">
        <v>1154</v>
      </c>
      <c r="B25">
        <v>4</v>
      </c>
      <c r="C25" t="s">
        <v>1153</v>
      </c>
    </row>
    <row r="26" spans="1:3">
      <c r="A26" t="s">
        <v>1152</v>
      </c>
      <c r="B26">
        <v>5</v>
      </c>
      <c r="C26" t="s">
        <v>1151</v>
      </c>
    </row>
    <row r="27" spans="1:3">
      <c r="A27" t="s">
        <v>1150</v>
      </c>
      <c r="B27">
        <v>6</v>
      </c>
      <c r="C27" t="s">
        <v>1149</v>
      </c>
    </row>
    <row r="28" spans="1:3">
      <c r="A28" t="s">
        <v>1148</v>
      </c>
      <c r="B28">
        <v>8</v>
      </c>
      <c r="C28" t="s">
        <v>1147</v>
      </c>
    </row>
    <row r="29" spans="1:3">
      <c r="A29" t="s">
        <v>1146</v>
      </c>
      <c r="B29">
        <v>7</v>
      </c>
      <c r="C29" t="s">
        <v>1145</v>
      </c>
    </row>
    <row r="30" spans="1:3">
      <c r="A30" t="s">
        <v>1144</v>
      </c>
      <c r="B30">
        <v>9</v>
      </c>
      <c r="C30" t="s">
        <v>1143</v>
      </c>
    </row>
    <row r="31" spans="1:3">
      <c r="A31" t="s">
        <v>1142</v>
      </c>
      <c r="B31">
        <v>13</v>
      </c>
      <c r="C31" t="s">
        <v>1141</v>
      </c>
    </row>
    <row r="32" spans="1:3">
      <c r="A32" t="s">
        <v>1140</v>
      </c>
      <c r="B32">
        <v>16</v>
      </c>
      <c r="C32" t="s">
        <v>1139</v>
      </c>
    </row>
    <row r="33" spans="1:3">
      <c r="A33" t="s">
        <v>1138</v>
      </c>
      <c r="B33">
        <v>19</v>
      </c>
      <c r="C33" t="s">
        <v>1137</v>
      </c>
    </row>
    <row r="34" spans="1:3">
      <c r="A34" t="s">
        <v>1136</v>
      </c>
      <c r="B34">
        <v>26</v>
      </c>
      <c r="C34" t="s">
        <v>1135</v>
      </c>
    </row>
    <row r="35" spans="1:3">
      <c r="A35" t="s">
        <v>1134</v>
      </c>
      <c r="B35">
        <v>33</v>
      </c>
      <c r="C35" t="s">
        <v>1133</v>
      </c>
    </row>
  </sheetData>
  <autoFilter ref="A1:C35" xr:uid="{B203776E-69B5-4C3A-869F-F8449B929EC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126</vt:i4>
      </vt:variant>
    </vt:vector>
  </HeadingPairs>
  <TitlesOfParts>
    <vt:vector size="137" baseType="lpstr">
      <vt:lpstr>glossary</vt:lpstr>
      <vt:lpstr>ADD</vt:lpstr>
      <vt:lpstr>find_replace</vt:lpstr>
      <vt:lpstr>find_replace_single</vt:lpstr>
      <vt:lpstr>option_defs</vt:lpstr>
      <vt:lpstr>ISSUES</vt:lpstr>
      <vt:lpstr>buttons_clarke_et_al_2023</vt:lpstr>
      <vt:lpstr>kemp_et_al_2022</vt:lpstr>
      <vt:lpstr>defs_nbckc_refs</vt:lpstr>
      <vt:lpstr>defs_nbckc</vt:lpstr>
      <vt:lpstr>nametitle_modappl_placeholder</vt:lpstr>
      <vt:lpstr>buttons_clarke_et_al_2023!_Hlk178620661</vt:lpstr>
      <vt:lpstr>buttons_clarke_et_al_2023!_Hlk178620669</vt:lpstr>
      <vt:lpstr>glossary!age_class_adult</vt:lpstr>
      <vt:lpstr>glossary!age_class_juvenile</vt:lpstr>
      <vt:lpstr>glossary!age_class_subadult_yearling</vt:lpstr>
      <vt:lpstr>glossary!age_class_subadult_youngofyear</vt:lpstr>
      <vt:lpstr>glossary!analyst</vt:lpstr>
      <vt:lpstr>glossary!baitlure_audible_lure</vt:lpstr>
      <vt:lpstr>glossary!baitlure_bait_lure_type</vt:lpstr>
      <vt:lpstr>glossary!baitlure_scent_lure</vt:lpstr>
      <vt:lpstr>glossary!baitlure_visual_lure</vt:lpstr>
      <vt:lpstr>glossary!camera_angle</vt:lpstr>
      <vt:lpstr>glossary!camera_days_per_camera_location</vt:lpstr>
      <vt:lpstr>glossary!camera_height</vt:lpstr>
      <vt:lpstr>glossary!camera_id</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glossary!deployment_crew</vt:lpstr>
      <vt:lpstr>glossary!deployment_end_date_time</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glossary!event_type</vt:lpstr>
      <vt:lpstr>glossary!event_type_tag</vt:lpstr>
      <vt:lpstr>glossary!fov_registration_area</vt:lpstr>
      <vt:lpstr>glossary!fov_viewshed</vt:lpstr>
      <vt:lpstr>glossary!fov_viewshed_density_estimators</vt:lpstr>
      <vt:lpstr>glossary!gps_unit_accuracy</vt:lpstr>
      <vt:lpstr>glossary!image_name</vt:lpstr>
      <vt:lpstr>glossary!image_sequence_date_time</vt:lpstr>
      <vt:lpstr>glossary!image_set_end_date_time</vt:lpstr>
      <vt:lpstr>glossary!image_set_start_date_time</vt:lpstr>
      <vt:lpstr>glossary!individual_count</vt:lpstr>
      <vt:lpstr>glossary!latitude_camera_location</vt:lpstr>
      <vt:lpstr>glossary!longitude_camera_location</vt:lpstr>
      <vt:lpstr>glossary!mods_2flankspim</vt:lpstr>
      <vt:lpstr>glossary!mods_catspim</vt:lpstr>
      <vt:lpstr>glossary!mods_cr_cmr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2024-11-13T02:24:36Z</dcterms:modified>
</cp:coreProperties>
</file>