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данные\"/>
    </mc:Choice>
  </mc:AlternateContent>
  <xr:revisionPtr revIDLastSave="0" documentId="13_ncr:1_{BA819DBE-B67A-4C12-89FE-97A709790ECF}" xr6:coauthVersionLast="47" xr6:coauthVersionMax="47" xr10:uidLastSave="{00000000-0000-0000-0000-000000000000}"/>
  <bookViews>
    <workbookView xWindow="-120" yWindow="-120" windowWidth="29040" windowHeight="15840" xr2:uid="{15DA820D-3157-4231-8540-E0C0F750A835}"/>
  </bookViews>
  <sheets>
    <sheet name="Сгруппированные данные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6" i="1" l="1"/>
  <c r="BP15" i="1"/>
  <c r="BD15" i="1"/>
  <c r="BC15" i="1"/>
  <c r="BP14" i="1"/>
  <c r="BC14" i="1"/>
  <c r="BD13" i="1"/>
  <c r="BC13" i="1"/>
  <c r="BP7" i="1"/>
  <c r="BC7" i="1"/>
  <c r="BC41" i="1"/>
  <c r="BC40" i="1"/>
  <c r="BP39" i="1"/>
  <c r="BP38" i="1"/>
  <c r="BC38" i="1"/>
  <c r="BC37" i="1"/>
  <c r="BP36" i="1"/>
  <c r="BC36" i="1"/>
  <c r="BP35" i="1"/>
  <c r="BC35" i="1"/>
  <c r="BC34" i="1"/>
  <c r="BC33" i="1"/>
  <c r="BP32" i="1"/>
  <c r="BC32" i="1"/>
  <c r="BC31" i="1"/>
  <c r="BC30" i="1"/>
  <c r="BP28" i="1"/>
  <c r="BC28" i="1"/>
  <c r="BC27" i="1"/>
  <c r="BC26" i="1"/>
  <c r="BC25" i="1"/>
  <c r="BC24" i="1"/>
  <c r="BC23" i="1"/>
  <c r="BC22" i="1"/>
  <c r="BC21" i="1"/>
  <c r="BP20" i="1"/>
  <c r="BC20" i="1"/>
  <c r="BC19" i="1"/>
  <c r="BP18" i="1"/>
  <c r="BD28" i="1" l="1"/>
  <c r="BD30" i="1"/>
  <c r="BD31" i="1"/>
  <c r="BD41" i="1"/>
  <c r="BD26" i="1"/>
  <c r="BD22" i="1"/>
  <c r="BD34" i="1"/>
  <c r="BD19" i="1"/>
  <c r="BD23" i="1"/>
  <c r="BD25" i="1"/>
  <c r="BD37" i="1"/>
  <c r="BD17" i="1"/>
  <c r="BD36" i="1"/>
  <c r="BD14" i="1"/>
  <c r="BD38" i="1"/>
  <c r="BD16" i="1"/>
  <c r="BD24" i="1"/>
  <c r="BD35" i="1"/>
  <c r="BD7" i="1"/>
  <c r="BD32" i="1"/>
  <c r="BD33" i="1"/>
  <c r="BD40" i="1"/>
  <c r="BD20" i="1"/>
  <c r="BP33" i="1"/>
  <c r="BD27" i="1"/>
  <c r="BD21" i="1"/>
  <c r="AG6" i="1"/>
  <c r="AF6" i="1"/>
  <c r="AE6" i="1"/>
  <c r="AG5" i="1"/>
  <c r="AF5" i="1"/>
  <c r="AE5" i="1"/>
  <c r="AG4" i="1"/>
  <c r="AF4" i="1"/>
  <c r="AE4" i="1"/>
  <c r="AB6" i="1"/>
  <c r="AB5" i="1"/>
  <c r="AB4" i="1"/>
  <c r="AB16" i="1"/>
  <c r="AM16" i="1" s="1"/>
  <c r="AB15" i="1"/>
  <c r="AM15" i="1" s="1"/>
  <c r="AB14" i="1"/>
  <c r="Y14" i="1" s="1"/>
  <c r="AB13" i="1"/>
  <c r="Y13" i="1" s="1"/>
  <c r="AB12" i="1"/>
  <c r="Y12" i="1" s="1"/>
  <c r="AB11" i="1"/>
  <c r="Y11" i="1" s="1"/>
  <c r="AB10" i="1"/>
  <c r="Y10" i="1" s="1"/>
  <c r="AB9" i="1"/>
  <c r="Y9" i="1" s="1"/>
  <c r="AB8" i="1"/>
  <c r="AM8" i="1" s="1"/>
  <c r="AB7" i="1"/>
  <c r="AM7" i="1" s="1"/>
  <c r="AB26" i="1"/>
  <c r="Y26" i="1" s="1"/>
  <c r="AB25" i="1"/>
  <c r="Y25" i="1" s="1"/>
  <c r="AB24" i="1"/>
  <c r="Y24" i="1" s="1"/>
  <c r="AB23" i="1"/>
  <c r="Y23" i="1" s="1"/>
  <c r="AB22" i="1"/>
  <c r="Y22" i="1" s="1"/>
  <c r="AB21" i="1"/>
  <c r="AM21" i="1" s="1"/>
  <c r="AB20" i="1"/>
  <c r="AM20" i="1" s="1"/>
  <c r="AB19" i="1"/>
  <c r="AM19" i="1" s="1"/>
  <c r="AB18" i="1"/>
  <c r="AM18" i="1" s="1"/>
  <c r="AB17" i="1"/>
  <c r="Y17" i="1" s="1"/>
  <c r="AB41" i="1"/>
  <c r="AM41" i="1" s="1"/>
  <c r="AB40" i="1"/>
  <c r="Y40" i="1" s="1"/>
  <c r="AB39" i="1"/>
  <c r="Y39" i="1" s="1"/>
  <c r="AB38" i="1"/>
  <c r="Y38" i="1" s="1"/>
  <c r="AB37" i="1"/>
  <c r="Y37" i="1" s="1"/>
  <c r="AB36" i="1"/>
  <c r="AM36" i="1" s="1"/>
  <c r="AB35" i="1"/>
  <c r="Y35" i="1" s="1"/>
  <c r="AB34" i="1"/>
  <c r="Y34" i="1" s="1"/>
  <c r="AB33" i="1"/>
  <c r="AM33" i="1" s="1"/>
  <c r="AB32" i="1"/>
  <c r="Y32" i="1" s="1"/>
  <c r="AB31" i="1"/>
  <c r="AM31" i="1" s="1"/>
  <c r="AB30" i="1"/>
  <c r="Y30" i="1" s="1"/>
  <c r="AB29" i="1"/>
  <c r="Y29" i="1" s="1"/>
  <c r="AB28" i="1"/>
  <c r="Y28" i="1" s="1"/>
  <c r="AB27" i="1"/>
  <c r="Y27" i="1" s="1"/>
  <c r="Y7" i="1" l="1"/>
  <c r="AM6" i="1"/>
  <c r="AM4" i="1"/>
  <c r="Y18" i="1"/>
  <c r="Y31" i="1"/>
  <c r="Y36" i="1"/>
  <c r="Y19" i="1"/>
  <c r="AM26" i="1"/>
  <c r="AM38" i="1"/>
  <c r="AM23" i="1"/>
  <c r="AM22" i="1"/>
  <c r="AM14" i="1"/>
  <c r="AM5" i="1"/>
  <c r="Y41" i="1"/>
  <c r="Y21" i="1"/>
  <c r="Y8" i="1"/>
  <c r="Y15" i="1"/>
  <c r="AM37" i="1"/>
  <c r="AM25" i="1"/>
  <c r="AM13" i="1"/>
  <c r="Y33" i="1"/>
  <c r="Y16" i="1"/>
  <c r="AM24" i="1"/>
  <c r="AM12" i="1"/>
  <c r="AM35" i="1"/>
  <c r="AM11" i="1"/>
  <c r="AM34" i="1"/>
  <c r="AM10" i="1"/>
  <c r="Y20" i="1"/>
  <c r="AM9" i="1"/>
  <c r="AM32" i="1"/>
  <c r="AM30" i="1"/>
  <c r="AM29" i="1"/>
  <c r="AM17" i="1"/>
  <c r="AM40" i="1"/>
  <c r="AM28" i="1"/>
  <c r="AM39" i="1"/>
  <c r="AM27" i="1"/>
  <c r="T6" i="1"/>
  <c r="S6" i="1"/>
  <c r="R6" i="1"/>
  <c r="Y6" i="1" s="1"/>
  <c r="T5" i="1"/>
  <c r="S5" i="1"/>
  <c r="R5" i="1"/>
  <c r="Y5" i="1" s="1"/>
  <c r="T4" i="1"/>
  <c r="S4" i="1"/>
  <c r="R4" i="1"/>
  <c r="Y4" i="1" s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7" i="1"/>
  <c r="C4" i="1" s="1"/>
  <c r="B7" i="1"/>
  <c r="B4" i="1" s="1"/>
  <c r="D7" i="1" l="1"/>
  <c r="D4" i="1" s="1"/>
</calcChain>
</file>

<file path=xl/sharedStrings.xml><?xml version="1.0" encoding="utf-8"?>
<sst xmlns="http://schemas.openxmlformats.org/spreadsheetml/2006/main" count="136" uniqueCount="109">
  <si>
    <t>Всё население</t>
  </si>
  <si>
    <t>Городское население</t>
  </si>
  <si>
    <t>Сельское население</t>
  </si>
  <si>
    <t>г. Ижевск</t>
  </si>
  <si>
    <t>Индустриальный район</t>
  </si>
  <si>
    <t>Ленинский район</t>
  </si>
  <si>
    <t>Октябрьский район</t>
  </si>
  <si>
    <t>Первомайский район</t>
  </si>
  <si>
    <t>Устиновский район</t>
  </si>
  <si>
    <t>г. Воткинск</t>
  </si>
  <si>
    <t xml:space="preserve">г. Глазов  </t>
  </si>
  <si>
    <t>г. Можга</t>
  </si>
  <si>
    <t>г. Сарапул</t>
  </si>
  <si>
    <t xml:space="preserve">Алнашский  </t>
  </si>
  <si>
    <t xml:space="preserve">Балезинский  </t>
  </si>
  <si>
    <t xml:space="preserve">Вавожский  </t>
  </si>
  <si>
    <t xml:space="preserve">Воткинский  </t>
  </si>
  <si>
    <t xml:space="preserve">Глазовский  </t>
  </si>
  <si>
    <t xml:space="preserve">Граховский  </t>
  </si>
  <si>
    <t xml:space="preserve">Дебесский  </t>
  </si>
  <si>
    <t xml:space="preserve">Завьяловский  </t>
  </si>
  <si>
    <t xml:space="preserve">Игринский  </t>
  </si>
  <si>
    <t xml:space="preserve">Камбарский  </t>
  </si>
  <si>
    <t xml:space="preserve">Каракулинский  </t>
  </si>
  <si>
    <t xml:space="preserve">Кезский  </t>
  </si>
  <si>
    <t xml:space="preserve">Кизнерский  </t>
  </si>
  <si>
    <t xml:space="preserve">Киясовский  </t>
  </si>
  <si>
    <t xml:space="preserve">Красногорский  </t>
  </si>
  <si>
    <t xml:space="preserve">Малопургинский  </t>
  </si>
  <si>
    <t xml:space="preserve">Можгинский  </t>
  </si>
  <si>
    <t xml:space="preserve">Сарапульский  </t>
  </si>
  <si>
    <t xml:space="preserve">Селтинский  </t>
  </si>
  <si>
    <t xml:space="preserve">Сюмсинский  </t>
  </si>
  <si>
    <t xml:space="preserve">Увинский  </t>
  </si>
  <si>
    <t xml:space="preserve">Шарканский  </t>
  </si>
  <si>
    <t xml:space="preserve">Юкаменский  </t>
  </si>
  <si>
    <t xml:space="preserve">Якшур-Бодьинский  </t>
  </si>
  <si>
    <t xml:space="preserve">Ярский  </t>
  </si>
  <si>
    <t>Число прибывших</t>
  </si>
  <si>
    <t>Число выбывших</t>
  </si>
  <si>
    <t>Миграционный прирост (убыль) населения</t>
  </si>
  <si>
    <t>Численность безработных граждан, чел.</t>
  </si>
  <si>
    <t>инвалиды               1 группы</t>
  </si>
  <si>
    <t>инвалиды              2 группы</t>
  </si>
  <si>
    <t>инвалиды              3 группы</t>
  </si>
  <si>
    <t>дети-инвалиды</t>
  </si>
  <si>
    <t>Всего        инвалидов (в т.ч. детей)</t>
  </si>
  <si>
    <t>постоянное население</t>
  </si>
  <si>
    <t>Родившиеся</t>
  </si>
  <si>
    <t>коэф рождаемости</t>
  </si>
  <si>
    <t>Каракулинский</t>
  </si>
  <si>
    <t>Кезский</t>
  </si>
  <si>
    <t>Кизнерский</t>
  </si>
  <si>
    <t>Киясовский</t>
  </si>
  <si>
    <t>Красногорский</t>
  </si>
  <si>
    <t>Малопургинский</t>
  </si>
  <si>
    <t>Можгинский</t>
  </si>
  <si>
    <t>Сарапульский</t>
  </si>
  <si>
    <t>Селтинский</t>
  </si>
  <si>
    <t>Сюмсинский</t>
  </si>
  <si>
    <t>Увинский</t>
  </si>
  <si>
    <t>Шарканский</t>
  </si>
  <si>
    <t>Юкаменский</t>
  </si>
  <si>
    <t>Якшур-Бодьинский</t>
  </si>
  <si>
    <t>Ярский</t>
  </si>
  <si>
    <t>Алнашский</t>
  </si>
  <si>
    <t>Балезинский</t>
  </si>
  <si>
    <t>Вавожский</t>
  </si>
  <si>
    <t>Воткинский</t>
  </si>
  <si>
    <t>Глазовский</t>
  </si>
  <si>
    <t>Граховский</t>
  </si>
  <si>
    <t>Дебёсский</t>
  </si>
  <si>
    <t>Завьяловский</t>
  </si>
  <si>
    <t>Игринский</t>
  </si>
  <si>
    <t>Камбарский</t>
  </si>
  <si>
    <t>г. Глазов</t>
  </si>
  <si>
    <t xml:space="preserve">г.Сарапул </t>
  </si>
  <si>
    <t>Померев</t>
  </si>
  <si>
    <t>Коэф померев</t>
  </si>
  <si>
    <t>Естественный прирост</t>
  </si>
  <si>
    <t>Семьи с детьми до 18 лет</t>
  </si>
  <si>
    <t>Многодетные семьи</t>
  </si>
  <si>
    <t>семьи, имеющие детей в возрастес 18 до 23 лет</t>
  </si>
  <si>
    <r>
      <rPr>
        <b/>
        <sz val="12"/>
        <color theme="1"/>
        <rFont val="Times New Roman"/>
        <family val="1"/>
        <charset val="204"/>
      </rPr>
      <t>Семьи с родителями инвалидами</t>
    </r>
    <r>
      <rPr>
        <sz val="12"/>
        <color theme="1"/>
        <rFont val="Times New Roman"/>
        <family val="1"/>
        <charset val="204"/>
      </rPr>
      <t xml:space="preserve"> </t>
    </r>
    <r>
      <rPr>
        <i/>
        <sz val="12"/>
        <color theme="1"/>
        <rFont val="Times New Roman"/>
        <family val="1"/>
        <charset val="204"/>
      </rPr>
      <t>(хотя бы один из родителей является инвалидом)</t>
    </r>
  </si>
  <si>
    <t>Семьи, воспитывающие ребенка-инвалида</t>
  </si>
  <si>
    <r>
      <rPr>
        <b/>
        <sz val="12"/>
        <color theme="1"/>
        <rFont val="Times New Roman"/>
        <family val="1"/>
        <charset val="204"/>
      </rPr>
      <t>Малообеспеченные семьи</t>
    </r>
    <r>
      <rPr>
        <sz val="12"/>
        <color theme="1"/>
        <rFont val="Times New Roman"/>
        <family val="1"/>
        <charset val="204"/>
      </rPr>
      <t xml:space="preserve"> </t>
    </r>
    <r>
      <rPr>
        <i/>
        <sz val="12"/>
        <color theme="1"/>
        <rFont val="Times New Roman"/>
        <family val="1"/>
        <charset val="204"/>
      </rPr>
      <t>(доход семьи не превышает прожиточный минимум)</t>
    </r>
  </si>
  <si>
    <t>Семьи, признанные нуждающимися в улучшении жилищных условий</t>
  </si>
  <si>
    <r>
      <t xml:space="preserve">Семьи, находящиеся в социально опасном положении                                                                                           </t>
    </r>
    <r>
      <rPr>
        <sz val="12"/>
        <color theme="1"/>
        <rFont val="Times New Roman"/>
        <family val="1"/>
        <charset val="204"/>
      </rPr>
      <t>из них:</t>
    </r>
  </si>
  <si>
    <t>кол-во многодетных семей в МО на 1 января 2020</t>
  </si>
  <si>
    <t>кол-во многодетных семей в МО наотчетную дату</t>
  </si>
  <si>
    <t>Общее количество детей в многодетных семей на отчетную дату</t>
  </si>
  <si>
    <t>Многодетные семьи, среднедушевой доход которых превышает величину прожиточного минимума</t>
  </si>
  <si>
    <t>Многодетные семьи, среднедушевой доход которых не превышает величину прожиточного минимума</t>
  </si>
  <si>
    <t>Предоставление мер социальной поддержки*</t>
  </si>
  <si>
    <t>Общее кол-во семей</t>
  </si>
  <si>
    <t>общее кол-во детей в семьях, в том числе</t>
  </si>
  <si>
    <t>от 18 до 23 лет</t>
  </si>
  <si>
    <t xml:space="preserve">Общеекол-во семей, воспользовавшихся мерами соц. поддержки </t>
  </si>
  <si>
    <t>кол-во детей, воспользовавшихся бесплатным проездом</t>
  </si>
  <si>
    <t>в том числе имеющих бордовое удостоверение</t>
  </si>
  <si>
    <t>впервые зарегистрированных семей</t>
  </si>
  <si>
    <t>семей, снятых с учета</t>
  </si>
  <si>
    <t>до18 лет</t>
  </si>
  <si>
    <r>
      <t xml:space="preserve">кол-во школьников, обеспеченных бесплатным </t>
    </r>
    <r>
      <rPr>
        <b/>
        <sz val="12"/>
        <rFont val="Times New Roman"/>
        <family val="1"/>
        <charset val="204"/>
      </rPr>
      <t>питанием</t>
    </r>
  </si>
  <si>
    <r>
      <t xml:space="preserve">кол-во семей, получивших компенсацию расходов на оплату </t>
    </r>
    <r>
      <rPr>
        <b/>
        <sz val="12"/>
        <rFont val="Times New Roman"/>
        <family val="1"/>
        <charset val="204"/>
      </rPr>
      <t>коммунальных услуг</t>
    </r>
  </si>
  <si>
    <t>кол-во школьников, обеспеченных бесплатным питанием</t>
  </si>
  <si>
    <t>кол-во семей, получивших компенсацию расходов на оплату коммунальных услуг</t>
  </si>
  <si>
    <r>
      <t xml:space="preserve">Замещающие семьи </t>
    </r>
    <r>
      <rPr>
        <sz val="12"/>
        <color theme="1"/>
        <rFont val="Times New Roman"/>
        <family val="1"/>
        <charset val="204"/>
      </rPr>
      <t>из них:</t>
    </r>
  </si>
  <si>
    <t>АНАЛИЗ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</si>
</sst>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</font>
    <font>
      <sz val="11"/>
      <name val="Times New Roman"/>
      <family val="1"/>
      <charset val="204"/>
    </font>
    <font>
      <sz val="11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Helv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 tint="4.9989318521683403E-2"/>
      <name val="Times New Roman"/>
      <family val="1"/>
      <charset val="204"/>
    </font>
    <font>
      <b/>
      <sz val="12"/>
      <color theme="1" tint="4.9989318521683403E-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 Cyr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20" fillId="0" borderId="0"/>
    <xf numFmtId="0" fontId="19" fillId="0" borderId="0"/>
    <xf numFmtId="0" fontId="18" fillId="0" borderId="0"/>
    <xf numFmtId="0" fontId="21" fillId="0" borderId="0"/>
    <xf numFmtId="0" fontId="19" fillId="0" borderId="0"/>
    <xf numFmtId="0" fontId="19" fillId="0" borderId="0"/>
    <xf numFmtId="0" fontId="2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quotePrefix="1" applyFont="1" applyAlignment="1">
      <alignment horizontal="left" indent="2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indent="3"/>
    </xf>
    <xf numFmtId="0" fontId="1" fillId="0" borderId="0" xfId="0" applyFont="1" applyAlignment="1">
      <alignment horizontal="right" indent="5"/>
    </xf>
    <xf numFmtId="0" fontId="1" fillId="0" borderId="4" xfId="0" applyFont="1" applyBorder="1" applyAlignment="1">
      <alignment horizontal="right" indent="3"/>
    </xf>
    <xf numFmtId="0" fontId="5" fillId="0" borderId="1" xfId="0" applyFont="1" applyBorder="1" applyAlignment="1">
      <alignment horizontal="center" vertical="center" wrapText="1"/>
    </xf>
    <xf numFmtId="1" fontId="7" fillId="0" borderId="1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3" fontId="5" fillId="0" borderId="6" xfId="0" applyNumberFormat="1" applyFont="1" applyBorder="1" applyAlignment="1">
      <alignment horizontal="right" indent="1"/>
    </xf>
    <xf numFmtId="3" fontId="5" fillId="0" borderId="7" xfId="0" applyNumberFormat="1" applyFont="1" applyBorder="1" applyAlignment="1">
      <alignment horizontal="right" indent="1"/>
    </xf>
    <xf numFmtId="3" fontId="7" fillId="0" borderId="7" xfId="0" applyNumberFormat="1" applyFont="1" applyBorder="1" applyAlignment="1">
      <alignment horizontal="right" indent="1"/>
    </xf>
    <xf numFmtId="3" fontId="9" fillId="0" borderId="7" xfId="0" applyNumberFormat="1" applyFont="1" applyBorder="1" applyAlignment="1">
      <alignment horizontal="right" indent="1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right" indent="1"/>
    </xf>
    <xf numFmtId="0" fontId="10" fillId="0" borderId="6" xfId="0" applyFont="1" applyBorder="1" applyAlignment="1">
      <alignment horizontal="right" indent="1"/>
    </xf>
    <xf numFmtId="0" fontId="10" fillId="0" borderId="7" xfId="0" applyFont="1" applyBorder="1" applyAlignment="1">
      <alignment horizontal="right" indent="1"/>
    </xf>
    <xf numFmtId="0" fontId="9" fillId="0" borderId="1" xfId="0" applyFont="1" applyBorder="1" applyAlignment="1">
      <alignment horizontal="center"/>
    </xf>
    <xf numFmtId="164" fontId="7" fillId="0" borderId="7" xfId="0" applyNumberFormat="1" applyFont="1" applyBorder="1" applyAlignment="1">
      <alignment horizontal="right" indent="1"/>
    </xf>
    <xf numFmtId="0" fontId="9" fillId="0" borderId="0" xfId="0" applyFont="1"/>
    <xf numFmtId="0" fontId="9" fillId="0" borderId="0" xfId="0" applyFont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wrapText="1" indent="2"/>
    </xf>
    <xf numFmtId="0" fontId="10" fillId="0" borderId="0" xfId="0" applyFont="1"/>
    <xf numFmtId="164" fontId="10" fillId="0" borderId="6" xfId="0" applyNumberFormat="1" applyFont="1" applyBorder="1" applyAlignment="1">
      <alignment horizontal="right" indent="1"/>
    </xf>
    <xf numFmtId="164" fontId="10" fillId="0" borderId="7" xfId="0" applyNumberFormat="1" applyFont="1" applyBorder="1" applyAlignment="1">
      <alignment horizontal="right" indent="1"/>
    </xf>
    <xf numFmtId="0" fontId="7" fillId="0" borderId="7" xfId="0" applyFont="1" applyBorder="1" applyAlignment="1">
      <alignment horizontal="right" inden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16" fillId="0" borderId="1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16" fillId="0" borderId="3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7" fillId="2" borderId="3" xfId="0" applyFont="1" applyFill="1" applyBorder="1" applyAlignment="1">
      <alignment horizontal="center" vertical="center" textRotation="90" wrapText="1"/>
    </xf>
    <xf numFmtId="0" fontId="7" fillId="0" borderId="7" xfId="4" applyFont="1" applyBorder="1" applyAlignment="1">
      <alignment horizontal="right" indent="1"/>
    </xf>
    <xf numFmtId="0" fontId="10" fillId="0" borderId="6" xfId="4" applyFont="1" applyBorder="1" applyAlignment="1">
      <alignment horizontal="right" indent="1"/>
    </xf>
    <xf numFmtId="0" fontId="10" fillId="0" borderId="7" xfId="4" applyFont="1" applyBorder="1" applyAlignment="1">
      <alignment horizontal="right" indent="1"/>
    </xf>
    <xf numFmtId="0" fontId="9" fillId="0" borderId="4" xfId="0" applyFont="1" applyBorder="1" applyAlignment="1">
      <alignment horizontal="right" indent="3"/>
    </xf>
    <xf numFmtId="0" fontId="9" fillId="0" borderId="0" xfId="0" applyFont="1" applyAlignment="1">
      <alignment horizontal="right" indent="5"/>
    </xf>
    <xf numFmtId="0" fontId="17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vertical="center" textRotation="90" wrapText="1"/>
    </xf>
    <xf numFmtId="0" fontId="0" fillId="0" borderId="8" xfId="0" applyBorder="1" applyAlignment="1"/>
    <xf numFmtId="0" fontId="7" fillId="0" borderId="1" xfId="0" applyFont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right" indent="1"/>
    </xf>
    <xf numFmtId="0" fontId="10" fillId="0" borderId="4" xfId="0" applyFont="1" applyBorder="1" applyAlignment="1">
      <alignment horizontal="right" indent="1"/>
    </xf>
    <xf numFmtId="0" fontId="9" fillId="0" borderId="4" xfId="0" applyFont="1" applyBorder="1" applyAlignment="1">
      <alignment horizontal="right" indent="1"/>
    </xf>
    <xf numFmtId="0" fontId="12" fillId="0" borderId="9" xfId="0" applyFont="1" applyBorder="1" applyAlignment="1">
      <alignment horizontal="center" vertical="center" wrapText="1"/>
    </xf>
    <xf numFmtId="0" fontId="10" fillId="0" borderId="3" xfId="4" applyFont="1" applyBorder="1" applyAlignment="1">
      <alignment horizontal="right" indent="1"/>
    </xf>
    <xf numFmtId="0" fontId="10" fillId="0" borderId="4" xfId="4" applyFont="1" applyBorder="1" applyAlignment="1">
      <alignment horizontal="right" indent="1"/>
    </xf>
    <xf numFmtId="0" fontId="7" fillId="0" borderId="4" xfId="4" applyFont="1" applyBorder="1" applyAlignment="1">
      <alignment horizontal="right" indent="1"/>
    </xf>
    <xf numFmtId="0" fontId="12" fillId="0" borderId="1" xfId="0" applyFont="1" applyBorder="1"/>
    <xf numFmtId="0" fontId="17" fillId="0" borderId="1" xfId="0" applyFont="1" applyBorder="1"/>
    <xf numFmtId="0" fontId="5" fillId="0" borderId="5" xfId="0" applyFont="1" applyBorder="1" applyAlignment="1">
      <alignment vertical="center" textRotation="90" wrapText="1"/>
    </xf>
    <xf numFmtId="0" fontId="11" fillId="0" borderId="6" xfId="0" applyFont="1" applyBorder="1" applyAlignment="1">
      <alignment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0" fontId="0" fillId="0" borderId="1" xfId="0" applyBorder="1"/>
    <xf numFmtId="0" fontId="5" fillId="0" borderId="1" xfId="0" applyFont="1" applyBorder="1" applyAlignment="1">
      <alignment vertical="center" textRotation="90" wrapText="1"/>
    </xf>
    <xf numFmtId="0" fontId="2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 vertical="center" textRotation="90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2">
    <cellStyle name="Обычный" xfId="0" builtinId="0"/>
    <cellStyle name="Обычный 2" xfId="4" xr:uid="{42013F4C-B6F0-4F76-AFA8-EA5F691F7AE3}"/>
    <cellStyle name="Обычный 2 2" xfId="5" xr:uid="{4AD1115D-8EEE-4553-B3DA-8913AF74938A}"/>
    <cellStyle name="Обычный 2 3" xfId="6" xr:uid="{0C82417B-A524-44B3-BCDC-5543E745D707}"/>
    <cellStyle name="Обычный 3" xfId="7" xr:uid="{9AEA9866-FFFF-4E4B-95A2-466C0F9888F8}"/>
    <cellStyle name="Обычный 4" xfId="8" xr:uid="{200DC795-C0CE-49E1-84AA-193E8080BE51}"/>
    <cellStyle name="Обычный 5" xfId="3" xr:uid="{D04B92AC-6252-440E-BA58-D3AEAC1357E5}"/>
    <cellStyle name="Обычный 7" xfId="9" xr:uid="{164E8B49-BFD3-4C54-B796-E1F2D7CAF40E}"/>
    <cellStyle name="Обычный 8" xfId="10" xr:uid="{A0EE882C-BE3D-4C31-98FF-3C1E15D77D0D}"/>
    <cellStyle name="Обычный_TTNas-GG" xfId="1" xr:uid="{379BC8BD-0E5D-427E-8F0A-2009DC8BFEAD}"/>
    <cellStyle name="Обычный_Лист1" xfId="2" xr:uid="{86E82B05-D4F5-4291-B9C6-9F635EF6AD72}"/>
    <cellStyle name="Стиль 1" xfId="11" xr:uid="{C0547F6C-EB22-4276-861C-44104BEA6D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4408-3A64-400E-9A17-2E59DE34AA94}">
  <dimension ref="A1:BU43"/>
  <sheetViews>
    <sheetView tabSelected="1" topLeftCell="H1" zoomScale="70" zoomScaleNormal="70" workbookViewId="0">
      <selection activeCell="K2" sqref="K2:O2"/>
    </sheetView>
  </sheetViews>
  <sheetFormatPr defaultRowHeight="15" x14ac:dyDescent="0.25"/>
  <cols>
    <col min="1" max="1" width="27.42578125" customWidth="1"/>
    <col min="2" max="2" width="16.42578125" customWidth="1"/>
    <col min="3" max="3" width="17" customWidth="1"/>
    <col min="4" max="4" width="21.28515625" customWidth="1"/>
    <col min="5" max="5" width="14.7109375" customWidth="1"/>
    <col min="9" max="9" width="14.5703125" customWidth="1"/>
    <col min="11" max="11" width="13.7109375" customWidth="1"/>
    <col min="12" max="12" width="14.7109375" customWidth="1"/>
    <col min="13" max="13" width="13.7109375" customWidth="1"/>
    <col min="14" max="14" width="15" customWidth="1"/>
    <col min="15" max="15" width="13.5703125" customWidth="1"/>
    <col min="25" max="25" width="8.85546875" customWidth="1"/>
    <col min="26" max="26" width="24.140625" customWidth="1"/>
    <col min="27" max="27" width="10.85546875" customWidth="1"/>
    <col min="28" max="28" width="9" bestFit="1" customWidth="1"/>
    <col min="29" max="33" width="9.140625" bestFit="1" customWidth="1"/>
    <col min="34" max="38" width="9" bestFit="1" customWidth="1"/>
    <col min="39" max="40" width="8.85546875" customWidth="1"/>
    <col min="41" max="42" width="9" bestFit="1" customWidth="1"/>
    <col min="43" max="44" width="15.28515625" bestFit="1" customWidth="1"/>
    <col min="45" max="46" width="9" bestFit="1" customWidth="1"/>
    <col min="47" max="47" width="13.85546875" customWidth="1"/>
    <col min="48" max="48" width="25.28515625" customWidth="1"/>
    <col min="49" max="49" width="15" customWidth="1"/>
    <col min="50" max="50" width="16.5703125" customWidth="1"/>
    <col min="51" max="51" width="18.7109375" customWidth="1"/>
    <col min="52" max="52" width="19.140625" customWidth="1"/>
    <col min="53" max="53" width="15.140625" customWidth="1"/>
    <col min="54" max="54" width="12" customWidth="1"/>
    <col min="55" max="55" width="9" bestFit="1" customWidth="1"/>
    <col min="56" max="56" width="12.28515625" customWidth="1"/>
    <col min="57" max="57" width="12.42578125" customWidth="1"/>
    <col min="58" max="58" width="10" customWidth="1"/>
    <col min="59" max="59" width="10.7109375" customWidth="1"/>
    <col min="60" max="60" width="13.85546875" customWidth="1"/>
    <col min="61" max="63" width="8.85546875" customWidth="1"/>
    <col min="64" max="92" width="9" bestFit="1" customWidth="1"/>
  </cols>
  <sheetData>
    <row r="1" spans="1:73" ht="28.9" customHeight="1" x14ac:dyDescent="0.25">
      <c r="BB1" s="92" t="s">
        <v>88</v>
      </c>
      <c r="BC1" s="92" t="s">
        <v>89</v>
      </c>
      <c r="BD1" s="92" t="s">
        <v>90</v>
      </c>
      <c r="BE1" s="99" t="s">
        <v>91</v>
      </c>
      <c r="BF1" s="100"/>
      <c r="BG1" s="100"/>
      <c r="BH1" s="100"/>
      <c r="BI1" s="100"/>
      <c r="BJ1" s="101"/>
      <c r="BK1" s="102" t="s">
        <v>92</v>
      </c>
      <c r="BL1" s="103"/>
      <c r="BM1" s="103"/>
      <c r="BN1" s="103"/>
      <c r="BO1" s="103"/>
      <c r="BP1" s="104"/>
      <c r="BQ1" s="93" t="s">
        <v>93</v>
      </c>
      <c r="BR1" s="94"/>
      <c r="BS1" s="94"/>
      <c r="BT1" s="94"/>
      <c r="BU1" s="95"/>
    </row>
    <row r="2" spans="1:73" ht="88.5" customHeight="1" x14ac:dyDescent="0.25">
      <c r="K2" s="90" t="s">
        <v>47</v>
      </c>
      <c r="L2" s="90"/>
      <c r="M2" s="90"/>
      <c r="N2" s="90"/>
      <c r="O2" s="90"/>
      <c r="P2" s="90" t="s">
        <v>48</v>
      </c>
      <c r="Q2" s="90"/>
      <c r="R2" s="90"/>
      <c r="S2" s="90"/>
      <c r="T2" s="90"/>
      <c r="U2" s="91" t="s">
        <v>49</v>
      </c>
      <c r="V2" s="91"/>
      <c r="W2" s="91"/>
      <c r="X2" s="91"/>
      <c r="Y2" s="91"/>
      <c r="Z2" s="91"/>
      <c r="AA2" s="91"/>
      <c r="AB2" s="91"/>
      <c r="AC2" s="90" t="s">
        <v>77</v>
      </c>
      <c r="AD2" s="90"/>
      <c r="AE2" s="90"/>
      <c r="AF2" s="90"/>
      <c r="AG2" s="90"/>
      <c r="AI2" s="90" t="s">
        <v>78</v>
      </c>
      <c r="AJ2" s="90"/>
      <c r="AK2" s="90"/>
      <c r="AL2" s="90"/>
      <c r="AM2" s="90"/>
      <c r="AN2" s="90" t="s">
        <v>79</v>
      </c>
      <c r="AO2" s="90"/>
      <c r="AP2" s="90"/>
      <c r="AQ2" s="90"/>
      <c r="AR2" s="90"/>
      <c r="AS2">
        <v>1</v>
      </c>
      <c r="AT2" s="90">
        <v>2</v>
      </c>
      <c r="AU2" s="90"/>
      <c r="AZ2" s="72"/>
      <c r="BA2" s="72"/>
      <c r="BB2" s="92"/>
      <c r="BC2" s="92"/>
      <c r="BD2" s="92"/>
      <c r="BE2" s="96" t="s">
        <v>94</v>
      </c>
      <c r="BF2" s="97"/>
      <c r="BG2" s="98"/>
      <c r="BH2" s="85" t="s">
        <v>95</v>
      </c>
      <c r="BI2" s="87"/>
      <c r="BJ2" s="58" t="s">
        <v>96</v>
      </c>
      <c r="BK2" s="96" t="s">
        <v>94</v>
      </c>
      <c r="BL2" s="97"/>
      <c r="BM2" s="98"/>
      <c r="BN2" s="84" t="s">
        <v>95</v>
      </c>
      <c r="BO2" s="88"/>
      <c r="BP2" s="58" t="s">
        <v>96</v>
      </c>
      <c r="BQ2" s="59" t="s">
        <v>97</v>
      </c>
      <c r="BR2" s="59" t="s">
        <v>98</v>
      </c>
      <c r="BS2" s="60" t="s">
        <v>103</v>
      </c>
      <c r="BT2" s="61" t="s">
        <v>104</v>
      </c>
      <c r="BU2" s="61" t="s">
        <v>99</v>
      </c>
    </row>
    <row r="3" spans="1:73" ht="109.9" customHeight="1" x14ac:dyDescent="0.25">
      <c r="B3" s="6" t="s">
        <v>38</v>
      </c>
      <c r="C3" s="7" t="s">
        <v>39</v>
      </c>
      <c r="D3" s="8" t="s">
        <v>40</v>
      </c>
      <c r="E3" s="12" t="s">
        <v>41</v>
      </c>
      <c r="F3" s="14" t="s">
        <v>42</v>
      </c>
      <c r="G3" s="14" t="s">
        <v>43</v>
      </c>
      <c r="H3" s="14" t="s">
        <v>44</v>
      </c>
      <c r="I3" s="15" t="s">
        <v>45</v>
      </c>
      <c r="J3" s="14" t="s">
        <v>46</v>
      </c>
      <c r="K3" s="16">
        <v>2017</v>
      </c>
      <c r="L3" s="16">
        <v>2018</v>
      </c>
      <c r="M3" s="16">
        <v>2019</v>
      </c>
      <c r="N3" s="16">
        <v>2020</v>
      </c>
      <c r="O3" s="16">
        <v>2021</v>
      </c>
      <c r="P3" s="21">
        <v>2016</v>
      </c>
      <c r="Q3" s="22">
        <v>2017</v>
      </c>
      <c r="R3" s="22">
        <v>2018</v>
      </c>
      <c r="S3" s="22">
        <v>2019</v>
      </c>
      <c r="T3" s="22">
        <v>2020</v>
      </c>
      <c r="U3" s="26">
        <v>2016</v>
      </c>
      <c r="V3" s="21">
        <v>2017</v>
      </c>
      <c r="W3" s="22">
        <v>2018</v>
      </c>
      <c r="X3" s="22">
        <v>2019</v>
      </c>
      <c r="Y3" s="22">
        <v>2020</v>
      </c>
      <c r="AC3" s="22">
        <v>2016</v>
      </c>
      <c r="AD3" s="22">
        <v>2017</v>
      </c>
      <c r="AE3" s="22">
        <v>2018</v>
      </c>
      <c r="AF3" s="22">
        <v>2019</v>
      </c>
      <c r="AG3" s="26">
        <v>2020</v>
      </c>
      <c r="AI3" s="26">
        <v>2016</v>
      </c>
      <c r="AJ3" s="21">
        <v>2017</v>
      </c>
      <c r="AK3" s="22">
        <v>2018</v>
      </c>
      <c r="AL3" s="22">
        <v>2019</v>
      </c>
      <c r="AM3" s="22">
        <v>2020</v>
      </c>
      <c r="AN3" s="22">
        <v>2016</v>
      </c>
      <c r="AO3" s="22">
        <v>2017</v>
      </c>
      <c r="AP3" s="22">
        <v>2018</v>
      </c>
      <c r="AQ3" s="22">
        <v>2019</v>
      </c>
      <c r="AR3" s="22">
        <v>2020</v>
      </c>
      <c r="AS3" s="36" t="s">
        <v>80</v>
      </c>
      <c r="AT3" s="36" t="s">
        <v>81</v>
      </c>
      <c r="AU3" s="37" t="s">
        <v>82</v>
      </c>
      <c r="AV3" s="38" t="s">
        <v>83</v>
      </c>
      <c r="AW3" s="36" t="s">
        <v>84</v>
      </c>
      <c r="AX3" s="36" t="s">
        <v>107</v>
      </c>
      <c r="AY3" s="38" t="s">
        <v>85</v>
      </c>
      <c r="AZ3" s="36" t="s">
        <v>86</v>
      </c>
      <c r="BA3" s="36" t="s">
        <v>87</v>
      </c>
      <c r="BB3" s="57" t="s">
        <v>88</v>
      </c>
      <c r="BC3" s="57" t="s">
        <v>89</v>
      </c>
      <c r="BD3" s="57" t="s">
        <v>90</v>
      </c>
      <c r="BE3" s="71" t="s">
        <v>94</v>
      </c>
      <c r="BF3" s="54" t="s">
        <v>100</v>
      </c>
      <c r="BG3" s="55" t="s">
        <v>101</v>
      </c>
      <c r="BH3" s="86" t="s">
        <v>95</v>
      </c>
      <c r="BI3" s="56" t="s">
        <v>102</v>
      </c>
      <c r="BJ3" s="56" t="s">
        <v>96</v>
      </c>
      <c r="BK3" s="71" t="s">
        <v>94</v>
      </c>
      <c r="BL3" s="73" t="s">
        <v>100</v>
      </c>
      <c r="BM3" s="73" t="s">
        <v>101</v>
      </c>
      <c r="BN3" s="71" t="s">
        <v>95</v>
      </c>
      <c r="BO3" s="56" t="s">
        <v>102</v>
      </c>
      <c r="BP3" s="56" t="s">
        <v>96</v>
      </c>
      <c r="BQ3" s="71" t="s">
        <v>97</v>
      </c>
      <c r="BR3" s="71" t="s">
        <v>98</v>
      </c>
      <c r="BS3" s="73" t="s">
        <v>105</v>
      </c>
      <c r="BT3" s="74" t="s">
        <v>106</v>
      </c>
      <c r="BU3" s="74" t="s">
        <v>99</v>
      </c>
    </row>
    <row r="4" spans="1:73" ht="31.15" customHeight="1" x14ac:dyDescent="0.25">
      <c r="A4" s="1" t="s">
        <v>0</v>
      </c>
      <c r="B4" s="9">
        <f>B7+B13+B14+B15+B16+B17+B18+B19+B20+B21+B22+B23+B24+B25+B26+B27+B28+B29+B30+B31+B32+B33+B34+B35+B36+B37+B38+B39+B40+B41</f>
        <v>35306</v>
      </c>
      <c r="C4" s="9">
        <f>C7+C13+C14+C15+C16+C17+C18+C19+C20+C21+C22+C23+C24+C25+C26+C27+C28+C29+C30+C31+C32+C33+C34+C35+C36+C37+C38+C39+C40+C41</f>
        <v>36013</v>
      </c>
      <c r="D4" s="10">
        <f>D7+D13+D14+D15+D16+D17+D18+D19+D20+D21+D22+D23+D24+D25+D26+D27+D28+D29+D30+D31+D32+D33+D34+D35+D36+D37+D38+D39+D40+D41</f>
        <v>-707</v>
      </c>
      <c r="K4" s="17">
        <f>SUM(K7,K13:K16,K17:K26,K29:K42)</f>
        <v>1485532</v>
      </c>
      <c r="L4" s="17">
        <f>SUM(L7,L13:L16,L17:L26,L29:L42)</f>
        <v>1482228</v>
      </c>
      <c r="M4" s="17">
        <f>SUM(M7,M13:M16,M17:M26,M29:M42)</f>
        <v>1477049</v>
      </c>
      <c r="N4" s="17">
        <f>SUM(N7,N13:N16,N17:N26,N29:N42)</f>
        <v>1471250</v>
      </c>
      <c r="O4" s="17">
        <f>SUM(O7,O13:O16,O17:O26,O29:O42)</f>
        <v>1464113</v>
      </c>
      <c r="P4" s="24">
        <v>20995</v>
      </c>
      <c r="Q4" s="24">
        <v>17877</v>
      </c>
      <c r="R4" s="24">
        <f>SUM(R7,R13:R16,R17:R26,R29:R42)</f>
        <v>16116</v>
      </c>
      <c r="S4" s="24">
        <f>SUM(S7,S13:S16,S17:S26,S29:S42)</f>
        <v>14308</v>
      </c>
      <c r="T4" s="24">
        <f>SUM(T7,T13:T16,T17:T26,T29:T42)</f>
        <v>14153</v>
      </c>
      <c r="U4" s="33">
        <v>13.8</v>
      </c>
      <c r="V4" s="33">
        <v>11.8</v>
      </c>
      <c r="W4" s="33">
        <v>10.9</v>
      </c>
      <c r="X4" s="33">
        <v>9.6999999999999993</v>
      </c>
      <c r="Y4" s="33">
        <f>ROUND(R4/AB4,1)</f>
        <v>10.8</v>
      </c>
      <c r="Z4" s="32" t="s">
        <v>0</v>
      </c>
      <c r="AA4" s="32">
        <v>1497156</v>
      </c>
      <c r="AB4" s="32">
        <f>AA4/1000</f>
        <v>1497.1559999999999</v>
      </c>
      <c r="AC4" s="24">
        <v>19173</v>
      </c>
      <c r="AD4" s="24">
        <v>18135</v>
      </c>
      <c r="AE4" s="24">
        <f>SUM(AE7,AE13:AE16,AE17:AE26,AE29:AE42)</f>
        <v>17657</v>
      </c>
      <c r="AF4" s="24">
        <f>SUM(AF7,AF13:AF16,AF17:AF26,AF29:AF42)</f>
        <v>17452</v>
      </c>
      <c r="AG4" s="75">
        <f>SUM(AG7,AG13:AG16,AG17:AG26,AG29:AG42)</f>
        <v>20684</v>
      </c>
      <c r="AI4" s="33">
        <v>12.6</v>
      </c>
      <c r="AJ4" s="33">
        <v>12</v>
      </c>
      <c r="AK4" s="33">
        <v>12</v>
      </c>
      <c r="AL4" s="33">
        <v>11.9</v>
      </c>
      <c r="AM4" s="33">
        <f>ROUND(AF4/AB4,1)</f>
        <v>11.7</v>
      </c>
      <c r="AN4" s="24">
        <v>1822</v>
      </c>
      <c r="AO4" s="24">
        <v>-258</v>
      </c>
      <c r="AP4" s="24">
        <v>-1656</v>
      </c>
      <c r="AQ4" s="63">
        <v>-3269</v>
      </c>
      <c r="AR4" s="79">
        <v>-6726</v>
      </c>
    </row>
    <row r="5" spans="1:73" ht="25.9" customHeight="1" x14ac:dyDescent="0.25">
      <c r="A5" s="2" t="s">
        <v>1</v>
      </c>
      <c r="B5" s="11">
        <v>20171</v>
      </c>
      <c r="C5" s="11">
        <v>19209</v>
      </c>
      <c r="D5" s="10">
        <v>962</v>
      </c>
      <c r="K5" s="18">
        <f>SUM(K7,K13:K16,K27)</f>
        <v>996368</v>
      </c>
      <c r="L5" s="18">
        <f>SUM(L7,L13:L16,L27)</f>
        <v>996098</v>
      </c>
      <c r="M5" s="18">
        <f>SUM(M7,M13:M16,M27)</f>
        <v>994574</v>
      </c>
      <c r="N5" s="18">
        <f>SUM(N7,N13:N16,N27)</f>
        <v>992337</v>
      </c>
      <c r="O5" s="18">
        <f>SUM(O7,O13:O16,O27)</f>
        <v>988582</v>
      </c>
      <c r="P5" s="25">
        <v>13495</v>
      </c>
      <c r="Q5" s="25">
        <v>11606</v>
      </c>
      <c r="R5" s="25">
        <f>SUM(R7,R13:R16,R27)</f>
        <v>10581</v>
      </c>
      <c r="S5" s="25">
        <f>SUM(S7,S13:S16,S27)</f>
        <v>9341</v>
      </c>
      <c r="T5" s="25">
        <f>SUM(T7,T13:T16,T27)</f>
        <v>9128</v>
      </c>
      <c r="U5" s="34">
        <v>13.6</v>
      </c>
      <c r="V5" s="34">
        <v>11.7</v>
      </c>
      <c r="W5" s="34">
        <v>10.6</v>
      </c>
      <c r="X5" s="34">
        <v>9.4</v>
      </c>
      <c r="Y5" s="34">
        <f>ROUND(R5/AB5,1)</f>
        <v>10.7</v>
      </c>
      <c r="Z5" s="32"/>
      <c r="AA5" s="32">
        <v>990390</v>
      </c>
      <c r="AB5" s="32">
        <f t="shared" ref="AB5:AB6" si="0">AA5/1000</f>
        <v>990.39</v>
      </c>
      <c r="AC5" s="25">
        <v>11714</v>
      </c>
      <c r="AD5" s="25">
        <v>11305</v>
      </c>
      <c r="AE5" s="25">
        <f>SUM(AE7,AE13:AE16,AE27)</f>
        <v>11168</v>
      </c>
      <c r="AF5" s="25">
        <f>SUM(AF7,AF13:AF16,AF27)</f>
        <v>11305</v>
      </c>
      <c r="AG5" s="76">
        <f>SUM(AG7,AG13:AG16,AG27)</f>
        <v>13545</v>
      </c>
      <c r="AI5" s="34">
        <v>11.8</v>
      </c>
      <c r="AJ5" s="34">
        <v>11.4</v>
      </c>
      <c r="AK5" s="34">
        <v>11.3</v>
      </c>
      <c r="AL5" s="34">
        <v>11.4</v>
      </c>
      <c r="AM5" s="33">
        <f t="shared" ref="AM5:AM6" si="1">ROUND(AF5/AB5,1)</f>
        <v>11.4</v>
      </c>
      <c r="AN5" s="25">
        <v>1781</v>
      </c>
      <c r="AO5" s="25">
        <v>301</v>
      </c>
      <c r="AP5" s="25">
        <v>-623</v>
      </c>
      <c r="AQ5" s="64">
        <v>-1987</v>
      </c>
      <c r="AR5" s="80">
        <v>-4395</v>
      </c>
    </row>
    <row r="6" spans="1:73" ht="31.15" customHeight="1" x14ac:dyDescent="0.25">
      <c r="A6" s="2" t="s">
        <v>2</v>
      </c>
      <c r="B6" s="11">
        <v>15135</v>
      </c>
      <c r="C6" s="11">
        <v>16804</v>
      </c>
      <c r="D6" s="10">
        <v>-1669</v>
      </c>
      <c r="K6" s="18">
        <f>SUM(K17:K25,K28:K42)</f>
        <v>503525</v>
      </c>
      <c r="L6" s="18">
        <f>SUM(L17:L25,L28:L42)</f>
        <v>500270</v>
      </c>
      <c r="M6" s="18">
        <f>SUM(M17:M25,M28:M42)</f>
        <v>496231</v>
      </c>
      <c r="N6" s="18">
        <f>SUM(N17:N25,N28:N42)</f>
        <v>492216</v>
      </c>
      <c r="O6" s="18">
        <f>SUM(O17:O25,O28:O42)</f>
        <v>488535</v>
      </c>
      <c r="P6" s="25">
        <v>7500</v>
      </c>
      <c r="Q6" s="25">
        <v>6271</v>
      </c>
      <c r="R6" s="25">
        <f>SUM(R17:R25,R28:R42)</f>
        <v>5688</v>
      </c>
      <c r="S6" s="25">
        <f>SUM(S17:S25,S28:S42)</f>
        <v>5121</v>
      </c>
      <c r="T6" s="25">
        <f>SUM(T17:T25,T28:T42)</f>
        <v>5160</v>
      </c>
      <c r="U6" s="34">
        <v>14.4</v>
      </c>
      <c r="V6" s="34">
        <v>12.1</v>
      </c>
      <c r="W6" s="34">
        <v>11.3</v>
      </c>
      <c r="X6" s="34">
        <v>10.3</v>
      </c>
      <c r="Y6" s="34">
        <f>ROUND(R6/AB6,1)</f>
        <v>11.2</v>
      </c>
      <c r="Z6" s="32"/>
      <c r="AA6" s="32">
        <v>506766</v>
      </c>
      <c r="AB6" s="32">
        <f t="shared" si="0"/>
        <v>506.76600000000002</v>
      </c>
      <c r="AC6" s="25">
        <v>7459</v>
      </c>
      <c r="AD6" s="25">
        <v>6830</v>
      </c>
      <c r="AE6" s="25">
        <f>SUM(AE17:AE25,AE28:AE42)</f>
        <v>6622</v>
      </c>
      <c r="AF6" s="25">
        <f>SUM(AF17:AF25,AF28:AF42)</f>
        <v>6280</v>
      </c>
      <c r="AG6" s="76">
        <f>SUM(AG17:AG25,AG28:AG42)</f>
        <v>7329</v>
      </c>
      <c r="AI6" s="34">
        <v>14.3</v>
      </c>
      <c r="AJ6" s="34">
        <v>13.2</v>
      </c>
      <c r="AK6" s="34">
        <v>13.3</v>
      </c>
      <c r="AL6" s="34">
        <v>12.8</v>
      </c>
      <c r="AM6" s="33">
        <f t="shared" si="1"/>
        <v>12.4</v>
      </c>
      <c r="AN6" s="25">
        <v>41</v>
      </c>
      <c r="AO6" s="25">
        <v>-559</v>
      </c>
      <c r="AP6" s="25">
        <v>-1033</v>
      </c>
      <c r="AQ6" s="64">
        <v>-1282</v>
      </c>
      <c r="AR6" s="80">
        <v>-2331</v>
      </c>
    </row>
    <row r="7" spans="1:73" ht="15.75" x14ac:dyDescent="0.25">
      <c r="A7" s="3" t="s">
        <v>3</v>
      </c>
      <c r="B7" s="65">
        <f>SUM(B8:B12)</f>
        <v>12936</v>
      </c>
      <c r="C7" s="65">
        <f>SUM(C8:C12)</f>
        <v>12214</v>
      </c>
      <c r="D7" s="66">
        <f>SUM(D8:D12)</f>
        <v>722</v>
      </c>
      <c r="E7" s="13">
        <v>7657</v>
      </c>
      <c r="F7" s="82">
        <v>5762</v>
      </c>
      <c r="G7" s="82">
        <v>16948</v>
      </c>
      <c r="H7" s="82">
        <v>18013</v>
      </c>
      <c r="I7" s="82">
        <v>2297</v>
      </c>
      <c r="J7" s="82">
        <v>43020</v>
      </c>
      <c r="K7" s="19">
        <v>646277</v>
      </c>
      <c r="L7" s="19">
        <v>648213</v>
      </c>
      <c r="M7" s="19">
        <v>648944</v>
      </c>
      <c r="N7" s="19">
        <v>648146</v>
      </c>
      <c r="O7" s="19">
        <v>646468</v>
      </c>
      <c r="P7" s="23">
        <v>9288</v>
      </c>
      <c r="Q7" s="23">
        <v>8043</v>
      </c>
      <c r="R7" s="23">
        <v>7250</v>
      </c>
      <c r="S7" s="23">
        <v>6466</v>
      </c>
      <c r="T7" s="23">
        <v>6269</v>
      </c>
      <c r="U7" s="27">
        <v>14.4</v>
      </c>
      <c r="V7" s="27">
        <v>12.4</v>
      </c>
      <c r="W7" s="27">
        <v>11.2</v>
      </c>
      <c r="X7" s="27">
        <v>10</v>
      </c>
      <c r="Y7" s="27">
        <f t="shared" ref="Y7:Y16" si="2">ROUND(R7/AB7,1)</f>
        <v>11.2</v>
      </c>
      <c r="Z7" s="29" t="s">
        <v>3</v>
      </c>
      <c r="AA7" s="28">
        <v>647308</v>
      </c>
      <c r="AB7" s="32">
        <f t="shared" ref="AB7:AB16" si="3">AA7/1000</f>
        <v>647.30799999999999</v>
      </c>
      <c r="AC7" s="23">
        <v>7204</v>
      </c>
      <c r="AD7" s="23">
        <v>6856</v>
      </c>
      <c r="AE7" s="23">
        <v>6955</v>
      </c>
      <c r="AF7" s="23">
        <v>6941</v>
      </c>
      <c r="AG7" s="77">
        <v>8544</v>
      </c>
      <c r="AI7" s="27">
        <v>11.2</v>
      </c>
      <c r="AJ7" s="27">
        <v>10.6</v>
      </c>
      <c r="AK7" s="27">
        <v>10.7</v>
      </c>
      <c r="AL7" s="27">
        <v>10.7</v>
      </c>
      <c r="AM7" s="27">
        <f>ROUND(AF7/AB7,1)</f>
        <v>10.7</v>
      </c>
      <c r="AN7" s="23">
        <v>2084</v>
      </c>
      <c r="AO7" s="23">
        <v>1187</v>
      </c>
      <c r="AP7" s="35">
        <v>295</v>
      </c>
      <c r="AQ7" s="62">
        <v>-475</v>
      </c>
      <c r="AR7" s="81">
        <v>-2275</v>
      </c>
      <c r="AS7" s="78">
        <v>97177</v>
      </c>
      <c r="AT7" s="39">
        <v>7465</v>
      </c>
      <c r="AU7" s="39">
        <v>884</v>
      </c>
      <c r="AV7" s="40">
        <v>1566</v>
      </c>
      <c r="AW7" s="40">
        <v>1618</v>
      </c>
      <c r="AX7" s="39">
        <v>983</v>
      </c>
      <c r="AY7" s="39">
        <v>12233</v>
      </c>
      <c r="AZ7" s="39">
        <v>459</v>
      </c>
      <c r="BA7" s="39">
        <v>454</v>
      </c>
      <c r="BB7" s="41">
        <v>6652</v>
      </c>
      <c r="BC7" s="42">
        <f>SUM(BE7,BK7)</f>
        <v>7465</v>
      </c>
      <c r="BD7" s="42">
        <f>SUM(BH7,BN7)</f>
        <v>23761</v>
      </c>
      <c r="BE7" s="43">
        <v>2827</v>
      </c>
      <c r="BF7" s="45">
        <v>443</v>
      </c>
      <c r="BG7" s="45">
        <v>288</v>
      </c>
      <c r="BH7" s="42">
        <v>8759</v>
      </c>
      <c r="BI7" s="45">
        <v>8145</v>
      </c>
      <c r="BJ7" s="45">
        <v>614</v>
      </c>
      <c r="BK7" s="43">
        <v>4638</v>
      </c>
      <c r="BL7" s="45">
        <v>556</v>
      </c>
      <c r="BM7" s="45">
        <v>681</v>
      </c>
      <c r="BN7" s="42">
        <v>15002</v>
      </c>
      <c r="BO7" s="45">
        <v>14264</v>
      </c>
      <c r="BP7" s="49">
        <f>BN7-BO7</f>
        <v>738</v>
      </c>
      <c r="BQ7" s="50">
        <v>8478</v>
      </c>
      <c r="BR7" s="48">
        <v>7534</v>
      </c>
      <c r="BS7" s="45">
        <v>10155</v>
      </c>
      <c r="BT7" s="51">
        <v>3586</v>
      </c>
      <c r="BU7" s="51">
        <v>0</v>
      </c>
    </row>
    <row r="8" spans="1:73" ht="15.75" x14ac:dyDescent="0.25">
      <c r="A8" s="4" t="s">
        <v>4</v>
      </c>
      <c r="B8" s="65">
        <v>4150</v>
      </c>
      <c r="C8" s="65">
        <v>4047</v>
      </c>
      <c r="D8" s="66">
        <f t="shared" ref="D8:D16" si="4">B8-C8</f>
        <v>103</v>
      </c>
      <c r="E8" s="67"/>
      <c r="F8" s="68">
        <v>842</v>
      </c>
      <c r="G8" s="68">
        <v>2719</v>
      </c>
      <c r="H8" s="68">
        <v>3030</v>
      </c>
      <c r="I8" s="68">
        <v>395</v>
      </c>
      <c r="J8" s="68">
        <v>6986</v>
      </c>
      <c r="K8" s="19">
        <v>121326</v>
      </c>
      <c r="L8" s="19">
        <v>121935</v>
      </c>
      <c r="M8" s="19">
        <v>122293</v>
      </c>
      <c r="N8" s="19">
        <v>121655</v>
      </c>
      <c r="O8" s="19">
        <v>121753</v>
      </c>
      <c r="P8" s="23">
        <v>1909</v>
      </c>
      <c r="Q8" s="23">
        <v>1680</v>
      </c>
      <c r="R8" s="23">
        <v>1479</v>
      </c>
      <c r="S8" s="23">
        <v>1424</v>
      </c>
      <c r="T8" s="23">
        <v>1440</v>
      </c>
      <c r="U8" s="27">
        <v>15.8</v>
      </c>
      <c r="V8" s="27">
        <v>13.8</v>
      </c>
      <c r="W8" s="27">
        <v>12.1</v>
      </c>
      <c r="X8" s="27">
        <v>11.7</v>
      </c>
      <c r="Y8" s="27">
        <f t="shared" si="2"/>
        <v>12.2</v>
      </c>
      <c r="Z8" s="30" t="s">
        <v>4</v>
      </c>
      <c r="AA8" s="28">
        <v>121704</v>
      </c>
      <c r="AB8" s="32">
        <f t="shared" si="3"/>
        <v>121.70399999999999</v>
      </c>
      <c r="AC8" s="23">
        <v>1260</v>
      </c>
      <c r="AD8" s="23">
        <v>1170</v>
      </c>
      <c r="AE8" s="23">
        <v>1265</v>
      </c>
      <c r="AF8" s="23">
        <v>1290</v>
      </c>
      <c r="AG8" s="77">
        <v>1424</v>
      </c>
      <c r="AI8" s="27">
        <v>10.5</v>
      </c>
      <c r="AJ8" s="27">
        <v>9.6</v>
      </c>
      <c r="AK8" s="27">
        <v>10.4</v>
      </c>
      <c r="AL8" s="27">
        <v>10.6</v>
      </c>
      <c r="AM8" s="27">
        <f t="shared" ref="AM8:AM41" si="5">ROUND(AF8/AB8,1)</f>
        <v>10.6</v>
      </c>
      <c r="AN8" s="23">
        <v>649</v>
      </c>
      <c r="AO8" s="23">
        <v>510</v>
      </c>
      <c r="AP8" s="35">
        <v>214</v>
      </c>
      <c r="AQ8" s="62">
        <v>134</v>
      </c>
      <c r="AR8" s="81">
        <v>16</v>
      </c>
    </row>
    <row r="9" spans="1:73" ht="15.75" x14ac:dyDescent="0.25">
      <c r="A9" s="4" t="s">
        <v>5</v>
      </c>
      <c r="B9" s="65">
        <v>1778</v>
      </c>
      <c r="C9" s="65">
        <v>2325</v>
      </c>
      <c r="D9" s="66">
        <f t="shared" si="4"/>
        <v>-547</v>
      </c>
      <c r="E9" s="67"/>
      <c r="F9" s="68">
        <v>1527</v>
      </c>
      <c r="G9" s="68">
        <v>3968</v>
      </c>
      <c r="H9" s="68">
        <v>3977</v>
      </c>
      <c r="I9" s="68">
        <v>586</v>
      </c>
      <c r="J9" s="69">
        <v>10058</v>
      </c>
      <c r="K9" s="19">
        <v>126023</v>
      </c>
      <c r="L9" s="19">
        <v>126986</v>
      </c>
      <c r="M9" s="19">
        <v>127196</v>
      </c>
      <c r="N9" s="19">
        <v>127826</v>
      </c>
      <c r="O9" s="19">
        <v>126901</v>
      </c>
      <c r="P9" s="23">
        <v>2035</v>
      </c>
      <c r="Q9" s="23">
        <v>1747</v>
      </c>
      <c r="R9" s="23">
        <v>1611</v>
      </c>
      <c r="S9" s="23">
        <v>1440</v>
      </c>
      <c r="T9" s="23">
        <v>1369</v>
      </c>
      <c r="U9" s="27">
        <v>16.2</v>
      </c>
      <c r="V9" s="27">
        <v>13.8</v>
      </c>
      <c r="W9" s="27">
        <v>12.7</v>
      </c>
      <c r="X9" s="27">
        <v>11.3</v>
      </c>
      <c r="Y9" s="27">
        <f t="shared" si="2"/>
        <v>12.6</v>
      </c>
      <c r="Z9" s="30" t="s">
        <v>5</v>
      </c>
      <c r="AA9" s="28">
        <v>127364</v>
      </c>
      <c r="AB9" s="32">
        <f t="shared" si="3"/>
        <v>127.364</v>
      </c>
      <c r="AC9" s="23">
        <v>1428</v>
      </c>
      <c r="AD9" s="23">
        <v>1380</v>
      </c>
      <c r="AE9" s="23">
        <v>1367</v>
      </c>
      <c r="AF9" s="23">
        <v>1383</v>
      </c>
      <c r="AG9" s="77">
        <v>1687</v>
      </c>
      <c r="AI9" s="27">
        <v>11.4</v>
      </c>
      <c r="AJ9" s="27">
        <v>10.9</v>
      </c>
      <c r="AK9" s="27">
        <v>10.8</v>
      </c>
      <c r="AL9" s="27">
        <v>10.8</v>
      </c>
      <c r="AM9" s="27">
        <f t="shared" si="5"/>
        <v>10.9</v>
      </c>
      <c r="AN9" s="23">
        <v>607</v>
      </c>
      <c r="AO9" s="23">
        <v>367</v>
      </c>
      <c r="AP9" s="35">
        <v>244</v>
      </c>
      <c r="AQ9" s="62">
        <v>57</v>
      </c>
      <c r="AR9" s="81">
        <v>-318</v>
      </c>
    </row>
    <row r="10" spans="1:73" ht="15.75" x14ac:dyDescent="0.25">
      <c r="A10" s="4" t="s">
        <v>6</v>
      </c>
      <c r="B10" s="65">
        <v>2656</v>
      </c>
      <c r="C10" s="65">
        <v>2215</v>
      </c>
      <c r="D10" s="66">
        <f t="shared" si="4"/>
        <v>441</v>
      </c>
      <c r="E10" s="67"/>
      <c r="F10" s="68">
        <v>1044</v>
      </c>
      <c r="G10" s="68">
        <v>3565</v>
      </c>
      <c r="H10" s="69">
        <v>3517</v>
      </c>
      <c r="I10" s="69">
        <v>394</v>
      </c>
      <c r="J10" s="69">
        <v>8520</v>
      </c>
      <c r="K10" s="19">
        <v>135017</v>
      </c>
      <c r="L10" s="19">
        <v>135199</v>
      </c>
      <c r="M10" s="19">
        <v>134907</v>
      </c>
      <c r="N10" s="19">
        <v>134346</v>
      </c>
      <c r="O10" s="19">
        <v>133912</v>
      </c>
      <c r="P10" s="23">
        <v>1494</v>
      </c>
      <c r="Q10" s="23">
        <v>1249</v>
      </c>
      <c r="R10" s="23">
        <v>1122</v>
      </c>
      <c r="S10" s="23">
        <v>1008</v>
      </c>
      <c r="T10" s="23">
        <v>954</v>
      </c>
      <c r="U10" s="27">
        <v>11.1</v>
      </c>
      <c r="V10" s="27">
        <v>9.1999999999999993</v>
      </c>
      <c r="W10" s="27">
        <v>8.3000000000000007</v>
      </c>
      <c r="X10" s="27">
        <v>7.5</v>
      </c>
      <c r="Y10" s="27">
        <f t="shared" si="2"/>
        <v>8.4</v>
      </c>
      <c r="Z10" s="30" t="s">
        <v>6</v>
      </c>
      <c r="AA10" s="28">
        <v>134129</v>
      </c>
      <c r="AB10" s="32">
        <f t="shared" si="3"/>
        <v>134.12899999999999</v>
      </c>
      <c r="AC10" s="23">
        <v>1518</v>
      </c>
      <c r="AD10" s="23">
        <v>1437</v>
      </c>
      <c r="AE10" s="23">
        <v>1431</v>
      </c>
      <c r="AF10" s="23">
        <v>1450</v>
      </c>
      <c r="AG10" s="77">
        <v>1809</v>
      </c>
      <c r="AI10" s="27">
        <v>11.2</v>
      </c>
      <c r="AJ10" s="27">
        <v>10.6</v>
      </c>
      <c r="AK10" s="27">
        <v>10.6</v>
      </c>
      <c r="AL10" s="27">
        <v>10.8</v>
      </c>
      <c r="AM10" s="27">
        <f t="shared" si="5"/>
        <v>10.8</v>
      </c>
      <c r="AN10" s="23">
        <v>-24</v>
      </c>
      <c r="AO10" s="23">
        <v>-188</v>
      </c>
      <c r="AP10" s="35">
        <v>-309</v>
      </c>
      <c r="AQ10" s="62">
        <v>-442</v>
      </c>
      <c r="AR10" s="81">
        <v>-855</v>
      </c>
    </row>
    <row r="11" spans="1:73" ht="15.75" x14ac:dyDescent="0.25">
      <c r="A11" s="4" t="s">
        <v>7</v>
      </c>
      <c r="B11" s="65">
        <v>2575</v>
      </c>
      <c r="C11" s="65">
        <v>1580</v>
      </c>
      <c r="D11" s="66">
        <f t="shared" si="4"/>
        <v>995</v>
      </c>
      <c r="E11" s="67"/>
      <c r="F11" s="68">
        <v>1208</v>
      </c>
      <c r="G11" s="68">
        <v>3425</v>
      </c>
      <c r="H11" s="68">
        <v>3798</v>
      </c>
      <c r="I11" s="68">
        <v>495</v>
      </c>
      <c r="J11" s="69">
        <v>8926</v>
      </c>
      <c r="K11" s="19">
        <v>126431</v>
      </c>
      <c r="L11" s="19">
        <v>126509</v>
      </c>
      <c r="M11" s="19">
        <v>126969</v>
      </c>
      <c r="N11" s="19">
        <v>126396</v>
      </c>
      <c r="O11" s="19">
        <v>126877</v>
      </c>
      <c r="P11" s="23">
        <v>2097</v>
      </c>
      <c r="Q11" s="23">
        <v>1885</v>
      </c>
      <c r="R11" s="23">
        <v>1623</v>
      </c>
      <c r="S11" s="23">
        <v>1392</v>
      </c>
      <c r="T11" s="23">
        <v>1356</v>
      </c>
      <c r="U11" s="27">
        <v>16.600000000000001</v>
      </c>
      <c r="V11" s="27">
        <v>14.9</v>
      </c>
      <c r="W11" s="27">
        <v>12.8</v>
      </c>
      <c r="X11" s="27">
        <v>11</v>
      </c>
      <c r="Y11" s="27">
        <f t="shared" si="2"/>
        <v>12.8</v>
      </c>
      <c r="Z11" s="30" t="s">
        <v>7</v>
      </c>
      <c r="AA11" s="28">
        <v>126637</v>
      </c>
      <c r="AB11" s="32">
        <f t="shared" si="3"/>
        <v>126.637</v>
      </c>
      <c r="AC11" s="23">
        <v>1524</v>
      </c>
      <c r="AD11" s="23">
        <v>1504</v>
      </c>
      <c r="AE11" s="23">
        <v>1493</v>
      </c>
      <c r="AF11" s="23">
        <v>1414</v>
      </c>
      <c r="AG11" s="77">
        <v>1853</v>
      </c>
      <c r="AI11" s="27">
        <v>12.1</v>
      </c>
      <c r="AJ11" s="27">
        <v>11.9</v>
      </c>
      <c r="AK11" s="27">
        <v>11.8</v>
      </c>
      <c r="AL11" s="27">
        <v>11.2</v>
      </c>
      <c r="AM11" s="27">
        <f t="shared" si="5"/>
        <v>11.2</v>
      </c>
      <c r="AN11" s="23">
        <v>573</v>
      </c>
      <c r="AO11" s="23">
        <v>381</v>
      </c>
      <c r="AP11" s="35">
        <v>130</v>
      </c>
      <c r="AQ11" s="62">
        <v>-22</v>
      </c>
      <c r="AR11" s="81">
        <v>-497</v>
      </c>
    </row>
    <row r="12" spans="1:73" ht="15.75" x14ac:dyDescent="0.25">
      <c r="A12" s="4" t="s">
        <v>8</v>
      </c>
      <c r="B12" s="65">
        <v>1777</v>
      </c>
      <c r="C12" s="65">
        <v>2047</v>
      </c>
      <c r="D12" s="66">
        <f t="shared" si="4"/>
        <v>-270</v>
      </c>
      <c r="E12" s="67"/>
      <c r="F12" s="68">
        <v>1141</v>
      </c>
      <c r="G12" s="68">
        <v>3271</v>
      </c>
      <c r="H12" s="69">
        <v>3691</v>
      </c>
      <c r="I12" s="69">
        <v>427</v>
      </c>
      <c r="J12" s="69">
        <v>8530</v>
      </c>
      <c r="K12" s="19">
        <v>137480</v>
      </c>
      <c r="L12" s="19">
        <v>137584</v>
      </c>
      <c r="M12" s="19">
        <v>137579</v>
      </c>
      <c r="N12" s="19">
        <v>137923</v>
      </c>
      <c r="O12" s="19">
        <v>137025</v>
      </c>
      <c r="P12" s="23">
        <v>1753</v>
      </c>
      <c r="Q12" s="23">
        <v>1482</v>
      </c>
      <c r="R12" s="23">
        <v>1415</v>
      </c>
      <c r="S12" s="23">
        <v>1202</v>
      </c>
      <c r="T12" s="23">
        <v>1150</v>
      </c>
      <c r="U12" s="27">
        <v>12.8</v>
      </c>
      <c r="V12" s="27">
        <v>10.8</v>
      </c>
      <c r="W12" s="27">
        <v>10.3</v>
      </c>
      <c r="X12" s="27">
        <v>8.6999999999999993</v>
      </c>
      <c r="Y12" s="27">
        <f t="shared" si="2"/>
        <v>10.3</v>
      </c>
      <c r="Z12" s="30" t="s">
        <v>8</v>
      </c>
      <c r="AA12" s="28">
        <v>137474</v>
      </c>
      <c r="AB12" s="32">
        <f t="shared" si="3"/>
        <v>137.47399999999999</v>
      </c>
      <c r="AC12" s="23">
        <v>1474</v>
      </c>
      <c r="AD12" s="23">
        <v>1365</v>
      </c>
      <c r="AE12" s="23">
        <v>1399</v>
      </c>
      <c r="AF12" s="23">
        <v>1404</v>
      </c>
      <c r="AG12" s="77">
        <v>1771</v>
      </c>
      <c r="AI12" s="27">
        <v>10.7</v>
      </c>
      <c r="AJ12" s="27">
        <v>9.9</v>
      </c>
      <c r="AK12" s="27">
        <v>10.199999999999999</v>
      </c>
      <c r="AL12" s="27">
        <v>10.199999999999999</v>
      </c>
      <c r="AM12" s="27">
        <f t="shared" si="5"/>
        <v>10.199999999999999</v>
      </c>
      <c r="AN12" s="23">
        <v>279</v>
      </c>
      <c r="AO12" s="23">
        <v>117</v>
      </c>
      <c r="AP12" s="35">
        <v>16</v>
      </c>
      <c r="AQ12" s="62">
        <v>-202</v>
      </c>
      <c r="AR12" s="81">
        <v>-621</v>
      </c>
    </row>
    <row r="13" spans="1:73" ht="15.75" x14ac:dyDescent="0.25">
      <c r="A13" s="5" t="s">
        <v>9</v>
      </c>
      <c r="B13" s="65">
        <v>2061</v>
      </c>
      <c r="C13" s="65">
        <v>1979</v>
      </c>
      <c r="D13" s="66">
        <f t="shared" si="4"/>
        <v>82</v>
      </c>
      <c r="E13" s="13">
        <v>421</v>
      </c>
      <c r="F13" s="68">
        <v>880</v>
      </c>
      <c r="G13" s="68">
        <v>2066</v>
      </c>
      <c r="H13" s="68">
        <v>2741</v>
      </c>
      <c r="I13" s="68">
        <v>357</v>
      </c>
      <c r="J13" s="68">
        <v>6044</v>
      </c>
      <c r="K13" s="19">
        <v>98063</v>
      </c>
      <c r="L13" s="19">
        <v>97550</v>
      </c>
      <c r="M13" s="19">
        <v>97345</v>
      </c>
      <c r="N13" s="19">
        <v>97244</v>
      </c>
      <c r="O13" s="19">
        <v>96861</v>
      </c>
      <c r="P13" s="23">
        <v>1289</v>
      </c>
      <c r="Q13" s="23">
        <v>1084</v>
      </c>
      <c r="R13" s="23">
        <v>977</v>
      </c>
      <c r="S13" s="23">
        <v>882</v>
      </c>
      <c r="T13" s="23">
        <v>874</v>
      </c>
      <c r="U13" s="27">
        <v>13.1</v>
      </c>
      <c r="V13" s="27">
        <v>11.1</v>
      </c>
      <c r="W13" s="27">
        <v>10</v>
      </c>
      <c r="X13" s="27">
        <v>9.1</v>
      </c>
      <c r="Y13" s="27">
        <f t="shared" si="2"/>
        <v>10.1</v>
      </c>
      <c r="Z13" s="29" t="s">
        <v>9</v>
      </c>
      <c r="AA13" s="28">
        <v>97052</v>
      </c>
      <c r="AB13" s="32">
        <f t="shared" si="3"/>
        <v>97.052000000000007</v>
      </c>
      <c r="AC13" s="23">
        <v>1232</v>
      </c>
      <c r="AD13" s="23">
        <v>1240</v>
      </c>
      <c r="AE13" s="23">
        <v>1182</v>
      </c>
      <c r="AF13" s="23">
        <v>1228</v>
      </c>
      <c r="AG13" s="77">
        <v>1338</v>
      </c>
      <c r="AI13" s="27">
        <v>12.6</v>
      </c>
      <c r="AJ13" s="27">
        <v>12.7</v>
      </c>
      <c r="AK13" s="27">
        <v>12.1</v>
      </c>
      <c r="AL13" s="27">
        <v>12.6</v>
      </c>
      <c r="AM13" s="27">
        <f t="shared" si="5"/>
        <v>12.7</v>
      </c>
      <c r="AN13" s="23">
        <v>57</v>
      </c>
      <c r="AO13" s="23">
        <v>-156</v>
      </c>
      <c r="AP13" s="35">
        <v>-205</v>
      </c>
      <c r="AQ13" s="62">
        <v>-346</v>
      </c>
      <c r="AR13" s="62">
        <v>-464</v>
      </c>
      <c r="AS13" s="39">
        <v>12246</v>
      </c>
      <c r="AT13" s="39">
        <v>1327</v>
      </c>
      <c r="AU13" s="39">
        <v>118</v>
      </c>
      <c r="AV13" s="39">
        <v>86</v>
      </c>
      <c r="AW13" s="39">
        <v>397</v>
      </c>
      <c r="AX13" s="39">
        <v>161</v>
      </c>
      <c r="AY13" s="39">
        <v>1795</v>
      </c>
      <c r="AZ13" s="39">
        <v>120</v>
      </c>
      <c r="BA13" s="39">
        <v>95</v>
      </c>
      <c r="BB13" s="41">
        <v>1167</v>
      </c>
      <c r="BC13" s="42">
        <f>SUM(BE13,BK13)</f>
        <v>1327</v>
      </c>
      <c r="BD13" s="42">
        <f>SUM(BH13,BN13)</f>
        <v>4146</v>
      </c>
      <c r="BE13" s="43">
        <v>671</v>
      </c>
      <c r="BF13" s="45">
        <v>113</v>
      </c>
      <c r="BG13" s="45">
        <v>37</v>
      </c>
      <c r="BH13" s="42">
        <v>2042</v>
      </c>
      <c r="BI13" s="45">
        <v>1911</v>
      </c>
      <c r="BJ13" s="45">
        <v>131</v>
      </c>
      <c r="BK13" s="43">
        <v>656</v>
      </c>
      <c r="BL13" s="43">
        <v>84</v>
      </c>
      <c r="BM13" s="43">
        <v>40</v>
      </c>
      <c r="BN13" s="42">
        <v>2104</v>
      </c>
      <c r="BO13" s="45">
        <v>2005</v>
      </c>
      <c r="BP13" s="49">
        <v>99</v>
      </c>
      <c r="BQ13" s="50">
        <v>1327</v>
      </c>
      <c r="BR13" s="48">
        <v>1199</v>
      </c>
      <c r="BS13" s="45">
        <v>1753</v>
      </c>
      <c r="BT13" s="51">
        <v>469</v>
      </c>
      <c r="BU13" s="51">
        <v>237</v>
      </c>
    </row>
    <row r="14" spans="1:73" ht="15.75" x14ac:dyDescent="0.25">
      <c r="A14" s="3" t="s">
        <v>10</v>
      </c>
      <c r="B14" s="65">
        <v>2481</v>
      </c>
      <c r="C14" s="65">
        <v>2143</v>
      </c>
      <c r="D14" s="66">
        <f t="shared" si="4"/>
        <v>338</v>
      </c>
      <c r="E14" s="13">
        <v>631</v>
      </c>
      <c r="F14" s="68">
        <v>1261</v>
      </c>
      <c r="G14" s="68">
        <v>3023</v>
      </c>
      <c r="H14" s="68">
        <v>2238</v>
      </c>
      <c r="I14" s="69">
        <v>402</v>
      </c>
      <c r="J14" s="69">
        <v>6924</v>
      </c>
      <c r="K14" s="19">
        <v>93628</v>
      </c>
      <c r="L14" s="19">
        <v>93056</v>
      </c>
      <c r="M14" s="19">
        <v>92381</v>
      </c>
      <c r="N14" s="19">
        <v>92334</v>
      </c>
      <c r="O14" s="19">
        <v>91921</v>
      </c>
      <c r="P14" s="23">
        <v>976</v>
      </c>
      <c r="Q14" s="23">
        <v>818</v>
      </c>
      <c r="R14" s="23">
        <v>801</v>
      </c>
      <c r="S14" s="23">
        <v>651</v>
      </c>
      <c r="T14" s="23">
        <v>656</v>
      </c>
      <c r="U14" s="27">
        <v>10.4</v>
      </c>
      <c r="V14" s="27">
        <v>8.8000000000000007</v>
      </c>
      <c r="W14" s="27">
        <v>8.6</v>
      </c>
      <c r="X14" s="27">
        <v>7</v>
      </c>
      <c r="Y14" s="27">
        <f t="shared" si="2"/>
        <v>8.6999999999999993</v>
      </c>
      <c r="Z14" s="29" t="s">
        <v>75</v>
      </c>
      <c r="AA14" s="28">
        <v>92127</v>
      </c>
      <c r="AB14" s="32">
        <f t="shared" si="3"/>
        <v>92.126999999999995</v>
      </c>
      <c r="AC14" s="23">
        <v>1262</v>
      </c>
      <c r="AD14" s="23">
        <v>1207</v>
      </c>
      <c r="AE14" s="23">
        <v>1158</v>
      </c>
      <c r="AF14" s="23">
        <v>1221</v>
      </c>
      <c r="AG14" s="77">
        <v>1400</v>
      </c>
      <c r="AI14" s="27">
        <v>13.5</v>
      </c>
      <c r="AJ14" s="27">
        <v>12.9</v>
      </c>
      <c r="AK14" s="27">
        <v>12.5</v>
      </c>
      <c r="AL14" s="27">
        <v>13.2</v>
      </c>
      <c r="AM14" s="27">
        <f t="shared" si="5"/>
        <v>13.3</v>
      </c>
      <c r="AN14" s="23">
        <v>-286</v>
      </c>
      <c r="AO14" s="23">
        <v>-389</v>
      </c>
      <c r="AP14" s="35">
        <v>-357</v>
      </c>
      <c r="AQ14" s="62">
        <v>-570</v>
      </c>
      <c r="AR14" s="62">
        <v>-744</v>
      </c>
      <c r="AS14" s="39">
        <v>11314</v>
      </c>
      <c r="AT14" s="39">
        <v>938</v>
      </c>
      <c r="AU14" s="39">
        <v>222</v>
      </c>
      <c r="AV14" s="39"/>
      <c r="AW14" s="39">
        <v>353</v>
      </c>
      <c r="AX14" s="39">
        <v>195</v>
      </c>
      <c r="AY14" s="39">
        <v>2267</v>
      </c>
      <c r="AZ14" s="39">
        <v>389</v>
      </c>
      <c r="BA14" s="39">
        <v>48</v>
      </c>
      <c r="BB14" s="41">
        <v>861</v>
      </c>
      <c r="BC14" s="42">
        <f>SUM(BE14,BK14)</f>
        <v>939</v>
      </c>
      <c r="BD14" s="42">
        <f>SUM(BH14,BN14)</f>
        <v>2993</v>
      </c>
      <c r="BE14" s="43">
        <v>280</v>
      </c>
      <c r="BF14" s="45">
        <v>15</v>
      </c>
      <c r="BG14" s="45">
        <v>2</v>
      </c>
      <c r="BH14" s="42">
        <v>872</v>
      </c>
      <c r="BI14" s="45">
        <v>796</v>
      </c>
      <c r="BJ14" s="45">
        <v>76</v>
      </c>
      <c r="BK14" s="43">
        <v>659</v>
      </c>
      <c r="BL14" s="43">
        <v>14</v>
      </c>
      <c r="BM14" s="43">
        <v>16</v>
      </c>
      <c r="BN14" s="42">
        <v>2121</v>
      </c>
      <c r="BO14" s="45">
        <v>1955</v>
      </c>
      <c r="BP14" s="49">
        <f>BN14-BO14</f>
        <v>166</v>
      </c>
      <c r="BQ14" s="50">
        <v>939</v>
      </c>
      <c r="BR14" s="48">
        <v>821</v>
      </c>
      <c r="BS14" s="45">
        <v>727</v>
      </c>
      <c r="BT14" s="51">
        <v>297</v>
      </c>
      <c r="BU14" s="51">
        <v>48</v>
      </c>
    </row>
    <row r="15" spans="1:73" ht="15.75" x14ac:dyDescent="0.25">
      <c r="A15" s="5" t="s">
        <v>11</v>
      </c>
      <c r="B15" s="65">
        <v>848</v>
      </c>
      <c r="C15" s="65">
        <v>944</v>
      </c>
      <c r="D15" s="66">
        <f t="shared" si="4"/>
        <v>-96</v>
      </c>
      <c r="E15" s="13">
        <v>656</v>
      </c>
      <c r="F15" s="68">
        <v>503</v>
      </c>
      <c r="G15" s="68">
        <v>1170</v>
      </c>
      <c r="H15" s="68">
        <v>1345</v>
      </c>
      <c r="I15" s="68">
        <v>204</v>
      </c>
      <c r="J15" s="68">
        <v>3222</v>
      </c>
      <c r="K15" s="19">
        <v>49617</v>
      </c>
      <c r="L15" s="19">
        <v>49328</v>
      </c>
      <c r="M15" s="19">
        <v>49093</v>
      </c>
      <c r="N15" s="19">
        <v>48986</v>
      </c>
      <c r="O15" s="19">
        <v>48750</v>
      </c>
      <c r="P15" s="23">
        <v>686</v>
      </c>
      <c r="Q15" s="23">
        <v>557</v>
      </c>
      <c r="R15" s="23">
        <v>520</v>
      </c>
      <c r="S15" s="23">
        <v>462</v>
      </c>
      <c r="T15" s="23">
        <v>446</v>
      </c>
      <c r="U15" s="27">
        <v>13.8</v>
      </c>
      <c r="V15" s="27">
        <v>11.3</v>
      </c>
      <c r="W15" s="27">
        <v>10.6</v>
      </c>
      <c r="X15" s="27">
        <v>9.4</v>
      </c>
      <c r="Y15" s="27">
        <f t="shared" si="2"/>
        <v>10.6</v>
      </c>
      <c r="Z15" s="29" t="s">
        <v>11</v>
      </c>
      <c r="AA15" s="28">
        <v>48868</v>
      </c>
      <c r="AB15" s="32">
        <f t="shared" si="3"/>
        <v>48.868000000000002</v>
      </c>
      <c r="AC15" s="23">
        <v>590</v>
      </c>
      <c r="AD15" s="23">
        <v>558</v>
      </c>
      <c r="AE15" s="23">
        <v>505</v>
      </c>
      <c r="AF15" s="23">
        <v>539</v>
      </c>
      <c r="AG15" s="77">
        <v>581</v>
      </c>
      <c r="AI15" s="27">
        <v>11.9</v>
      </c>
      <c r="AJ15" s="27">
        <v>11.3</v>
      </c>
      <c r="AK15" s="27">
        <v>10.3</v>
      </c>
      <c r="AL15" s="27">
        <v>11</v>
      </c>
      <c r="AM15" s="27">
        <f t="shared" si="5"/>
        <v>11</v>
      </c>
      <c r="AN15" s="23">
        <v>96</v>
      </c>
      <c r="AO15" s="23">
        <v>-1</v>
      </c>
      <c r="AP15" s="35">
        <v>15</v>
      </c>
      <c r="AQ15" s="62">
        <v>-77</v>
      </c>
      <c r="AR15" s="62">
        <v>-135</v>
      </c>
      <c r="AS15" s="39">
        <v>7189</v>
      </c>
      <c r="AT15" s="39">
        <v>950</v>
      </c>
      <c r="AU15" s="39">
        <v>168</v>
      </c>
      <c r="AV15" s="39">
        <v>80</v>
      </c>
      <c r="AW15" s="39">
        <v>84</v>
      </c>
      <c r="AX15" s="39">
        <v>91</v>
      </c>
      <c r="AY15" s="39">
        <v>2450</v>
      </c>
      <c r="AZ15" s="39">
        <v>126</v>
      </c>
      <c r="BA15" s="39">
        <v>28</v>
      </c>
      <c r="BB15" s="41">
        <v>874</v>
      </c>
      <c r="BC15" s="42">
        <f>SUM(BE15,BK15)</f>
        <v>946</v>
      </c>
      <c r="BD15" s="42">
        <f>SUM(BH15,BN15)</f>
        <v>3085</v>
      </c>
      <c r="BE15" s="43">
        <v>334</v>
      </c>
      <c r="BF15" s="45">
        <v>13</v>
      </c>
      <c r="BG15" s="45">
        <v>7</v>
      </c>
      <c r="BH15" s="42">
        <v>1039</v>
      </c>
      <c r="BI15" s="45">
        <v>937</v>
      </c>
      <c r="BJ15" s="45">
        <v>102</v>
      </c>
      <c r="BK15" s="43">
        <v>612</v>
      </c>
      <c r="BL15" s="43">
        <v>23</v>
      </c>
      <c r="BM15" s="43">
        <v>11</v>
      </c>
      <c r="BN15" s="42">
        <v>2046</v>
      </c>
      <c r="BO15" s="45">
        <v>1950</v>
      </c>
      <c r="BP15" s="49">
        <f>BN15-BO15</f>
        <v>96</v>
      </c>
      <c r="BQ15" s="50">
        <v>946</v>
      </c>
      <c r="BR15" s="48">
        <v>650</v>
      </c>
      <c r="BS15" s="45">
        <v>951</v>
      </c>
      <c r="BT15" s="51">
        <v>214</v>
      </c>
      <c r="BU15" s="51">
        <v>46</v>
      </c>
    </row>
    <row r="16" spans="1:73" ht="15.75" x14ac:dyDescent="0.25">
      <c r="A16" s="5" t="s">
        <v>12</v>
      </c>
      <c r="B16" s="65">
        <v>1487</v>
      </c>
      <c r="C16" s="65">
        <v>1588</v>
      </c>
      <c r="D16" s="66">
        <f t="shared" si="4"/>
        <v>-101</v>
      </c>
      <c r="E16" s="13">
        <v>953</v>
      </c>
      <c r="F16" s="68">
        <v>1535</v>
      </c>
      <c r="G16" s="68">
        <v>3482</v>
      </c>
      <c r="H16" s="68">
        <v>4403</v>
      </c>
      <c r="I16" s="68">
        <v>478</v>
      </c>
      <c r="J16" s="68">
        <v>9898</v>
      </c>
      <c r="K16" s="19">
        <v>97910</v>
      </c>
      <c r="L16" s="19">
        <v>97305</v>
      </c>
      <c r="M16" s="19">
        <v>96361</v>
      </c>
      <c r="N16" s="19">
        <v>95355</v>
      </c>
      <c r="O16" s="19">
        <v>94554</v>
      </c>
      <c r="P16" s="23">
        <v>1122</v>
      </c>
      <c r="Q16" s="23">
        <v>992</v>
      </c>
      <c r="R16" s="23">
        <v>929</v>
      </c>
      <c r="S16" s="23">
        <v>774</v>
      </c>
      <c r="T16" s="23">
        <v>800</v>
      </c>
      <c r="U16" s="27">
        <v>11.4</v>
      </c>
      <c r="V16" s="27">
        <v>10.199999999999999</v>
      </c>
      <c r="W16" s="27">
        <v>9.6</v>
      </c>
      <c r="X16" s="27">
        <v>8.1</v>
      </c>
      <c r="Y16" s="27">
        <f t="shared" si="2"/>
        <v>9.8000000000000007</v>
      </c>
      <c r="Z16" s="31" t="s">
        <v>76</v>
      </c>
      <c r="AA16" s="28">
        <v>94955</v>
      </c>
      <c r="AB16" s="32">
        <f t="shared" si="3"/>
        <v>94.954999999999998</v>
      </c>
      <c r="AC16" s="23">
        <v>1255</v>
      </c>
      <c r="AD16" s="23">
        <v>1254</v>
      </c>
      <c r="AE16" s="23">
        <v>1222</v>
      </c>
      <c r="AF16" s="23">
        <v>1221</v>
      </c>
      <c r="AG16" s="77">
        <v>1497</v>
      </c>
      <c r="AI16" s="27">
        <v>12.8</v>
      </c>
      <c r="AJ16" s="27">
        <v>12.8</v>
      </c>
      <c r="AK16" s="27">
        <v>12.6</v>
      </c>
      <c r="AL16" s="27">
        <v>12.7</v>
      </c>
      <c r="AM16" s="27">
        <f t="shared" si="5"/>
        <v>12.9</v>
      </c>
      <c r="AN16" s="23">
        <v>-133</v>
      </c>
      <c r="AO16" s="23">
        <v>-262</v>
      </c>
      <c r="AP16" s="35">
        <v>-293</v>
      </c>
      <c r="AQ16" s="62">
        <v>-447</v>
      </c>
      <c r="AR16" s="62">
        <v>-697</v>
      </c>
      <c r="AS16" s="39">
        <v>1166</v>
      </c>
      <c r="AT16" s="39">
        <v>1166</v>
      </c>
      <c r="AU16" s="39">
        <v>178</v>
      </c>
      <c r="AV16" s="40"/>
      <c r="AW16" s="39"/>
      <c r="AX16" s="39">
        <v>201</v>
      </c>
      <c r="AY16" s="39">
        <v>786</v>
      </c>
      <c r="AZ16" s="39">
        <v>172</v>
      </c>
      <c r="BA16" s="39">
        <v>55</v>
      </c>
      <c r="BB16" s="41">
        <v>997</v>
      </c>
      <c r="BC16" s="42">
        <f>SUM(BE16,BK16)</f>
        <v>1166</v>
      </c>
      <c r="BD16" s="42">
        <f>SUM(BH16,BN16)</f>
        <v>3719</v>
      </c>
      <c r="BE16" s="43">
        <v>380</v>
      </c>
      <c r="BF16" s="45">
        <v>11</v>
      </c>
      <c r="BG16" s="45">
        <v>0</v>
      </c>
      <c r="BH16" s="42">
        <v>1167</v>
      </c>
      <c r="BI16" s="45">
        <v>1079</v>
      </c>
      <c r="BJ16" s="45">
        <v>88</v>
      </c>
      <c r="BK16" s="43">
        <v>786</v>
      </c>
      <c r="BL16" s="43">
        <v>31</v>
      </c>
      <c r="BM16" s="43">
        <v>11</v>
      </c>
      <c r="BN16" s="42">
        <v>2552</v>
      </c>
      <c r="BO16" s="45">
        <v>2406</v>
      </c>
      <c r="BP16" s="49">
        <v>146</v>
      </c>
      <c r="BQ16" s="50">
        <v>1128</v>
      </c>
      <c r="BR16" s="48">
        <v>1434</v>
      </c>
      <c r="BS16" s="45">
        <v>1757</v>
      </c>
      <c r="BT16" s="51">
        <v>507</v>
      </c>
      <c r="BU16" s="51">
        <v>222</v>
      </c>
    </row>
    <row r="17" spans="1:73" ht="15.75" x14ac:dyDescent="0.25">
      <c r="A17" s="5" t="s">
        <v>13</v>
      </c>
      <c r="B17" s="65">
        <v>428</v>
      </c>
      <c r="C17" s="65">
        <v>593</v>
      </c>
      <c r="D17" s="66">
        <f t="shared" ref="D17:D41" si="6">B17-C17</f>
        <v>-165</v>
      </c>
      <c r="E17" s="13">
        <v>258</v>
      </c>
      <c r="F17" s="68">
        <v>239</v>
      </c>
      <c r="G17" s="68">
        <v>587</v>
      </c>
      <c r="H17" s="68">
        <v>665</v>
      </c>
      <c r="I17" s="68">
        <v>111</v>
      </c>
      <c r="J17" s="68">
        <v>1602</v>
      </c>
      <c r="K17" s="19">
        <v>18789</v>
      </c>
      <c r="L17" s="19">
        <v>18617</v>
      </c>
      <c r="M17" s="19">
        <v>18422</v>
      </c>
      <c r="N17" s="19">
        <v>18242</v>
      </c>
      <c r="O17" s="19">
        <v>17978</v>
      </c>
      <c r="P17" s="23">
        <v>268</v>
      </c>
      <c r="Q17" s="23">
        <v>272</v>
      </c>
      <c r="R17" s="23">
        <v>238</v>
      </c>
      <c r="S17" s="23">
        <v>248</v>
      </c>
      <c r="T17" s="23">
        <v>190</v>
      </c>
      <c r="U17" s="27">
        <v>14.2</v>
      </c>
      <c r="V17" s="27">
        <v>14.5</v>
      </c>
      <c r="W17" s="27">
        <v>12.9</v>
      </c>
      <c r="X17" s="27">
        <v>13.5</v>
      </c>
      <c r="Y17" s="27">
        <f t="shared" ref="Y17:Y41" si="7">ROUND(R17/AB17,1)</f>
        <v>13.1</v>
      </c>
      <c r="Z17" s="28" t="s">
        <v>65</v>
      </c>
      <c r="AA17" s="28">
        <v>18110</v>
      </c>
      <c r="AB17" s="32">
        <f t="shared" ref="AB17:AB26" si="8">AA17/1000</f>
        <v>18.11</v>
      </c>
      <c r="AC17" s="23">
        <v>298</v>
      </c>
      <c r="AD17" s="23">
        <v>263</v>
      </c>
      <c r="AE17" s="23">
        <v>275</v>
      </c>
      <c r="AF17" s="23">
        <v>261</v>
      </c>
      <c r="AG17" s="77">
        <v>288</v>
      </c>
      <c r="AH17" s="28">
        <v>275</v>
      </c>
      <c r="AI17" s="27">
        <v>15.8</v>
      </c>
      <c r="AJ17" s="27">
        <v>14.1</v>
      </c>
      <c r="AK17" s="27">
        <v>14.8</v>
      </c>
      <c r="AL17" s="27">
        <v>14.2</v>
      </c>
      <c r="AM17" s="27">
        <f t="shared" si="5"/>
        <v>14.4</v>
      </c>
      <c r="AN17" s="23">
        <v>-30</v>
      </c>
      <c r="AO17" s="23">
        <v>9</v>
      </c>
      <c r="AP17" s="35">
        <v>-37</v>
      </c>
      <c r="AQ17" s="35">
        <v>-13</v>
      </c>
      <c r="AR17" s="35">
        <v>-98</v>
      </c>
      <c r="AS17" s="39">
        <v>2816</v>
      </c>
      <c r="AT17" s="39">
        <v>765</v>
      </c>
      <c r="AU17" s="39">
        <v>172</v>
      </c>
      <c r="AV17" s="39">
        <v>67</v>
      </c>
      <c r="AW17" s="39">
        <v>109</v>
      </c>
      <c r="AX17" s="39">
        <v>63</v>
      </c>
      <c r="AY17" s="39">
        <v>1094</v>
      </c>
      <c r="AZ17" s="39">
        <v>314</v>
      </c>
      <c r="BA17" s="39">
        <v>22</v>
      </c>
      <c r="BB17" s="41">
        <v>765</v>
      </c>
      <c r="BC17" s="42">
        <v>746</v>
      </c>
      <c r="BD17" s="42">
        <f>SUM(BH17,BN17)</f>
        <v>2450</v>
      </c>
      <c r="BE17" s="43">
        <v>261</v>
      </c>
      <c r="BF17" s="44">
        <v>10</v>
      </c>
      <c r="BG17" s="45">
        <v>5</v>
      </c>
      <c r="BH17" s="46">
        <v>835</v>
      </c>
      <c r="BI17" s="47">
        <v>751</v>
      </c>
      <c r="BJ17" s="47">
        <v>84</v>
      </c>
      <c r="BK17" s="43">
        <v>485</v>
      </c>
      <c r="BL17" s="45">
        <v>35</v>
      </c>
      <c r="BM17" s="45">
        <v>10</v>
      </c>
      <c r="BN17" s="42">
        <v>1615</v>
      </c>
      <c r="BO17" s="45">
        <v>1485</v>
      </c>
      <c r="BP17" s="49">
        <v>130</v>
      </c>
      <c r="BQ17" s="50">
        <v>798</v>
      </c>
      <c r="BR17" s="48">
        <v>256</v>
      </c>
      <c r="BS17" s="45">
        <v>1339</v>
      </c>
      <c r="BT17" s="51">
        <v>432</v>
      </c>
      <c r="BU17" s="51">
        <v>86</v>
      </c>
    </row>
    <row r="18" spans="1:73" ht="15.75" x14ac:dyDescent="0.25">
      <c r="A18" s="5" t="s">
        <v>14</v>
      </c>
      <c r="B18" s="65">
        <v>804</v>
      </c>
      <c r="C18" s="65">
        <v>1124</v>
      </c>
      <c r="D18" s="66">
        <f t="shared" si="6"/>
        <v>-320</v>
      </c>
      <c r="E18" s="13">
        <v>325</v>
      </c>
      <c r="F18" s="68">
        <v>296</v>
      </c>
      <c r="G18" s="68">
        <v>763</v>
      </c>
      <c r="H18" s="68">
        <v>915</v>
      </c>
      <c r="I18" s="70">
        <v>145</v>
      </c>
      <c r="J18" s="68">
        <v>2119</v>
      </c>
      <c r="K18" s="19">
        <v>31308</v>
      </c>
      <c r="L18" s="19">
        <v>30904</v>
      </c>
      <c r="M18" s="19">
        <v>30459</v>
      </c>
      <c r="N18" s="19">
        <v>29779</v>
      </c>
      <c r="O18" s="19">
        <v>29263</v>
      </c>
      <c r="P18" s="23">
        <v>426</v>
      </c>
      <c r="Q18" s="23">
        <v>342</v>
      </c>
      <c r="R18" s="23">
        <v>361</v>
      </c>
      <c r="S18" s="23">
        <v>300</v>
      </c>
      <c r="T18" s="23">
        <v>305</v>
      </c>
      <c r="U18" s="27">
        <v>13.5</v>
      </c>
      <c r="V18" s="27">
        <v>11</v>
      </c>
      <c r="W18" s="27">
        <v>11.8</v>
      </c>
      <c r="X18" s="27">
        <v>10</v>
      </c>
      <c r="Y18" s="27">
        <f t="shared" si="7"/>
        <v>12.2</v>
      </c>
      <c r="Z18" s="28" t="s">
        <v>66</v>
      </c>
      <c r="AA18" s="28">
        <v>29521</v>
      </c>
      <c r="AB18" s="32">
        <f t="shared" si="8"/>
        <v>29.521000000000001</v>
      </c>
      <c r="AC18" s="23">
        <v>510</v>
      </c>
      <c r="AD18" s="23">
        <v>457</v>
      </c>
      <c r="AE18" s="23">
        <v>462</v>
      </c>
      <c r="AF18" s="23">
        <v>400</v>
      </c>
      <c r="AG18" s="77">
        <v>497</v>
      </c>
      <c r="AH18" s="28">
        <v>462</v>
      </c>
      <c r="AI18" s="27">
        <v>16.2</v>
      </c>
      <c r="AJ18" s="27">
        <v>14.7</v>
      </c>
      <c r="AK18" s="27">
        <v>15.1</v>
      </c>
      <c r="AL18" s="27">
        <v>13.3</v>
      </c>
      <c r="AM18" s="27">
        <f t="shared" si="5"/>
        <v>13.5</v>
      </c>
      <c r="AN18" s="23">
        <v>-84</v>
      </c>
      <c r="AO18" s="23">
        <v>-115</v>
      </c>
      <c r="AP18" s="35">
        <v>-101</v>
      </c>
      <c r="AQ18" s="35">
        <v>-100</v>
      </c>
      <c r="AR18" s="35">
        <v>-192</v>
      </c>
      <c r="AS18" s="39">
        <v>4100</v>
      </c>
      <c r="AT18" s="39">
        <v>680</v>
      </c>
      <c r="AU18" s="39">
        <v>150</v>
      </c>
      <c r="AV18" s="39">
        <v>55</v>
      </c>
      <c r="AW18" s="39">
        <v>131</v>
      </c>
      <c r="AX18" s="39">
        <v>57</v>
      </c>
      <c r="AY18" s="39">
        <v>2259</v>
      </c>
      <c r="AZ18" s="39">
        <v>140</v>
      </c>
      <c r="BA18" s="39">
        <v>35</v>
      </c>
      <c r="BB18" s="41">
        <v>622</v>
      </c>
      <c r="BC18" s="42">
        <v>680</v>
      </c>
      <c r="BD18" s="42">
        <v>2226</v>
      </c>
      <c r="BE18" s="43">
        <v>203</v>
      </c>
      <c r="BF18" s="45">
        <v>13</v>
      </c>
      <c r="BG18" s="45">
        <v>4</v>
      </c>
      <c r="BH18" s="42">
        <v>634</v>
      </c>
      <c r="BI18" s="45">
        <v>578</v>
      </c>
      <c r="BJ18" s="45">
        <v>56</v>
      </c>
      <c r="BK18" s="43">
        <v>477</v>
      </c>
      <c r="BL18" s="45">
        <v>8</v>
      </c>
      <c r="BM18" s="45">
        <v>4</v>
      </c>
      <c r="BN18" s="42">
        <v>1592</v>
      </c>
      <c r="BO18" s="45">
        <v>1485</v>
      </c>
      <c r="BP18" s="49">
        <f>BN18-BO18</f>
        <v>107</v>
      </c>
      <c r="BQ18" s="50">
        <v>719</v>
      </c>
      <c r="BR18" s="48">
        <v>593</v>
      </c>
      <c r="BS18" s="45">
        <v>961</v>
      </c>
      <c r="BT18" s="51">
        <v>294</v>
      </c>
      <c r="BU18" s="51">
        <v>88</v>
      </c>
    </row>
    <row r="19" spans="1:73" ht="15.75" x14ac:dyDescent="0.25">
      <c r="A19" s="5" t="s">
        <v>15</v>
      </c>
      <c r="B19" s="65">
        <v>546</v>
      </c>
      <c r="C19" s="65">
        <v>548</v>
      </c>
      <c r="D19" s="66">
        <f t="shared" si="6"/>
        <v>-2</v>
      </c>
      <c r="E19" s="13">
        <v>165</v>
      </c>
      <c r="F19" s="68">
        <v>130</v>
      </c>
      <c r="G19" s="68">
        <v>370</v>
      </c>
      <c r="H19" s="68">
        <v>498</v>
      </c>
      <c r="I19" s="68">
        <v>100</v>
      </c>
      <c r="J19" s="68">
        <v>1098</v>
      </c>
      <c r="K19" s="19">
        <v>15478</v>
      </c>
      <c r="L19" s="19">
        <v>15274</v>
      </c>
      <c r="M19" s="19">
        <v>15096</v>
      </c>
      <c r="N19" s="19">
        <v>14888</v>
      </c>
      <c r="O19" s="19">
        <v>14810</v>
      </c>
      <c r="P19" s="23">
        <v>260</v>
      </c>
      <c r="Q19" s="23">
        <v>207</v>
      </c>
      <c r="R19" s="23">
        <v>196</v>
      </c>
      <c r="S19" s="23">
        <v>142</v>
      </c>
      <c r="T19" s="23">
        <v>172</v>
      </c>
      <c r="U19" s="27">
        <v>16.7</v>
      </c>
      <c r="V19" s="27">
        <v>13.5</v>
      </c>
      <c r="W19" s="27">
        <v>12.9</v>
      </c>
      <c r="X19" s="27">
        <v>9.5</v>
      </c>
      <c r="Y19" s="27">
        <f t="shared" si="7"/>
        <v>13.2</v>
      </c>
      <c r="Z19" s="28" t="s">
        <v>67</v>
      </c>
      <c r="AA19" s="28">
        <v>14849</v>
      </c>
      <c r="AB19" s="32">
        <f t="shared" si="8"/>
        <v>14.849</v>
      </c>
      <c r="AC19" s="23">
        <v>232</v>
      </c>
      <c r="AD19" s="23">
        <v>228</v>
      </c>
      <c r="AE19" s="23">
        <v>204</v>
      </c>
      <c r="AF19" s="23">
        <v>193</v>
      </c>
      <c r="AG19" s="77">
        <v>248</v>
      </c>
      <c r="AH19" s="28">
        <v>204</v>
      </c>
      <c r="AI19" s="27">
        <v>14.9</v>
      </c>
      <c r="AJ19" s="27">
        <v>14.8</v>
      </c>
      <c r="AK19" s="27">
        <v>13.4</v>
      </c>
      <c r="AL19" s="27">
        <v>12.9</v>
      </c>
      <c r="AM19" s="27">
        <f t="shared" si="5"/>
        <v>13</v>
      </c>
      <c r="AN19" s="23">
        <v>28</v>
      </c>
      <c r="AO19" s="23">
        <v>-21</v>
      </c>
      <c r="AP19" s="35">
        <v>-8</v>
      </c>
      <c r="AQ19" s="35">
        <v>-51</v>
      </c>
      <c r="AR19" s="35">
        <v>-76</v>
      </c>
      <c r="AS19" s="39">
        <v>2013</v>
      </c>
      <c r="AT19" s="39">
        <v>479</v>
      </c>
      <c r="AU19" s="39">
        <v>99</v>
      </c>
      <c r="AV19" s="39">
        <v>29</v>
      </c>
      <c r="AW19" s="39">
        <v>95</v>
      </c>
      <c r="AX19" s="39">
        <v>38</v>
      </c>
      <c r="AY19" s="39">
        <v>960</v>
      </c>
      <c r="AZ19" s="39">
        <v>300</v>
      </c>
      <c r="BA19" s="39">
        <v>35</v>
      </c>
      <c r="BB19" s="41">
        <v>397</v>
      </c>
      <c r="BC19" s="42">
        <f t="shared" ref="BC19:BC28" si="9">SUM(BE19,BK19)</f>
        <v>479</v>
      </c>
      <c r="BD19" s="42">
        <f t="shared" ref="BD19:BD28" si="10">SUM(BH19,BN19)</f>
        <v>1599</v>
      </c>
      <c r="BE19" s="43">
        <v>153</v>
      </c>
      <c r="BF19" s="45">
        <v>110</v>
      </c>
      <c r="BG19" s="45">
        <v>32</v>
      </c>
      <c r="BH19" s="42">
        <v>482</v>
      </c>
      <c r="BI19" s="45">
        <v>434</v>
      </c>
      <c r="BJ19" s="45">
        <v>48</v>
      </c>
      <c r="BK19" s="43">
        <v>326</v>
      </c>
      <c r="BL19" s="45">
        <v>28</v>
      </c>
      <c r="BM19" s="45">
        <v>68</v>
      </c>
      <c r="BN19" s="42">
        <v>1117</v>
      </c>
      <c r="BO19" s="45">
        <v>1055</v>
      </c>
      <c r="BP19" s="49">
        <v>62</v>
      </c>
      <c r="BQ19" s="50">
        <v>503</v>
      </c>
      <c r="BR19" s="48">
        <v>150</v>
      </c>
      <c r="BS19" s="45">
        <v>801</v>
      </c>
      <c r="BT19" s="51">
        <v>204</v>
      </c>
      <c r="BU19" s="51">
        <v>55</v>
      </c>
    </row>
    <row r="20" spans="1:73" ht="15.75" x14ac:dyDescent="0.25">
      <c r="A20" s="5" t="s">
        <v>16</v>
      </c>
      <c r="B20" s="65">
        <v>1325</v>
      </c>
      <c r="C20" s="65">
        <v>1062</v>
      </c>
      <c r="D20" s="66">
        <f t="shared" si="6"/>
        <v>263</v>
      </c>
      <c r="E20" s="13">
        <v>168</v>
      </c>
      <c r="F20" s="69">
        <v>160</v>
      </c>
      <c r="G20" s="68">
        <v>447</v>
      </c>
      <c r="H20" s="68">
        <v>644</v>
      </c>
      <c r="I20" s="68">
        <v>97</v>
      </c>
      <c r="J20" s="69">
        <v>1348</v>
      </c>
      <c r="K20" s="19">
        <v>24248</v>
      </c>
      <c r="L20" s="19">
        <v>24271</v>
      </c>
      <c r="M20" s="19">
        <v>24303</v>
      </c>
      <c r="N20" s="19">
        <v>24332</v>
      </c>
      <c r="O20" s="19">
        <v>24491</v>
      </c>
      <c r="P20" s="23">
        <v>279</v>
      </c>
      <c r="Q20" s="23">
        <v>216</v>
      </c>
      <c r="R20" s="23">
        <v>236</v>
      </c>
      <c r="S20" s="23">
        <v>187</v>
      </c>
      <c r="T20" s="23">
        <v>201</v>
      </c>
      <c r="U20" s="27">
        <v>11.5</v>
      </c>
      <c r="V20" s="27">
        <v>8.9</v>
      </c>
      <c r="W20" s="27">
        <v>9.6999999999999993</v>
      </c>
      <c r="X20" s="27">
        <v>7.7</v>
      </c>
      <c r="Y20" s="27">
        <f t="shared" si="7"/>
        <v>9.6999999999999993</v>
      </c>
      <c r="Z20" s="28" t="s">
        <v>68</v>
      </c>
      <c r="AA20" s="28">
        <v>24411</v>
      </c>
      <c r="AB20" s="32">
        <f t="shared" si="8"/>
        <v>24.411000000000001</v>
      </c>
      <c r="AC20" s="23">
        <v>291</v>
      </c>
      <c r="AD20" s="23">
        <v>264</v>
      </c>
      <c r="AE20" s="23">
        <v>294</v>
      </c>
      <c r="AF20" s="23">
        <v>269</v>
      </c>
      <c r="AG20" s="77">
        <v>304</v>
      </c>
      <c r="AH20" s="28">
        <v>294</v>
      </c>
      <c r="AI20" s="27">
        <v>12</v>
      </c>
      <c r="AJ20" s="27">
        <v>10.9</v>
      </c>
      <c r="AK20" s="27">
        <v>12.1</v>
      </c>
      <c r="AL20" s="27">
        <v>11.1</v>
      </c>
      <c r="AM20" s="27">
        <f t="shared" si="5"/>
        <v>11</v>
      </c>
      <c r="AN20" s="23">
        <v>-12</v>
      </c>
      <c r="AO20" s="23">
        <v>-48</v>
      </c>
      <c r="AP20" s="35">
        <v>-58</v>
      </c>
      <c r="AQ20" s="35">
        <v>-82</v>
      </c>
      <c r="AR20" s="35">
        <v>-103</v>
      </c>
      <c r="AS20" s="39">
        <v>3216</v>
      </c>
      <c r="AT20" s="39">
        <v>610</v>
      </c>
      <c r="AU20" s="39">
        <v>118</v>
      </c>
      <c r="AV20" s="39">
        <v>29</v>
      </c>
      <c r="AW20" s="39">
        <v>97</v>
      </c>
      <c r="AX20" s="39">
        <v>66</v>
      </c>
      <c r="AY20" s="39">
        <v>1035</v>
      </c>
      <c r="AZ20" s="39">
        <v>98</v>
      </c>
      <c r="BA20" s="39">
        <v>72</v>
      </c>
      <c r="BB20" s="41">
        <v>562</v>
      </c>
      <c r="BC20" s="42">
        <f t="shared" si="9"/>
        <v>610</v>
      </c>
      <c r="BD20" s="42">
        <f t="shared" si="10"/>
        <v>2010</v>
      </c>
      <c r="BE20" s="43">
        <v>168</v>
      </c>
      <c r="BF20" s="45">
        <v>7</v>
      </c>
      <c r="BG20" s="45">
        <v>0</v>
      </c>
      <c r="BH20" s="42">
        <v>527</v>
      </c>
      <c r="BI20" s="45">
        <v>490</v>
      </c>
      <c r="BJ20" s="45">
        <v>37</v>
      </c>
      <c r="BK20" s="43">
        <v>442</v>
      </c>
      <c r="BL20" s="45">
        <v>15</v>
      </c>
      <c r="BM20" s="45">
        <v>2</v>
      </c>
      <c r="BN20" s="42">
        <v>1483</v>
      </c>
      <c r="BO20" s="45">
        <v>1394</v>
      </c>
      <c r="BP20" s="52">
        <f>BN20-BO20</f>
        <v>89</v>
      </c>
      <c r="BQ20" s="50">
        <v>610</v>
      </c>
      <c r="BR20" s="48">
        <v>673</v>
      </c>
      <c r="BS20" s="45">
        <v>980</v>
      </c>
      <c r="BT20" s="51">
        <v>108</v>
      </c>
      <c r="BU20" s="51">
        <v>39</v>
      </c>
    </row>
    <row r="21" spans="1:73" ht="15.75" x14ac:dyDescent="0.25">
      <c r="A21" s="5" t="s">
        <v>17</v>
      </c>
      <c r="B21" s="65">
        <v>545</v>
      </c>
      <c r="C21" s="65">
        <v>688</v>
      </c>
      <c r="D21" s="66">
        <f t="shared" si="6"/>
        <v>-143</v>
      </c>
      <c r="E21" s="13">
        <v>154</v>
      </c>
      <c r="F21" s="68">
        <v>208</v>
      </c>
      <c r="G21" s="68">
        <v>563</v>
      </c>
      <c r="H21" s="68">
        <v>563</v>
      </c>
      <c r="I21" s="69">
        <v>71</v>
      </c>
      <c r="J21" s="69">
        <v>1405</v>
      </c>
      <c r="K21" s="19">
        <v>16362</v>
      </c>
      <c r="L21" s="19">
        <v>15917</v>
      </c>
      <c r="M21" s="19">
        <v>15545</v>
      </c>
      <c r="N21" s="19">
        <v>15213</v>
      </c>
      <c r="O21" s="19">
        <v>14870</v>
      </c>
      <c r="P21" s="23">
        <v>191</v>
      </c>
      <c r="Q21" s="23">
        <v>147</v>
      </c>
      <c r="R21" s="23">
        <v>125</v>
      </c>
      <c r="S21" s="23">
        <v>125</v>
      </c>
      <c r="T21" s="23">
        <v>118</v>
      </c>
      <c r="U21" s="27">
        <v>11.5</v>
      </c>
      <c r="V21" s="27">
        <v>9.1</v>
      </c>
      <c r="W21" s="27">
        <v>7.9</v>
      </c>
      <c r="X21" s="27">
        <v>8.1</v>
      </c>
      <c r="Y21" s="27">
        <f t="shared" si="7"/>
        <v>8.3000000000000007</v>
      </c>
      <c r="Z21" s="28" t="s">
        <v>69</v>
      </c>
      <c r="AA21" s="28">
        <v>15041</v>
      </c>
      <c r="AB21" s="32">
        <f t="shared" si="8"/>
        <v>15.041</v>
      </c>
      <c r="AC21" s="23">
        <v>280</v>
      </c>
      <c r="AD21" s="23">
        <v>254</v>
      </c>
      <c r="AE21" s="23">
        <v>282</v>
      </c>
      <c r="AF21" s="23">
        <v>248</v>
      </c>
      <c r="AG21" s="77">
        <v>318</v>
      </c>
      <c r="AH21" s="28">
        <v>282</v>
      </c>
      <c r="AI21" s="27">
        <v>16.899999999999999</v>
      </c>
      <c r="AJ21" s="27">
        <v>15.7</v>
      </c>
      <c r="AK21" s="27">
        <v>17.899999999999999</v>
      </c>
      <c r="AL21" s="27">
        <v>16.100000000000001</v>
      </c>
      <c r="AM21" s="27">
        <f t="shared" si="5"/>
        <v>16.5</v>
      </c>
      <c r="AN21" s="23">
        <v>-89</v>
      </c>
      <c r="AO21" s="23">
        <v>-107</v>
      </c>
      <c r="AP21" s="35">
        <v>-157</v>
      </c>
      <c r="AQ21" s="35">
        <v>-123</v>
      </c>
      <c r="AR21" s="35">
        <v>-200</v>
      </c>
      <c r="AS21" s="39">
        <v>2018</v>
      </c>
      <c r="AT21" s="39">
        <v>305</v>
      </c>
      <c r="AU21" s="39">
        <v>49</v>
      </c>
      <c r="AV21" s="39">
        <v>31</v>
      </c>
      <c r="AW21" s="39">
        <v>61</v>
      </c>
      <c r="AX21" s="39">
        <v>48</v>
      </c>
      <c r="AY21" s="39">
        <v>1500</v>
      </c>
      <c r="AZ21" s="39">
        <v>74</v>
      </c>
      <c r="BA21" s="39">
        <v>1</v>
      </c>
      <c r="BB21" s="41">
        <v>316</v>
      </c>
      <c r="BC21" s="53">
        <f t="shared" si="9"/>
        <v>305</v>
      </c>
      <c r="BD21" s="42">
        <f t="shared" si="10"/>
        <v>990</v>
      </c>
      <c r="BE21" s="43">
        <v>42</v>
      </c>
      <c r="BF21" s="45">
        <v>0</v>
      </c>
      <c r="BG21" s="45">
        <v>0</v>
      </c>
      <c r="BH21" s="42">
        <v>130</v>
      </c>
      <c r="BI21" s="45">
        <v>120</v>
      </c>
      <c r="BJ21" s="45">
        <v>10</v>
      </c>
      <c r="BK21" s="43">
        <v>263</v>
      </c>
      <c r="BL21" s="45">
        <v>11</v>
      </c>
      <c r="BM21" s="45">
        <v>22</v>
      </c>
      <c r="BN21" s="42">
        <v>860</v>
      </c>
      <c r="BO21" s="45">
        <v>799</v>
      </c>
      <c r="BP21" s="49">
        <v>61</v>
      </c>
      <c r="BQ21" s="50">
        <v>314</v>
      </c>
      <c r="BR21" s="48">
        <v>294</v>
      </c>
      <c r="BS21" s="45">
        <v>1374</v>
      </c>
      <c r="BT21" s="51">
        <v>117</v>
      </c>
      <c r="BU21" s="51">
        <v>6</v>
      </c>
    </row>
    <row r="22" spans="1:73" ht="15.75" x14ac:dyDescent="0.25">
      <c r="A22" s="3" t="s">
        <v>18</v>
      </c>
      <c r="B22" s="65">
        <v>241</v>
      </c>
      <c r="C22" s="65">
        <v>322</v>
      </c>
      <c r="D22" s="66">
        <f t="shared" si="6"/>
        <v>-81</v>
      </c>
      <c r="E22" s="13">
        <v>100</v>
      </c>
      <c r="F22" s="68">
        <v>84</v>
      </c>
      <c r="G22" s="68">
        <v>226</v>
      </c>
      <c r="H22" s="68">
        <v>258</v>
      </c>
      <c r="I22" s="68">
        <v>52</v>
      </c>
      <c r="J22" s="68">
        <v>620</v>
      </c>
      <c r="K22" s="19">
        <v>8301</v>
      </c>
      <c r="L22" s="19">
        <v>8137</v>
      </c>
      <c r="M22" s="19">
        <v>7974</v>
      </c>
      <c r="N22" s="19">
        <v>7749</v>
      </c>
      <c r="O22" s="19">
        <v>7598</v>
      </c>
      <c r="P22" s="23">
        <v>124</v>
      </c>
      <c r="Q22" s="23">
        <v>108</v>
      </c>
      <c r="R22" s="23">
        <v>82</v>
      </c>
      <c r="S22" s="23">
        <v>78</v>
      </c>
      <c r="T22" s="23">
        <v>82</v>
      </c>
      <c r="U22" s="27">
        <v>14.8</v>
      </c>
      <c r="V22" s="27">
        <v>13.1</v>
      </c>
      <c r="W22" s="27">
        <v>10.199999999999999</v>
      </c>
      <c r="X22" s="27">
        <v>9.9</v>
      </c>
      <c r="Y22" s="27">
        <f t="shared" si="7"/>
        <v>10.7</v>
      </c>
      <c r="Z22" s="28" t="s">
        <v>70</v>
      </c>
      <c r="AA22" s="28">
        <v>7673</v>
      </c>
      <c r="AB22" s="32">
        <f t="shared" si="8"/>
        <v>7.673</v>
      </c>
      <c r="AC22" s="23">
        <v>144</v>
      </c>
      <c r="AD22" s="23">
        <v>133</v>
      </c>
      <c r="AE22" s="23">
        <v>155</v>
      </c>
      <c r="AF22" s="23">
        <v>152</v>
      </c>
      <c r="AG22" s="77">
        <v>152</v>
      </c>
      <c r="AH22" s="28">
        <v>155</v>
      </c>
      <c r="AI22" s="27">
        <v>17.2</v>
      </c>
      <c r="AJ22" s="27">
        <v>16.2</v>
      </c>
      <c r="AK22" s="27">
        <v>19.2</v>
      </c>
      <c r="AL22" s="27">
        <v>19.3</v>
      </c>
      <c r="AM22" s="27">
        <f t="shared" si="5"/>
        <v>19.8</v>
      </c>
      <c r="AN22" s="23">
        <v>-20</v>
      </c>
      <c r="AO22" s="23">
        <v>-25</v>
      </c>
      <c r="AP22" s="35">
        <v>-73</v>
      </c>
      <c r="AQ22" s="35">
        <v>-74</v>
      </c>
      <c r="AR22" s="35">
        <v>-70</v>
      </c>
      <c r="AS22" s="39">
        <v>1040</v>
      </c>
      <c r="AT22" s="39">
        <v>233</v>
      </c>
      <c r="AU22" s="39">
        <v>48</v>
      </c>
      <c r="AV22" s="39">
        <v>16</v>
      </c>
      <c r="AW22" s="39">
        <v>49</v>
      </c>
      <c r="AX22" s="39">
        <v>27</v>
      </c>
      <c r="AY22" s="39">
        <v>377</v>
      </c>
      <c r="AZ22" s="39">
        <v>89</v>
      </c>
      <c r="BA22" s="39">
        <v>9</v>
      </c>
      <c r="BB22" s="41">
        <v>221</v>
      </c>
      <c r="BC22" s="53">
        <f t="shared" si="9"/>
        <v>233</v>
      </c>
      <c r="BD22" s="53">
        <f t="shared" si="10"/>
        <v>760</v>
      </c>
      <c r="BE22" s="43">
        <v>78</v>
      </c>
      <c r="BF22" s="45">
        <v>3</v>
      </c>
      <c r="BG22" s="45">
        <v>2</v>
      </c>
      <c r="BH22" s="53">
        <v>238</v>
      </c>
      <c r="BI22" s="45">
        <v>214</v>
      </c>
      <c r="BJ22" s="45">
        <v>24</v>
      </c>
      <c r="BK22" s="43">
        <v>155</v>
      </c>
      <c r="BL22" s="45">
        <v>2</v>
      </c>
      <c r="BM22" s="45">
        <v>4</v>
      </c>
      <c r="BN22" s="53">
        <v>522</v>
      </c>
      <c r="BO22" s="45">
        <v>491</v>
      </c>
      <c r="BP22" s="49">
        <v>31</v>
      </c>
      <c r="BQ22" s="50">
        <v>243</v>
      </c>
      <c r="BR22" s="48">
        <v>12</v>
      </c>
      <c r="BS22" s="45">
        <v>417</v>
      </c>
      <c r="BT22" s="51">
        <v>132</v>
      </c>
      <c r="BU22" s="51">
        <v>65</v>
      </c>
    </row>
    <row r="23" spans="1:73" ht="15.75" x14ac:dyDescent="0.25">
      <c r="A23" s="5" t="s">
        <v>19</v>
      </c>
      <c r="B23" s="65">
        <v>298</v>
      </c>
      <c r="C23" s="65">
        <v>361</v>
      </c>
      <c r="D23" s="66">
        <f t="shared" si="6"/>
        <v>-63</v>
      </c>
      <c r="E23" s="13">
        <v>101</v>
      </c>
      <c r="F23" s="68">
        <v>92</v>
      </c>
      <c r="G23" s="68">
        <v>308</v>
      </c>
      <c r="H23" s="68">
        <v>353</v>
      </c>
      <c r="I23" s="69">
        <v>58</v>
      </c>
      <c r="J23" s="69">
        <v>811</v>
      </c>
      <c r="K23" s="19">
        <v>12073</v>
      </c>
      <c r="L23" s="19">
        <v>11943</v>
      </c>
      <c r="M23" s="19">
        <v>11842</v>
      </c>
      <c r="N23" s="19">
        <v>11617</v>
      </c>
      <c r="O23" s="19">
        <v>11520</v>
      </c>
      <c r="P23" s="23">
        <v>197</v>
      </c>
      <c r="Q23" s="23">
        <v>145</v>
      </c>
      <c r="R23" s="23">
        <v>134</v>
      </c>
      <c r="S23" s="23">
        <v>102</v>
      </c>
      <c r="T23" s="23">
        <v>123</v>
      </c>
      <c r="U23" s="27">
        <v>16.3</v>
      </c>
      <c r="V23" s="27">
        <v>12.1</v>
      </c>
      <c r="W23" s="27">
        <v>11.3</v>
      </c>
      <c r="X23" s="27">
        <v>8.6999999999999993</v>
      </c>
      <c r="Y23" s="27">
        <f t="shared" si="7"/>
        <v>11.6</v>
      </c>
      <c r="Z23" s="28" t="s">
        <v>71</v>
      </c>
      <c r="AA23" s="28">
        <v>11569</v>
      </c>
      <c r="AB23" s="32">
        <f t="shared" si="8"/>
        <v>11.569000000000001</v>
      </c>
      <c r="AC23" s="23">
        <v>157</v>
      </c>
      <c r="AD23" s="23">
        <v>165</v>
      </c>
      <c r="AE23" s="23">
        <v>160</v>
      </c>
      <c r="AF23" s="23">
        <v>158</v>
      </c>
      <c r="AG23" s="77">
        <v>157</v>
      </c>
      <c r="AH23" s="28">
        <v>160</v>
      </c>
      <c r="AI23" s="27">
        <v>13</v>
      </c>
      <c r="AJ23" s="27">
        <v>13.7</v>
      </c>
      <c r="AK23" s="27">
        <v>13.5</v>
      </c>
      <c r="AL23" s="27">
        <v>13.5</v>
      </c>
      <c r="AM23" s="27">
        <f t="shared" si="5"/>
        <v>13.7</v>
      </c>
      <c r="AN23" s="23">
        <v>40</v>
      </c>
      <c r="AO23" s="23">
        <v>-20</v>
      </c>
      <c r="AP23" s="35">
        <v>-26</v>
      </c>
      <c r="AQ23" s="35">
        <v>-56</v>
      </c>
      <c r="AR23" s="35">
        <v>-34</v>
      </c>
      <c r="AS23" s="39">
        <v>1681</v>
      </c>
      <c r="AT23" s="39">
        <v>296</v>
      </c>
      <c r="AU23" s="39">
        <v>51</v>
      </c>
      <c r="AV23" s="40">
        <v>12</v>
      </c>
      <c r="AW23" s="39">
        <v>51</v>
      </c>
      <c r="AX23" s="39">
        <v>37</v>
      </c>
      <c r="AY23" s="40">
        <v>6920</v>
      </c>
      <c r="AZ23" s="40">
        <v>189</v>
      </c>
      <c r="BA23" s="39">
        <v>10</v>
      </c>
      <c r="BB23" s="41">
        <v>256</v>
      </c>
      <c r="BC23" s="42">
        <f t="shared" si="9"/>
        <v>296</v>
      </c>
      <c r="BD23" s="42">
        <f t="shared" si="10"/>
        <v>956</v>
      </c>
      <c r="BE23" s="43">
        <v>103</v>
      </c>
      <c r="BF23" s="45">
        <v>18</v>
      </c>
      <c r="BG23" s="45">
        <v>9</v>
      </c>
      <c r="BH23" s="42">
        <v>325</v>
      </c>
      <c r="BI23" s="45">
        <v>312</v>
      </c>
      <c r="BJ23" s="45">
        <v>13</v>
      </c>
      <c r="BK23" s="43">
        <v>193</v>
      </c>
      <c r="BL23" s="45">
        <v>26</v>
      </c>
      <c r="BM23" s="45">
        <v>11</v>
      </c>
      <c r="BN23" s="42">
        <v>631</v>
      </c>
      <c r="BO23" s="45">
        <v>608</v>
      </c>
      <c r="BP23" s="49">
        <v>23</v>
      </c>
      <c r="BQ23" s="50">
        <v>582</v>
      </c>
      <c r="BR23" s="48">
        <v>12</v>
      </c>
      <c r="BS23" s="45">
        <v>268</v>
      </c>
      <c r="BT23" s="51">
        <v>710</v>
      </c>
      <c r="BU23" s="51">
        <v>169</v>
      </c>
    </row>
    <row r="24" spans="1:73" ht="15.75" x14ac:dyDescent="0.25">
      <c r="A24" s="5" t="s">
        <v>20</v>
      </c>
      <c r="B24" s="65">
        <v>3476</v>
      </c>
      <c r="C24" s="65">
        <v>2266</v>
      </c>
      <c r="D24" s="66">
        <f t="shared" si="6"/>
        <v>1210</v>
      </c>
      <c r="E24" s="13">
        <v>679</v>
      </c>
      <c r="F24" s="68">
        <v>507</v>
      </c>
      <c r="G24" s="68">
        <v>1624</v>
      </c>
      <c r="H24" s="68">
        <v>1869</v>
      </c>
      <c r="I24" s="68">
        <v>328</v>
      </c>
      <c r="J24" s="68">
        <v>4328</v>
      </c>
      <c r="K24" s="19">
        <v>74680</v>
      </c>
      <c r="L24" s="19">
        <v>75902</v>
      </c>
      <c r="M24" s="19">
        <v>77525</v>
      </c>
      <c r="N24" s="19">
        <v>79470</v>
      </c>
      <c r="O24" s="19">
        <v>80665</v>
      </c>
      <c r="P24" s="23">
        <v>1112</v>
      </c>
      <c r="Q24" s="23">
        <v>927</v>
      </c>
      <c r="R24" s="23">
        <v>942</v>
      </c>
      <c r="S24" s="23">
        <v>840</v>
      </c>
      <c r="T24" s="23">
        <v>881</v>
      </c>
      <c r="U24" s="27">
        <v>15.2</v>
      </c>
      <c r="V24" s="27">
        <v>12.3</v>
      </c>
      <c r="W24" s="27">
        <v>12.3</v>
      </c>
      <c r="X24" s="27">
        <v>10.7</v>
      </c>
      <c r="Y24" s="27">
        <f t="shared" si="7"/>
        <v>11.8</v>
      </c>
      <c r="Z24" s="28" t="s">
        <v>72</v>
      </c>
      <c r="AA24" s="28">
        <v>80067</v>
      </c>
      <c r="AB24" s="32">
        <f t="shared" si="8"/>
        <v>80.066999999999993</v>
      </c>
      <c r="AC24" s="23">
        <v>747</v>
      </c>
      <c r="AD24" s="23">
        <v>756</v>
      </c>
      <c r="AE24" s="23">
        <v>732</v>
      </c>
      <c r="AF24" s="23">
        <v>775</v>
      </c>
      <c r="AG24" s="77">
        <v>895</v>
      </c>
      <c r="AH24" s="28">
        <v>732</v>
      </c>
      <c r="AI24" s="27">
        <v>10.199999999999999</v>
      </c>
      <c r="AJ24" s="27">
        <v>10</v>
      </c>
      <c r="AK24" s="27">
        <v>9.5</v>
      </c>
      <c r="AL24" s="27">
        <v>9.9</v>
      </c>
      <c r="AM24" s="27">
        <f t="shared" si="5"/>
        <v>9.6999999999999993</v>
      </c>
      <c r="AN24" s="23">
        <v>365</v>
      </c>
      <c r="AO24" s="23">
        <v>171</v>
      </c>
      <c r="AP24" s="35">
        <v>210</v>
      </c>
      <c r="AQ24" s="35">
        <v>65</v>
      </c>
      <c r="AR24" s="35">
        <v>-14</v>
      </c>
      <c r="AS24" s="40">
        <v>11648</v>
      </c>
      <c r="AT24" s="39">
        <v>1846</v>
      </c>
      <c r="AU24" s="39">
        <v>249</v>
      </c>
      <c r="AV24" s="40">
        <v>123</v>
      </c>
      <c r="AW24" s="39">
        <v>316</v>
      </c>
      <c r="AX24" s="39">
        <v>152</v>
      </c>
      <c r="AY24" s="39">
        <v>3144</v>
      </c>
      <c r="AZ24" s="39">
        <v>162</v>
      </c>
      <c r="BA24" s="39">
        <v>88</v>
      </c>
      <c r="BB24" s="41">
        <v>1582</v>
      </c>
      <c r="BC24" s="42">
        <f t="shared" si="9"/>
        <v>1846</v>
      </c>
      <c r="BD24" s="42">
        <f t="shared" si="10"/>
        <v>5988</v>
      </c>
      <c r="BE24" s="43">
        <v>543</v>
      </c>
      <c r="BF24" s="45">
        <v>19</v>
      </c>
      <c r="BG24" s="45">
        <v>0</v>
      </c>
      <c r="BH24" s="42">
        <v>1693</v>
      </c>
      <c r="BI24" s="45">
        <v>1616</v>
      </c>
      <c r="BJ24" s="45">
        <v>77</v>
      </c>
      <c r="BK24" s="43">
        <v>1303</v>
      </c>
      <c r="BL24" s="45">
        <v>50</v>
      </c>
      <c r="BM24" s="45">
        <v>18</v>
      </c>
      <c r="BN24" s="42">
        <v>4295</v>
      </c>
      <c r="BO24" s="45">
        <v>4028</v>
      </c>
      <c r="BP24" s="49">
        <v>267</v>
      </c>
      <c r="BQ24" s="50">
        <v>1864</v>
      </c>
      <c r="BR24" s="48">
        <v>1305</v>
      </c>
      <c r="BS24" s="45">
        <v>1728</v>
      </c>
      <c r="BT24" s="51">
        <v>738</v>
      </c>
      <c r="BU24" s="51">
        <v>347</v>
      </c>
    </row>
    <row r="25" spans="1:73" ht="15.75" x14ac:dyDescent="0.25">
      <c r="A25" s="5" t="s">
        <v>21</v>
      </c>
      <c r="B25" s="65">
        <v>751</v>
      </c>
      <c r="C25" s="65">
        <v>1001</v>
      </c>
      <c r="D25" s="66">
        <f t="shared" si="6"/>
        <v>-250</v>
      </c>
      <c r="E25" s="13">
        <v>290</v>
      </c>
      <c r="F25" s="68">
        <v>320</v>
      </c>
      <c r="G25" s="68">
        <v>976</v>
      </c>
      <c r="H25" s="68">
        <v>1019</v>
      </c>
      <c r="I25" s="68">
        <v>167</v>
      </c>
      <c r="J25" s="68">
        <v>2482</v>
      </c>
      <c r="K25" s="20">
        <v>36822</v>
      </c>
      <c r="L25" s="20">
        <v>36494</v>
      </c>
      <c r="M25" s="20">
        <v>35998</v>
      </c>
      <c r="N25" s="20">
        <v>35608</v>
      </c>
      <c r="O25" s="20">
        <v>35151</v>
      </c>
      <c r="P25" s="23">
        <v>517</v>
      </c>
      <c r="Q25" s="23">
        <v>459</v>
      </c>
      <c r="R25" s="23">
        <v>402</v>
      </c>
      <c r="S25" s="23">
        <v>391</v>
      </c>
      <c r="T25" s="23">
        <v>361</v>
      </c>
      <c r="U25" s="27">
        <v>14</v>
      </c>
      <c r="V25" s="27">
        <v>12.5</v>
      </c>
      <c r="W25" s="27">
        <v>11.1</v>
      </c>
      <c r="X25" s="27">
        <v>10.9</v>
      </c>
      <c r="Y25" s="27">
        <f t="shared" si="7"/>
        <v>11.4</v>
      </c>
      <c r="Z25" s="28" t="s">
        <v>73</v>
      </c>
      <c r="AA25" s="28">
        <v>35379</v>
      </c>
      <c r="AB25" s="32">
        <f t="shared" si="8"/>
        <v>35.378999999999998</v>
      </c>
      <c r="AC25" s="23">
        <v>544</v>
      </c>
      <c r="AD25" s="23">
        <v>478</v>
      </c>
      <c r="AE25" s="23">
        <v>513</v>
      </c>
      <c r="AF25" s="23">
        <v>493</v>
      </c>
      <c r="AG25" s="77">
        <v>565</v>
      </c>
      <c r="AH25" s="28">
        <v>513</v>
      </c>
      <c r="AI25" s="27">
        <v>14.7</v>
      </c>
      <c r="AJ25" s="27">
        <v>13</v>
      </c>
      <c r="AK25" s="27">
        <v>14.2</v>
      </c>
      <c r="AL25" s="27">
        <v>13.8</v>
      </c>
      <c r="AM25" s="27">
        <f t="shared" si="5"/>
        <v>13.9</v>
      </c>
      <c r="AN25" s="23">
        <v>-27</v>
      </c>
      <c r="AO25" s="23">
        <v>-19</v>
      </c>
      <c r="AP25" s="35">
        <v>-111</v>
      </c>
      <c r="AQ25" s="35">
        <v>-102</v>
      </c>
      <c r="AR25" s="35">
        <v>-204</v>
      </c>
      <c r="AS25" s="39">
        <v>5779</v>
      </c>
      <c r="AT25" s="39">
        <v>797</v>
      </c>
      <c r="AU25" s="39">
        <v>204</v>
      </c>
      <c r="AV25" s="39">
        <v>56</v>
      </c>
      <c r="AW25" s="39">
        <v>167</v>
      </c>
      <c r="AX25" s="39">
        <v>63</v>
      </c>
      <c r="AY25" s="39">
        <v>1484</v>
      </c>
      <c r="AZ25" s="39">
        <v>365</v>
      </c>
      <c r="BA25" s="39">
        <v>68</v>
      </c>
      <c r="BB25" s="41">
        <v>729</v>
      </c>
      <c r="BC25" s="42">
        <f t="shared" si="9"/>
        <v>797</v>
      </c>
      <c r="BD25" s="42">
        <f t="shared" si="10"/>
        <v>2597</v>
      </c>
      <c r="BE25" s="43">
        <v>288</v>
      </c>
      <c r="BF25" s="45">
        <v>36</v>
      </c>
      <c r="BG25" s="45">
        <v>24</v>
      </c>
      <c r="BH25" s="42">
        <v>913</v>
      </c>
      <c r="BI25" s="45">
        <v>821</v>
      </c>
      <c r="BJ25" s="45">
        <v>92</v>
      </c>
      <c r="BK25" s="43">
        <v>509</v>
      </c>
      <c r="BL25" s="45">
        <v>72</v>
      </c>
      <c r="BM25" s="45">
        <v>34</v>
      </c>
      <c r="BN25" s="42">
        <v>1684</v>
      </c>
      <c r="BO25" s="45">
        <v>1572</v>
      </c>
      <c r="BP25" s="49">
        <v>112</v>
      </c>
      <c r="BQ25" s="50">
        <v>855</v>
      </c>
      <c r="BR25" s="48">
        <v>460</v>
      </c>
      <c r="BS25" s="45">
        <v>662</v>
      </c>
      <c r="BT25" s="51">
        <v>289</v>
      </c>
      <c r="BU25" s="51">
        <v>143</v>
      </c>
    </row>
    <row r="26" spans="1:73" ht="15.75" x14ac:dyDescent="0.25">
      <c r="A26" s="5" t="s">
        <v>22</v>
      </c>
      <c r="B26" s="65">
        <v>558</v>
      </c>
      <c r="C26" s="65">
        <v>580</v>
      </c>
      <c r="D26" s="66">
        <f t="shared" si="6"/>
        <v>-22</v>
      </c>
      <c r="E26" s="83"/>
      <c r="F26" s="68">
        <v>196</v>
      </c>
      <c r="G26" s="68">
        <v>492</v>
      </c>
      <c r="H26" s="68">
        <v>669</v>
      </c>
      <c r="I26" s="68">
        <v>82</v>
      </c>
      <c r="J26" s="68">
        <v>1439</v>
      </c>
      <c r="K26" s="20">
        <v>16933</v>
      </c>
      <c r="L26" s="20">
        <v>16676</v>
      </c>
      <c r="M26" s="20">
        <v>16585</v>
      </c>
      <c r="N26" s="20">
        <v>16402</v>
      </c>
      <c r="O26" s="20">
        <v>16239</v>
      </c>
      <c r="P26" s="23">
        <v>185</v>
      </c>
      <c r="Q26" s="23">
        <v>163</v>
      </c>
      <c r="R26" s="23">
        <v>154</v>
      </c>
      <c r="S26" s="23">
        <v>139</v>
      </c>
      <c r="T26" s="23">
        <v>166</v>
      </c>
      <c r="U26" s="27">
        <v>10.9</v>
      </c>
      <c r="V26" s="27">
        <v>9.6999999999999993</v>
      </c>
      <c r="W26" s="27">
        <v>9.3000000000000007</v>
      </c>
      <c r="X26" s="27">
        <v>8.4</v>
      </c>
      <c r="Y26" s="27">
        <f t="shared" si="7"/>
        <v>9.4</v>
      </c>
      <c r="Z26" s="28" t="s">
        <v>74</v>
      </c>
      <c r="AA26" s="28">
        <v>16321</v>
      </c>
      <c r="AB26" s="32">
        <f t="shared" si="8"/>
        <v>16.321000000000002</v>
      </c>
      <c r="AC26" s="23">
        <v>282</v>
      </c>
      <c r="AD26" s="23">
        <v>292</v>
      </c>
      <c r="AE26" s="23">
        <v>289</v>
      </c>
      <c r="AF26" s="23">
        <v>285</v>
      </c>
      <c r="AG26" s="77">
        <v>306</v>
      </c>
      <c r="AH26" s="28">
        <v>289</v>
      </c>
      <c r="AI26" s="27">
        <v>16.5</v>
      </c>
      <c r="AJ26" s="27">
        <v>17.399999999999999</v>
      </c>
      <c r="AK26" s="27">
        <v>17.399999999999999</v>
      </c>
      <c r="AL26" s="27">
        <v>17.3</v>
      </c>
      <c r="AM26" s="27">
        <f t="shared" si="5"/>
        <v>17.5</v>
      </c>
      <c r="AN26" s="23">
        <v>-97</v>
      </c>
      <c r="AO26" s="23">
        <v>-129</v>
      </c>
      <c r="AP26" s="35">
        <v>-135</v>
      </c>
      <c r="AQ26" s="35">
        <v>-146</v>
      </c>
      <c r="AR26" s="35">
        <v>-140</v>
      </c>
      <c r="AS26" s="39">
        <v>1987</v>
      </c>
      <c r="AT26" s="39">
        <v>339</v>
      </c>
      <c r="AU26" s="39">
        <v>74</v>
      </c>
      <c r="AV26" s="39">
        <v>84</v>
      </c>
      <c r="AW26" s="39">
        <v>73</v>
      </c>
      <c r="AX26" s="39">
        <v>41</v>
      </c>
      <c r="AY26" s="39">
        <v>791</v>
      </c>
      <c r="AZ26" s="39">
        <v>68</v>
      </c>
      <c r="BA26" s="39">
        <v>9</v>
      </c>
      <c r="BB26" s="41">
        <v>279</v>
      </c>
      <c r="BC26" s="42">
        <f t="shared" si="9"/>
        <v>339</v>
      </c>
      <c r="BD26" s="42">
        <f t="shared" si="10"/>
        <v>1128</v>
      </c>
      <c r="BE26" s="43">
        <v>113</v>
      </c>
      <c r="BF26" s="45">
        <v>35</v>
      </c>
      <c r="BG26" s="45">
        <v>23</v>
      </c>
      <c r="BH26" s="42">
        <v>361</v>
      </c>
      <c r="BI26" s="45">
        <v>325</v>
      </c>
      <c r="BJ26" s="45">
        <v>36</v>
      </c>
      <c r="BK26" s="43">
        <v>226</v>
      </c>
      <c r="BL26" s="45">
        <v>30</v>
      </c>
      <c r="BM26" s="45">
        <v>61</v>
      </c>
      <c r="BN26" s="42">
        <v>767</v>
      </c>
      <c r="BO26" s="45">
        <v>705</v>
      </c>
      <c r="BP26" s="52">
        <v>62</v>
      </c>
      <c r="BQ26" s="50">
        <v>347</v>
      </c>
      <c r="BR26" s="48">
        <v>42</v>
      </c>
      <c r="BS26" s="45">
        <v>540</v>
      </c>
      <c r="BT26" s="51">
        <v>122</v>
      </c>
      <c r="BU26" s="51">
        <v>121</v>
      </c>
    </row>
    <row r="27" spans="1:73" ht="15.75" x14ac:dyDescent="0.25">
      <c r="A27" s="3" t="s">
        <v>23</v>
      </c>
      <c r="B27" s="65">
        <v>124</v>
      </c>
      <c r="C27" s="65">
        <v>265</v>
      </c>
      <c r="D27" s="66">
        <f t="shared" si="6"/>
        <v>-141</v>
      </c>
      <c r="E27" s="13">
        <v>149</v>
      </c>
      <c r="F27" s="68">
        <v>100</v>
      </c>
      <c r="G27" s="68">
        <v>384</v>
      </c>
      <c r="H27" s="68">
        <v>558</v>
      </c>
      <c r="I27" s="68">
        <v>63</v>
      </c>
      <c r="J27" s="68">
        <v>1105</v>
      </c>
      <c r="K27" s="19">
        <v>10873</v>
      </c>
      <c r="L27" s="19">
        <v>10646</v>
      </c>
      <c r="M27" s="19">
        <v>10450</v>
      </c>
      <c r="N27" s="19">
        <v>10272</v>
      </c>
      <c r="O27" s="19">
        <v>10028</v>
      </c>
      <c r="P27" s="23">
        <v>162</v>
      </c>
      <c r="Q27" s="23">
        <v>116</v>
      </c>
      <c r="R27" s="23">
        <v>104</v>
      </c>
      <c r="S27" s="23">
        <v>106</v>
      </c>
      <c r="T27" s="23">
        <v>83</v>
      </c>
      <c r="U27" s="27">
        <v>14.7</v>
      </c>
      <c r="V27" s="27">
        <v>10.8</v>
      </c>
      <c r="W27" s="27">
        <v>9.9</v>
      </c>
      <c r="X27" s="27">
        <v>10.199999999999999</v>
      </c>
      <c r="Y27" s="27">
        <f t="shared" si="7"/>
        <v>10.199999999999999</v>
      </c>
      <c r="Z27" s="28" t="s">
        <v>50</v>
      </c>
      <c r="AA27" s="28">
        <v>10150</v>
      </c>
      <c r="AB27" s="32">
        <f t="shared" ref="AB27:AB41" si="11">AA27/1000</f>
        <v>10.15</v>
      </c>
      <c r="AC27" s="23">
        <v>171</v>
      </c>
      <c r="AD27" s="23">
        <v>153</v>
      </c>
      <c r="AE27" s="23">
        <v>146</v>
      </c>
      <c r="AF27" s="23">
        <v>155</v>
      </c>
      <c r="AG27" s="77">
        <v>185</v>
      </c>
      <c r="AH27" s="28">
        <v>146</v>
      </c>
      <c r="AI27" s="27">
        <v>15.5</v>
      </c>
      <c r="AJ27" s="27">
        <v>14.2</v>
      </c>
      <c r="AK27" s="27">
        <v>13.8</v>
      </c>
      <c r="AL27" s="27">
        <v>15</v>
      </c>
      <c r="AM27" s="27">
        <f t="shared" si="5"/>
        <v>15.3</v>
      </c>
      <c r="AN27" s="23">
        <v>-9</v>
      </c>
      <c r="AO27" s="23">
        <v>-37</v>
      </c>
      <c r="AP27" s="35">
        <v>-42</v>
      </c>
      <c r="AQ27" s="35">
        <v>-49</v>
      </c>
      <c r="AR27" s="35">
        <v>-102</v>
      </c>
      <c r="AS27" s="39">
        <v>1369</v>
      </c>
      <c r="AT27" s="39">
        <v>277</v>
      </c>
      <c r="AU27" s="39">
        <v>74</v>
      </c>
      <c r="AV27" s="39">
        <v>49</v>
      </c>
      <c r="AW27" s="39">
        <v>42</v>
      </c>
      <c r="AX27" s="39">
        <v>23</v>
      </c>
      <c r="AY27" s="40">
        <v>191</v>
      </c>
      <c r="AZ27" s="39">
        <v>22</v>
      </c>
      <c r="BA27" s="39">
        <v>19</v>
      </c>
      <c r="BB27" s="41">
        <v>258</v>
      </c>
      <c r="BC27" s="42">
        <f t="shared" si="9"/>
        <v>277</v>
      </c>
      <c r="BD27" s="42">
        <f t="shared" si="10"/>
        <v>888</v>
      </c>
      <c r="BE27" s="43">
        <v>85</v>
      </c>
      <c r="BF27" s="45">
        <v>5</v>
      </c>
      <c r="BG27" s="45">
        <v>0</v>
      </c>
      <c r="BH27" s="42">
        <v>270</v>
      </c>
      <c r="BI27" s="45">
        <v>244</v>
      </c>
      <c r="BJ27" s="45">
        <v>26</v>
      </c>
      <c r="BK27" s="43">
        <v>192</v>
      </c>
      <c r="BL27" s="45">
        <v>2</v>
      </c>
      <c r="BM27" s="45">
        <v>0</v>
      </c>
      <c r="BN27" s="42">
        <v>618</v>
      </c>
      <c r="BO27" s="45">
        <v>564</v>
      </c>
      <c r="BP27" s="49">
        <v>54</v>
      </c>
      <c r="BQ27" s="50">
        <v>277</v>
      </c>
      <c r="BR27" s="48">
        <v>18</v>
      </c>
      <c r="BS27" s="45">
        <v>411</v>
      </c>
      <c r="BT27" s="51">
        <v>128</v>
      </c>
      <c r="BU27" s="51">
        <v>35</v>
      </c>
    </row>
    <row r="28" spans="1:73" ht="15.75" x14ac:dyDescent="0.25">
      <c r="A28" s="5" t="s">
        <v>24</v>
      </c>
      <c r="B28" s="65">
        <v>596</v>
      </c>
      <c r="C28" s="65">
        <v>718</v>
      </c>
      <c r="D28" s="66">
        <f t="shared" si="6"/>
        <v>-122</v>
      </c>
      <c r="E28" s="13">
        <v>222</v>
      </c>
      <c r="F28" s="68">
        <v>205</v>
      </c>
      <c r="G28" s="68">
        <v>610</v>
      </c>
      <c r="H28" s="68">
        <v>777</v>
      </c>
      <c r="I28" s="68">
        <v>97</v>
      </c>
      <c r="J28" s="68">
        <v>1689</v>
      </c>
      <c r="K28" s="20">
        <v>20421</v>
      </c>
      <c r="L28" s="20">
        <v>20170</v>
      </c>
      <c r="M28" s="20">
        <v>19891</v>
      </c>
      <c r="N28" s="20">
        <v>19433</v>
      </c>
      <c r="O28" s="20">
        <v>19215</v>
      </c>
      <c r="P28" s="23">
        <v>295</v>
      </c>
      <c r="Q28" s="23">
        <v>260</v>
      </c>
      <c r="R28" s="23">
        <v>203</v>
      </c>
      <c r="S28" s="23">
        <v>187</v>
      </c>
      <c r="T28" s="23">
        <v>218</v>
      </c>
      <c r="U28" s="27">
        <v>14.3</v>
      </c>
      <c r="V28" s="27">
        <v>12.8</v>
      </c>
      <c r="W28" s="27">
        <v>10.1</v>
      </c>
      <c r="X28" s="27">
        <v>9.5</v>
      </c>
      <c r="Y28" s="27">
        <f t="shared" si="7"/>
        <v>10.5</v>
      </c>
      <c r="Z28" s="28" t="s">
        <v>51</v>
      </c>
      <c r="AA28" s="28">
        <v>19324</v>
      </c>
      <c r="AB28" s="32">
        <f t="shared" si="11"/>
        <v>19.324000000000002</v>
      </c>
      <c r="AC28" s="23">
        <v>314</v>
      </c>
      <c r="AD28" s="23">
        <v>280</v>
      </c>
      <c r="AE28" s="23">
        <v>276</v>
      </c>
      <c r="AF28" s="23">
        <v>263</v>
      </c>
      <c r="AG28" s="77">
        <v>311</v>
      </c>
      <c r="AH28" s="28">
        <v>276</v>
      </c>
      <c r="AI28" s="27">
        <v>15.2</v>
      </c>
      <c r="AJ28" s="27">
        <v>13.8</v>
      </c>
      <c r="AK28" s="27">
        <v>13.8</v>
      </c>
      <c r="AL28" s="27">
        <v>13.4</v>
      </c>
      <c r="AM28" s="27">
        <f t="shared" si="5"/>
        <v>13.6</v>
      </c>
      <c r="AN28" s="23">
        <v>-19</v>
      </c>
      <c r="AO28" s="23">
        <v>-20</v>
      </c>
      <c r="AP28" s="35">
        <v>-73</v>
      </c>
      <c r="AQ28" s="35">
        <v>-76</v>
      </c>
      <c r="AR28" s="35">
        <v>-93</v>
      </c>
      <c r="AS28" s="39">
        <v>2579</v>
      </c>
      <c r="AT28" s="39">
        <v>565</v>
      </c>
      <c r="AU28" s="39">
        <v>133</v>
      </c>
      <c r="AV28" s="39">
        <v>89</v>
      </c>
      <c r="AW28" s="39">
        <v>90</v>
      </c>
      <c r="AX28" s="39">
        <v>54</v>
      </c>
      <c r="AY28" s="39">
        <v>998</v>
      </c>
      <c r="AZ28" s="39">
        <v>114</v>
      </c>
      <c r="BA28" s="39">
        <v>19</v>
      </c>
      <c r="BB28" s="41">
        <v>490</v>
      </c>
      <c r="BC28" s="42">
        <f t="shared" si="9"/>
        <v>565</v>
      </c>
      <c r="BD28" s="42">
        <f t="shared" si="10"/>
        <v>1856</v>
      </c>
      <c r="BE28" s="43">
        <v>147</v>
      </c>
      <c r="BF28" s="45">
        <v>15</v>
      </c>
      <c r="BG28" s="45">
        <v>9</v>
      </c>
      <c r="BH28" s="42">
        <v>450</v>
      </c>
      <c r="BI28" s="45">
        <v>386</v>
      </c>
      <c r="BJ28" s="45">
        <v>64</v>
      </c>
      <c r="BK28" s="43">
        <v>418</v>
      </c>
      <c r="BL28" s="45">
        <v>65</v>
      </c>
      <c r="BM28" s="45">
        <v>21</v>
      </c>
      <c r="BN28" s="42">
        <v>1406</v>
      </c>
      <c r="BO28" s="45">
        <v>1290</v>
      </c>
      <c r="BP28" s="49">
        <f>BN28-BO28</f>
        <v>116</v>
      </c>
      <c r="BQ28" s="50">
        <v>565</v>
      </c>
      <c r="BR28" s="48">
        <v>45</v>
      </c>
      <c r="BS28" s="45">
        <v>487</v>
      </c>
      <c r="BT28" s="51">
        <v>231</v>
      </c>
      <c r="BU28" s="51">
        <v>138</v>
      </c>
    </row>
    <row r="29" spans="1:73" ht="15.75" x14ac:dyDescent="0.25">
      <c r="A29" s="3" t="s">
        <v>25</v>
      </c>
      <c r="B29" s="65">
        <v>507</v>
      </c>
      <c r="C29" s="65">
        <v>737</v>
      </c>
      <c r="D29" s="66">
        <f t="shared" si="6"/>
        <v>-230</v>
      </c>
      <c r="E29" s="13">
        <v>311</v>
      </c>
      <c r="F29" s="68">
        <v>182</v>
      </c>
      <c r="G29" s="68">
        <v>446</v>
      </c>
      <c r="H29" s="68">
        <v>532</v>
      </c>
      <c r="I29" s="68">
        <v>73</v>
      </c>
      <c r="J29" s="68">
        <v>1233</v>
      </c>
      <c r="K29" s="20">
        <v>18871</v>
      </c>
      <c r="L29" s="20">
        <v>18393</v>
      </c>
      <c r="M29" s="20">
        <v>17800</v>
      </c>
      <c r="N29" s="20">
        <v>17197</v>
      </c>
      <c r="O29" s="20">
        <v>16857</v>
      </c>
      <c r="P29" s="23">
        <v>301</v>
      </c>
      <c r="Q29" s="23">
        <v>245</v>
      </c>
      <c r="R29" s="23">
        <v>221</v>
      </c>
      <c r="S29" s="23">
        <v>210</v>
      </c>
      <c r="T29" s="23">
        <v>218</v>
      </c>
      <c r="U29" s="27">
        <v>15.8</v>
      </c>
      <c r="V29" s="27">
        <v>13.1</v>
      </c>
      <c r="W29" s="27">
        <v>12.2</v>
      </c>
      <c r="X29" s="27">
        <v>12</v>
      </c>
      <c r="Y29" s="27">
        <f t="shared" si="7"/>
        <v>13</v>
      </c>
      <c r="Z29" s="28" t="s">
        <v>52</v>
      </c>
      <c r="AA29" s="28">
        <v>17027</v>
      </c>
      <c r="AB29" s="32">
        <f t="shared" si="11"/>
        <v>17.027000000000001</v>
      </c>
      <c r="AC29" s="23">
        <v>335</v>
      </c>
      <c r="AD29" s="23">
        <v>299</v>
      </c>
      <c r="AE29" s="23">
        <v>270</v>
      </c>
      <c r="AF29" s="23">
        <v>263</v>
      </c>
      <c r="AG29" s="77">
        <v>328</v>
      </c>
      <c r="AH29" s="28">
        <v>270</v>
      </c>
      <c r="AI29" s="27">
        <v>17.600000000000001</v>
      </c>
      <c r="AJ29" s="27">
        <v>16</v>
      </c>
      <c r="AK29" s="27">
        <v>14.9</v>
      </c>
      <c r="AL29" s="27">
        <v>15</v>
      </c>
      <c r="AM29" s="27">
        <f t="shared" si="5"/>
        <v>15.4</v>
      </c>
      <c r="AN29" s="23">
        <v>-34</v>
      </c>
      <c r="AO29" s="23">
        <v>-54</v>
      </c>
      <c r="AP29" s="35">
        <v>-49</v>
      </c>
      <c r="AQ29" s="35">
        <v>-53</v>
      </c>
      <c r="AR29" s="35">
        <v>-110</v>
      </c>
      <c r="AS29" s="39">
        <v>2696</v>
      </c>
      <c r="AT29" s="39">
        <v>406</v>
      </c>
      <c r="AU29" s="39">
        <v>37</v>
      </c>
      <c r="AV29" s="39">
        <v>33</v>
      </c>
      <c r="AW29" s="39">
        <v>51</v>
      </c>
      <c r="AX29" s="39">
        <v>67</v>
      </c>
      <c r="AY29" s="39">
        <v>621</v>
      </c>
      <c r="AZ29" s="39">
        <v>86</v>
      </c>
      <c r="BA29" s="39">
        <v>22</v>
      </c>
      <c r="BB29" s="41">
        <v>308</v>
      </c>
      <c r="BC29" s="42">
        <v>391</v>
      </c>
      <c r="BD29" s="42">
        <v>1269</v>
      </c>
      <c r="BE29" s="43">
        <v>144</v>
      </c>
      <c r="BF29" s="45">
        <v>37</v>
      </c>
      <c r="BG29" s="45">
        <v>14</v>
      </c>
      <c r="BH29" s="42">
        <v>435</v>
      </c>
      <c r="BI29" s="45">
        <v>422</v>
      </c>
      <c r="BJ29" s="45">
        <v>13</v>
      </c>
      <c r="BK29" s="43">
        <v>247</v>
      </c>
      <c r="BL29" s="45">
        <v>28</v>
      </c>
      <c r="BM29" s="45">
        <v>21</v>
      </c>
      <c r="BN29" s="42">
        <v>834</v>
      </c>
      <c r="BO29" s="45">
        <v>819</v>
      </c>
      <c r="BP29" s="49">
        <v>15</v>
      </c>
      <c r="BQ29" s="50">
        <v>415</v>
      </c>
      <c r="BR29" s="48">
        <v>136</v>
      </c>
      <c r="BS29" s="45">
        <v>620</v>
      </c>
      <c r="BT29" s="51">
        <v>150</v>
      </c>
      <c r="BU29" s="51">
        <v>24</v>
      </c>
    </row>
    <row r="30" spans="1:73" ht="15.75" x14ac:dyDescent="0.25">
      <c r="A30" s="5" t="s">
        <v>26</v>
      </c>
      <c r="B30" s="65">
        <v>279</v>
      </c>
      <c r="C30" s="65">
        <v>330</v>
      </c>
      <c r="D30" s="66">
        <f t="shared" si="6"/>
        <v>-51</v>
      </c>
      <c r="E30" s="13">
        <v>120</v>
      </c>
      <c r="F30" s="68">
        <v>106</v>
      </c>
      <c r="G30" s="68">
        <v>341</v>
      </c>
      <c r="H30" s="68">
        <v>443</v>
      </c>
      <c r="I30" s="68">
        <v>29</v>
      </c>
      <c r="J30" s="68">
        <v>919</v>
      </c>
      <c r="K30" s="19">
        <v>9441</v>
      </c>
      <c r="L30" s="19">
        <v>9293</v>
      </c>
      <c r="M30" s="19">
        <v>9041</v>
      </c>
      <c r="N30" s="19">
        <v>8839</v>
      </c>
      <c r="O30" s="19">
        <v>8717</v>
      </c>
      <c r="P30" s="23">
        <v>145</v>
      </c>
      <c r="Q30" s="23">
        <v>124</v>
      </c>
      <c r="R30" s="23">
        <v>123</v>
      </c>
      <c r="S30" s="23">
        <v>105</v>
      </c>
      <c r="T30" s="23">
        <v>97</v>
      </c>
      <c r="U30" s="27">
        <v>15.3</v>
      </c>
      <c r="V30" s="27">
        <v>13.2</v>
      </c>
      <c r="W30" s="27">
        <v>13.4</v>
      </c>
      <c r="X30" s="27">
        <v>11.7</v>
      </c>
      <c r="Y30" s="27">
        <f t="shared" si="7"/>
        <v>14</v>
      </c>
      <c r="Z30" s="28" t="s">
        <v>53</v>
      </c>
      <c r="AA30" s="28">
        <v>8778</v>
      </c>
      <c r="AB30" s="32">
        <f t="shared" si="11"/>
        <v>8.7780000000000005</v>
      </c>
      <c r="AC30" s="23">
        <v>167</v>
      </c>
      <c r="AD30" s="23">
        <v>143</v>
      </c>
      <c r="AE30" s="23">
        <v>165</v>
      </c>
      <c r="AF30" s="23">
        <v>129</v>
      </c>
      <c r="AG30" s="77">
        <v>166</v>
      </c>
      <c r="AH30" s="28">
        <v>165</v>
      </c>
      <c r="AI30" s="27">
        <v>17.600000000000001</v>
      </c>
      <c r="AJ30" s="27">
        <v>15.3</v>
      </c>
      <c r="AK30" s="27">
        <v>18</v>
      </c>
      <c r="AL30" s="27">
        <v>14.4</v>
      </c>
      <c r="AM30" s="27">
        <f t="shared" si="5"/>
        <v>14.7</v>
      </c>
      <c r="AN30" s="23">
        <v>-22</v>
      </c>
      <c r="AO30" s="23">
        <v>-19</v>
      </c>
      <c r="AP30" s="35">
        <v>-42</v>
      </c>
      <c r="AQ30" s="35">
        <v>-24</v>
      </c>
      <c r="AR30" s="35">
        <v>-69</v>
      </c>
      <c r="AS30" s="39">
        <v>1244</v>
      </c>
      <c r="AT30" s="39">
        <v>249</v>
      </c>
      <c r="AU30" s="39">
        <v>34</v>
      </c>
      <c r="AV30" s="39">
        <v>19</v>
      </c>
      <c r="AW30" s="39">
        <v>33</v>
      </c>
      <c r="AX30" s="39">
        <v>44</v>
      </c>
      <c r="AY30" s="39">
        <v>560</v>
      </c>
      <c r="AZ30" s="39">
        <v>26</v>
      </c>
      <c r="BA30" s="39">
        <v>19</v>
      </c>
      <c r="BB30" s="41">
        <v>216</v>
      </c>
      <c r="BC30" s="42">
        <f t="shared" ref="BC30:BC38" si="12">SUM(BE30,BK30)</f>
        <v>240</v>
      </c>
      <c r="BD30" s="42">
        <f t="shared" ref="BD30:BD38" si="13">SUM(BH30,BN30)</f>
        <v>782</v>
      </c>
      <c r="BE30" s="43">
        <v>49</v>
      </c>
      <c r="BF30" s="45">
        <v>6</v>
      </c>
      <c r="BG30" s="45">
        <v>2</v>
      </c>
      <c r="BH30" s="42">
        <v>159</v>
      </c>
      <c r="BI30" s="45">
        <v>140</v>
      </c>
      <c r="BJ30" s="45">
        <v>19</v>
      </c>
      <c r="BK30" s="43">
        <v>191</v>
      </c>
      <c r="BL30" s="45">
        <v>20</v>
      </c>
      <c r="BM30" s="45">
        <v>17</v>
      </c>
      <c r="BN30" s="42">
        <v>623</v>
      </c>
      <c r="BO30" s="45">
        <v>589</v>
      </c>
      <c r="BP30" s="49">
        <v>34</v>
      </c>
      <c r="BQ30" s="50">
        <v>259</v>
      </c>
      <c r="BR30" s="48">
        <v>48</v>
      </c>
      <c r="BS30" s="45">
        <v>459</v>
      </c>
      <c r="BT30" s="51">
        <v>95</v>
      </c>
      <c r="BU30" s="51">
        <v>15</v>
      </c>
    </row>
    <row r="31" spans="1:73" ht="15.75" x14ac:dyDescent="0.25">
      <c r="A31" s="5" t="s">
        <v>27</v>
      </c>
      <c r="B31" s="65">
        <v>276</v>
      </c>
      <c r="C31" s="65">
        <v>410</v>
      </c>
      <c r="D31" s="66">
        <f t="shared" si="6"/>
        <v>-134</v>
      </c>
      <c r="E31" s="13">
        <v>94</v>
      </c>
      <c r="F31" s="68">
        <v>97</v>
      </c>
      <c r="G31" s="68">
        <v>387</v>
      </c>
      <c r="H31" s="68">
        <v>405</v>
      </c>
      <c r="I31" s="68">
        <v>33</v>
      </c>
      <c r="J31" s="69">
        <v>922</v>
      </c>
      <c r="K31" s="19">
        <v>9004</v>
      </c>
      <c r="L31" s="19">
        <v>8902</v>
      </c>
      <c r="M31" s="19">
        <v>8711</v>
      </c>
      <c r="N31" s="19">
        <v>8576</v>
      </c>
      <c r="O31" s="19">
        <v>8364</v>
      </c>
      <c r="P31" s="23">
        <v>108</v>
      </c>
      <c r="Q31" s="23">
        <v>93</v>
      </c>
      <c r="R31" s="23">
        <v>74</v>
      </c>
      <c r="S31" s="23">
        <v>83</v>
      </c>
      <c r="T31" s="23">
        <v>82</v>
      </c>
      <c r="U31" s="27">
        <v>11.9</v>
      </c>
      <c r="V31" s="27">
        <v>10.4</v>
      </c>
      <c r="W31" s="27">
        <v>8.4</v>
      </c>
      <c r="X31" s="27">
        <v>9.6</v>
      </c>
      <c r="Y31" s="27">
        <f t="shared" si="7"/>
        <v>8.6999999999999993</v>
      </c>
      <c r="Z31" s="28" t="s">
        <v>54</v>
      </c>
      <c r="AA31" s="28">
        <v>8470</v>
      </c>
      <c r="AB31" s="32">
        <f t="shared" si="11"/>
        <v>8.4700000000000006</v>
      </c>
      <c r="AC31" s="23">
        <v>171</v>
      </c>
      <c r="AD31" s="23">
        <v>128</v>
      </c>
      <c r="AE31" s="23">
        <v>143</v>
      </c>
      <c r="AF31" s="23">
        <v>116</v>
      </c>
      <c r="AG31" s="77">
        <v>159</v>
      </c>
      <c r="AH31" s="28">
        <v>143</v>
      </c>
      <c r="AI31" s="27">
        <v>18.8</v>
      </c>
      <c r="AJ31" s="27">
        <v>14.3</v>
      </c>
      <c r="AK31" s="27">
        <v>16.2</v>
      </c>
      <c r="AL31" s="27">
        <v>13.4</v>
      </c>
      <c r="AM31" s="27">
        <f t="shared" si="5"/>
        <v>13.7</v>
      </c>
      <c r="AN31" s="23">
        <v>-63</v>
      </c>
      <c r="AO31" s="23">
        <v>-35</v>
      </c>
      <c r="AP31" s="35">
        <v>-69</v>
      </c>
      <c r="AQ31" s="35">
        <v>-33</v>
      </c>
      <c r="AR31" s="35">
        <v>-77</v>
      </c>
      <c r="AS31" s="39">
        <v>1116</v>
      </c>
      <c r="AT31" s="40">
        <v>20</v>
      </c>
      <c r="AU31" s="39">
        <v>54</v>
      </c>
      <c r="AV31" s="39">
        <v>63</v>
      </c>
      <c r="AW31" s="39">
        <v>32</v>
      </c>
      <c r="AX31" s="39">
        <v>22</v>
      </c>
      <c r="AY31" s="39">
        <v>410</v>
      </c>
      <c r="AZ31" s="39">
        <v>56</v>
      </c>
      <c r="BA31" s="39">
        <v>9</v>
      </c>
      <c r="BB31" s="41">
        <v>209</v>
      </c>
      <c r="BC31" s="42">
        <f t="shared" si="12"/>
        <v>200</v>
      </c>
      <c r="BD31" s="42">
        <f t="shared" si="13"/>
        <v>666</v>
      </c>
      <c r="BE31" s="43">
        <v>59</v>
      </c>
      <c r="BF31" s="45">
        <v>1</v>
      </c>
      <c r="BG31" s="45">
        <v>1</v>
      </c>
      <c r="BH31" s="42">
        <v>186</v>
      </c>
      <c r="BI31" s="45">
        <v>160</v>
      </c>
      <c r="BJ31" s="45">
        <v>26</v>
      </c>
      <c r="BK31" s="43">
        <v>141</v>
      </c>
      <c r="BL31" s="45">
        <v>3</v>
      </c>
      <c r="BM31" s="45">
        <v>4</v>
      </c>
      <c r="BN31" s="42">
        <v>480</v>
      </c>
      <c r="BO31" s="45">
        <v>441</v>
      </c>
      <c r="BP31" s="49">
        <v>39</v>
      </c>
      <c r="BQ31" s="50">
        <v>1062</v>
      </c>
      <c r="BR31" s="48">
        <v>18</v>
      </c>
      <c r="BS31" s="45">
        <v>1161</v>
      </c>
      <c r="BT31" s="51">
        <v>230</v>
      </c>
      <c r="BU31" s="51">
        <v>94</v>
      </c>
    </row>
    <row r="32" spans="1:73" ht="15.75" x14ac:dyDescent="0.25">
      <c r="A32" s="5" t="s">
        <v>28</v>
      </c>
      <c r="B32" s="65">
        <v>868</v>
      </c>
      <c r="C32" s="65">
        <v>950</v>
      </c>
      <c r="D32" s="66">
        <f t="shared" si="6"/>
        <v>-82</v>
      </c>
      <c r="E32" s="13">
        <v>365</v>
      </c>
      <c r="F32" s="68">
        <v>268</v>
      </c>
      <c r="G32" s="68">
        <v>615</v>
      </c>
      <c r="H32" s="68">
        <v>866</v>
      </c>
      <c r="I32" s="68">
        <v>111</v>
      </c>
      <c r="J32" s="68">
        <v>1860</v>
      </c>
      <c r="K32" s="19">
        <v>33661</v>
      </c>
      <c r="L32" s="19">
        <v>33558</v>
      </c>
      <c r="M32" s="19">
        <v>33447</v>
      </c>
      <c r="N32" s="19">
        <v>33305</v>
      </c>
      <c r="O32" s="19">
        <v>33183</v>
      </c>
      <c r="P32" s="23">
        <v>510</v>
      </c>
      <c r="Q32" s="23">
        <v>402</v>
      </c>
      <c r="R32" s="23">
        <v>405</v>
      </c>
      <c r="S32" s="23">
        <v>381</v>
      </c>
      <c r="T32" s="23">
        <v>352</v>
      </c>
      <c r="U32" s="27">
        <v>15.2</v>
      </c>
      <c r="V32" s="27">
        <v>12</v>
      </c>
      <c r="W32" s="27">
        <v>12.1</v>
      </c>
      <c r="X32" s="27">
        <v>11.4</v>
      </c>
      <c r="Y32" s="27">
        <f t="shared" si="7"/>
        <v>12.2</v>
      </c>
      <c r="Z32" s="28" t="s">
        <v>55</v>
      </c>
      <c r="AA32" s="28">
        <v>33244</v>
      </c>
      <c r="AB32" s="32">
        <f t="shared" si="11"/>
        <v>33.244</v>
      </c>
      <c r="AC32" s="23">
        <v>409</v>
      </c>
      <c r="AD32" s="23">
        <v>383</v>
      </c>
      <c r="AE32" s="23">
        <v>378</v>
      </c>
      <c r="AF32" s="23">
        <v>390</v>
      </c>
      <c r="AG32" s="77">
        <v>392</v>
      </c>
      <c r="AH32" s="28">
        <v>378</v>
      </c>
      <c r="AI32" s="27">
        <v>12.2</v>
      </c>
      <c r="AJ32" s="27">
        <v>11.4</v>
      </c>
      <c r="AK32" s="27">
        <v>11.3</v>
      </c>
      <c r="AL32" s="27">
        <v>11.7</v>
      </c>
      <c r="AM32" s="27">
        <f t="shared" si="5"/>
        <v>11.7</v>
      </c>
      <c r="AN32" s="23">
        <v>101</v>
      </c>
      <c r="AO32" s="23">
        <v>19</v>
      </c>
      <c r="AP32" s="35">
        <v>27</v>
      </c>
      <c r="AQ32" s="35">
        <v>-9</v>
      </c>
      <c r="AR32" s="35">
        <v>-40</v>
      </c>
      <c r="AS32" s="39">
        <v>4906</v>
      </c>
      <c r="AT32" s="39">
        <v>953</v>
      </c>
      <c r="AU32" s="39">
        <v>170</v>
      </c>
      <c r="AV32" s="39">
        <v>79</v>
      </c>
      <c r="AW32" s="39">
        <v>109</v>
      </c>
      <c r="AX32" s="39"/>
      <c r="AY32" s="39">
        <v>1786</v>
      </c>
      <c r="AZ32" s="39">
        <v>23</v>
      </c>
      <c r="BA32" s="39">
        <v>30</v>
      </c>
      <c r="BB32" s="41">
        <v>859</v>
      </c>
      <c r="BC32" s="42">
        <f t="shared" si="12"/>
        <v>953</v>
      </c>
      <c r="BD32" s="53">
        <f t="shared" si="13"/>
        <v>3050</v>
      </c>
      <c r="BE32" s="43">
        <v>314</v>
      </c>
      <c r="BF32" s="45">
        <v>10</v>
      </c>
      <c r="BG32" s="45">
        <v>3</v>
      </c>
      <c r="BH32" s="42">
        <v>984</v>
      </c>
      <c r="BI32" s="45">
        <v>934</v>
      </c>
      <c r="BJ32" s="45">
        <v>50</v>
      </c>
      <c r="BK32" s="43">
        <v>639</v>
      </c>
      <c r="BL32" s="45">
        <v>17</v>
      </c>
      <c r="BM32" s="45">
        <v>2</v>
      </c>
      <c r="BN32" s="53">
        <v>2066</v>
      </c>
      <c r="BO32" s="45">
        <v>1976</v>
      </c>
      <c r="BP32" s="52">
        <f>BN32-BO32</f>
        <v>90</v>
      </c>
      <c r="BQ32" s="50">
        <v>3589</v>
      </c>
      <c r="BR32" s="48">
        <v>1118</v>
      </c>
      <c r="BS32" s="45">
        <v>6964</v>
      </c>
      <c r="BT32" s="51">
        <v>1619</v>
      </c>
      <c r="BU32" s="51">
        <v>458</v>
      </c>
    </row>
    <row r="33" spans="1:73" ht="15.75" x14ac:dyDescent="0.25">
      <c r="A33" s="5" t="s">
        <v>29</v>
      </c>
      <c r="B33" s="65">
        <v>457</v>
      </c>
      <c r="C33" s="65">
        <v>692</v>
      </c>
      <c r="D33" s="66">
        <f t="shared" si="6"/>
        <v>-235</v>
      </c>
      <c r="E33" s="13">
        <v>409</v>
      </c>
      <c r="F33" s="68">
        <v>246</v>
      </c>
      <c r="G33" s="68">
        <v>677</v>
      </c>
      <c r="H33" s="68">
        <v>700</v>
      </c>
      <c r="I33" s="68">
        <v>113</v>
      </c>
      <c r="J33" s="68">
        <v>1736</v>
      </c>
      <c r="K33" s="19">
        <v>26493</v>
      </c>
      <c r="L33" s="19">
        <v>26136</v>
      </c>
      <c r="M33" s="19">
        <v>25870</v>
      </c>
      <c r="N33" s="19">
        <v>25483</v>
      </c>
      <c r="O33" s="19">
        <v>25152</v>
      </c>
      <c r="P33" s="23">
        <v>358</v>
      </c>
      <c r="Q33" s="23">
        <v>322</v>
      </c>
      <c r="R33" s="23">
        <v>279</v>
      </c>
      <c r="S33" s="23">
        <v>247</v>
      </c>
      <c r="T33" s="23">
        <v>251</v>
      </c>
      <c r="U33" s="27">
        <v>13.4</v>
      </c>
      <c r="V33" s="27">
        <v>12.2</v>
      </c>
      <c r="W33" s="27">
        <v>10.7</v>
      </c>
      <c r="X33" s="27">
        <v>9.6</v>
      </c>
      <c r="Y33" s="27">
        <f t="shared" si="7"/>
        <v>11</v>
      </c>
      <c r="Z33" s="28" t="s">
        <v>56</v>
      </c>
      <c r="AA33" s="28">
        <v>25318</v>
      </c>
      <c r="AB33" s="32">
        <f t="shared" si="11"/>
        <v>25.318000000000001</v>
      </c>
      <c r="AC33" s="23">
        <v>400</v>
      </c>
      <c r="AD33" s="23">
        <v>351</v>
      </c>
      <c r="AE33" s="23">
        <v>340</v>
      </c>
      <c r="AF33" s="23">
        <v>321</v>
      </c>
      <c r="AG33" s="77">
        <v>347</v>
      </c>
      <c r="AH33" s="28">
        <v>340</v>
      </c>
      <c r="AI33" s="27">
        <v>15</v>
      </c>
      <c r="AJ33" s="27">
        <v>13.3</v>
      </c>
      <c r="AK33" s="27">
        <v>13.1</v>
      </c>
      <c r="AL33" s="27">
        <v>12.5</v>
      </c>
      <c r="AM33" s="27">
        <f t="shared" si="5"/>
        <v>12.7</v>
      </c>
      <c r="AN33" s="23">
        <v>-42</v>
      </c>
      <c r="AO33" s="23">
        <v>-29</v>
      </c>
      <c r="AP33" s="35">
        <v>-61</v>
      </c>
      <c r="AQ33" s="35">
        <v>-74</v>
      </c>
      <c r="AR33" s="35">
        <v>-96</v>
      </c>
      <c r="AS33" s="39">
        <v>3177</v>
      </c>
      <c r="AT33" s="39">
        <v>791</v>
      </c>
      <c r="AU33" s="39">
        <v>193</v>
      </c>
      <c r="AV33" s="39">
        <v>76</v>
      </c>
      <c r="AW33" s="39">
        <v>91</v>
      </c>
      <c r="AX33" s="39">
        <v>82</v>
      </c>
      <c r="AY33" s="39">
        <v>1588</v>
      </c>
      <c r="AZ33" s="39">
        <v>109</v>
      </c>
      <c r="BA33" s="39">
        <v>8</v>
      </c>
      <c r="BB33" s="41">
        <v>727</v>
      </c>
      <c r="BC33" s="42">
        <f t="shared" si="12"/>
        <v>791</v>
      </c>
      <c r="BD33" s="53">
        <f t="shared" si="13"/>
        <v>2628</v>
      </c>
      <c r="BE33" s="43">
        <v>173</v>
      </c>
      <c r="BF33" s="45">
        <v>4</v>
      </c>
      <c r="BG33" s="45">
        <v>4</v>
      </c>
      <c r="BH33" s="42">
        <v>546</v>
      </c>
      <c r="BI33" s="45">
        <v>489</v>
      </c>
      <c r="BJ33" s="45">
        <v>57</v>
      </c>
      <c r="BK33" s="43">
        <v>618</v>
      </c>
      <c r="BL33" s="45">
        <v>21</v>
      </c>
      <c r="BM33" s="45">
        <v>3</v>
      </c>
      <c r="BN33" s="42">
        <v>2082</v>
      </c>
      <c r="BO33" s="45">
        <v>1927</v>
      </c>
      <c r="BP33" s="49">
        <f>BN33-BO33</f>
        <v>155</v>
      </c>
      <c r="BQ33" s="50">
        <v>3052</v>
      </c>
      <c r="BR33" s="48">
        <v>1741</v>
      </c>
      <c r="BS33" s="45">
        <v>3524</v>
      </c>
      <c r="BT33" s="51">
        <v>432</v>
      </c>
      <c r="BU33" s="51">
        <v>198</v>
      </c>
    </row>
    <row r="34" spans="1:73" ht="15.75" x14ac:dyDescent="0.25">
      <c r="A34" s="5" t="s">
        <v>30</v>
      </c>
      <c r="B34" s="65">
        <v>426</v>
      </c>
      <c r="C34" s="65">
        <v>535</v>
      </c>
      <c r="D34" s="66">
        <f t="shared" si="6"/>
        <v>-109</v>
      </c>
      <c r="E34" s="13">
        <v>299</v>
      </c>
      <c r="F34" s="83"/>
      <c r="G34" s="83"/>
      <c r="H34" s="83"/>
      <c r="I34" s="83"/>
      <c r="J34" s="83"/>
      <c r="K34" s="19">
        <v>24372</v>
      </c>
      <c r="L34" s="19">
        <v>24260</v>
      </c>
      <c r="M34" s="19">
        <v>23984</v>
      </c>
      <c r="N34" s="19">
        <v>23722</v>
      </c>
      <c r="O34" s="19">
        <v>23449</v>
      </c>
      <c r="P34" s="23">
        <v>304</v>
      </c>
      <c r="Q34" s="23">
        <v>258</v>
      </c>
      <c r="R34" s="23">
        <v>224</v>
      </c>
      <c r="S34" s="23">
        <v>212</v>
      </c>
      <c r="T34" s="23">
        <v>190</v>
      </c>
      <c r="U34" s="27">
        <v>12.5</v>
      </c>
      <c r="V34" s="27">
        <v>10.6</v>
      </c>
      <c r="W34" s="27">
        <v>9.3000000000000007</v>
      </c>
      <c r="X34" s="27">
        <v>8.9</v>
      </c>
      <c r="Y34" s="27">
        <f t="shared" si="7"/>
        <v>9.5</v>
      </c>
      <c r="Z34" s="28" t="s">
        <v>57</v>
      </c>
      <c r="AA34" s="28">
        <v>23586</v>
      </c>
      <c r="AB34" s="32">
        <f t="shared" si="11"/>
        <v>23.585999999999999</v>
      </c>
      <c r="AC34" s="23">
        <v>305</v>
      </c>
      <c r="AD34" s="23">
        <v>274</v>
      </c>
      <c r="AE34" s="23">
        <v>311</v>
      </c>
      <c r="AF34" s="23">
        <v>283</v>
      </c>
      <c r="AG34" s="77">
        <v>347</v>
      </c>
      <c r="AH34" s="28">
        <v>311</v>
      </c>
      <c r="AI34" s="27">
        <v>12.5</v>
      </c>
      <c r="AJ34" s="27">
        <v>11.3</v>
      </c>
      <c r="AK34" s="27">
        <v>12.9</v>
      </c>
      <c r="AL34" s="27">
        <v>11.9</v>
      </c>
      <c r="AM34" s="27">
        <f t="shared" si="5"/>
        <v>12</v>
      </c>
      <c r="AN34" s="23">
        <v>-1</v>
      </c>
      <c r="AO34" s="23">
        <v>-16</v>
      </c>
      <c r="AP34" s="35">
        <v>-87</v>
      </c>
      <c r="AQ34" s="35">
        <v>-71</v>
      </c>
      <c r="AR34" s="35">
        <v>-157</v>
      </c>
      <c r="AS34" s="39">
        <v>3085</v>
      </c>
      <c r="AT34" s="39">
        <v>492</v>
      </c>
      <c r="AU34" s="39">
        <v>19</v>
      </c>
      <c r="AV34" s="39">
        <v>0</v>
      </c>
      <c r="AW34" s="39">
        <v>106</v>
      </c>
      <c r="AX34" s="39">
        <v>0</v>
      </c>
      <c r="AY34" s="39">
        <v>1382</v>
      </c>
      <c r="AZ34" s="39">
        <v>131</v>
      </c>
      <c r="BA34" s="39">
        <v>37</v>
      </c>
      <c r="BB34" s="41">
        <v>434</v>
      </c>
      <c r="BC34" s="42">
        <f t="shared" si="12"/>
        <v>492</v>
      </c>
      <c r="BD34" s="53">
        <f t="shared" si="13"/>
        <v>1618</v>
      </c>
      <c r="BE34" s="43">
        <v>126</v>
      </c>
      <c r="BF34" s="45">
        <v>19</v>
      </c>
      <c r="BG34" s="45">
        <v>9</v>
      </c>
      <c r="BH34" s="42">
        <v>405</v>
      </c>
      <c r="BI34" s="45">
        <v>372</v>
      </c>
      <c r="BJ34" s="45">
        <v>33</v>
      </c>
      <c r="BK34" s="43">
        <v>366</v>
      </c>
      <c r="BL34" s="45">
        <v>63</v>
      </c>
      <c r="BM34" s="45">
        <v>14</v>
      </c>
      <c r="BN34" s="42">
        <v>1213</v>
      </c>
      <c r="BO34" s="45">
        <v>1189</v>
      </c>
      <c r="BP34" s="49">
        <v>24</v>
      </c>
      <c r="BQ34" s="50">
        <v>501</v>
      </c>
      <c r="BR34" s="48">
        <v>339</v>
      </c>
      <c r="BS34" s="45">
        <v>703</v>
      </c>
      <c r="BT34" s="51">
        <v>156</v>
      </c>
      <c r="BU34" s="51">
        <v>37</v>
      </c>
    </row>
    <row r="35" spans="1:73" ht="15.75" x14ac:dyDescent="0.25">
      <c r="A35" s="5" t="s">
        <v>31</v>
      </c>
      <c r="B35" s="65">
        <v>251</v>
      </c>
      <c r="C35" s="65">
        <v>393</v>
      </c>
      <c r="D35" s="66">
        <f t="shared" si="6"/>
        <v>-142</v>
      </c>
      <c r="E35" s="13">
        <v>121</v>
      </c>
      <c r="F35" s="68">
        <v>100</v>
      </c>
      <c r="G35" s="68">
        <v>238</v>
      </c>
      <c r="H35" s="68">
        <v>350</v>
      </c>
      <c r="I35" s="68">
        <v>58</v>
      </c>
      <c r="J35" s="68">
        <v>746</v>
      </c>
      <c r="K35" s="19">
        <v>10457</v>
      </c>
      <c r="L35" s="19">
        <v>10270</v>
      </c>
      <c r="M35" s="19">
        <v>10082</v>
      </c>
      <c r="N35" s="19">
        <v>9896</v>
      </c>
      <c r="O35" s="19">
        <v>9707</v>
      </c>
      <c r="P35" s="23">
        <v>169</v>
      </c>
      <c r="Q35" s="23">
        <v>124</v>
      </c>
      <c r="R35" s="23">
        <v>132</v>
      </c>
      <c r="S35" s="23">
        <v>120</v>
      </c>
      <c r="T35" s="23">
        <v>117</v>
      </c>
      <c r="U35" s="27">
        <v>16</v>
      </c>
      <c r="V35" s="27">
        <v>12</v>
      </c>
      <c r="W35" s="27">
        <v>13</v>
      </c>
      <c r="X35" s="27">
        <v>12</v>
      </c>
      <c r="Y35" s="27">
        <f t="shared" si="7"/>
        <v>13.5</v>
      </c>
      <c r="Z35" s="28" t="s">
        <v>58</v>
      </c>
      <c r="AA35" s="28">
        <v>9802</v>
      </c>
      <c r="AB35" s="32">
        <f t="shared" si="11"/>
        <v>9.8019999999999996</v>
      </c>
      <c r="AC35" s="23">
        <v>154</v>
      </c>
      <c r="AD35" s="23">
        <v>141</v>
      </c>
      <c r="AE35" s="23">
        <v>157</v>
      </c>
      <c r="AF35" s="23">
        <v>141</v>
      </c>
      <c r="AG35" s="77">
        <v>164</v>
      </c>
      <c r="AH35" s="28">
        <v>157</v>
      </c>
      <c r="AI35" s="27">
        <v>14.6</v>
      </c>
      <c r="AJ35" s="27">
        <v>13.6</v>
      </c>
      <c r="AK35" s="27">
        <v>15.4</v>
      </c>
      <c r="AL35" s="27">
        <v>14.1</v>
      </c>
      <c r="AM35" s="27">
        <f t="shared" si="5"/>
        <v>14.4</v>
      </c>
      <c r="AN35" s="23">
        <v>15</v>
      </c>
      <c r="AO35" s="23">
        <v>-17</v>
      </c>
      <c r="AP35" s="35">
        <v>-25</v>
      </c>
      <c r="AQ35" s="35">
        <v>-21</v>
      </c>
      <c r="AR35" s="35">
        <v>-47</v>
      </c>
      <c r="AS35" s="39">
        <v>1160</v>
      </c>
      <c r="AT35" s="39">
        <v>328</v>
      </c>
      <c r="AU35" s="39">
        <v>87</v>
      </c>
      <c r="AV35" s="39">
        <v>21</v>
      </c>
      <c r="AW35" s="39">
        <v>53</v>
      </c>
      <c r="AX35" s="39">
        <v>38</v>
      </c>
      <c r="AY35" s="39">
        <v>609</v>
      </c>
      <c r="AZ35" s="39">
        <v>26</v>
      </c>
      <c r="BA35" s="39">
        <v>17</v>
      </c>
      <c r="BB35" s="41">
        <v>321</v>
      </c>
      <c r="BC35" s="42">
        <f t="shared" si="12"/>
        <v>329</v>
      </c>
      <c r="BD35" s="42">
        <f t="shared" si="13"/>
        <v>1121</v>
      </c>
      <c r="BE35" s="43">
        <v>84</v>
      </c>
      <c r="BF35" s="45">
        <v>13</v>
      </c>
      <c r="BG35" s="45">
        <v>4</v>
      </c>
      <c r="BH35" s="53">
        <v>305</v>
      </c>
      <c r="BI35" s="45">
        <v>282</v>
      </c>
      <c r="BJ35" s="45">
        <v>23</v>
      </c>
      <c r="BK35" s="43">
        <v>245</v>
      </c>
      <c r="BL35" s="45">
        <v>12</v>
      </c>
      <c r="BM35" s="45">
        <v>15</v>
      </c>
      <c r="BN35" s="42">
        <v>816</v>
      </c>
      <c r="BO35" s="45">
        <v>738</v>
      </c>
      <c r="BP35" s="49">
        <f>BN35-BO35</f>
        <v>78</v>
      </c>
      <c r="BQ35" s="50">
        <v>366</v>
      </c>
      <c r="BR35" s="48">
        <v>144</v>
      </c>
      <c r="BS35" s="45">
        <v>633</v>
      </c>
      <c r="BT35" s="51">
        <v>211</v>
      </c>
      <c r="BU35" s="51">
        <v>0</v>
      </c>
    </row>
    <row r="36" spans="1:73" ht="15.75" x14ac:dyDescent="0.25">
      <c r="A36" s="3" t="s">
        <v>32</v>
      </c>
      <c r="B36" s="65">
        <v>261</v>
      </c>
      <c r="C36" s="65">
        <v>436</v>
      </c>
      <c r="D36" s="66">
        <f t="shared" si="6"/>
        <v>-175</v>
      </c>
      <c r="E36" s="13">
        <v>148</v>
      </c>
      <c r="F36" s="68">
        <v>254</v>
      </c>
      <c r="G36" s="68">
        <v>450</v>
      </c>
      <c r="H36" s="68">
        <v>395</v>
      </c>
      <c r="I36" s="68">
        <v>58</v>
      </c>
      <c r="J36" s="68">
        <v>1157</v>
      </c>
      <c r="K36" s="19">
        <v>12343</v>
      </c>
      <c r="L36" s="19">
        <v>12168</v>
      </c>
      <c r="M36" s="19">
        <v>11951</v>
      </c>
      <c r="N36" s="19">
        <v>11674</v>
      </c>
      <c r="O36" s="19">
        <v>11426</v>
      </c>
      <c r="P36" s="23">
        <v>185</v>
      </c>
      <c r="Q36" s="23">
        <v>155</v>
      </c>
      <c r="R36" s="23">
        <v>157</v>
      </c>
      <c r="S36" s="23">
        <v>123</v>
      </c>
      <c r="T36" s="23">
        <v>143</v>
      </c>
      <c r="U36" s="27">
        <v>14.8</v>
      </c>
      <c r="V36" s="27">
        <v>12.6</v>
      </c>
      <c r="W36" s="27">
        <v>13</v>
      </c>
      <c r="X36" s="27">
        <v>10.4</v>
      </c>
      <c r="Y36" s="27">
        <f t="shared" si="7"/>
        <v>13.6</v>
      </c>
      <c r="Z36" s="28" t="s">
        <v>59</v>
      </c>
      <c r="AA36" s="28">
        <v>11550</v>
      </c>
      <c r="AB36" s="32">
        <f t="shared" si="11"/>
        <v>11.55</v>
      </c>
      <c r="AC36" s="23">
        <v>239</v>
      </c>
      <c r="AD36" s="23">
        <v>198</v>
      </c>
      <c r="AE36" s="23">
        <v>188</v>
      </c>
      <c r="AF36" s="23">
        <v>192</v>
      </c>
      <c r="AG36" s="77">
        <v>216</v>
      </c>
      <c r="AH36" s="28">
        <v>188</v>
      </c>
      <c r="AI36" s="27">
        <v>19.100000000000001</v>
      </c>
      <c r="AJ36" s="27">
        <v>16.2</v>
      </c>
      <c r="AK36" s="27">
        <v>15.6</v>
      </c>
      <c r="AL36" s="27">
        <v>16.3</v>
      </c>
      <c r="AM36" s="27">
        <f t="shared" si="5"/>
        <v>16.600000000000001</v>
      </c>
      <c r="AN36" s="23">
        <v>-54</v>
      </c>
      <c r="AO36" s="23">
        <v>-43</v>
      </c>
      <c r="AP36" s="35">
        <v>-31</v>
      </c>
      <c r="AQ36" s="35">
        <v>-69</v>
      </c>
      <c r="AR36" s="35">
        <v>-73</v>
      </c>
      <c r="AS36" s="39">
        <v>2160</v>
      </c>
      <c r="AT36" s="39">
        <v>339</v>
      </c>
      <c r="AU36" s="39">
        <v>71</v>
      </c>
      <c r="AV36" s="39">
        <v>26</v>
      </c>
      <c r="AW36" s="39">
        <v>52</v>
      </c>
      <c r="AX36" s="39">
        <v>63</v>
      </c>
      <c r="AY36" s="39">
        <v>783</v>
      </c>
      <c r="AZ36" s="39">
        <v>320</v>
      </c>
      <c r="BA36" s="39">
        <v>22</v>
      </c>
      <c r="BB36" s="41">
        <v>322</v>
      </c>
      <c r="BC36" s="42">
        <f t="shared" si="12"/>
        <v>339</v>
      </c>
      <c r="BD36" s="42">
        <f t="shared" si="13"/>
        <v>1133</v>
      </c>
      <c r="BE36" s="43">
        <v>89</v>
      </c>
      <c r="BF36" s="45">
        <v>3</v>
      </c>
      <c r="BG36" s="45">
        <v>2</v>
      </c>
      <c r="BH36" s="53">
        <v>279</v>
      </c>
      <c r="BI36" s="45">
        <v>238</v>
      </c>
      <c r="BJ36" s="45">
        <v>41</v>
      </c>
      <c r="BK36" s="43">
        <v>250</v>
      </c>
      <c r="BL36" s="45">
        <v>5</v>
      </c>
      <c r="BM36" s="45">
        <v>1</v>
      </c>
      <c r="BN36" s="42">
        <v>854</v>
      </c>
      <c r="BO36" s="45">
        <v>801</v>
      </c>
      <c r="BP36" s="49">
        <f>BN36-BO36</f>
        <v>53</v>
      </c>
      <c r="BQ36" s="50">
        <v>300</v>
      </c>
      <c r="BR36" s="48">
        <v>17</v>
      </c>
      <c r="BS36" s="45">
        <v>557</v>
      </c>
      <c r="BT36" s="51">
        <v>149</v>
      </c>
      <c r="BU36" s="51">
        <v>29</v>
      </c>
    </row>
    <row r="37" spans="1:73" ht="15.75" x14ac:dyDescent="0.25">
      <c r="A37" s="5" t="s">
        <v>33</v>
      </c>
      <c r="B37" s="65">
        <v>866</v>
      </c>
      <c r="C37" s="65">
        <v>1004</v>
      </c>
      <c r="D37" s="66">
        <f t="shared" si="6"/>
        <v>-138</v>
      </c>
      <c r="E37" s="13">
        <v>184</v>
      </c>
      <c r="F37" s="68">
        <v>329</v>
      </c>
      <c r="G37" s="68">
        <v>843</v>
      </c>
      <c r="H37" s="68">
        <v>1032</v>
      </c>
      <c r="I37" s="68">
        <v>165</v>
      </c>
      <c r="J37" s="68">
        <v>2369</v>
      </c>
      <c r="K37" s="20">
        <v>38134</v>
      </c>
      <c r="L37" s="20">
        <v>38215</v>
      </c>
      <c r="M37" s="20">
        <v>37848</v>
      </c>
      <c r="N37" s="20">
        <v>37895</v>
      </c>
      <c r="O37" s="20">
        <v>37662</v>
      </c>
      <c r="P37" s="23">
        <v>609</v>
      </c>
      <c r="Q37" s="23">
        <v>540</v>
      </c>
      <c r="R37" s="23">
        <v>435</v>
      </c>
      <c r="S37" s="23">
        <v>449</v>
      </c>
      <c r="T37" s="23">
        <v>431</v>
      </c>
      <c r="U37" s="27">
        <v>16</v>
      </c>
      <c r="V37" s="27">
        <v>14.1</v>
      </c>
      <c r="W37" s="27">
        <v>11.4</v>
      </c>
      <c r="X37" s="27">
        <v>11.9</v>
      </c>
      <c r="Y37" s="27">
        <f t="shared" si="7"/>
        <v>11.5</v>
      </c>
      <c r="Z37" s="28" t="s">
        <v>60</v>
      </c>
      <c r="AA37" s="28">
        <v>37778</v>
      </c>
      <c r="AB37" s="32">
        <f t="shared" si="11"/>
        <v>37.777999999999999</v>
      </c>
      <c r="AC37" s="23">
        <v>500</v>
      </c>
      <c r="AD37" s="23">
        <v>457</v>
      </c>
      <c r="AE37" s="23">
        <v>455</v>
      </c>
      <c r="AF37" s="23">
        <v>435</v>
      </c>
      <c r="AG37" s="77">
        <v>526</v>
      </c>
      <c r="AH37" s="28">
        <v>455</v>
      </c>
      <c r="AI37" s="27">
        <v>13.1</v>
      </c>
      <c r="AJ37" s="27">
        <v>12</v>
      </c>
      <c r="AK37" s="27">
        <v>12</v>
      </c>
      <c r="AL37" s="27">
        <v>11.5</v>
      </c>
      <c r="AM37" s="27">
        <f t="shared" si="5"/>
        <v>11.5</v>
      </c>
      <c r="AN37" s="23">
        <v>109</v>
      </c>
      <c r="AO37" s="23">
        <v>83</v>
      </c>
      <c r="AP37" s="35">
        <v>-20</v>
      </c>
      <c r="AQ37" s="35">
        <v>14</v>
      </c>
      <c r="AR37" s="35">
        <v>-95</v>
      </c>
      <c r="AS37" s="39">
        <v>6453</v>
      </c>
      <c r="AT37" s="39">
        <v>946</v>
      </c>
      <c r="AU37" s="39">
        <v>107</v>
      </c>
      <c r="AV37" s="39">
        <v>82</v>
      </c>
      <c r="AW37" s="39">
        <v>156</v>
      </c>
      <c r="AX37" s="39">
        <v>73</v>
      </c>
      <c r="AY37" s="39">
        <v>1442</v>
      </c>
      <c r="AZ37" s="39">
        <v>194</v>
      </c>
      <c r="BA37" s="39">
        <v>26</v>
      </c>
      <c r="BB37" s="41">
        <v>891</v>
      </c>
      <c r="BC37" s="42">
        <f t="shared" si="12"/>
        <v>946</v>
      </c>
      <c r="BD37" s="53">
        <f t="shared" si="13"/>
        <v>3085</v>
      </c>
      <c r="BE37" s="43">
        <v>334</v>
      </c>
      <c r="BF37" s="45">
        <v>13</v>
      </c>
      <c r="BG37" s="45">
        <v>7</v>
      </c>
      <c r="BH37" s="42">
        <v>1039</v>
      </c>
      <c r="BI37" s="45">
        <v>937</v>
      </c>
      <c r="BJ37" s="45">
        <v>102</v>
      </c>
      <c r="BK37" s="43">
        <v>612</v>
      </c>
      <c r="BL37" s="45">
        <v>23</v>
      </c>
      <c r="BM37" s="45">
        <v>11</v>
      </c>
      <c r="BN37" s="53">
        <v>2046</v>
      </c>
      <c r="BO37" s="45">
        <v>1950</v>
      </c>
      <c r="BP37" s="52">
        <v>96</v>
      </c>
      <c r="BQ37" s="50">
        <v>946</v>
      </c>
      <c r="BR37" s="48">
        <v>650</v>
      </c>
      <c r="BS37" s="45">
        <v>951</v>
      </c>
      <c r="BT37" s="51">
        <v>214</v>
      </c>
      <c r="BU37" s="51">
        <v>46</v>
      </c>
    </row>
    <row r="38" spans="1:73" ht="15.75" x14ac:dyDescent="0.25">
      <c r="A38" s="3" t="s">
        <v>34</v>
      </c>
      <c r="B38" s="65">
        <v>590</v>
      </c>
      <c r="C38" s="65">
        <v>739</v>
      </c>
      <c r="D38" s="66">
        <f t="shared" si="6"/>
        <v>-149</v>
      </c>
      <c r="E38" s="13">
        <v>256</v>
      </c>
      <c r="F38" s="68">
        <v>160</v>
      </c>
      <c r="G38" s="68">
        <v>454</v>
      </c>
      <c r="H38" s="68">
        <v>662</v>
      </c>
      <c r="I38" s="68">
        <v>66</v>
      </c>
      <c r="J38" s="68">
        <v>1342</v>
      </c>
      <c r="K38" s="19">
        <v>18562</v>
      </c>
      <c r="L38" s="19">
        <v>18412</v>
      </c>
      <c r="M38" s="19">
        <v>18280</v>
      </c>
      <c r="N38" s="19">
        <v>18094</v>
      </c>
      <c r="O38" s="19">
        <v>17890</v>
      </c>
      <c r="P38" s="23">
        <v>283</v>
      </c>
      <c r="Q38" s="23">
        <v>259</v>
      </c>
      <c r="R38" s="23">
        <v>255</v>
      </c>
      <c r="S38" s="23">
        <v>200</v>
      </c>
      <c r="T38" s="23">
        <v>213</v>
      </c>
      <c r="U38" s="27">
        <v>15.2</v>
      </c>
      <c r="V38" s="27">
        <v>14</v>
      </c>
      <c r="W38" s="27">
        <v>13.9</v>
      </c>
      <c r="X38" s="27">
        <v>11</v>
      </c>
      <c r="Y38" s="27">
        <f t="shared" si="7"/>
        <v>14.2</v>
      </c>
      <c r="Z38" s="28" t="s">
        <v>61</v>
      </c>
      <c r="AA38" s="28">
        <v>17992</v>
      </c>
      <c r="AB38" s="32">
        <f t="shared" si="11"/>
        <v>17.992000000000001</v>
      </c>
      <c r="AC38" s="23">
        <v>274</v>
      </c>
      <c r="AD38" s="23">
        <v>242</v>
      </c>
      <c r="AE38" s="23">
        <v>226</v>
      </c>
      <c r="AF38" s="23">
        <v>212</v>
      </c>
      <c r="AG38" s="77">
        <v>268</v>
      </c>
      <c r="AH38" s="28">
        <v>226</v>
      </c>
      <c r="AI38" s="27">
        <v>14.7</v>
      </c>
      <c r="AJ38" s="27">
        <v>13.1</v>
      </c>
      <c r="AK38" s="27">
        <v>12.3</v>
      </c>
      <c r="AL38" s="27">
        <v>11.7</v>
      </c>
      <c r="AM38" s="27">
        <f t="shared" si="5"/>
        <v>11.8</v>
      </c>
      <c r="AN38" s="23">
        <v>9</v>
      </c>
      <c r="AO38" s="23">
        <v>17</v>
      </c>
      <c r="AP38" s="35">
        <v>29</v>
      </c>
      <c r="AQ38" s="35">
        <v>-12</v>
      </c>
      <c r="AR38" s="35">
        <v>-55</v>
      </c>
      <c r="AS38" s="39">
        <v>2835</v>
      </c>
      <c r="AT38" s="39">
        <v>487</v>
      </c>
      <c r="AU38" s="39">
        <v>58</v>
      </c>
      <c r="AV38" s="39">
        <v>31</v>
      </c>
      <c r="AW38" s="39">
        <v>60</v>
      </c>
      <c r="AX38" s="39">
        <v>46</v>
      </c>
      <c r="AY38" s="39">
        <v>869</v>
      </c>
      <c r="AZ38" s="39">
        <v>71</v>
      </c>
      <c r="BA38" s="39">
        <v>12</v>
      </c>
      <c r="BB38" s="41">
        <v>406</v>
      </c>
      <c r="BC38" s="42">
        <f t="shared" si="12"/>
        <v>465</v>
      </c>
      <c r="BD38" s="53">
        <f t="shared" si="13"/>
        <v>1489</v>
      </c>
      <c r="BE38" s="43">
        <v>183</v>
      </c>
      <c r="BF38" s="45">
        <v>106</v>
      </c>
      <c r="BG38" s="45">
        <v>8</v>
      </c>
      <c r="BH38" s="42">
        <v>565</v>
      </c>
      <c r="BI38" s="45">
        <v>515</v>
      </c>
      <c r="BJ38" s="45">
        <v>50</v>
      </c>
      <c r="BK38" s="43">
        <v>282</v>
      </c>
      <c r="BL38" s="45">
        <v>45</v>
      </c>
      <c r="BM38" s="45">
        <v>51</v>
      </c>
      <c r="BN38" s="53">
        <v>924</v>
      </c>
      <c r="BO38" s="45">
        <v>858</v>
      </c>
      <c r="BP38" s="52">
        <f>BN38-BO38</f>
        <v>66</v>
      </c>
      <c r="BQ38" s="50">
        <v>456</v>
      </c>
      <c r="BR38" s="48">
        <v>53</v>
      </c>
      <c r="BS38" s="45">
        <v>673</v>
      </c>
      <c r="BT38" s="51">
        <v>168</v>
      </c>
      <c r="BU38" s="51">
        <v>64</v>
      </c>
    </row>
    <row r="39" spans="1:73" ht="15.75" x14ac:dyDescent="0.25">
      <c r="A39" s="5" t="s">
        <v>35</v>
      </c>
      <c r="B39" s="65">
        <v>250</v>
      </c>
      <c r="C39" s="65">
        <v>334</v>
      </c>
      <c r="D39" s="66">
        <f t="shared" si="6"/>
        <v>-84</v>
      </c>
      <c r="E39" s="13">
        <v>194</v>
      </c>
      <c r="F39" s="68">
        <v>111</v>
      </c>
      <c r="G39" s="68">
        <v>370</v>
      </c>
      <c r="H39" s="68">
        <v>450</v>
      </c>
      <c r="I39" s="68">
        <v>25</v>
      </c>
      <c r="J39" s="69">
        <v>956</v>
      </c>
      <c r="K39" s="19">
        <v>8821</v>
      </c>
      <c r="L39" s="19">
        <v>8579</v>
      </c>
      <c r="M39" s="19">
        <v>8368</v>
      </c>
      <c r="N39" s="19">
        <v>8041</v>
      </c>
      <c r="O39" s="19">
        <v>7854</v>
      </c>
      <c r="P39" s="23">
        <v>120</v>
      </c>
      <c r="Q39" s="23">
        <v>87</v>
      </c>
      <c r="R39" s="23">
        <v>73</v>
      </c>
      <c r="S39" s="23">
        <v>87</v>
      </c>
      <c r="T39" s="23">
        <v>65</v>
      </c>
      <c r="U39" s="27">
        <v>13.6</v>
      </c>
      <c r="V39" s="27">
        <v>10</v>
      </c>
      <c r="W39" s="27">
        <v>8.6</v>
      </c>
      <c r="X39" s="27">
        <v>10.6</v>
      </c>
      <c r="Y39" s="27">
        <f t="shared" si="7"/>
        <v>9.1999999999999993</v>
      </c>
      <c r="Z39" s="28" t="s">
        <v>62</v>
      </c>
      <c r="AA39" s="28">
        <v>7948</v>
      </c>
      <c r="AB39" s="32">
        <f t="shared" si="11"/>
        <v>7.9480000000000004</v>
      </c>
      <c r="AC39" s="23">
        <v>156</v>
      </c>
      <c r="AD39" s="23">
        <v>174</v>
      </c>
      <c r="AE39" s="23">
        <v>136</v>
      </c>
      <c r="AF39" s="23">
        <v>143</v>
      </c>
      <c r="AG39" s="77">
        <v>168</v>
      </c>
      <c r="AH39" s="28">
        <v>136</v>
      </c>
      <c r="AI39" s="27">
        <v>17.600000000000001</v>
      </c>
      <c r="AJ39" s="27">
        <v>20</v>
      </c>
      <c r="AK39" s="27">
        <v>16</v>
      </c>
      <c r="AL39" s="27">
        <v>17.399999999999999</v>
      </c>
      <c r="AM39" s="27">
        <f t="shared" si="5"/>
        <v>18</v>
      </c>
      <c r="AN39" s="23">
        <v>-36</v>
      </c>
      <c r="AO39" s="23">
        <v>-87</v>
      </c>
      <c r="AP39" s="35">
        <v>-63</v>
      </c>
      <c r="AQ39" s="35">
        <v>-56</v>
      </c>
      <c r="AR39" s="35">
        <v>-103</v>
      </c>
      <c r="AS39" s="39">
        <v>1011</v>
      </c>
      <c r="AT39" s="39">
        <v>173</v>
      </c>
      <c r="AU39" s="39">
        <v>51</v>
      </c>
      <c r="AV39" s="39">
        <v>28</v>
      </c>
      <c r="AW39" s="39">
        <v>25</v>
      </c>
      <c r="AX39" s="39">
        <v>36</v>
      </c>
      <c r="AY39" s="39">
        <v>431</v>
      </c>
      <c r="AZ39" s="39">
        <v>299</v>
      </c>
      <c r="BA39" s="39">
        <v>19</v>
      </c>
      <c r="BB39" s="41">
        <v>170</v>
      </c>
      <c r="BC39" s="42">
        <v>173</v>
      </c>
      <c r="BD39" s="42">
        <v>572</v>
      </c>
      <c r="BE39" s="43">
        <v>44</v>
      </c>
      <c r="BF39" s="45">
        <v>2</v>
      </c>
      <c r="BG39" s="45">
        <v>0</v>
      </c>
      <c r="BH39" s="42">
        <v>138</v>
      </c>
      <c r="BI39" s="45">
        <v>118</v>
      </c>
      <c r="BJ39" s="45">
        <v>20</v>
      </c>
      <c r="BK39" s="43">
        <v>129</v>
      </c>
      <c r="BL39" s="45">
        <v>1</v>
      </c>
      <c r="BM39" s="45">
        <v>4</v>
      </c>
      <c r="BN39" s="42">
        <v>434</v>
      </c>
      <c r="BO39" s="45">
        <v>392</v>
      </c>
      <c r="BP39" s="49">
        <f>BN39-BO39</f>
        <v>42</v>
      </c>
      <c r="BQ39" s="50">
        <v>187</v>
      </c>
      <c r="BR39" s="48">
        <v>106</v>
      </c>
      <c r="BS39" s="45">
        <v>333</v>
      </c>
      <c r="BT39" s="51">
        <v>102</v>
      </c>
      <c r="BU39" s="51">
        <v>21</v>
      </c>
    </row>
    <row r="40" spans="1:73" ht="15.75" x14ac:dyDescent="0.25">
      <c r="A40" s="5" t="s">
        <v>36</v>
      </c>
      <c r="B40" s="65">
        <v>391</v>
      </c>
      <c r="C40" s="65">
        <v>527</v>
      </c>
      <c r="D40" s="66">
        <f t="shared" si="6"/>
        <v>-136</v>
      </c>
      <c r="E40" s="13">
        <v>117</v>
      </c>
      <c r="F40" s="68">
        <v>246</v>
      </c>
      <c r="G40" s="68">
        <v>690</v>
      </c>
      <c r="H40" s="68">
        <v>897</v>
      </c>
      <c r="I40" s="68">
        <v>186</v>
      </c>
      <c r="J40" s="68">
        <v>2019</v>
      </c>
      <c r="K40" s="19">
        <v>21280</v>
      </c>
      <c r="L40" s="19">
        <v>21036</v>
      </c>
      <c r="M40" s="19">
        <v>20786</v>
      </c>
      <c r="N40" s="19">
        <v>20486</v>
      </c>
      <c r="O40" s="19">
        <v>20282</v>
      </c>
      <c r="P40" s="23">
        <v>338</v>
      </c>
      <c r="Q40" s="23">
        <v>269</v>
      </c>
      <c r="R40" s="23">
        <v>275</v>
      </c>
      <c r="S40" s="23">
        <v>201</v>
      </c>
      <c r="T40" s="23">
        <v>225</v>
      </c>
      <c r="U40" s="27">
        <v>15.8</v>
      </c>
      <c r="V40" s="27">
        <v>12.7</v>
      </c>
      <c r="W40" s="27">
        <v>13.2</v>
      </c>
      <c r="X40" s="27">
        <v>9.6999999999999993</v>
      </c>
      <c r="Y40" s="27">
        <f t="shared" si="7"/>
        <v>13.5</v>
      </c>
      <c r="Z40" s="28" t="s">
        <v>63</v>
      </c>
      <c r="AA40" s="28">
        <v>20384</v>
      </c>
      <c r="AB40" s="32">
        <f t="shared" si="11"/>
        <v>20.384</v>
      </c>
      <c r="AC40" s="23">
        <v>313</v>
      </c>
      <c r="AD40" s="23">
        <v>303</v>
      </c>
      <c r="AE40" s="23">
        <v>272</v>
      </c>
      <c r="AF40" s="23">
        <v>239</v>
      </c>
      <c r="AG40" s="77">
        <v>293</v>
      </c>
      <c r="AH40" s="28">
        <v>272</v>
      </c>
      <c r="AI40" s="27">
        <v>14.6</v>
      </c>
      <c r="AJ40" s="27">
        <v>14.3</v>
      </c>
      <c r="AK40" s="27">
        <v>13</v>
      </c>
      <c r="AL40" s="27">
        <v>11.6</v>
      </c>
      <c r="AM40" s="27">
        <f t="shared" si="5"/>
        <v>11.7</v>
      </c>
      <c r="AN40" s="23">
        <v>25</v>
      </c>
      <c r="AO40" s="23">
        <v>-34</v>
      </c>
      <c r="AP40" s="35">
        <v>3</v>
      </c>
      <c r="AQ40" s="35">
        <v>-38</v>
      </c>
      <c r="AR40" s="35">
        <v>-68</v>
      </c>
      <c r="AS40" s="39">
        <v>3041</v>
      </c>
      <c r="AT40" s="39">
        <v>601</v>
      </c>
      <c r="AU40" s="39">
        <v>128</v>
      </c>
      <c r="AV40" s="39">
        <v>10</v>
      </c>
      <c r="AW40" s="39">
        <v>89</v>
      </c>
      <c r="AX40" s="39">
        <v>76</v>
      </c>
      <c r="AY40" s="39">
        <v>1226</v>
      </c>
      <c r="AZ40" s="39">
        <v>340</v>
      </c>
      <c r="BA40" s="39">
        <v>15</v>
      </c>
      <c r="BB40" s="41">
        <v>545</v>
      </c>
      <c r="BC40" s="42">
        <f>SUM(BE40,BK40)</f>
        <v>601</v>
      </c>
      <c r="BD40" s="42">
        <f>SUM(BH40,BN40)</f>
        <v>1980</v>
      </c>
      <c r="BE40" s="43">
        <v>185</v>
      </c>
      <c r="BF40" s="45">
        <v>14</v>
      </c>
      <c r="BG40" s="45">
        <v>11</v>
      </c>
      <c r="BH40" s="42">
        <v>582</v>
      </c>
      <c r="BI40" s="45">
        <v>541</v>
      </c>
      <c r="BJ40" s="45">
        <v>41</v>
      </c>
      <c r="BK40" s="43">
        <v>416</v>
      </c>
      <c r="BL40" s="45">
        <v>17</v>
      </c>
      <c r="BM40" s="45">
        <v>13</v>
      </c>
      <c r="BN40" s="42">
        <v>1398</v>
      </c>
      <c r="BO40" s="45">
        <v>1266</v>
      </c>
      <c r="BP40" s="49">
        <v>132</v>
      </c>
      <c r="BQ40" s="50">
        <v>2409</v>
      </c>
      <c r="BR40" s="48">
        <v>1290</v>
      </c>
      <c r="BS40" s="45">
        <v>2907</v>
      </c>
      <c r="BT40" s="51">
        <v>0</v>
      </c>
      <c r="BU40" s="51">
        <v>0</v>
      </c>
    </row>
    <row r="41" spans="1:73" ht="15.75" x14ac:dyDescent="0.25">
      <c r="A41" s="5" t="s">
        <v>37</v>
      </c>
      <c r="B41" s="65">
        <v>379</v>
      </c>
      <c r="C41" s="65">
        <v>530</v>
      </c>
      <c r="D41" s="66">
        <f t="shared" si="6"/>
        <v>-151</v>
      </c>
      <c r="E41" s="13">
        <v>200</v>
      </c>
      <c r="F41" s="68">
        <v>142</v>
      </c>
      <c r="G41" s="68">
        <v>376</v>
      </c>
      <c r="H41" s="68">
        <v>420</v>
      </c>
      <c r="I41" s="68">
        <v>48</v>
      </c>
      <c r="J41" s="69">
        <v>986</v>
      </c>
      <c r="K41" s="20">
        <v>13604</v>
      </c>
      <c r="L41" s="20">
        <v>13419</v>
      </c>
      <c r="M41" s="20">
        <v>13008</v>
      </c>
      <c r="N41" s="20">
        <v>12677</v>
      </c>
      <c r="O41" s="20">
        <v>12431</v>
      </c>
      <c r="P41" s="23">
        <v>188</v>
      </c>
      <c r="Q41" s="23">
        <v>143</v>
      </c>
      <c r="R41" s="23">
        <v>116</v>
      </c>
      <c r="S41" s="23">
        <v>103</v>
      </c>
      <c r="T41" s="23">
        <v>125</v>
      </c>
      <c r="U41" s="27">
        <v>13.7</v>
      </c>
      <c r="V41" s="27">
        <v>10.6</v>
      </c>
      <c r="W41" s="27">
        <v>8.8000000000000007</v>
      </c>
      <c r="X41" s="27">
        <v>8</v>
      </c>
      <c r="Y41" s="27">
        <f t="shared" si="7"/>
        <v>9.1999999999999993</v>
      </c>
      <c r="Z41" s="28" t="s">
        <v>64</v>
      </c>
      <c r="AA41" s="28">
        <v>12554</v>
      </c>
      <c r="AB41" s="32">
        <f t="shared" si="11"/>
        <v>12.554</v>
      </c>
      <c r="AC41" s="23">
        <v>237</v>
      </c>
      <c r="AD41" s="23">
        <v>204</v>
      </c>
      <c r="AE41" s="23">
        <v>228</v>
      </c>
      <c r="AF41" s="23">
        <v>204</v>
      </c>
      <c r="AG41" s="77">
        <v>220</v>
      </c>
      <c r="AH41" s="28">
        <v>228</v>
      </c>
      <c r="AI41" s="27">
        <v>17.3</v>
      </c>
      <c r="AJ41" s="27">
        <v>15.1</v>
      </c>
      <c r="AK41" s="27">
        <v>17.3</v>
      </c>
      <c r="AL41" s="27">
        <v>15.9</v>
      </c>
      <c r="AM41" s="27">
        <f t="shared" si="5"/>
        <v>16.2</v>
      </c>
      <c r="AN41" s="23">
        <v>-49</v>
      </c>
      <c r="AO41" s="23">
        <v>-61</v>
      </c>
      <c r="AP41" s="35">
        <v>-112</v>
      </c>
      <c r="AQ41" s="35">
        <v>-101</v>
      </c>
      <c r="AR41" s="35">
        <v>-95</v>
      </c>
      <c r="AS41" s="39">
        <v>1703</v>
      </c>
      <c r="AT41" s="39">
        <v>215</v>
      </c>
      <c r="AU41" s="39">
        <v>47</v>
      </c>
      <c r="AV41" s="39">
        <v>72</v>
      </c>
      <c r="AW41" s="39">
        <v>48</v>
      </c>
      <c r="AX41" s="39">
        <v>42</v>
      </c>
      <c r="AY41" s="39">
        <v>699</v>
      </c>
      <c r="AZ41" s="39">
        <v>106</v>
      </c>
      <c r="BA41" s="39">
        <v>19</v>
      </c>
      <c r="BB41" s="41">
        <v>188</v>
      </c>
      <c r="BC41" s="42">
        <f>SUM(BE41,BK41)</f>
        <v>215</v>
      </c>
      <c r="BD41" s="42">
        <f>SUM(BH41,BN41)</f>
        <v>709</v>
      </c>
      <c r="BE41" s="43">
        <v>62</v>
      </c>
      <c r="BF41" s="45">
        <v>15</v>
      </c>
      <c r="BG41" s="45">
        <v>3</v>
      </c>
      <c r="BH41" s="53">
        <v>203</v>
      </c>
      <c r="BI41" s="45">
        <v>184</v>
      </c>
      <c r="BJ41" s="45">
        <v>19</v>
      </c>
      <c r="BK41" s="43">
        <v>153</v>
      </c>
      <c r="BL41" s="45">
        <v>24</v>
      </c>
      <c r="BM41" s="45">
        <v>11</v>
      </c>
      <c r="BN41" s="42">
        <v>506</v>
      </c>
      <c r="BO41" s="45">
        <v>470</v>
      </c>
      <c r="BP41" s="49">
        <v>36</v>
      </c>
      <c r="BQ41" s="50">
        <v>229</v>
      </c>
      <c r="BR41" s="48">
        <v>165</v>
      </c>
      <c r="BS41" s="45">
        <v>214</v>
      </c>
      <c r="BT41" s="51">
        <v>95</v>
      </c>
      <c r="BU41" s="51">
        <v>8</v>
      </c>
    </row>
    <row r="43" spans="1:73" ht="18.75" x14ac:dyDescent="0.3">
      <c r="A43" s="89" t="s">
        <v>108</v>
      </c>
      <c r="B43" s="89"/>
    </row>
  </sheetData>
  <mergeCells count="16">
    <mergeCell ref="BB1:BB2"/>
    <mergeCell ref="BC1:BC2"/>
    <mergeCell ref="BD1:BD2"/>
    <mergeCell ref="BQ1:BU1"/>
    <mergeCell ref="BE2:BG2"/>
    <mergeCell ref="BE1:BJ1"/>
    <mergeCell ref="BK2:BM2"/>
    <mergeCell ref="BK1:BP1"/>
    <mergeCell ref="A43:B43"/>
    <mergeCell ref="AI2:AM2"/>
    <mergeCell ref="AN2:AR2"/>
    <mergeCell ref="AT2:AU2"/>
    <mergeCell ref="K2:O2"/>
    <mergeCell ref="P2:T2"/>
    <mergeCell ref="U2:AB2"/>
    <mergeCell ref="AC2:AG2"/>
  </mergeCells>
  <conditionalFormatting sqref="E7">
    <cfRule type="colorScale" priority="2">
      <colorScale>
        <cfvo type="min"/>
        <cfvo type="max"/>
        <color rgb="FF63BE7B"/>
        <color rgb="FFFCFCFF"/>
      </colorScale>
    </cfRule>
  </conditionalFormatting>
  <conditionalFormatting sqref="E13">
    <cfRule type="colorScale" priority="86">
      <colorScale>
        <cfvo type="min"/>
        <cfvo type="max"/>
        <color rgb="FFFCFCFF"/>
        <color rgb="FFF8696B"/>
      </colorScale>
    </cfRule>
  </conditionalFormatting>
  <conditionalFormatting sqref="E20">
    <cfRule type="colorScale" priority="85">
      <colorScale>
        <cfvo type="min"/>
        <cfvo type="max"/>
        <color rgb="FFFCFCFF"/>
        <color rgb="FFF8696B"/>
      </colorScale>
    </cfRule>
  </conditionalFormatting>
  <conditionalFormatting sqref="E14">
    <cfRule type="colorScale" priority="84">
      <colorScale>
        <cfvo type="min"/>
        <cfvo type="max"/>
        <color rgb="FFFCFCFF"/>
        <color rgb="FFF8696B"/>
      </colorScale>
    </cfRule>
  </conditionalFormatting>
  <conditionalFormatting sqref="E21">
    <cfRule type="colorScale" priority="83">
      <colorScale>
        <cfvo type="min"/>
        <cfvo type="max"/>
        <color rgb="FFFCFCFF"/>
        <color rgb="FFF8696B"/>
      </colorScale>
    </cfRule>
  </conditionalFormatting>
  <conditionalFormatting sqref="E15">
    <cfRule type="colorScale" priority="82">
      <colorScale>
        <cfvo type="min"/>
        <cfvo type="max"/>
        <color rgb="FFFCFCFF"/>
        <color rgb="FFF8696B"/>
      </colorScale>
    </cfRule>
  </conditionalFormatting>
  <conditionalFormatting sqref="E33">
    <cfRule type="colorScale" priority="81">
      <colorScale>
        <cfvo type="min"/>
        <cfvo type="max"/>
        <color rgb="FFFCFCFF"/>
        <color rgb="FFF8696B"/>
      </colorScale>
    </cfRule>
  </conditionalFormatting>
  <conditionalFormatting sqref="E16">
    <cfRule type="colorScale" priority="80">
      <colorScale>
        <cfvo type="min"/>
        <cfvo type="max"/>
        <color rgb="FFFCFCFF"/>
        <color rgb="FFF8696B"/>
      </colorScale>
    </cfRule>
  </conditionalFormatting>
  <conditionalFormatting sqref="E34">
    <cfRule type="colorScale" priority="79">
      <colorScale>
        <cfvo type="min"/>
        <cfvo type="max"/>
        <color rgb="FFFCFCFF"/>
        <color rgb="FFF8696B"/>
      </colorScale>
    </cfRule>
  </conditionalFormatting>
  <conditionalFormatting sqref="E17">
    <cfRule type="colorScale" priority="78">
      <colorScale>
        <cfvo type="min"/>
        <cfvo type="max"/>
        <color rgb="FFFCFCFF"/>
        <color rgb="FFF8696B"/>
      </colorScale>
    </cfRule>
  </conditionalFormatting>
  <conditionalFormatting sqref="E18">
    <cfRule type="colorScale" priority="77">
      <colorScale>
        <cfvo type="min"/>
        <cfvo type="max"/>
        <color rgb="FFFCFCFF"/>
        <color rgb="FFF8696B"/>
      </colorScale>
    </cfRule>
  </conditionalFormatting>
  <conditionalFormatting sqref="E19">
    <cfRule type="colorScale" priority="76">
      <colorScale>
        <cfvo type="min"/>
        <cfvo type="max"/>
        <color rgb="FFFCFCFF"/>
        <color rgb="FFF8696B"/>
      </colorScale>
    </cfRule>
  </conditionalFormatting>
  <conditionalFormatting sqref="E22">
    <cfRule type="colorScale" priority="7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7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73">
      <colorScale>
        <cfvo type="min"/>
        <cfvo type="max"/>
        <color rgb="FFFCFCFF"/>
        <color rgb="FFF8696B"/>
      </colorScale>
    </cfRule>
  </conditionalFormatting>
  <conditionalFormatting sqref="E25">
    <cfRule type="colorScale" priority="72">
      <colorScale>
        <cfvo type="min"/>
        <cfvo type="max"/>
        <color rgb="FFFCFCFF"/>
        <color rgb="FFF8696B"/>
      </colorScale>
    </cfRule>
  </conditionalFormatting>
  <conditionalFormatting sqref="E27">
    <cfRule type="colorScale" priority="71">
      <colorScale>
        <cfvo type="min"/>
        <cfvo type="max"/>
        <color rgb="FFFCFCFF"/>
        <color rgb="FFF8696B"/>
      </colorScale>
    </cfRule>
  </conditionalFormatting>
  <conditionalFormatting sqref="E28">
    <cfRule type="colorScale" priority="70">
      <colorScale>
        <cfvo type="min"/>
        <cfvo type="max"/>
        <color rgb="FFFCFCFF"/>
        <color rgb="FFF8696B"/>
      </colorScale>
    </cfRule>
  </conditionalFormatting>
  <conditionalFormatting sqref="E29:E31">
    <cfRule type="colorScale" priority="6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E35:E41">
    <cfRule type="colorScale" priority="67">
      <colorScale>
        <cfvo type="min"/>
        <cfvo type="max"/>
        <color rgb="FFFCFCFF"/>
        <color rgb="FFF8696B"/>
      </colorScale>
    </cfRule>
  </conditionalFormatting>
  <conditionalFormatting sqref="F17:I33">
    <cfRule type="colorScale" priority="52">
      <colorScale>
        <cfvo type="min"/>
        <cfvo type="max"/>
        <color rgb="FFFCFCFF"/>
        <color rgb="FFF8696B"/>
      </colorScale>
    </cfRule>
  </conditionalFormatting>
  <conditionalFormatting sqref="J17:J33">
    <cfRule type="colorScale" priority="51">
      <colorScale>
        <cfvo type="min"/>
        <cfvo type="max"/>
        <color rgb="FFFCFCFF"/>
        <color rgb="FFF8696B"/>
      </colorScale>
    </cfRule>
  </conditionalFormatting>
  <conditionalFormatting sqref="F35:I41">
    <cfRule type="colorScale" priority="50">
      <colorScale>
        <cfvo type="min"/>
        <cfvo type="max"/>
        <color rgb="FFFCFCFF"/>
        <color rgb="FFF8696B"/>
      </colorScale>
    </cfRule>
  </conditionalFormatting>
  <conditionalFormatting sqref="J35:J40">
    <cfRule type="colorScale" priority="49">
      <colorScale>
        <cfvo type="min"/>
        <cfvo type="max"/>
        <color rgb="FFFCFCFF"/>
        <color rgb="FFF8696B"/>
      </colorScale>
    </cfRule>
  </conditionalFormatting>
  <conditionalFormatting sqref="F13:I16">
    <cfRule type="colorScale" priority="48">
      <colorScale>
        <cfvo type="min"/>
        <cfvo type="max"/>
        <color rgb="FFFCFCFF"/>
        <color rgb="FFF8696B"/>
      </colorScale>
    </cfRule>
  </conditionalFormatting>
  <conditionalFormatting sqref="J13:J16">
    <cfRule type="colorScale" priority="47">
      <colorScale>
        <cfvo type="min"/>
        <cfvo type="max"/>
        <color rgb="FFFCFCFF"/>
        <color rgb="FFF8696B"/>
      </colorScale>
    </cfRule>
  </conditionalFormatting>
  <conditionalFormatting sqref="F8:I12">
    <cfRule type="colorScale" priority="46">
      <colorScale>
        <cfvo type="min"/>
        <cfvo type="max"/>
        <color rgb="FFFCFCFF"/>
        <color rgb="FFF8696B"/>
      </colorScale>
    </cfRule>
  </conditionalFormatting>
  <conditionalFormatting sqref="J8:J12">
    <cfRule type="colorScale" priority="45">
      <colorScale>
        <cfvo type="min"/>
        <cfvo type="max"/>
        <color rgb="FFFCFCFF"/>
        <color rgb="FFF8696B"/>
      </colorScale>
    </cfRule>
  </conditionalFormatting>
  <conditionalFormatting sqref="P27:T4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T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T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T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:T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T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T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Y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Y2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Y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G4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C17:AG26">
    <cfRule type="colorScale" priority="33">
      <colorScale>
        <cfvo type="min"/>
        <cfvo type="max"/>
        <color rgb="FFFCFCFF"/>
        <color rgb="FFF8696B"/>
      </colorScale>
    </cfRule>
  </conditionalFormatting>
  <conditionalFormatting sqref="AC8:AG16">
    <cfRule type="colorScale" priority="32">
      <colorScale>
        <cfvo type="min"/>
        <cfvo type="max"/>
        <color rgb="FFFCFCFF"/>
        <color rgb="FFF8696B"/>
      </colorScale>
    </cfRule>
  </conditionalFormatting>
  <conditionalFormatting sqref="AC7:AG7">
    <cfRule type="colorScale" priority="31">
      <colorScale>
        <cfvo type="min"/>
        <cfvo type="max"/>
        <color rgb="FFFCFCFF"/>
        <color rgb="FFF8696B"/>
      </colorScale>
    </cfRule>
  </conditionalFormatting>
  <conditionalFormatting sqref="AI27:AL41">
    <cfRule type="colorScale" priority="30">
      <colorScale>
        <cfvo type="min"/>
        <cfvo type="max"/>
        <color rgb="FFFCFCFF"/>
        <color rgb="FFF8696B"/>
      </colorScale>
    </cfRule>
  </conditionalFormatting>
  <conditionalFormatting sqref="AI17:AL26">
    <cfRule type="colorScale" priority="29">
      <colorScale>
        <cfvo type="min"/>
        <cfvo type="max"/>
        <color rgb="FFFCFCFF"/>
        <color rgb="FFF8696B"/>
      </colorScale>
    </cfRule>
  </conditionalFormatting>
  <conditionalFormatting sqref="AR27:AR41">
    <cfRule type="colorScale" priority="27">
      <colorScale>
        <cfvo type="min"/>
        <cfvo type="max"/>
        <color rgb="FFF8696B"/>
        <color rgb="FFFCFCFF"/>
      </colorScale>
    </cfRule>
  </conditionalFormatting>
  <conditionalFormatting sqref="AR17:AR26">
    <cfRule type="colorScale" priority="26">
      <colorScale>
        <cfvo type="min"/>
        <cfvo type="max"/>
        <color rgb="FFF8696B"/>
        <color rgb="FFFCFCFF"/>
      </colorScale>
    </cfRule>
  </conditionalFormatting>
  <conditionalFormatting sqref="AR8:AR16">
    <cfRule type="colorScale" priority="25">
      <colorScale>
        <cfvo type="min"/>
        <cfvo type="max"/>
        <color rgb="FFF8696B"/>
        <color rgb="FFFCFCFF"/>
      </colorScale>
    </cfRule>
  </conditionalFormatting>
  <conditionalFormatting sqref="AR7">
    <cfRule type="colorScale" priority="24">
      <colorScale>
        <cfvo type="min"/>
        <cfvo type="max"/>
        <color rgb="FFFCFCFF"/>
        <color rgb="FFF8696B"/>
      </colorScale>
    </cfRule>
  </conditionalFormatting>
  <conditionalFormatting sqref="AY17:AY41">
    <cfRule type="colorScale" priority="23">
      <colorScale>
        <cfvo type="min"/>
        <cfvo type="max"/>
        <color rgb="FFFCFCFF"/>
        <color rgb="FFF8696B"/>
      </colorScale>
    </cfRule>
  </conditionalFormatting>
  <conditionalFormatting sqref="AZ17:AZ41">
    <cfRule type="colorScale" priority="22">
      <colorScale>
        <cfvo type="min"/>
        <cfvo type="max"/>
        <color rgb="FFFCFCFF"/>
        <color rgb="FFF8696B"/>
      </colorScale>
    </cfRule>
  </conditionalFormatting>
  <conditionalFormatting sqref="AY13:AY15">
    <cfRule type="colorScale" priority="21">
      <colorScale>
        <cfvo type="min"/>
        <cfvo type="max"/>
        <color rgb="FFFCFCFF"/>
        <color rgb="FFF8696B"/>
      </colorScale>
    </cfRule>
  </conditionalFormatting>
  <conditionalFormatting sqref="AZ13:AZ15">
    <cfRule type="colorScale" priority="20">
      <colorScale>
        <cfvo type="min"/>
        <cfvo type="max"/>
        <color rgb="FFFCFCFF"/>
        <color rgb="FFF8696B"/>
      </colorScale>
    </cfRule>
  </conditionalFormatting>
  <conditionalFormatting sqref="AY16">
    <cfRule type="colorScale" priority="19">
      <colorScale>
        <cfvo type="min"/>
        <cfvo type="max"/>
        <color rgb="FFFCFCFF"/>
        <color rgb="FFF8696B"/>
      </colorScale>
    </cfRule>
  </conditionalFormatting>
  <conditionalFormatting sqref="AZ16">
    <cfRule type="colorScale" priority="18">
      <colorScale>
        <cfvo type="min"/>
        <cfvo type="max"/>
        <color rgb="FFFCFCFF"/>
        <color rgb="FFF8696B"/>
      </colorScale>
    </cfRule>
  </conditionalFormatting>
  <conditionalFormatting sqref="AY7">
    <cfRule type="colorScale" priority="17">
      <colorScale>
        <cfvo type="min"/>
        <cfvo type="max"/>
        <color rgb="FFFCFCFF"/>
        <color rgb="FFF8696B"/>
      </colorScale>
    </cfRule>
  </conditionalFormatting>
  <conditionalFormatting sqref="AZ7">
    <cfRule type="colorScale" priority="16">
      <colorScale>
        <cfvo type="min"/>
        <cfvo type="max"/>
        <color rgb="FFFCFCFF"/>
        <color rgb="FFF8696B"/>
      </colorScale>
    </cfRule>
  </conditionalFormatting>
  <conditionalFormatting sqref="P24:T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F8696B"/>
        <color rgb="FFFCFCFF"/>
      </colorScale>
    </cfRule>
  </conditionalFormatting>
  <conditionalFormatting sqref="P15:T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T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T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T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T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I7">
    <cfRule type="colorScale" priority="1">
      <colorScale>
        <cfvo type="min"/>
        <cfvo type="max"/>
        <color rgb="FFFCFCFF"/>
        <color rgb="FFF8696B"/>
      </colorScale>
    </cfRule>
  </conditionalFormatting>
  <conditionalFormatting sqref="D7:D4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7:AM7 AI8:AL16 AM8:AM41">
    <cfRule type="colorScale" priority="92">
      <colorScale>
        <cfvo type="min"/>
        <cfvo type="max"/>
        <color rgb="FFFCFCFF"/>
        <color rgb="FFF8696B"/>
      </colorScale>
    </cfRule>
  </conditionalFormatting>
  <conditionalFormatting sqref="I8:I41">
    <cfRule type="colorScale" priority="96">
      <colorScale>
        <cfvo type="min"/>
        <cfvo type="max"/>
        <color rgb="FFFCFCFF"/>
        <color rgb="FFF8696B"/>
      </colorScale>
    </cfRule>
  </conditionalFormatting>
  <conditionalFormatting sqref="H8:H41">
    <cfRule type="colorScale" priority="98">
      <colorScale>
        <cfvo type="min"/>
        <cfvo type="max"/>
        <color rgb="FFFCFCFF"/>
        <color rgb="FFF8696B"/>
      </colorScale>
    </cfRule>
  </conditionalFormatting>
  <conditionalFormatting sqref="G8:G4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F8:F41">
    <cfRule type="colorScale" priority="102">
      <colorScale>
        <cfvo type="min"/>
        <cfvo type="max"/>
        <color rgb="FFFCFCFF"/>
        <color rgb="FFF8696B"/>
      </colorScale>
    </cfRule>
  </conditionalFormatting>
  <conditionalFormatting sqref="E13:E41">
    <cfRule type="colorScale" priority="104">
      <colorScale>
        <cfvo type="min"/>
        <cfvo type="max"/>
        <color rgb="FFFCFCFF"/>
        <color rgb="FFF8696B"/>
      </colorScale>
    </cfRule>
  </conditionalFormatting>
  <conditionalFormatting sqref="J8:J41">
    <cfRule type="colorScale" priority="10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Сгруппированные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1642581</cp:lastModifiedBy>
  <dcterms:created xsi:type="dcterms:W3CDTF">2021-09-24T23:51:36Z</dcterms:created>
  <dcterms:modified xsi:type="dcterms:W3CDTF">2021-09-25T21:38:28Z</dcterms:modified>
</cp:coreProperties>
</file>