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Mohamed Papers/Ambiguity Paper/"/>
    </mc:Choice>
  </mc:AlternateContent>
  <xr:revisionPtr revIDLastSave="0" documentId="8_{F78929C1-F511-3A48-832C-66E14E259080}" xr6:coauthVersionLast="36" xr6:coauthVersionMax="36" xr10:uidLastSave="{00000000-0000-0000-0000-000000000000}"/>
  <bookViews>
    <workbookView xWindow="4180" yWindow="4360" windowWidth="26040" windowHeight="14940" activeTab="6" xr2:uid="{E03C6B3D-F72E-164A-8602-606E9A8B25D8}"/>
  </bookViews>
  <sheets>
    <sheet name="AmbiGO Coordination Ev" sheetId="4" r:id="rId1"/>
    <sheet name="AmbiGO Attachment Ev" sheetId="2" r:id="rId2"/>
    <sheet name="AmbiGO Analytical Ev" sheetId="7" r:id="rId3"/>
    <sheet name="Coordination testCases" sheetId="3" r:id="rId4"/>
    <sheet name="Attachment testCases" sheetId="1" r:id="rId5"/>
    <sheet name="Analytical tstCases" sheetId="6" r:id="rId6"/>
    <sheet name="Complex testCases" sheetId="5" r:id="rId7"/>
    <sheet name="Comparision" sheetId="8" r:id="rId8"/>
  </sheets>
  <definedNames>
    <definedName name="_xlnm._FilterDatabase" localSheetId="5" hidden="1">'Analytical tstCases'!$C$1:$C$281</definedName>
    <definedName name="_xlnm._FilterDatabase" localSheetId="4" hidden="1">'Attachment testCases'!$H$1:$H$91</definedName>
    <definedName name="_xlnm._FilterDatabase" localSheetId="6" hidden="1">'Complex testCases'!$H$1:$H$126</definedName>
    <definedName name="_xlnm._FilterDatabase" localSheetId="3" hidden="1">'Coordination testCases'!$H$1:$H$102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7" i="6" l="1"/>
  <c r="D42" i="8" l="1"/>
  <c r="D43" i="8"/>
  <c r="D44" i="8"/>
  <c r="D45" i="8"/>
  <c r="D47" i="8"/>
  <c r="D48" i="8"/>
  <c r="D41" i="8"/>
  <c r="B42" i="8"/>
  <c r="B43" i="8"/>
  <c r="B44" i="8"/>
  <c r="B45" i="8"/>
  <c r="B46" i="8"/>
  <c r="D46" i="8" s="1"/>
  <c r="B47" i="8"/>
  <c r="B48" i="8"/>
  <c r="B41" i="8"/>
  <c r="C29" i="8"/>
  <c r="C30" i="8"/>
  <c r="C31" i="8"/>
  <c r="C32" i="8"/>
  <c r="C33" i="8"/>
  <c r="C34" i="8"/>
  <c r="C35" i="8"/>
  <c r="C28" i="8"/>
  <c r="C15" i="8" l="1"/>
  <c r="C14" i="8"/>
  <c r="C16" i="8" s="1"/>
  <c r="C10" i="8"/>
  <c r="C9" i="8"/>
  <c r="C11" i="8" s="1"/>
  <c r="C5" i="8"/>
  <c r="C4" i="8"/>
  <c r="D6" i="8"/>
  <c r="D5" i="8"/>
  <c r="D4" i="8"/>
  <c r="D15" i="8"/>
  <c r="D14" i="8"/>
  <c r="D16" i="8" s="1"/>
  <c r="D11" i="8"/>
  <c r="D10" i="8"/>
  <c r="D9" i="8"/>
  <c r="C6" i="8" l="1"/>
  <c r="L35" i="5"/>
  <c r="L33" i="5"/>
  <c r="L34" i="5" s="1"/>
  <c r="L32" i="5"/>
  <c r="G25" i="5"/>
  <c r="H25" i="5"/>
  <c r="I25" i="5"/>
  <c r="J25" i="5"/>
  <c r="K25" i="5"/>
  <c r="L25" i="5"/>
  <c r="M25" i="5"/>
  <c r="N25" i="5"/>
  <c r="F25" i="5"/>
  <c r="K34" i="5"/>
  <c r="K103" i="5"/>
  <c r="L103" i="5"/>
  <c r="L101" i="5"/>
  <c r="L100" i="5"/>
  <c r="L102" i="5" s="1"/>
  <c r="K100" i="5"/>
  <c r="K102" i="5"/>
  <c r="N90" i="5"/>
  <c r="M90" i="5"/>
  <c r="L90" i="5"/>
  <c r="K90" i="5"/>
  <c r="J90" i="5"/>
  <c r="I90" i="5"/>
  <c r="H90" i="5"/>
  <c r="G90" i="5"/>
  <c r="K278" i="6"/>
  <c r="L278" i="6"/>
  <c r="L276" i="6"/>
  <c r="K276" i="6"/>
  <c r="K275" i="6"/>
  <c r="L275" i="6"/>
  <c r="L277" i="6" s="1"/>
  <c r="E89" i="7"/>
  <c r="E88" i="7"/>
  <c r="E87" i="7"/>
  <c r="E86" i="7"/>
  <c r="E80" i="7"/>
  <c r="F80" i="7"/>
  <c r="G80" i="7"/>
  <c r="D80" i="7"/>
  <c r="N264" i="6"/>
  <c r="M264" i="6"/>
  <c r="L264" i="6"/>
  <c r="K264" i="6"/>
  <c r="J264" i="6"/>
  <c r="I264" i="6"/>
  <c r="H264" i="6"/>
  <c r="G264" i="6"/>
  <c r="F264" i="6"/>
  <c r="K91" i="3"/>
  <c r="L91" i="3"/>
  <c r="L89" i="3"/>
  <c r="L90" i="3" s="1"/>
  <c r="L88" i="3"/>
  <c r="K89" i="3"/>
  <c r="K88" i="3"/>
  <c r="K90" i="3" s="1"/>
  <c r="E63" i="4"/>
  <c r="E62" i="4"/>
  <c r="E61" i="4"/>
  <c r="E60" i="4"/>
  <c r="E55" i="4"/>
  <c r="F55" i="4"/>
  <c r="G55" i="4"/>
  <c r="D55" i="4"/>
  <c r="N78" i="3"/>
  <c r="M78" i="3"/>
  <c r="L78" i="3"/>
  <c r="K78" i="3"/>
  <c r="J78" i="3"/>
  <c r="I78" i="3"/>
  <c r="H78" i="3"/>
  <c r="G78" i="3"/>
  <c r="F78" i="3"/>
  <c r="L80" i="1"/>
  <c r="K79" i="1"/>
  <c r="L78" i="1"/>
  <c r="L77" i="1"/>
  <c r="K80" i="1"/>
  <c r="K78" i="1"/>
  <c r="K77" i="1"/>
  <c r="H69" i="1"/>
  <c r="I69" i="1"/>
  <c r="J69" i="1"/>
  <c r="K69" i="1"/>
  <c r="L69" i="1"/>
  <c r="M69" i="1"/>
  <c r="N69" i="1"/>
  <c r="G69" i="1"/>
  <c r="E46" i="2"/>
  <c r="E45" i="2"/>
  <c r="E44" i="2"/>
  <c r="E43" i="2"/>
  <c r="E39" i="2"/>
  <c r="F39" i="2"/>
  <c r="G39" i="2"/>
  <c r="D39" i="2"/>
  <c r="L79" i="1"/>
</calcChain>
</file>

<file path=xl/sharedStrings.xml><?xml version="1.0" encoding="utf-8"?>
<sst xmlns="http://schemas.openxmlformats.org/spreadsheetml/2006/main" count="1247" uniqueCount="780">
  <si>
    <t>interpretations</t>
  </si>
  <si>
    <t>ambiguity</t>
  </si>
  <si>
    <t>r</t>
  </si>
  <si>
    <t>tp</t>
  </si>
  <si>
    <t>fp</t>
  </si>
  <si>
    <t>tn</t>
  </si>
  <si>
    <t>fn</t>
  </si>
  <si>
    <t>We should consider the wide spread interest in the election</t>
  </si>
  <si>
    <t>The number of voters and the size of this city are too high</t>
  </si>
  <si>
    <t>The grand jury took a swipe at the State Welfare Department</t>
  </si>
  <si>
    <t>John has seen fit to distribute the earned funds through the welfare departments</t>
  </si>
  <si>
    <t>Fulton County should receive some portion of the available funds</t>
  </si>
  <si>
    <t>Mayor William filed suit for divorce from his wife</t>
  </si>
  <si>
    <t>In the event Congress does provide the increase in federal funds</t>
  </si>
  <si>
    <t>It was marked by controversy, anonymous</t>
  </si>
  <si>
    <t>I didn't smell a drop of liquor</t>
  </si>
  <si>
    <t>Midnight phone calls and veiled threats of violence are bad</t>
  </si>
  <si>
    <t>Daniel personally led the fight for the measure</t>
  </si>
  <si>
    <t>If you destroy confidence in banks , you do something to the economy</t>
  </si>
  <si>
    <t>Operating budget for the day schools are common</t>
  </si>
  <si>
    <t>Dallas may get to hear a debate on horse race parimutuels</t>
  </si>
  <si>
    <t>One validated acts of school districts is prevented</t>
  </si>
  <si>
    <t xml:space="preserve">Without dissent , senators passed a bill by Sen Schwartz of Galveston </t>
  </si>
  <si>
    <t>17000 retailers who pay a group of miscellaneous excise taxes by eliminating the requirement that each return be notarised</t>
  </si>
  <si>
    <t xml:space="preserve">Instead , retailers would sign a certificate of correctness </t>
  </si>
  <si>
    <t xml:space="preserve">The State Affairs Committee a bill which would order the referendum on the April ballot </t>
  </si>
  <si>
    <t>Opponents generally argued that the ballot couldn't give enough information about tax proposals</t>
  </si>
  <si>
    <t xml:space="preserve">You should acquire sites for underground storage reservoirs for gas </t>
  </si>
  <si>
    <t>Cotten felt could better be spent providing water for rural Texas</t>
  </si>
  <si>
    <t xml:space="preserve">Fifty-three of the 150 representatives immediately joined Grover as cosigners of the proposal </t>
  </si>
  <si>
    <t>Clark holds an earned Doctor of Education degree</t>
  </si>
  <si>
    <t xml:space="preserve"> </t>
  </si>
  <si>
    <t>recall</t>
  </si>
  <si>
    <t>total = 22</t>
  </si>
  <si>
    <t>precision</t>
  </si>
  <si>
    <t>fmeasure</t>
  </si>
  <si>
    <t>2 or less</t>
  </si>
  <si>
    <t>more</t>
  </si>
  <si>
    <t>Test Cases</t>
  </si>
  <si>
    <t>We should consider (the wide spread interest in the election)</t>
  </si>
  <si>
    <t>We should consider (the wide spread interest) (in the election)</t>
  </si>
  <si>
    <t>John has seen fit to distribute (the earned funds) through t(he welfare departments)</t>
  </si>
  <si>
    <t>John has seen fit to distribute (the earned funds through the welfare departments)</t>
  </si>
  <si>
    <t>Mayor William filed (suit for divorce from his wife)</t>
  </si>
  <si>
    <t>Mayor William filed suit (for divorce from his wife)</t>
  </si>
  <si>
    <t>Mayor William filed ((suit for divorce) (from his wife))</t>
  </si>
  <si>
    <t>(Midnight phone calls) and (veiled threats of violence) are bad</t>
  </si>
  <si>
    <t>(Midnight phone calls and veiled threats) of violence are bad</t>
  </si>
  <si>
    <t>Daniel personally led (the fight) for (the measure)</t>
  </si>
  <si>
    <t>Daniel personally led (the fight for the measure)</t>
  </si>
  <si>
    <t>(One validated acts) (of school districts) is prevented</t>
  </si>
  <si>
    <t>(One validated acts of school districts) is prevented</t>
  </si>
  <si>
    <t>One (validated acts of school districts) is prevented</t>
  </si>
  <si>
    <t xml:space="preserve">Without dissent , senators passed (a bill by Sen Schwartz of Galveston) </t>
  </si>
  <si>
    <t xml:space="preserve">Without dissent , senators passed (a bill) (by Sen Schwartz of Galveston) </t>
  </si>
  <si>
    <t>The State Affairs Committee a bill which would order (the referendum on the April ballot )</t>
  </si>
  <si>
    <t>The State Affairs Committee a bill which would order (the referendum) (on the April ballot )</t>
  </si>
  <si>
    <t xml:space="preserve">You should acquire (sites) f(or underground storage reservoirs for gas) </t>
  </si>
  <si>
    <t xml:space="preserve">You should acquire (sites for underground storage reservoirs for gas) </t>
  </si>
  <si>
    <t>Fifty-three of the 150 representatives immediately joined (Grover) (as cosigners of the proposal )</t>
  </si>
  <si>
    <t>Fifty-three of the 150 representatives immediately joined (Grover as cosigners of the proposal)</t>
  </si>
  <si>
    <t>Manual Interpretations</t>
  </si>
  <si>
    <t>ambiguous</t>
  </si>
  <si>
    <t>non-ambiguous</t>
  </si>
  <si>
    <t>AmbiGO EV</t>
  </si>
  <si>
    <t>TP</t>
  </si>
  <si>
    <t>FP</t>
  </si>
  <si>
    <t>TN</t>
  </si>
  <si>
    <t>FN</t>
  </si>
  <si>
    <t xml:space="preserve">recall = TP / (TP+FN) </t>
  </si>
  <si>
    <t>Precision = TP / (TP+FP)</t>
  </si>
  <si>
    <t xml:space="preserve">F-measure  = 2*(prec*recall)/(prec+recall) </t>
  </si>
  <si>
    <t xml:space="preserve">precision </t>
  </si>
  <si>
    <t>F-measure</t>
  </si>
  <si>
    <t xml:space="preserve">accuracy </t>
  </si>
  <si>
    <t>Accuracy = (TP + TN) / (TP+FP+TN+FN)</t>
  </si>
  <si>
    <t>//failed</t>
  </si>
  <si>
    <t>Manual Evaluation</t>
  </si>
  <si>
    <t>Automatic interpretations</t>
  </si>
  <si>
    <t>Int-Count</t>
  </si>
  <si>
    <t>( We ( should ( consider ( the  wide  spread  interest )( in ( the  election )))))</t>
  </si>
  <si>
    <t>( We ( should ( consider (( the  wide  spread  interest )( in ( the  election ))))))</t>
  </si>
  <si>
    <t>((( The  number )( of ( voters  and (( the  size )( of ( this  city ))))))( are ( too  high )))</t>
  </si>
  <si>
    <t>(((( The  number )( of  voters )) and (( the  size )( of ( this  city ))))( are ( too  high )))</t>
  </si>
  <si>
    <t>((( The  number )( of ( voters  and ( the  size )))( of ( this  city )))( are ( too  high )))</t>
  </si>
  <si>
    <t>(( The  grand  jury )( took ( a  swipe )( at ( the  State  Welfare  Department ))))</t>
  </si>
  <si>
    <t>(( The  grand  jury )( took (( a  swipe )( at ( the  State  Welfare  Department )))))</t>
  </si>
  <si>
    <t>( John ( has ( seen ( fit ( to ( distribute ( the ( earned  funds ( through ( the  welfare  departments ))))))))))</t>
  </si>
  <si>
    <t>( John ( has ( seen  fit ( to ( distribute ( the ( earned  funds ( through ( the  welfare  departments )))))))))</t>
  </si>
  <si>
    <t>( John ( has ( seen ( fit ( to ( distribute ( the ( earned ( funds ( through ( the  welfare  departments )))))))))))</t>
  </si>
  <si>
    <t>( John ( has ( seen (( fit ( to ( distribute ( the ( earned  funds ( through ( the  welfare ))))))) departments ))))</t>
  </si>
  <si>
    <t>( John ( has ( seen  fit ( to ( distribute ( the ( earned ( funds ( through ( the  welfare  departments ))))))))))</t>
  </si>
  <si>
    <t>( John ( has ( seen ( fit ( to ( distribute ( the ( earned  funds ( through (( the  welfare ) departments ))))))))))</t>
  </si>
  <si>
    <t>( John ( has ( seen ( fit ( to ( distribute ( the ( earned  funds ))( through ( the  welfare  departments ))))))))</t>
  </si>
  <si>
    <t>(( Fulton  County )( should ( receive (( some  portion )( of ( the  available  funds ))))))</t>
  </si>
  <si>
    <t>(( Fulton  County )( should ( receive ( some  portion )( of ( the  available  funds )))))</t>
  </si>
  <si>
    <t>(( Fulton  County )( should ( receive (( some  portion )( of (( the  available ) funds ))))))</t>
  </si>
  <si>
    <t>(( Fulton  County )( should ( receive ( some  portion )( of (( the  available ) funds )))))</t>
  </si>
  <si>
    <t>(( Fulton  County )( should ( receive (( some  portion ) of ( the  available  funds )))))</t>
  </si>
  <si>
    <t>(( Fulton  County )( should ( receive ((( some  portion )( of ( the  available ))) funds ))))</t>
  </si>
  <si>
    <t>(( Fulton  County )( should ( receive  some ( portion ( of ( the  available  funds ))))))</t>
  </si>
  <si>
    <t>( Fulton ( County ( should ( receive (( some  portion )( of ( the  available  funds )))))))</t>
  </si>
  <si>
    <t>(( Mayor  William )( filed  suit ( for  divorce )( from ( his  wife ))))</t>
  </si>
  <si>
    <t>(( Mayor  William )( filed ( suit ( for  divorce ))( from ( his  wife ))))</t>
  </si>
  <si>
    <t>(( Mayor  William )( filed  suit ( for ( divorce ( from ( his  wife ))))))</t>
  </si>
  <si>
    <t>(( Mayor  William )( filed ( suit ( for ( divorce ( from ( his  wife )))))))</t>
  </si>
  <si>
    <t>(( Mayor  William )( filed ( suit ( for  divorce )( from ( his  wife )))))</t>
  </si>
  <si>
    <t>(( In ( the  event )) Congress ( does ( provide (( the  increase )( in ( federal  funds ))))))</t>
  </si>
  <si>
    <t>(( In ( the  event )) Congress ( does ( provide ( the  increase )( in ( federal  funds )))))</t>
  </si>
  <si>
    <t>((( Midnight  phone  calls  and  veiled  threats )( of  violence ))( are  bad ))</t>
  </si>
  <si>
    <t>((( Midnight  phone  calls ) and (( veiled  threats )( of  violence )))( are  bad ))</t>
  </si>
  <si>
    <t>( Daniel ( personally  led (( the  fight )( for ( the  measure )))))</t>
  </si>
  <si>
    <t>( Daniel ( personally  led ( the  fight )( for ( the  measure ))))</t>
  </si>
  <si>
    <t>(( If ( you ( destroy ( confidence ( in  banks ))))) ,  you ( do  something ( to ( the  economy ))))</t>
  </si>
  <si>
    <t>(( If ( you ( destroy  confidence ( in  banks )))) ,  you ( do  something ( to ( the  economy ))))</t>
  </si>
  <si>
    <t>((( Operating  budget )( for ( the  day  schools )))( are  common ))</t>
  </si>
  <si>
    <t>( Dallas ( may ( get ( to ( hear ( a  debate )( on ( horse  race  parimutuels )))))))</t>
  </si>
  <si>
    <t>( Dallas ( may ( get ( to ( hear (( a  debate )( on ( horse  race  parimutuels ))))))))</t>
  </si>
  <si>
    <t>((( One  validated  acts )( of ( school  districts )))( is  prevented ))</t>
  </si>
  <si>
    <t>( One ( validated (( acts ( of ( school  districts )))( is  prevented ))))</t>
  </si>
  <si>
    <t>(( One ( validated ( acts ( of ( school  districts )))))( is  prevented ))</t>
  </si>
  <si>
    <t>(((( One  validated ) acts )( of ( school  districts )))( is  prevented ))</t>
  </si>
  <si>
    <t>( One ( validated ( acts ( of ( school  districts ))( is  prevented ))))</t>
  </si>
  <si>
    <t>( One ( validated ( acts ( of (( school  districts )( is  prevented ))))))</t>
  </si>
  <si>
    <t>(((( One  validated  acts )( of  school )) districts )( is  prevented ))</t>
  </si>
  <si>
    <t>(( One ( validated  acts ( of ( school  districts ))))( is  prevented ))</t>
  </si>
  <si>
    <t>(( Without  dissent ) ,  senators ( passed ( a  bill )( by (( Sen  Schwartz )( of  Galveston )))))</t>
  </si>
  <si>
    <t>(( Without  dissent ) ,  senators ( passed (( a  bill )( by (( Sen  Schwartz )( of  Galveston ))))))</t>
  </si>
  <si>
    <t>(( Without  dissent ) ,  senators ( passed ( a  bill )( by ( Sen  Schwartz ))( of  Galveston )))</t>
  </si>
  <si>
    <t>((( 17000  retailers )( who ( pay (( a  group )( of ( miscellaneous  excise ))))))( taxes ( by ( eliminating ( the  requirement )( that (( each  return )( be  notarised )))))))</t>
  </si>
  <si>
    <t>( Instead  ,  retailers ( would ( sign (( a  certificate )( of  correctness )))))</t>
  </si>
  <si>
    <t>(( The  State )( Affairs  Committee (( a  bill )( which ( would ( order ( the  referendum )( on ( the  April  ballot ))))))))</t>
  </si>
  <si>
    <t>(( The  State )( Affairs  Committee (( a  bill )( which ( would ( order (( the  referendum )( on ( the  April  ballot )))))))))</t>
  </si>
  <si>
    <t>( Opponents ( generally  argued ( that (( the  ballot  couldn't )( give ( enough  information )( about ( tax  proposals )))))))</t>
  </si>
  <si>
    <t>( Opponents ( generally  argued ( that (( the  ballot  couldn't )( give (( enough  information )( about ( tax  proposals ))))))))</t>
  </si>
  <si>
    <t>( You ( should ( acquire  sites ( for (( underground  storage  reservoirs )( for  gas ))))))</t>
  </si>
  <si>
    <t>( You ( should ( acquire ( sites ( for ( underground  storage  reservoirs )))( for  gas ))))</t>
  </si>
  <si>
    <t>( Cotten ( felt ( could  better ( be ( spent ( providing  water ( for ( rural  Texas ))))))))</t>
  </si>
  <si>
    <t>( Cotten ( felt ( could  better ( be ( spent ( providing ( water ( for ( rural  Texas )))))))))</t>
  </si>
  <si>
    <t>( Clark ( holds ( an ( earned ( Doctor ( of ( Education  degree )))))))</t>
  </si>
  <si>
    <t>( Clark ( holds ( an ( earned  Doctor ( of ( Education  degree ))))))</t>
  </si>
  <si>
    <t>( Clark ( holds ( an ( earned (( Doctor ( of  Education )) degree )))))</t>
  </si>
  <si>
    <t>Int-Score</t>
  </si>
  <si>
    <t>Interpretaion</t>
  </si>
  <si>
    <t>RI</t>
  </si>
  <si>
    <t>(( Fifty-three ( of ( the  150  representatives )))( immediately  joined ( Grover ( as ( cosigners ( of ( the  proposal )))))))</t>
  </si>
  <si>
    <t>(( Fifty-three ( of ( the  150  representatives )))( immediately  joined  Grover ( as ( cosigners ( of ( the  proposal ))))))</t>
  </si>
  <si>
    <t>accuracy</t>
  </si>
  <si>
    <t>I have cheese and tomato sandwiches</t>
  </si>
  <si>
    <t xml:space="preserve">( I ( have ( cheese  and  tomato  sandwiches )))-57.61982959508896 </t>
  </si>
  <si>
    <t xml:space="preserve">( I ( have ( cheese  and ( tomato  sandwiches ))))-61.226602017879486 </t>
  </si>
  <si>
    <t xml:space="preserve">( I ( have (( cheese  and  tomato ) sandwiches )))-64.32799619436264 </t>
  </si>
  <si>
    <t xml:space="preserve">( I (( have  cheese ) and ( tomato  sandwiches )))-66.30820888280869 </t>
  </si>
  <si>
    <t>They were badly fed and cold and wet</t>
  </si>
  <si>
    <t xml:space="preserve">( They ( were (( badly  fed ) and ( cold  and  wet ))))-62.91708606481552 </t>
  </si>
  <si>
    <t xml:space="preserve">( They ( were ((( badly  fed ) and  cold ) and  wet )))-65.88101744651794 </t>
  </si>
  <si>
    <t xml:space="preserve">( They ( were  badly ( fed  and  cold  and  wet )))-70.3540865778923 </t>
  </si>
  <si>
    <t xml:space="preserve">( They (( were (( badly  fed ) and  cold )) and  wet ))-71.67322343587875 </t>
  </si>
  <si>
    <t xml:space="preserve">( They ( were ( badly  fed  and ( cold  and  wet ))))-73.98730462789536 </t>
  </si>
  <si>
    <r>
      <t xml:space="preserve">they are so </t>
    </r>
    <r>
      <rPr>
        <u/>
        <sz val="14"/>
        <color theme="1"/>
        <rFont val="Menlo"/>
        <family val="2"/>
      </rPr>
      <t>dogmatic</t>
    </r>
    <r>
      <rPr>
        <sz val="14"/>
        <color theme="1"/>
        <rFont val="Menlo"/>
        <family val="2"/>
      </rPr>
      <t xml:space="preserve"> and set in their ways</t>
    </r>
  </si>
  <si>
    <t xml:space="preserve">( they ( are (( so  dogmatic ) and ( set ( in ( their  ways ))))))-59.612963140010834 </t>
  </si>
  <si>
    <t>( they (( are ( so  dogmatic )) and ( set ( in ( their  ways )))))-60.68100970983505</t>
  </si>
  <si>
    <t>You seem to be quite confident and able to answer the questions</t>
  </si>
  <si>
    <t xml:space="preserve">( You ( seem ( to ( be ( quite  confident  and  able ( to ( answer ( the  questions ))))))))-71.21495670080185 </t>
  </si>
  <si>
    <t xml:space="preserve">( You ( seem ( to ( be (( quite  confident ) and ( able ( to ( answer ( the  questions )))))))))-72.70761513710022 </t>
  </si>
  <si>
    <t xml:space="preserve">( You ( seem ( to ( be ( quite  confident  and  able )))( to ( answer ( the  questions )))))-73.34114116430283 </t>
  </si>
  <si>
    <t>The system shall delete the user and send the notification within a month</t>
  </si>
  <si>
    <t xml:space="preserve">(( The  system )( shall (( delete ( the  user )) and ( send ( the  notification )( within ( a  month ))))))-92.8018326163292 </t>
  </si>
  <si>
    <t xml:space="preserve">(( The  system )( shall (( delete ( the  user )) and ( send (( the  notification )( within ( a  month )))))))-93.26937192678452 </t>
  </si>
  <si>
    <t>I like writing novels and short stories</t>
  </si>
  <si>
    <t xml:space="preserve">( I ( like ( writing ( novels  and ( short  stories )))))-63.678278386592865 </t>
  </si>
  <si>
    <t xml:space="preserve">( I ( like (( writing  novels ) and ( short  stories ))))-65.3477081656456 </t>
  </si>
  <si>
    <t xml:space="preserve">( I ( like ( writing (( novels  and  short ) stories ))))-67.26713877916336 </t>
  </si>
  <si>
    <t xml:space="preserve">( I ( like ( writing  novels  and  short  stories )))-70.51163762807846 </t>
  </si>
  <si>
    <t xml:space="preserve">( I ( like ((( writing  novels ) and  short ) stories )))-71.06073421239853 </t>
  </si>
  <si>
    <t xml:space="preserve">( I ( like (( writing  novels ) and  short  stories )))-71.1299232840538 </t>
  </si>
  <si>
    <r>
      <t xml:space="preserve">It caused medical intern or </t>
    </r>
    <r>
      <rPr>
        <u/>
        <sz val="14"/>
        <color theme="1"/>
        <rFont val="Menlo"/>
        <family val="2"/>
      </rPr>
      <t>extern</t>
    </r>
  </si>
  <si>
    <t>social security or railroad is good</t>
  </si>
  <si>
    <t>social security and railroad are good</t>
  </si>
  <si>
    <t>Democratic rank and file are good</t>
  </si>
  <si>
    <t>It caused major conflict or opposition</t>
  </si>
  <si>
    <t>Cordial understanding and relaxation are good</t>
  </si>
  <si>
    <t>Annual dinner and show are good</t>
  </si>
  <si>
    <t>Other uncles and aunts are good</t>
  </si>
  <si>
    <t>Such variety and beauty are good</t>
  </si>
  <si>
    <t>key streets and cars are good</t>
  </si>
  <si>
    <t>Such neighbors and friends are good</t>
  </si>
  <si>
    <t>Educational program and facilities are good</t>
  </si>
  <si>
    <r>
      <t xml:space="preserve">Young </t>
    </r>
    <r>
      <rPr>
        <u/>
        <sz val="14"/>
        <color theme="1"/>
        <rFont val="Menlo"/>
        <family val="2"/>
      </rPr>
      <t>wildlife</t>
    </r>
    <r>
      <rPr>
        <sz val="14"/>
        <color theme="1"/>
        <rFont val="Menlo"/>
        <family val="2"/>
      </rPr>
      <t xml:space="preserve"> and </t>
    </r>
    <r>
      <rPr>
        <u/>
        <sz val="14"/>
        <color theme="1"/>
        <rFont val="Menlo"/>
        <family val="2"/>
      </rPr>
      <t>livestock</t>
    </r>
    <r>
      <rPr>
        <sz val="14"/>
        <color theme="1"/>
        <rFont val="Menlo"/>
        <family val="2"/>
      </rPr>
      <t xml:space="preserve"> are good</t>
    </r>
  </si>
  <si>
    <t>Legislative session and defend are good</t>
  </si>
  <si>
    <t>Theatrical producer and band are good</t>
  </si>
  <si>
    <t>Local business and industry are good</t>
  </si>
  <si>
    <t>Interstate transportation and conspiracy are good</t>
  </si>
  <si>
    <t>Nuclear weapons and jolt are good .</t>
  </si>
  <si>
    <t>New orders and sales are good .</t>
  </si>
  <si>
    <t>Baked ham and sprinkle are good</t>
  </si>
  <si>
    <t>Critical eyes and tongues are good</t>
  </si>
  <si>
    <t>High school and college are good</t>
  </si>
  <si>
    <t>Young men and women are good</t>
  </si>
  <si>
    <t>Various paintings and sculptures are good</t>
  </si>
  <si>
    <t>Soviet tanks and artillery are good</t>
  </si>
  <si>
    <t>New enthusiasm and reliance are good</t>
  </si>
  <si>
    <t>New products and methods are good .</t>
  </si>
  <si>
    <t>Public understanding and support are good</t>
  </si>
  <si>
    <t>Young wildlife and livestock are good</t>
  </si>
  <si>
    <t>(social security) or railroad is good</t>
  </si>
  <si>
    <t>social (security or railroad) is good</t>
  </si>
  <si>
    <t>social (security and railroad) is good</t>
  </si>
  <si>
    <t>(social security) and railroad is good</t>
  </si>
  <si>
    <t>(Democratic rank) and file are good</t>
  </si>
  <si>
    <t>Democratic (rank and file) are good</t>
  </si>
  <si>
    <t>It caused (major conflict) or opposition</t>
  </si>
  <si>
    <t>It caused major (conflict or opposition)</t>
  </si>
  <si>
    <t>(Cordial understanding) and relaxation are good</t>
  </si>
  <si>
    <t>Cordial (understanding and relaxation) are good</t>
  </si>
  <si>
    <t>(Annual dinner) and show are good</t>
  </si>
  <si>
    <t>Annual (dinner and show) are good</t>
  </si>
  <si>
    <t>(Other uncles) and aunts are good</t>
  </si>
  <si>
    <t>Other (uncles and aunts) are good</t>
  </si>
  <si>
    <t>(Such variety) and beauty are good</t>
  </si>
  <si>
    <t>Such (variety and beauty) are good</t>
  </si>
  <si>
    <t>(Such neighbors) and friends are good</t>
  </si>
  <si>
    <t>Such (neighbors and friends) are good</t>
  </si>
  <si>
    <t>(Educational program) and facilities are good</t>
  </si>
  <si>
    <t>Educational (program and facilities) are good</t>
  </si>
  <si>
    <t>(Young wildlife) and livestock are good</t>
  </si>
  <si>
    <t>Young (wildlife and livestock) are good</t>
  </si>
  <si>
    <t>(Legislative session) and defend are good</t>
  </si>
  <si>
    <t>Legislative (session and defend) are good</t>
  </si>
  <si>
    <t>(Theatrical producer) and band are good</t>
  </si>
  <si>
    <t>Theatrical (producer and band) are good</t>
  </si>
  <si>
    <t>(Local business) and industry are good</t>
  </si>
  <si>
    <t>Local (business and industry) are good</t>
  </si>
  <si>
    <t>(Nuclear weapons) and jolt are good .</t>
  </si>
  <si>
    <t>Nuclear (weapons and jolt) are good .</t>
  </si>
  <si>
    <t>(New orders) and sales are good .</t>
  </si>
  <si>
    <t>New (orders and sales) are good .</t>
  </si>
  <si>
    <t>(Baked ham and )sprinkle are good</t>
  </si>
  <si>
    <t>Baked (ham and sprinkle) are good</t>
  </si>
  <si>
    <t>(Critical eyes) and tongues are good</t>
  </si>
  <si>
    <t>Critical (eyes and tongues) are good</t>
  </si>
  <si>
    <t>(Young men) and women are good</t>
  </si>
  <si>
    <t>Young (men and women) are good</t>
  </si>
  <si>
    <t>(Various paintings) and sculptures are good</t>
  </si>
  <si>
    <t>Various (paintings and sculptures) are good</t>
  </si>
  <si>
    <t>(Soviet tanks )and artillery are good</t>
  </si>
  <si>
    <t>Soviet (tanks and artillery) are good</t>
  </si>
  <si>
    <t>(New enthusiasm) and reliance are good</t>
  </si>
  <si>
    <t>New (enthusiasm and reliance) are good</t>
  </si>
  <si>
    <t>(New products) and methods are good .</t>
  </si>
  <si>
    <t>New (products and methods) are good .</t>
  </si>
  <si>
    <t>(Public understanding) and support are good</t>
  </si>
  <si>
    <t>Public (understanding and support) are good</t>
  </si>
  <si>
    <t xml:space="preserve">( It ( caused ( medical  intern  or  extern )))*-61.258722722530365 </t>
  </si>
  <si>
    <t xml:space="preserve">( It (( caused ( medical  intern )) or  extern ))*-67.53583425283432 </t>
  </si>
  <si>
    <t xml:space="preserve">( It ( caused ( medical ( intern  or  extern ))))*-69.4798087477684 </t>
  </si>
  <si>
    <t xml:space="preserve">((( social  security ) or  railroad )( is  good ))*-52.93751758337021 </t>
  </si>
  <si>
    <t xml:space="preserve">(( social ( security  or  railroad ))( is  good ))*-60.6850580573082 </t>
  </si>
  <si>
    <t xml:space="preserve">( social (( security  or  railroad )( is  good )))*-62.41720553487539 </t>
  </si>
  <si>
    <t xml:space="preserve">((( social  security ) and  railroad )( are  good ))*-51.83600467443466 </t>
  </si>
  <si>
    <t xml:space="preserve">(( social ( security  and  railroad ))( are  good ))*-59.58354514837265 </t>
  </si>
  <si>
    <t xml:space="preserve">( social (( security  and  railroad )( are  good )))*-61.31568881124258 </t>
  </si>
  <si>
    <t xml:space="preserve">((( social  security )( and  railroad ))( are  good ))*-63.299656331539154 </t>
  </si>
  <si>
    <t xml:space="preserve">((( Democratic  rank ) and  file )( are  good ))*-55.745348393917084 </t>
  </si>
  <si>
    <t xml:space="preserve">(( Democratic  rank  and  file )( are  good ))*-57.73462527990341 </t>
  </si>
  <si>
    <t xml:space="preserve">( It ( caused ( major  conflict  or  opposition )))*-51.075277745723724 </t>
  </si>
  <si>
    <t xml:space="preserve">( It (( caused ( major  conflict )) or  opposition ))*-59.949187219142914 </t>
  </si>
  <si>
    <t xml:space="preserve">( It ( caused  major ( conflict  or  opposition )))*-64.07814782857895 </t>
  </si>
  <si>
    <t xml:space="preserve">(( Cordial  understanding  and  relaxation )( are  good ))*-60.73001331090927 </t>
  </si>
  <si>
    <t xml:space="preserve">((( Cordial  understanding ) and  relaxation )( are  good ))*-60.73041671514511 </t>
  </si>
  <si>
    <t xml:space="preserve">((( Annual  dinner ) and  show )( are  good ))*-55.74923938512802 </t>
  </si>
  <si>
    <t xml:space="preserve">(( Annual  dinner  and  show )( are  good ))*-56.046503484249115 </t>
  </si>
  <si>
    <t xml:space="preserve">(( Other  uncles  and  aunts )( are  good ))*-54.28807681798935 </t>
  </si>
  <si>
    <t xml:space="preserve">(( Other ( uncles  and  aunts ))( are  good ))*-64.83827394247055 </t>
  </si>
  <si>
    <t xml:space="preserve">( Other ( uncles  and ( aunts  are  good )))*-65.83620685338974 </t>
  </si>
  <si>
    <t xml:space="preserve">( Other ( uncles  and ( aunts ( are  good ))))*-67.9108275771141 </t>
  </si>
  <si>
    <t xml:space="preserve">((( Such  variety ) and  beauty )( are  good ))*-52.72938770055771 </t>
  </si>
  <si>
    <t xml:space="preserve">(( Such  variety  and  beauty )( are  good ))*-54.8824400305748 </t>
  </si>
  <si>
    <t xml:space="preserve">(( key  streets  and  cars )( are  good ))*-45.67991107702255 </t>
  </si>
  <si>
    <t xml:space="preserve">(( Such  neighbors  and  friends )( are  good ))*-47.87934726476669 </t>
  </si>
  <si>
    <t xml:space="preserve">((( Educational  program ) and  facilities )( are  good ))*-53.661730229854584 </t>
  </si>
  <si>
    <t xml:space="preserve">(( Educational  program  and  facilities )( are  good ))*-55.02688831090927 </t>
  </si>
  <si>
    <t xml:space="preserve">(( Young  wildlife  and  livestock )( are  good ))*-57.25794833898544 </t>
  </si>
  <si>
    <t xml:space="preserve">((( Young  wildlife ) and  livestock )( are  good ))*-59.79518264532089 </t>
  </si>
  <si>
    <t xml:space="preserve">(( Young ( wildlife  and  livestock ))( are  good ))*-62.77331680059433 </t>
  </si>
  <si>
    <t xml:space="preserve">( Young (( wildlife  and  livestock )( are  good )))*-66.32942935079336 </t>
  </si>
  <si>
    <t xml:space="preserve">((( Legislative  session ) and  defend )( are  good ))*-62.352472722530365 </t>
  </si>
  <si>
    <t xml:space="preserve">(( Legislative  session ) and ( defend ( are  good )))*-64.52020168304443 </t>
  </si>
  <si>
    <t>( Legislative (( session  and  defend )( are  good )))*-68.07823392003775</t>
  </si>
  <si>
    <t xml:space="preserve">( Theatrical  producer  and  band )( are  good ))*-57.48158115148544 </t>
  </si>
  <si>
    <t xml:space="preserve">((( Theatrical  producer ) and  band )( are  good ))*-57.48198455572128 </t>
  </si>
  <si>
    <t xml:space="preserve">((( Local  business ) and  industry )( are  good ))*-48.017626225948334 </t>
  </si>
  <si>
    <t>(( Local  business  and  industry )( are  good ))*-49.49981540441513</t>
  </si>
  <si>
    <t xml:space="preserve">(( Interstate  transportation  and  conspiracy )( are  good ))*-52.61421054601669 </t>
  </si>
  <si>
    <t xml:space="preserve">((( Interstate  transportation ) and  conspiracy )( are  good ))*-55.66397613286972 </t>
  </si>
  <si>
    <t xml:space="preserve">(( Interstate ( transportation  and  conspiracy ))( are  good ))*-58.12957710027695 </t>
  </si>
  <si>
    <t xml:space="preserve">( Interstate (( transportation  and  conspiracy )( are  good )))*-61.517650328576565 </t>
  </si>
  <si>
    <t xml:space="preserve">((( Nuclear  weapons ) and  jolt )( are  good ) . )*-51.43845981359482 </t>
  </si>
  <si>
    <t xml:space="preserve">(( Nuclear ( weapons  and  jolt ))( are  good ) . )*-58.36255985498428 </t>
  </si>
  <si>
    <t xml:space="preserve">( Nuclear ( weapons  and  jolt )( are  good ) . )*-59.704584300518036 </t>
  </si>
  <si>
    <t xml:space="preserve">(( New  orders  and  sales )( are  good ) . )*-37.64301913976669 </t>
  </si>
  <si>
    <t xml:space="preserve">((( New  orders ) and  sales )( are  good ) . )*-39.52804523706436 </t>
  </si>
  <si>
    <t xml:space="preserve">(( New ( orders  and  sales ))( are  good ) . )*-41.07389861345291 </t>
  </si>
  <si>
    <t xml:space="preserve">( New ( orders  and  sales )( are  good ) . )*-43.900042712688446 </t>
  </si>
  <si>
    <t xml:space="preserve">(( Baked  ham  and  sprinkle )( are  good ))*-67.96188968420029 </t>
  </si>
  <si>
    <t xml:space="preserve">((( Baked  ham ) and  sprinkle )( are  good ))*-68.00579208135605 </t>
  </si>
  <si>
    <t xml:space="preserve">(( Critical  eyes  and  tongues )( are  good ))*-55.49862140417099 </t>
  </si>
  <si>
    <t xml:space="preserve">( Critical (( eyes  and  tongues )( are  good )))*-63.36976146697998 </t>
  </si>
  <si>
    <t xml:space="preserve">(( Critical ( eyes  and  tongues ))( are  good ))*-66.45029205083847 </t>
  </si>
  <si>
    <t xml:space="preserve">(( High  school  and  college )( are  good ))*-51.9685463309288 </t>
  </si>
  <si>
    <t>((( High  school ) and  college )( are  good ))*-53.42695754766464</t>
  </si>
  <si>
    <t xml:space="preserve">(( Young  men  and  women )( are  good ))*-48.25636523962021 </t>
  </si>
  <si>
    <t xml:space="preserve">(( Young ( men  and  women ))( are  good ))*-54.43862861394882 </t>
  </si>
  <si>
    <t>( Young (( men  and  women )( are  good )))*-56.808077812194824</t>
  </si>
  <si>
    <t xml:space="preserve">(( Various  paintings  and  sculptures )( are  good ))*-54.37294238805771 </t>
  </si>
  <si>
    <t xml:space="preserve">( Various (( paintings  and  sculptures )( are  good )))*-62.92465877532959 </t>
  </si>
  <si>
    <t xml:space="preserve">(( Various ( paintings  and  sculptures ))( are  good ))*-65.32461494207382 </t>
  </si>
  <si>
    <t xml:space="preserve">((( Soviet  tanks ) and  artillery )( are  good ))*-52.71129459142685 </t>
  </si>
  <si>
    <t>(( Soviet ( tanks  and  artillery ))( are  good ))*-61.87639755010605</t>
  </si>
  <si>
    <t xml:space="preserve">( New  enthusiasm  and  reliance )( are  good ))*-51.962694585323334 </t>
  </si>
  <si>
    <t>(( New ( enthusiasm  and  reliance ))( are  good ))*-57.478066861629486</t>
  </si>
  <si>
    <t xml:space="preserve">(( New  products  and  methods )( are  good ) . )*-41.178923070430756 </t>
  </si>
  <si>
    <t xml:space="preserve">(( New ( products  and  methods ))( are  good ) . )*-42.067756950855255 </t>
  </si>
  <si>
    <t xml:space="preserve">((( New  products ) and  methods )( are  good ) . )*-43.06394153833389 </t>
  </si>
  <si>
    <t xml:space="preserve">(( Public  understanding  and  support )( are  good ))*-52.31060642004013 </t>
  </si>
  <si>
    <t xml:space="preserve">((( Public  understanding ) and  support )( are  good ))*-54.31129592657089 </t>
  </si>
  <si>
    <t xml:space="preserve">(( Public ( understanding  and  support ))( are  good ))*-57.82597488164902 </t>
  </si>
  <si>
    <t>( Public (( understanding  and  support )( are  good )))*-61.24678011983633</t>
  </si>
  <si>
    <t xml:space="preserve">F*-measure  = 2*(prec*recall)/(prec+recall) </t>
  </si>
  <si>
    <t xml:space="preserve">The general assistance program is good </t>
  </si>
  <si>
    <t xml:space="preserve">(( The  general  assistance  program )( is  good ))-43.717558324337006 </t>
  </si>
  <si>
    <t xml:space="preserve">((( The  general  assistance ) program )( is  good ))-49.928620755672455 </t>
  </si>
  <si>
    <t xml:space="preserve">((( The  general )( assistance  program ))( is  good ))-53.281051099300385 </t>
  </si>
  <si>
    <t xml:space="preserve">(( The  general  assistance )( program ( is  good )))-53.80618518590927 </t>
  </si>
  <si>
    <t xml:space="preserve">(( The  general  assistance ) program ( is  good ))-54.01399081945419 </t>
  </si>
  <si>
    <t xml:space="preserve">(( The ( general  assistance ) program )( is  good ))-54.407292544841766 </t>
  </si>
  <si>
    <t>(( The  general )(( assistance  program )( is  good )))-54.597280979156494</t>
  </si>
  <si>
    <t xml:space="preserve">The amicable property settlement is good </t>
  </si>
  <si>
    <t xml:space="preserve">(( The  amicable  property  settlement )( is  good ))-48.77253192663193 </t>
  </si>
  <si>
    <t xml:space="preserve">((( The  amicable  property ) settlement )( is  good ))-54.98359435796738 </t>
  </si>
  <si>
    <t>((( The  amicable )( property  settlement ))( is  good ))-60.34465354681015</t>
  </si>
  <si>
    <t xml:space="preserve">The general election ballot is good </t>
  </si>
  <si>
    <t xml:space="preserve">(( The  general  election  ballot )( is  good ))-47.57140964269638 </t>
  </si>
  <si>
    <t xml:space="preserve">((( The  general  election ) ballot )( is  good ))-53.782468259334564 </t>
  </si>
  <si>
    <t xml:space="preserve">((( The  general )( election  ballot ))( is  good ))-57.13490051031113 </t>
  </si>
  <si>
    <t xml:space="preserve">(( The ( general  election ) ballot )( is  good ))-58.424077212810516 </t>
  </si>
  <si>
    <t xml:space="preserve">(( The  general )(( election  ballot )( is  good )))-58.4511284828186 </t>
  </si>
  <si>
    <t>(( The  general  election )( ballot ( is  good )))-59.305475652217865</t>
  </si>
  <si>
    <t>The public relations director is good</t>
  </si>
  <si>
    <t xml:space="preserve">(( The  public  relations  director )( is  good ))-45.580648839473724 </t>
  </si>
  <si>
    <t xml:space="preserve">((( The  public  relations ) director )( is  good ))-51.72304290533066 </t>
  </si>
  <si>
    <t xml:space="preserve">(( The ( public  relations ) director )( is  good ))-55.01920050382614 </t>
  </si>
  <si>
    <t>((( The  public )( relations  director ))( is  good ))-55.48843711614609</t>
  </si>
  <si>
    <t>The rural road construction is good</t>
  </si>
  <si>
    <t xml:space="preserve">(( The  rural  road  construction )( is  good ))-47.43015140295029 </t>
  </si>
  <si>
    <t xml:space="preserve">((( The  rural  road ) construction )( is  good ))-53.64121001958847 </t>
  </si>
  <si>
    <t xml:space="preserve">((( The  rural )( road  construction ))( is  good ))-59.00227111577988 </t>
  </si>
  <si>
    <t>The future Legislature sessions are good</t>
  </si>
  <si>
    <t xml:space="preserve">(( The  future  Legislature  sessions )( are  good ))-53.81812137365341 </t>
  </si>
  <si>
    <t xml:space="preserve">(( The  future )( Legislature ( sessions ( are  good ))))-59.775958478450775 </t>
  </si>
  <si>
    <t xml:space="preserve">((( The  future )( Legislature  sessions ))( are  good ))-60.14765304327011 </t>
  </si>
  <si>
    <t>((( The  future  Legislature ) sessions )( are  good ))-61.08344501256943</t>
  </si>
  <si>
    <t>The rural roads bonds are good</t>
  </si>
  <si>
    <t xml:space="preserve">(( The  rural  roads  bonds )( are  good ))-49.5524200797081 </t>
  </si>
  <si>
    <t xml:space="preserve">((( The  rural  roads ) bonds )( are  good ))-54.040322721004486 </t>
  </si>
  <si>
    <t xml:space="preserve">((( The  rural )( roads  bonds ))( are  good ))-59.826562345027924 </t>
  </si>
  <si>
    <t>(( The  rural )( roads ( bonds ( are  good ))))-61.34154552221298</t>
  </si>
  <si>
    <t>The new school superintendent is good</t>
  </si>
  <si>
    <t xml:space="preserve">(( The  new  school  superintendent )( is  good ))-47.48875278234482 </t>
  </si>
  <si>
    <t xml:space="preserve">((( The  new  school ) superintendent )( is  good ))-53.699811398983 </t>
  </si>
  <si>
    <t xml:space="preserve">(( The  new  school )( superintendent ( is  good )))-56.94843715429306 </t>
  </si>
  <si>
    <t xml:space="preserve">(( The  new )( school ( superintendent ( is  good ))))-57.515771329402924 </t>
  </si>
  <si>
    <t xml:space="preserve">(( The  new  school ) superintendent ( is  good ))-57.77769511938095 </t>
  </si>
  <si>
    <t>((( The  new )( school  superintendent ))( is  good ))-59.060876309871674</t>
  </si>
  <si>
    <t>The local option proposal is good</t>
  </si>
  <si>
    <t xml:space="preserve">(( The  local  option  proposal )( is  good ))-44.39371341466904 </t>
  </si>
  <si>
    <t xml:space="preserve">((( The  local  option ) proposal )( is  good ))-50.60477203130722 </t>
  </si>
  <si>
    <t xml:space="preserve">((( The  local )( option  proposal ))( is  good ))-55.96583312749863 </t>
  </si>
  <si>
    <t xml:space="preserve">(( The ( local  option ) proposal )( is  good ))-56.70200461149216 </t>
  </si>
  <si>
    <t xml:space="preserve">(( The  local )(( option  proposal )( is  good )))-57.12586832046509 </t>
  </si>
  <si>
    <t>The real estate brokers are good</t>
  </si>
  <si>
    <t xml:space="preserve">(( The  real  estate  brokers )( are  good ))-45.17576450109482 </t>
  </si>
  <si>
    <t xml:space="preserve">((( The  real  estate ) brokers )( are  good ))-49.4034189581871 </t>
  </si>
  <si>
    <t xml:space="preserve">(( The  real  estate )( brokers ( are  good )))-53.13533443212509 </t>
  </si>
  <si>
    <t xml:space="preserve">(( The  real )(( estate  brokers )( are  good )))-54.3127007484436 </t>
  </si>
  <si>
    <t xml:space="preserve">((( The  real )( estate  brokers ))( are  good ))-54.43267959356308 </t>
  </si>
  <si>
    <t>((( The ( real  estate )) brokers )( are  good ))-57.09348791837692</t>
  </si>
  <si>
    <t>The public utility companies are good</t>
  </si>
  <si>
    <t xml:space="preserve">(( The  public  utility  companies )( are  good ))-44.93848270177841 </t>
  </si>
  <si>
    <t xml:space="preserve">(( The ( public  utility ) companies )( are  good ))-48.15104430913925 </t>
  </si>
  <si>
    <t xml:space="preserve">((( The  public  utility ) companies )( are  good ))-49.166135251522064 </t>
  </si>
  <si>
    <t xml:space="preserve">((( The  public )( utility  companies ))( are  good ))-51.64130347967148 </t>
  </si>
  <si>
    <t xml:space="preserve">(( The  public )(( utility  companies )( are  good )))-53.012938022613525 </t>
  </si>
  <si>
    <t xml:space="preserve">(( The ( public  utility ))( companies ( are  good )))-53.20616054534912 </t>
  </si>
  <si>
    <t xml:space="preserve">(( The  public )( utility ( companies ( are  good ))))-55.772890508174896 </t>
  </si>
  <si>
    <t>The local water project is good</t>
  </si>
  <si>
    <t xml:space="preserve">(( The  local  water  project )( is  good ))-44.70916599035263 </t>
  </si>
  <si>
    <t xml:space="preserve">((( The  local  water ) project )( is  good ))-50.920232236385345 </t>
  </si>
  <si>
    <t xml:space="preserve">(( The  local  water )( project ( is  good )))-52.22411388158798 </t>
  </si>
  <si>
    <t xml:space="preserve">((( The  local )( water  project ))( is  good ))-56.281289517879486 </t>
  </si>
  <si>
    <t>(( The  local )(( water  project )( is  good )))-57.44132089614868</t>
  </si>
  <si>
    <t>The social security system is good</t>
  </si>
  <si>
    <t xml:space="preserve">(( The  social  security  system )( is  good ))-45.192324101924896 </t>
  </si>
  <si>
    <t xml:space="preserve">((( The  social  security ) system )( is  good ))-51.403386533260345 </t>
  </si>
  <si>
    <t xml:space="preserve">(( The  social  security ) system ( is  good ))-54.24901241064072 </t>
  </si>
  <si>
    <t xml:space="preserve">(( The  social )(( security  system )( is  good )))-55.14561319351196 </t>
  </si>
  <si>
    <t xml:space="preserve">(( The ( social  security ) system )( is  good ))-55.64843863248825 </t>
  </si>
  <si>
    <t xml:space="preserve">((( The  social )( security  system ))( is  good ))-56.764443814754486 </t>
  </si>
  <si>
    <t>The federal housing chief is good</t>
  </si>
  <si>
    <t xml:space="preserve">(( The  federal  housing  chief )( is  good ))-43.1721710562706 </t>
  </si>
  <si>
    <t xml:space="preserve">((( The  federal  housing ) chief )( is  good ))-49.383231580257416 </t>
  </si>
  <si>
    <t xml:space="preserve">((( The  federal )( housing  chief ))( is  good ))-54.74429267644882 </t>
  </si>
  <si>
    <t>The paid-for nursing home is good</t>
  </si>
  <si>
    <t xml:space="preserve">(( The  paid-for  nursing  home )( is  good ))-52.74793094396591 </t>
  </si>
  <si>
    <t xml:space="preserve">((( The  paid-for  nursing ) home )( is  good ))-57.56672805547714 </t>
  </si>
  <si>
    <t xml:space="preserve">((( The  paid-for )( nursing  home ))( is  good ))-58.694879949092865 </t>
  </si>
  <si>
    <t xml:space="preserve">(( The  paid-for ( nursing  home ))( is  good ))-60.7320653796196 </t>
  </si>
  <si>
    <t xml:space="preserve">(( The  paid-for  nursing ) home ( is  good ))-60.73444217443466 </t>
  </si>
  <si>
    <t>(( The ( paid-for  nursing ) home )( is  good ))-62.35051077604294</t>
  </si>
  <si>
    <t>The annual tax boost is good</t>
  </si>
  <si>
    <t xml:space="preserve">(( The  annual  tax  boost )( is  good ))-43.952055394649506 </t>
  </si>
  <si>
    <t xml:space="preserve">(( The  annual  tax )( boost ( is  good )))-49.06629794836044 </t>
  </si>
  <si>
    <t xml:space="preserve">((( The  annual  tax ) boost )( is  good ))-50.163117825984955 </t>
  </si>
  <si>
    <t xml:space="preserve">(( The  annual  tax ) boost ( is  good ))-51.526260793209076 </t>
  </si>
  <si>
    <t>((( The  annual )( tax  boost ))( is  good ))-55.524180829524994</t>
  </si>
  <si>
    <t>The social security costs are good</t>
  </si>
  <si>
    <t xml:space="preserve">(( The  social  security  costs )( are  good ))-46.80563968420029 </t>
  </si>
  <si>
    <t xml:space="preserve">((( The  social  security ) costs )( are  good ))-51.03329223394394 </t>
  </si>
  <si>
    <t xml:space="preserve">(( The  social  security )( costs ( are  good )))-52.668526113033295 </t>
  </si>
  <si>
    <t xml:space="preserve">(( The  social )(( security  costs )( are  good )))-53.710665225982666 </t>
  </si>
  <si>
    <t xml:space="preserve">((( The  social )( security  costs ))( are  good ))-56.062552869319916 </t>
  </si>
  <si>
    <t>(( The ( social  security ) costs )( are  good ))-57.09647482633591</t>
  </si>
  <si>
    <t>The Similar payroll tax is good</t>
  </si>
  <si>
    <t xml:space="preserve">(( The  Similar  payroll  tax )( is  good ))-48.890367925167084 </t>
  </si>
  <si>
    <t xml:space="preserve">((( The  Similar  payroll ) tax )( is  good ))-55.10142654180527 </t>
  </si>
  <si>
    <t>((( The  Similar )( payroll  tax ))( is  good ))-60.462487637996674</t>
  </si>
  <si>
    <t>The aged care plan is good</t>
  </si>
  <si>
    <t xml:space="preserve">(( The  aged  care  plan )( is  good ))-52.420797765254974 </t>
  </si>
  <si>
    <t xml:space="preserve">(( The  aged )( care ( plan ( is  good ))))-57.77751582860947 </t>
  </si>
  <si>
    <t xml:space="preserve">(( The  aged  care )( plan ( is  good )))-58.62538379430771 </t>
  </si>
  <si>
    <t xml:space="preserve">((( The  aged  care ) plan )( is  good ))-58.68128722906113 </t>
  </si>
  <si>
    <t xml:space="preserve">(( The ( aged  care ) plan )( is  good ))-59.82785624265671 </t>
  </si>
  <si>
    <t>((( The  aged )( care  plan ))( is  good ))-60.23415321111679</t>
  </si>
  <si>
    <t>The medical care program is good</t>
  </si>
  <si>
    <t xml:space="preserve">(( The  medical  care  program )( is  good ))-44.36459964513779 </t>
  </si>
  <si>
    <t xml:space="preserve">((( The  medical  care ) program )( is  good ))-50.57565826177597 </t>
  </si>
  <si>
    <t xml:space="preserve">(( The  medical )( care ( program ( is  good ))))-53.84169429540634 </t>
  </si>
  <si>
    <t xml:space="preserve">(( The  medical  care )( program ( is  good )))-54.45322459936142 </t>
  </si>
  <si>
    <t xml:space="preserve">(( The  medical  care ) program ( is  good ))-54.66103023290634 </t>
  </si>
  <si>
    <t xml:space="preserve">((( The  medical )( care  program ))( is  good ))-55.93671935796738 </t>
  </si>
  <si>
    <t xml:space="preserve">(( The  medical )(( care  program )( is  good )))-56.661070346832275 </t>
  </si>
  <si>
    <t>(( The ( medical  care ) program )( is  good ))-56.89011496305466</t>
  </si>
  <si>
    <t>The last minute decisions are good</t>
  </si>
  <si>
    <t xml:space="preserve">(( The  last  minute  decisions )( are  good ))-47.647055089473724 </t>
  </si>
  <si>
    <t xml:space="preserve">((( The  last  minute ) decisions )( are  good ))-51.87470763921738 </t>
  </si>
  <si>
    <t xml:space="preserve">(( The ( last  minute ) decisions )( are  good ))-52.546004474163055 </t>
  </si>
  <si>
    <t xml:space="preserve">(( The  last ( minute  decisions ))( are  good ))-54.96074026823044 </t>
  </si>
  <si>
    <t xml:space="preserve">((( The  last )( minute  decisions ))( are  good ))-56.82312721014023 </t>
  </si>
  <si>
    <t>(( The ( last  minute ))( decisions ( are  good )))-58.34305810928345</t>
  </si>
  <si>
    <t>The 4-year college requirement is good</t>
  </si>
  <si>
    <t xml:space="preserve">(( The  4-year  college  requirement )( is  good ))-52.75385898351669 </t>
  </si>
  <si>
    <t xml:space="preserve">((( The  4-year  college ) requirement )( is  good ))-58.96491760015488 </t>
  </si>
  <si>
    <t xml:space="preserve">(( The ( 4-year  college ) requirement )( is  good ))-62.851498782634735 </t>
  </si>
  <si>
    <t xml:space="preserve">(( The  4-year )(( college  requirement )( is  good )))-62.95193338394165 </t>
  </si>
  <si>
    <t>((( The  4-year )( college  requirement ))( is  good ))-63.98353332281113</t>
  </si>
  <si>
    <t>The high school teaching is good</t>
  </si>
  <si>
    <t xml:space="preserve">(( The  high  school  teaching )( is  good ))-47.77149814367294 </t>
  </si>
  <si>
    <t xml:space="preserve">((( The  high  school ) teaching )( is  good ))-51.276247441768646 </t>
  </si>
  <si>
    <t xml:space="preserve">(( The  high )( school ( teaching ( is  good ))))-56.41632121801376 </t>
  </si>
  <si>
    <t xml:space="preserve">(( The  high )(( school  teaching )( is  good )))-57.36225748062134 </t>
  </si>
  <si>
    <t xml:space="preserve">(( The ( high  school ) teaching )( is  good ))-57.82795828580856 </t>
  </si>
  <si>
    <t>((( The  high )( school  teaching ))( is  good ))-58.323037564754486</t>
  </si>
  <si>
    <t>The foreign policy decisions are good</t>
  </si>
  <si>
    <t xml:space="preserve">(( The  foreign  policy  decisions )( are  good ))-45.676420629024506 </t>
  </si>
  <si>
    <t xml:space="preserve">((( The  foreign  policy ) decisions )( are  good ))-49.90406936407089 </t>
  </si>
  <si>
    <t xml:space="preserve">(( The  foreign )(( policy  decisions )( are  good )))-54.24697732925415 </t>
  </si>
  <si>
    <t xml:space="preserve">((( The  foreign )( policy  decisions ))( are  good ))-54.93332999944687 </t>
  </si>
  <si>
    <t xml:space="preserve">(( The ( foreign  policy ) decisions )( are  good ))-57.893769443035126 </t>
  </si>
  <si>
    <t xml:space="preserve">(( The  foreign  policy )( decisions ( are  good )))-57.980892598629 </t>
  </si>
  <si>
    <t>The economic aid policies are good</t>
  </si>
  <si>
    <t xml:space="preserve">(( The  economic  aid  policies )( are  good ))-46.07258838415146 </t>
  </si>
  <si>
    <t xml:space="preserve">((( The  economic  aid ) policies )( are  good ))-50.300237119197845 </t>
  </si>
  <si>
    <t xml:space="preserve">(( The  economic )( aid ( policies ( are  good ))))-53.514175832271576 </t>
  </si>
  <si>
    <t xml:space="preserve">(( The  economic )(( aid  policies )( are  good )))-54.03396463394165 </t>
  </si>
  <si>
    <t xml:space="preserve">((( The  economic )( aid  policies ))( are  good ))-55.32950156927109 </t>
  </si>
  <si>
    <t xml:space="preserve">(( The ( economic  aid ) policies )( are  good ))-57.68076437711716 </t>
  </si>
  <si>
    <t>The international control commission is good</t>
  </si>
  <si>
    <t xml:space="preserve">(( The  international  control  commission )( is  good ))-44.624994695186615 </t>
  </si>
  <si>
    <t xml:space="preserve">((( The  international  control ) commission )( is  good ))-50.8360533118248 </t>
  </si>
  <si>
    <t xml:space="preserve">(( The  international )( control ( commission ( is  good ))))-54.897007405757904 </t>
  </si>
  <si>
    <t xml:space="preserve">((( The  international )( control  commission ))( is  good ))-56.19711631536484 </t>
  </si>
  <si>
    <t xml:space="preserve">(( The  international )(( control  commission )( is  good )))-57.09494638442993 </t>
  </si>
  <si>
    <t>(( The ( international  control ) commission )( is  good ))-57.858754336833954</t>
  </si>
  <si>
    <t>The international inspection system is good</t>
  </si>
  <si>
    <t xml:space="preserve">(( The  international  inspection  system )( is  good ))-46.41110461950302 </t>
  </si>
  <si>
    <t xml:space="preserve">((( The  international  inspection ) system )( is  good ))-52.62216705083847 </t>
  </si>
  <si>
    <t xml:space="preserve">(( The  international  inspection ) system ( is  good ))-55.46779292821884 </t>
  </si>
  <si>
    <t xml:space="preserve">(( The ( international  inspection ) system )( is  good ))-56.769658267498016 </t>
  </si>
  <si>
    <t xml:space="preserve">((( The  international )( inspection  system ))( is  good ))-57.98322814702988 </t>
  </si>
  <si>
    <t xml:space="preserve">(( The  international )(( inspection  system )( is  good )))-58.88105630874634 </t>
  </si>
  <si>
    <t>The global danger points are good</t>
  </si>
  <si>
    <t xml:space="preserve">(( The  global  danger  points )( are  good ))-48.451742589473724 </t>
  </si>
  <si>
    <t xml:space="preserve">((( The  global  danger ) points )( are  good ))-52.67939513921738 </t>
  </si>
  <si>
    <t xml:space="preserve">(( The  global  danger )( points ( are  good )))-54.027590215206146 </t>
  </si>
  <si>
    <t xml:space="preserve">((( The  global )( danger  points ))( are  good ))-57.70865577459335 </t>
  </si>
  <si>
    <t xml:space="preserve">(( The  global )(( danger  points )( are  good )))-58.10771036148071 </t>
  </si>
  <si>
    <t>The special town meeting is good</t>
  </si>
  <si>
    <t xml:space="preserve">(( The  special  town  meeting )( is  good ))-44.8259796500206 </t>
  </si>
  <si>
    <t xml:space="preserve">((( The  special  town ) meeting )( is  good ))-50.119081914424896 </t>
  </si>
  <si>
    <t xml:space="preserve">(( The  special  town ) meeting ( is  good ))-50.91303104162216 </t>
  </si>
  <si>
    <t>((( The  special )( town  meeting ))( is  good ))-56.39810508489609</t>
  </si>
  <si>
    <t>The free enterprise track is good</t>
  </si>
  <si>
    <t xml:space="preserve">(( The  free  enterprise  track )( is  good ))-49.53936618566513 </t>
  </si>
  <si>
    <t xml:space="preserve">(( The  free  enterprise )( track ( is  good )))-55.37033885717392 </t>
  </si>
  <si>
    <t xml:space="preserve">((( The  free  enterprise ) track )( is  good ))-55.750424802303314 </t>
  </si>
  <si>
    <t xml:space="preserve">(( The  free  enterprise ) track ( is  good ))-56.96385997533798 </t>
  </si>
  <si>
    <t xml:space="preserve">(( The ( free  enterprise ) track )( is  good ))-57.22690695524216 </t>
  </si>
  <si>
    <t xml:space="preserve">(( The  free )(( enterprise  track )( is  good )))-59.338308811187744 </t>
  </si>
  <si>
    <t>((( The  free )( enterprise  track ))( is  good ))-61.11148589849472</t>
  </si>
  <si>
    <t>The common decency charge is good</t>
  </si>
  <si>
    <t xml:space="preserve">(( The  common  decency  charge )( is  good ))-48.37991946935654 </t>
  </si>
  <si>
    <t xml:space="preserve">((( The  common  decency ) charge )( is  good ))-54.590981900691986 </t>
  </si>
  <si>
    <t xml:space="preserve">(( The  common  decency )( charge ( is  good )))-54.741884648799896 </t>
  </si>
  <si>
    <t xml:space="preserve">(( The ( common  decency ) charge )( is  good ))-55.34170264005661 </t>
  </si>
  <si>
    <t>(( The  common )(( decency  charge )( is  good )))-59.37217569351196</t>
  </si>
  <si>
    <t>The local police station is good</t>
  </si>
  <si>
    <t xml:space="preserve">(( The  local  police  station )( is  good ))-46.68860477209091 </t>
  </si>
  <si>
    <t xml:space="preserve">((( The  local  police ) station )( is  good ))-52.89966720342636 </t>
  </si>
  <si>
    <t>((( The  local )( police  station ))( is  good ))-58.260726392269135</t>
  </si>
  <si>
    <t>The full-time CD director is good</t>
  </si>
  <si>
    <t xml:space="preserve">(( The  full-time  CD  director )( is  good ))-48.479696691036224 </t>
  </si>
  <si>
    <t xml:space="preserve">((( The  full-time  CD ) director )( is  good ))-54.690759122371674 </t>
  </si>
  <si>
    <t>((( The  full-time )( CD  director ))( is  good ))-60.05182212591171</t>
  </si>
  <si>
    <t>The previous grand juries are good</t>
  </si>
  <si>
    <t xml:space="preserve">(( The  previous  grand  juries )( are  good ))-49.96057742834091 </t>
  </si>
  <si>
    <t xml:space="preserve">((( The  previous )( grand  juries ))( are  good ))-58.31952232122421 </t>
  </si>
  <si>
    <t xml:space="preserve">((( The  previous  grand ) juries )( are  good ))-60.771200597286224 </t>
  </si>
  <si>
    <t>(( The ( previous  grand  juries ))( are  good ))-62.56373733282089</t>
  </si>
  <si>
    <t>The friendly test suit is good</t>
  </si>
  <si>
    <t xml:space="preserve">(( The  friendly  test  suit )( is  good ))-46.348837316036224 </t>
  </si>
  <si>
    <t xml:space="preserve">((( The  friendly  test ) suit )( is  good ))-52.55989593267441 </t>
  </si>
  <si>
    <t xml:space="preserve">(( The  friendly )( test ( suit ( is  good ))))-56.09008640050888 </t>
  </si>
  <si>
    <t xml:space="preserve">(( The  friendly )(( test  suit )( is  good )))-56.67149209976196 </t>
  </si>
  <si>
    <t xml:space="preserve">(( The ( friendly  test ) suit )( is  good ))-56.85142630338669 </t>
  </si>
  <si>
    <t>((( The  friendly )( test  suit ))( is  good ))-57.920957028865814</t>
  </si>
  <si>
    <t>The anonymous midnight phone-calls are good</t>
  </si>
  <si>
    <t xml:space="preserve">(( The  anonymous  midnight  phone-calls )( are  good ))-58.061586797237396 </t>
  </si>
  <si>
    <t xml:space="preserve">((( The  anonymous  midnight ) phone-calls )( are  good ))-62.28923934698105 </t>
  </si>
  <si>
    <t xml:space="preserve">(( The  anonymous )(( midnight  phone-calls )( are  good )))-64.9021897315979 </t>
  </si>
  <si>
    <t xml:space="preserve">(( The  anonymous  midnight )( phone-calls ( are  good )))-64.9431728720665 </t>
  </si>
  <si>
    <t xml:space="preserve">(( The ( anonymous  midnight ) phone-calls )( are  good ))-66.0290920138359 </t>
  </si>
  <si>
    <t xml:space="preserve">((( The  anonymous )( midnight  phone-calls ))( are  good ))-67.31849998235703 </t>
  </si>
  <si>
    <t>The county-wide day schools are good</t>
  </si>
  <si>
    <t xml:space="preserve">(( The  county-wide  day  schools )( are  good ))-51.971552312374115 </t>
  </si>
  <si>
    <t xml:space="preserve">((( The  county-wide  day ) schools )( are  good ))-56.1992010474205 </t>
  </si>
  <si>
    <t xml:space="preserve">(( The ( county-wide  day ) schools )( are  good ))-56.837380826473236 </t>
  </si>
  <si>
    <t xml:space="preserve">((( The  county-wide )( day  schools ))( are  good ))-58.92298072576523 </t>
  </si>
  <si>
    <t xml:space="preserve">(( The  county-wide )(( day  schools )( are  good )))-59.85582208633423 </t>
  </si>
  <si>
    <t xml:space="preserve">(( The ( county-wide  day ))( schools ( are  good )))-62.46752452850342 </t>
  </si>
  <si>
    <t>The big cities Thursday is good</t>
  </si>
  <si>
    <t xml:space="preserve">(( The  big  cities ) Thursday ( is  good ))-45.784819066524506 </t>
  </si>
  <si>
    <t>((( The  big  cities ) Thursday )( is  good ))-48.38936370611191</t>
  </si>
  <si>
    <t>The national child health is good</t>
  </si>
  <si>
    <t xml:space="preserve">(( The  national  child  health )( is  good ))-45.25347751379013 </t>
  </si>
  <si>
    <t xml:space="preserve">((( The  national  child ) health )( is  good ))-51.464536130428314 </t>
  </si>
  <si>
    <t xml:space="preserve">((( The  national )( child  health ))( is  good ))-56.82559531927109 </t>
  </si>
  <si>
    <t xml:space="preserve">(( The ( national  child ) health )( is  good ))-57.11425131559372 </t>
  </si>
  <si>
    <t xml:space="preserve">(( The  national )(( child  health )( is  good )))-57.52461862564087 </t>
  </si>
  <si>
    <t>The direct government research is good</t>
  </si>
  <si>
    <t xml:space="preserve">(( The  direct  government  research )( is  good ))-42.8767609000206 </t>
  </si>
  <si>
    <t xml:space="preserve">((( The  direct  government ) research )( is  good ))-49.087821424007416 </t>
  </si>
  <si>
    <t xml:space="preserve">(( The  direct  government ) research ( is  good ))-52.292183339595795 </t>
  </si>
  <si>
    <t xml:space="preserve">(( The  direct )(( government  research )( is  good )))-54.20499277114868 </t>
  </si>
  <si>
    <t xml:space="preserve">((( The  direct )( government  research ))( is  good ))-54.448884427547455 </t>
  </si>
  <si>
    <t>(( The ( direct  government ) research )( is  good ))-54.459496676921844</t>
  </si>
  <si>
    <t>The first year students are good</t>
  </si>
  <si>
    <t xml:space="preserve">(( The  first  year  students )( are  good ))-43.12689822912216 </t>
  </si>
  <si>
    <t xml:space="preserve">((( The  first  year ) students )( are  good ))-47.354550778865814 </t>
  </si>
  <si>
    <t xml:space="preserve">(( The ( first  year ) students )( are  good ))-49.11812323331833 </t>
  </si>
  <si>
    <t xml:space="preserve">((( The  first )( year  students ))( are  good ))-52.383813321590424 </t>
  </si>
  <si>
    <t xml:space="preserve">(( The  first )(( year  students )( are  good )))-52.83392953872681 </t>
  </si>
  <si>
    <t>(( The ( first  year ))( students ( are  good )))-54.74826526641846</t>
  </si>
  <si>
    <t>The extended hospital stay is good</t>
  </si>
  <si>
    <t xml:space="preserve">(( The  extended  hospital  stay )( is  good ))-51.654039800167084 </t>
  </si>
  <si>
    <t xml:space="preserve">(( The  extended  hospital )( stay ( is  good )))-54.81789821386337 </t>
  </si>
  <si>
    <t xml:space="preserve">((( The  extended  hospital ) stay )( is  good ))-57.22379153966904 </t>
  </si>
  <si>
    <t xml:space="preserve">(( The (( extended  hospital ) stay ))( is  good ))-61.316337049007416 </t>
  </si>
  <si>
    <t>( The ( extended (( hospital  stay )( is  good ))))-61.486696660518646</t>
  </si>
  <si>
    <t>The other White House is good</t>
  </si>
  <si>
    <t xml:space="preserve">(( The  other  White  House )( is  good ))-42.18656009435654 </t>
  </si>
  <si>
    <t xml:space="preserve">(( The  other )(( White  House )( is  good )))-49.99926233291626 </t>
  </si>
  <si>
    <t xml:space="preserve">((( The  other )( White  House ))( is  good ))-50.0237917304039 </t>
  </si>
  <si>
    <t xml:space="preserve">((( The  other  White ) House )( is  good ))-51.63349860906601 </t>
  </si>
  <si>
    <t xml:space="preserve">(( The ( other  White ) House )( is  good ))-52.609460055828094 </t>
  </si>
  <si>
    <t>The last eight years are good</t>
  </si>
  <si>
    <t xml:space="preserve">(( The  last  eight  years )( are  good ))-41.584310948848724 </t>
  </si>
  <si>
    <t xml:space="preserve">((( The  last )( eight  years ))( are  good ))-48.36757129430771 </t>
  </si>
  <si>
    <t xml:space="preserve">(( The  last )( eight  years )( are  good ))-49.38050597906113 </t>
  </si>
  <si>
    <t xml:space="preserve">((( The  last ) eight  years )( are  good ))-49.758868634700775 </t>
  </si>
  <si>
    <t xml:space="preserve">(( The ( last  eight ) years )( are  good ))-49.898244082927704 </t>
  </si>
  <si>
    <t xml:space="preserve">((( The  last  eight ) years )( are  good ))-50.51929706335068 </t>
  </si>
  <si>
    <t xml:space="preserve">(( The ( last ( eight  years )))( are  good ))-53.29694241285324 </t>
  </si>
  <si>
    <t>(( The  last )(( eight  years )( are  good )))-54.91419076919556</t>
  </si>
  <si>
    <r>
      <t xml:space="preserve">The new ad </t>
    </r>
    <r>
      <rPr>
        <u/>
        <sz val="14"/>
        <color theme="1"/>
        <rFont val="Menlo"/>
        <family val="2"/>
      </rPr>
      <t>hoc</t>
    </r>
    <r>
      <rPr>
        <sz val="14"/>
        <color theme="1"/>
        <rFont val="Menlo"/>
        <family val="2"/>
      </rPr>
      <t xml:space="preserve"> is good</t>
    </r>
  </si>
  <si>
    <t xml:space="preserve">((( The  new )( ad  hoc ))( is  good ))-47.80094760656357 </t>
  </si>
  <si>
    <t xml:space="preserve">(( The  new  ad  hoc )( is  good ))-50.55227893590927 </t>
  </si>
  <si>
    <t xml:space="preserve">((( The  new  ad ) hoc )( is  good ))-53.27135223150253 </t>
  </si>
  <si>
    <t xml:space="preserve">(( The  new  ad )( hoc ( is  good )))-56.53485530614853 </t>
  </si>
  <si>
    <t xml:space="preserve">(( The  new  ad ) hoc ( is  good ))-57.36411327123642 </t>
  </si>
  <si>
    <t>The heavy court costs are good</t>
  </si>
  <si>
    <t xml:space="preserve">(( The  heavy  court  costs )( are  good ))-44.72346347570419 </t>
  </si>
  <si>
    <t xml:space="preserve">((( The  heavy  court ) costs )( are  good ))-48.951116025447845 </t>
  </si>
  <si>
    <t xml:space="preserve">(( The  heavy  court )( costs ( are  good )))-50.5863499045372 </t>
  </si>
  <si>
    <t xml:space="preserve">(( The  heavy )(( court  costs )( are  good )))-52.29512643814087 </t>
  </si>
  <si>
    <t xml:space="preserve">((( The  heavy )( court  costs ))( are  good ))-52.7981418967247 </t>
  </si>
  <si>
    <t>(( The ( heavy  court ) costs )( are  good ))-55.941918551921844</t>
  </si>
  <si>
    <t>There are several Superior Court</t>
  </si>
  <si>
    <t xml:space="preserve">( There ( are ( several  Superior  Court )))-48.82173007726669 </t>
  </si>
  <si>
    <t xml:space="preserve">( There ( are  several ( Superior  Court )))-52.43590039014816 </t>
  </si>
  <si>
    <t xml:space="preserve">( There ( are ( several  Superior ) Court ))-55.334896504879 </t>
  </si>
  <si>
    <t>( There ( are (( several  Superior ) Court )))-56.71439927816391</t>
  </si>
  <si>
    <t>The former Fire Chief is good</t>
  </si>
  <si>
    <t xml:space="preserve">(( The  former  Fire  Chief )( is  good ))-50.246462285518646 </t>
  </si>
  <si>
    <t xml:space="preserve">((( The  former  Fire ) Chief )( is  good ))-56.52665466070175 </t>
  </si>
  <si>
    <t xml:space="preserve">((( The  former )( Fire  Chief ))( is  good ))-58.08369392156601 </t>
  </si>
  <si>
    <t xml:space="preserve">((( The  former ) Fire  Chief )( is  good ))-60.28368180990219 </t>
  </si>
  <si>
    <t>The nuclear test ban is good</t>
  </si>
  <si>
    <t xml:space="preserve">(( The  nuclear  test  ban )( is  good ))-47.57055515050888 </t>
  </si>
  <si>
    <t xml:space="preserve">((( The  nuclear  test ) ban )( is  good ))-53.781613767147064 </t>
  </si>
  <si>
    <t xml:space="preserve">(( The  nuclear  test )( ban ( is  good )))-54.78984874486923 </t>
  </si>
  <si>
    <t xml:space="preserve">(( The  nuclear )( test ( ban ( is  good ))))-57.31180614233017 </t>
  </si>
  <si>
    <t xml:space="preserve">((( The  nuclear )( test  ban ))( is  good ))-59.14267486333847 </t>
  </si>
  <si>
    <t>The miscellaneous excise taxes are good</t>
  </si>
  <si>
    <t xml:space="preserve">(( The  miscellaneous  excise  taxes )( are  good ))-56.28354877233505 </t>
  </si>
  <si>
    <t xml:space="preserve">((( The  miscellaneous  excise ) taxes )( are  good ))-60.511193692684174 </t>
  </si>
  <si>
    <t xml:space="preserve">(( The ( miscellaneous  excise ) taxes )( are  good ))-60.894860446453094 </t>
  </si>
  <si>
    <t xml:space="preserve">(( The  miscellaneous )(( excise  taxes )( are  good )))-62.042349338531494 </t>
  </si>
  <si>
    <t xml:space="preserve">(( The  miscellaneous  excise )( taxes ( are  good )))-64.27051585912704 </t>
  </si>
  <si>
    <t xml:space="preserve">(( The ( miscellaneous ( excise  taxes )))( are  good ))-65.27706640958786 </t>
  </si>
  <si>
    <t>((( The  miscellaneous )( excise  taxes ))( are  good ))-65.42130988836288</t>
  </si>
  <si>
    <t>The (general assistance) program is good</t>
  </si>
  <si>
    <t>The general (assistance program) is good</t>
  </si>
  <si>
    <t xml:space="preserve">The (amicable property) settlement is good </t>
  </si>
  <si>
    <t xml:space="preserve">The amicable (property settlement) is good </t>
  </si>
  <si>
    <t>The (general election) ballot is good</t>
  </si>
  <si>
    <t>The general (election ballot) is good</t>
  </si>
  <si>
    <t>The (public relations) director is good</t>
  </si>
  <si>
    <t>The public (relations director) is good</t>
  </si>
  <si>
    <t>The (future Legislature) sessions are good</t>
  </si>
  <si>
    <t>The future (Legislature sessions) are good</t>
  </si>
  <si>
    <t>The (new school) superintendent is good</t>
  </si>
  <si>
    <t>The new (school superintendent) is good</t>
  </si>
  <si>
    <t>The (local option) proposal is good</t>
  </si>
  <si>
    <t>The local (option proposal) is good</t>
  </si>
  <si>
    <t>The (public utility) companies are good</t>
  </si>
  <si>
    <t>The public (utility companies) are good</t>
  </si>
  <si>
    <t>The (local water) project is good</t>
  </si>
  <si>
    <t>The local (water project) is good</t>
  </si>
  <si>
    <t>The (social security) system is good</t>
  </si>
  <si>
    <t>The social (security system) is good</t>
  </si>
  <si>
    <t>The (federal housing) chief is good</t>
  </si>
  <si>
    <t>The federal (housing chief) is good</t>
  </si>
  <si>
    <t>The (paid-for nursing) home is good</t>
  </si>
  <si>
    <t>The paid-for (nursing home) is good</t>
  </si>
  <si>
    <t>The (annual tax) boost is good</t>
  </si>
  <si>
    <t>The annual (tax boost) is good</t>
  </si>
  <si>
    <t>The (social security) costs are good</t>
  </si>
  <si>
    <t>The social (security costs) are good</t>
  </si>
  <si>
    <t>The (Similar payroll) tax is good</t>
  </si>
  <si>
    <t>The Similar (payroll tax) is good</t>
  </si>
  <si>
    <t>The (aged care) plan is good</t>
  </si>
  <si>
    <t>The aged (care plan) is good</t>
  </si>
  <si>
    <t>The (4-year college) requirement is good</t>
  </si>
  <si>
    <t>The 4-year (college requirement) is good</t>
  </si>
  <si>
    <t>The (foreign policy) decisions are good</t>
  </si>
  <si>
    <t>The foreign (policy decisions) are good</t>
  </si>
  <si>
    <t>The (international control) commission is good</t>
  </si>
  <si>
    <t>The international (control commission) is good</t>
  </si>
  <si>
    <t>The (international inspection) system is good</t>
  </si>
  <si>
    <t>The international (inspection system) is good</t>
  </si>
  <si>
    <t>The (special town) meeting is good</t>
  </si>
  <si>
    <t>The special (town meeting) is good</t>
  </si>
  <si>
    <t>The (free enterprise) track is good</t>
  </si>
  <si>
    <t>The free (enterprise track) is good</t>
  </si>
  <si>
    <t>The (full-time CD) director is good</t>
  </si>
  <si>
    <t>The full-time (CD director) is good</t>
  </si>
  <si>
    <t>The (previous grand) juries are good</t>
  </si>
  <si>
    <t>The previous (grand juries) are good</t>
  </si>
  <si>
    <t>The (friendly test) suit is good</t>
  </si>
  <si>
    <t>The friendly (test suit) is good</t>
  </si>
  <si>
    <t>The (national child) health is good</t>
  </si>
  <si>
    <t>The national (child health) is good</t>
  </si>
  <si>
    <t>The (global danger) points are good</t>
  </si>
  <si>
    <t>The global (danger points) are good</t>
  </si>
  <si>
    <t>Look at the dog with one eye</t>
  </si>
  <si>
    <t xml:space="preserve">( Look ( at (( the  dog )( with ( one  eye )))))-53.60527324676514 </t>
  </si>
  <si>
    <t xml:space="preserve">( Look ( at ( the  dog ))( with ( one  eye )))-54.09901734441519 </t>
  </si>
  <si>
    <t>I saw a boy</t>
  </si>
  <si>
    <t xml:space="preserve">( I ( saw ( a  boy )))-33.348444402217865 </t>
  </si>
  <si>
    <t>I saw the boy with the telescope</t>
  </si>
  <si>
    <t xml:space="preserve">( I ( saw ( the  boy )( with ( the  telescope ))))-50.13180011510849 </t>
  </si>
  <si>
    <t>( I ( saw (( the  boy )( with ( the  telescope )))))-50.93983691930771</t>
  </si>
  <si>
    <t>I saw a man on a hill with a telescope</t>
  </si>
  <si>
    <t xml:space="preserve">( I ( saw ( a  man )( on ( a  hill ))( with ( a  telescope ))))-67.27250522375107 </t>
  </si>
  <si>
    <t xml:space="preserve">( I ( saw ( a  man )( on (( a  hill )( with ( a  telescope ))))))-68.10217374563217 </t>
  </si>
  <si>
    <t xml:space="preserve">( I ( saw (( a  man )( on ( a  hill )))( with ( a  telescope ))))-68.32846349477768 </t>
  </si>
  <si>
    <t xml:space="preserve">( I ( saw (( a  man )( on (( a  hill )( with ( a  telescope )))))))-68.99476665258408 </t>
  </si>
  <si>
    <t xml:space="preserve">( I ( saw (( a  man )( on ( a  hill ))( with ( a  telescope )))))-70.33713239431381 </t>
  </si>
  <si>
    <t>He fed her cat food</t>
  </si>
  <si>
    <t xml:space="preserve">( He ( fed ( her  cat  food )))-51.38233035802841 </t>
  </si>
  <si>
    <t xml:space="preserve">( He ( fed (( her  cat ) food )))-59.67845767736435 </t>
  </si>
  <si>
    <t xml:space="preserve">( He ( fed ( her  cat ) food ))-60.24179643392563 </t>
  </si>
  <si>
    <t xml:space="preserve">( He ( fed ( her ( cat  food ))))-60.39330857992172 </t>
  </si>
  <si>
    <t>( He ( fed  her ( cat  food )))-62.60420697927475</t>
  </si>
  <si>
    <t>Sarah gave a bath to her dog wearing a pink t-shirt</t>
  </si>
  <si>
    <t xml:space="preserve">( Sarah ( gave ( a  bath )( to ( her  dog ))( wearing ( a  pink  t-shirt ))))-104.94759982824326 </t>
  </si>
  <si>
    <t xml:space="preserve">( Sarah ( gave ( a  bath )( to (( her  dog )( wearing ( a  pink  t-shirt ))))))-105.55179876089096 </t>
  </si>
  <si>
    <t xml:space="preserve">( Sarah ( gave ( a  bath )( to ( her  dog ( wearing ( a  pink  t-shirt ))))))-105.64178818464279 </t>
  </si>
  <si>
    <t xml:space="preserve">( Sarah ( gave (( a  bath )( to (( her  dog )( wearing ( a  pink  t-shirt )))))))-106.44610303640366 </t>
  </si>
  <si>
    <t xml:space="preserve">( Sarah ( gave (( a  bath )( to ( her  dog ( wearing ( a  pink  t-shirt )))))))-106.53608816862106 </t>
  </si>
  <si>
    <t xml:space="preserve">( Sarah ( gave (( a  bath )( to ( her  dog )))( wearing ( a  pink  t-shirt ))))-106.78368467092514 </t>
  </si>
  <si>
    <t xml:space="preserve">( Sarah ( gave (( a  bath )( to ( her  dog ))( wearing ( a  pink  t-shirt )))))-107.15215295553207 </t>
  </si>
  <si>
    <r>
      <t>Sarah</t>
    </r>
    <r>
      <rPr>
        <sz val="10"/>
        <color theme="1"/>
        <rFont val="Menlo"/>
        <family val="2"/>
      </rPr>
      <t xml:space="preserve"> gave a bath to her dog wearing a pink t-shirt</t>
    </r>
  </si>
  <si>
    <t>( Sarah ( gave ((( a  bath )( to ( her  dog )))( wearing ( a  pink  t-shirt )))))-107.58587497472763</t>
  </si>
  <si>
    <t>The professor said on Monday he would give an exam</t>
  </si>
  <si>
    <t xml:space="preserve">(( The  professor )( said (( on  Monday ) he ( would ( give ( an  exam ))))))-73.18488162755966 </t>
  </si>
  <si>
    <t xml:space="preserve">(( The  professor )( said ( on  Monday )( he ( would ( give ( an  exam ))))))-73.24251574277878 </t>
  </si>
  <si>
    <t>The burglar threatened the student with the knife</t>
  </si>
  <si>
    <t xml:space="preserve">(( The  burglar )( threatened ( the  student )( with ( the  knife ))))-63.34027713537216 </t>
  </si>
  <si>
    <t>(( The  burglar )( threatened (( the  student )( with ( the  knife )))))-64.14830869436264</t>
  </si>
  <si>
    <t>The chicken is ready to eat</t>
  </si>
  <si>
    <t>(( The  chicken )( is ( ready ( to  eat ))))-43.17665332555771</t>
  </si>
  <si>
    <t>I shot an elephant in my pajamas</t>
  </si>
  <si>
    <t xml:space="preserve">( I ( shot ( an  elephant )( in ( my  pajamas ))))-59.3492836356163 </t>
  </si>
  <si>
    <t xml:space="preserve">( I ( shot (( an  elephant )( in ( my  pajamas )))))-59.62267154455185 </t>
  </si>
  <si>
    <r>
      <t xml:space="preserve">A lady with a </t>
    </r>
    <r>
      <rPr>
        <u/>
        <sz val="10"/>
        <color theme="1"/>
        <rFont val="Menlo"/>
        <family val="2"/>
      </rPr>
      <t>clipboard</t>
    </r>
    <r>
      <rPr>
        <sz val="10"/>
        <color theme="1"/>
        <rFont val="Menlo"/>
        <family val="2"/>
      </rPr>
      <t xml:space="preserve"> stopped me in the street the other day</t>
    </r>
  </si>
  <si>
    <t xml:space="preserve">((( A  lady )( with ( a  clipboard )))( stopped  me ( in (( the  street )( the  other  day )))))-91.62563174962997 </t>
  </si>
  <si>
    <t>((( A  lady )( with ( a  clipboard )))( stopped  me ( in ( the  street ))( the  other  day )))-91.87082356214523</t>
  </si>
  <si>
    <t>She spread the bread with socks </t>
  </si>
  <si>
    <t xml:space="preserve">( She ( spread ( the  bread )( with  socks )))-55.58237308263779 </t>
  </si>
  <si>
    <t>( She ( spread (( the  bread )( with  socks ))))-56.39040893316269</t>
  </si>
  <si>
    <r>
      <t xml:space="preserve">I need to </t>
    </r>
    <r>
      <rPr>
        <u/>
        <sz val="10"/>
        <color theme="1"/>
        <rFont val="Menlo"/>
        <family val="2"/>
      </rPr>
      <t>pee</t>
    </r>
    <r>
      <rPr>
        <sz val="10"/>
        <color theme="1"/>
        <rFont val="Menlo"/>
        <family val="2"/>
      </rPr>
      <t> like a racehorse </t>
    </r>
  </si>
  <si>
    <t xml:space="preserve">( I need ( to ( pee like ( a  racehorse  ))))-55.073893547058105 </t>
  </si>
  <si>
    <t xml:space="preserve">( I need ( to ( pee like  a  racehorse  )))-60.63397216796875 </t>
  </si>
  <si>
    <t>The murderer killed the student with a book</t>
  </si>
  <si>
    <t xml:space="preserve">(( The  murderer )( killed ( the  student )( with ( a  book ))))-58.6366485953331 </t>
  </si>
  <si>
    <t xml:space="preserve">(( The  murderer )( killed (( the  student )( with ( a  book )))))-59.444681107997894 </t>
  </si>
  <si>
    <t>The teacher said on Friday he would give a test</t>
  </si>
  <si>
    <t xml:space="preserve">(( The  teacher )( said (( on  Friday ) he ( would ( give ( a  test ))))))-69.38055270910263 </t>
  </si>
  <si>
    <t>(( The  teacher )( said ( on  Friday )( he ( would ( give ( a  test ))))))-69.4381839632988</t>
  </si>
  <si>
    <t>Visiting relatives can be boring</t>
  </si>
  <si>
    <t xml:space="preserve">(( Visiting  relatives )( can ( be  boring )))-51.869108617305756 </t>
  </si>
  <si>
    <t>( Visiting ( relatives ( can ( be  boring ))))-53.20630931854248</t>
  </si>
  <si>
    <t>They are cooking apples</t>
  </si>
  <si>
    <t>( They ( are ( cooking  apples )))-37.28455203771591</t>
  </si>
  <si>
    <t>Peter saw his neighbor with binoculars</t>
  </si>
  <si>
    <t xml:space="preserve">( Peter ( saw ( his  neighbor )( with  binoculars )))-57.6698517203331 </t>
  </si>
  <si>
    <t>( Peter ( saw (( his  neighbor )( with  binoculars ))))-59.623670518398285</t>
  </si>
  <si>
    <t>somebody complimented me on my driving today</t>
  </si>
  <si>
    <t xml:space="preserve">( somebody ( complimented  me ( on ( my  driving  today ))))-71.44626468420029 </t>
  </si>
  <si>
    <t>( somebody ( complimented  me ( on ( my  driving )) today ))-71.62337702512741</t>
  </si>
  <si>
    <t>I believe in clubs for young people</t>
  </si>
  <si>
    <t xml:space="preserve">( I ( believe ( in ( clubs ( for ( young  people ))))))-52.197714269161224 </t>
  </si>
  <si>
    <t xml:space="preserve">( I ( believe ( in  clubs )( for ( young  people ))))-53.36184686422348 </t>
  </si>
  <si>
    <t>Our Approach</t>
  </si>
  <si>
    <t>AmbiGO Tool</t>
  </si>
  <si>
    <t>Recall</t>
  </si>
  <si>
    <t>Precision</t>
  </si>
  <si>
    <t>Fmeasure</t>
  </si>
  <si>
    <t>Coordination</t>
  </si>
  <si>
    <t>Attachment</t>
  </si>
  <si>
    <t>Analytical</t>
  </si>
  <si>
    <t xml:space="preserve">Interpretations </t>
  </si>
  <si>
    <t>Frequency</t>
  </si>
  <si>
    <t>percentage</t>
  </si>
  <si>
    <t>total sentences = 131</t>
  </si>
  <si>
    <t>incorrect interpretations count</t>
  </si>
  <si>
    <t>correct interpretations percentages</t>
  </si>
  <si>
    <t>Incorrect percentage</t>
  </si>
  <si>
    <t>total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</si>
</sst>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Menlo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Menlo"/>
      <family val="2"/>
    </font>
    <font>
      <sz val="10"/>
      <color theme="1"/>
      <name val="Calibri"/>
      <family val="2"/>
      <scheme val="minor"/>
    </font>
    <font>
      <sz val="10"/>
      <color theme="1"/>
      <name val="Menlo"/>
      <family val="2"/>
    </font>
    <font>
      <sz val="12"/>
      <color theme="1"/>
      <name val="Menlo"/>
      <family val="2"/>
    </font>
    <font>
      <u/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 wrapText="1"/>
    </xf>
    <xf numFmtId="0" fontId="3" fillId="2" borderId="1" xfId="0" applyFont="1" applyFill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0" xfId="0" applyFont="1" applyFill="1" applyBorder="1" applyAlignment="1"/>
    <xf numFmtId="0" fontId="4" fillId="0" borderId="2" xfId="0" applyFont="1" applyFill="1" applyBorder="1" applyAlignment="1"/>
    <xf numFmtId="0" fontId="4" fillId="0" borderId="1" xfId="0" applyFont="1" applyFill="1" applyBorder="1" applyAlignme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0" fontId="4" fillId="0" borderId="1" xfId="0" applyFont="1" applyFill="1" applyBorder="1"/>
    <xf numFmtId="0" fontId="9" fillId="0" borderId="0" xfId="0" applyFont="1" applyAlignment="1">
      <alignment vertical="center" wrapText="1"/>
    </xf>
    <xf numFmtId="0" fontId="2" fillId="0" borderId="1" xfId="0" applyFont="1" applyFill="1" applyBorder="1" applyAlignment="1"/>
    <xf numFmtId="0" fontId="0" fillId="0" borderId="1" xfId="0" applyFill="1" applyBorder="1"/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Approach vs AmbiGO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Comparision!$C$1:$C$3</c:f>
              <c:strCache>
                <c:ptCount val="3"/>
                <c:pt idx="0">
                  <c:v>Our Approach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Comparision!$A$4:$B$16</c:f>
              <c:multiLvlStrCache>
                <c:ptCount val="13"/>
                <c:lvl>
                  <c:pt idx="0">
                    <c:v>Recall</c:v>
                  </c:pt>
                  <c:pt idx="1">
                    <c:v>Precision</c:v>
                  </c:pt>
                  <c:pt idx="2">
                    <c:v>Fmeasure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Fmeasure</c:v>
                  </c:pt>
                  <c:pt idx="10">
                    <c:v>Recall</c:v>
                  </c:pt>
                  <c:pt idx="11">
                    <c:v>Precision</c:v>
                  </c:pt>
                  <c:pt idx="12">
                    <c:v>Fmeasure</c:v>
                  </c:pt>
                </c:lvl>
                <c:lvl>
                  <c:pt idx="4">
                    <c:v>Attachment</c:v>
                  </c:pt>
                  <c:pt idx="9">
                    <c:v>Analytical</c:v>
                  </c:pt>
                </c:lvl>
              </c:multiLvlStrCache>
            </c:multiLvlStrRef>
          </c:cat>
          <c:val>
            <c:numRef>
              <c:f>Comparision!$C$4:$C$16</c:f>
              <c:numCache>
                <c:formatCode>0.00</c:formatCode>
                <c:ptCount val="13"/>
                <c:pt idx="0">
                  <c:v>0.95833333333333337</c:v>
                </c:pt>
                <c:pt idx="1">
                  <c:v>0.88461538461538458</c:v>
                </c:pt>
                <c:pt idx="2">
                  <c:v>0.91999999999999993</c:v>
                </c:pt>
                <c:pt idx="5">
                  <c:v>1</c:v>
                </c:pt>
                <c:pt idx="6">
                  <c:v>0.52631578947368418</c:v>
                </c:pt>
                <c:pt idx="7">
                  <c:v>0.68965517241379315</c:v>
                </c:pt>
                <c:pt idx="10">
                  <c:v>1</c:v>
                </c:pt>
                <c:pt idx="11">
                  <c:v>0.54166666666666663</c:v>
                </c:pt>
                <c:pt idx="12">
                  <c:v>0.70270270270270274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7348-B3BB-4D9DE97FA101}"/>
            </c:ext>
          </c:extLst>
        </c:ser>
        <c:ser>
          <c:idx val="1"/>
          <c:order val="1"/>
          <c:tx>
            <c:strRef>
              <c:f>Comparision!$D$1:$D$3</c:f>
              <c:strCache>
                <c:ptCount val="3"/>
                <c:pt idx="0">
                  <c:v>AmbiGO Tool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Comparision!$A$4:$B$16</c:f>
              <c:multiLvlStrCache>
                <c:ptCount val="13"/>
                <c:lvl>
                  <c:pt idx="0">
                    <c:v>Recall</c:v>
                  </c:pt>
                  <c:pt idx="1">
                    <c:v>Precision</c:v>
                  </c:pt>
                  <c:pt idx="2">
                    <c:v>Fmeasure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Fmeasure</c:v>
                  </c:pt>
                  <c:pt idx="10">
                    <c:v>Recall</c:v>
                  </c:pt>
                  <c:pt idx="11">
                    <c:v>Precision</c:v>
                  </c:pt>
                  <c:pt idx="12">
                    <c:v>Fmeasure</c:v>
                  </c:pt>
                </c:lvl>
                <c:lvl>
                  <c:pt idx="4">
                    <c:v>Attachment</c:v>
                  </c:pt>
                  <c:pt idx="9">
                    <c:v>Analytical</c:v>
                  </c:pt>
                </c:lvl>
              </c:multiLvlStrCache>
            </c:multiLvlStrRef>
          </c:cat>
          <c:val>
            <c:numRef>
              <c:f>Comparision!$D$4:$D$16</c:f>
              <c:numCache>
                <c:formatCode>General</c:formatCode>
                <c:ptCount val="13"/>
                <c:pt idx="0">
                  <c:v>0.125</c:v>
                </c:pt>
                <c:pt idx="1">
                  <c:v>1</c:v>
                </c:pt>
                <c:pt idx="2">
                  <c:v>0.22222222222222221</c:v>
                </c:pt>
                <c:pt idx="5">
                  <c:v>0.1</c:v>
                </c:pt>
                <c:pt idx="6" formatCode="0.00">
                  <c:v>1</c:v>
                </c:pt>
                <c:pt idx="7">
                  <c:v>0.18181818181818182</c:v>
                </c:pt>
                <c:pt idx="10">
                  <c:v>0.21875</c:v>
                </c:pt>
                <c:pt idx="11" formatCode="0.00">
                  <c:v>0.875</c:v>
                </c:pt>
                <c:pt idx="1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4-7348-B3BB-4D9DE97F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44639"/>
        <c:axId val="637834015"/>
      </c:barChart>
      <c:catAx>
        <c:axId val="6378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4015"/>
        <c:crosses val="autoZero"/>
        <c:auto val="1"/>
        <c:lblAlgn val="ctr"/>
        <c:lblOffset val="100"/>
        <c:noMultiLvlLbl val="0"/>
      </c:catAx>
      <c:valAx>
        <c:axId val="637834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46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3380628766148"/>
          <c:y val="7.9223280897327636E-2"/>
          <c:w val="0.81507132818666617"/>
          <c:h val="0.74638605075897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Comparision!$C$27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Comparision!$C$28:$C$35</c:f>
              <c:numCache>
                <c:formatCode>General</c:formatCode>
                <c:ptCount val="8"/>
                <c:pt idx="0">
                  <c:v>8.3969465648854963E-2</c:v>
                </c:pt>
                <c:pt idx="1">
                  <c:v>0.33587786259541985</c:v>
                </c:pt>
                <c:pt idx="2">
                  <c:v>0.13740458015267176</c:v>
                </c:pt>
                <c:pt idx="3">
                  <c:v>0.10687022900763359</c:v>
                </c:pt>
                <c:pt idx="4">
                  <c:v>0.10687022900763359</c:v>
                </c:pt>
                <c:pt idx="5">
                  <c:v>0.16030534351145037</c:v>
                </c:pt>
                <c:pt idx="6">
                  <c:v>4.5801526717557252E-2</c:v>
                </c:pt>
                <c:pt idx="7">
                  <c:v>3.0534351145038167E-2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5-BE4F-9074-28C1B659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5616911"/>
        <c:axId val="642503823"/>
      </c:barChart>
      <c:catAx>
        <c:axId val="88561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Interpretations Count</a:t>
                </a:r>
                <a:r>
                  <a:rPr lang="en-US" sz="1200" b="1" baseline="0"/>
                  <a:t> per Sentence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3823"/>
        <c:crosses val="autoZero"/>
        <c:auto val="1"/>
        <c:lblAlgn val="ctr"/>
        <c:lblOffset val="100"/>
        <c:noMultiLvlLbl val="0"/>
      </c:catAx>
      <c:valAx>
        <c:axId val="642503823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Percentaage of Sentences</a:t>
                </a:r>
                <a:r>
                  <a:rPr lang="en-US" sz="1100" b="1" baseline="0"/>
                  <a:t>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4449877750611249E-2"/>
              <c:y val="0.1600968314409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1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Percentage of correct interpretations per interpretations</a:t>
            </a:r>
            <a:r>
              <a:rPr lang="en-US" sz="1800" baseline="0">
                <a:solidFill>
                  <a:schemeClr val="tx1"/>
                </a:solidFill>
              </a:rPr>
              <a:t> count</a:t>
            </a:r>
          </a:p>
          <a:p>
            <a:pPr>
              <a:defRPr sz="1800">
                <a:solidFill>
                  <a:schemeClr val="tx1"/>
                </a:solidFill>
              </a:defRPr>
            </a:pPr>
            <a:r>
              <a:rPr lang="en-US" sz="1800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6798939736493"/>
          <c:y val="0.24302159598471249"/>
          <c:w val="0.87250428783035783"/>
          <c:h val="0.65566606805728234"/>
        </c:manualLayout>
      </c:layout>
      <c:lineChart>
        <c:grouping val="stacked"/>
        <c:varyColors val="0"/>
        <c:ser>
          <c:idx val="0"/>
          <c:order val="0"/>
          <c:tx>
            <c:strRef>
              <c:f>Comparision!$D$40</c:f>
              <c:strCache>
                <c:ptCount val="1"/>
                <c:pt idx="0">
                  <c:v>correct interpretations percentages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Comparision!$D$41:$D$48</c:f>
              <c:numCache>
                <c:formatCode>General</c:formatCode>
                <c:ptCount val="8"/>
                <c:pt idx="0">
                  <c:v>1</c:v>
                </c:pt>
                <c:pt idx="1">
                  <c:v>0.90909090909090906</c:v>
                </c:pt>
                <c:pt idx="2">
                  <c:v>0.70370370370370372</c:v>
                </c:pt>
                <c:pt idx="3">
                  <c:v>0.625</c:v>
                </c:pt>
                <c:pt idx="4">
                  <c:v>0.48571428571428577</c:v>
                </c:pt>
                <c:pt idx="5">
                  <c:v>0.45238095238095233</c:v>
                </c:pt>
                <c:pt idx="6">
                  <c:v>0.47619047619047616</c:v>
                </c:pt>
                <c:pt idx="7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3-2C43-8ECA-E3ED378D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2898191"/>
        <c:axId val="643374159"/>
      </c:lineChart>
      <c:catAx>
        <c:axId val="64289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74159"/>
        <c:crosses val="autoZero"/>
        <c:auto val="1"/>
        <c:lblAlgn val="ctr"/>
        <c:lblOffset val="100"/>
        <c:noMultiLvlLbl val="0"/>
      </c:catAx>
      <c:valAx>
        <c:axId val="643374159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81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139700</xdr:rowOff>
    </xdr:from>
    <xdr:to>
      <xdr:col>12</xdr:col>
      <xdr:colOff>571500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1A9BF-91FB-194F-A24A-D723AA78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19</xdr:row>
      <xdr:rowOff>190500</xdr:rowOff>
    </xdr:from>
    <xdr:to>
      <xdr:col>12</xdr:col>
      <xdr:colOff>584200</xdr:colOff>
      <xdr:row>34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3189B-E156-1C40-928D-1B9D2425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736600</xdr:colOff>
      <xdr:row>39</xdr:row>
      <xdr:rowOff>196850</xdr:rowOff>
    </xdr:from>
    <xdr:to>
      <xdr:col>12</xdr:col>
      <xdr:colOff>88900</xdr:colOff>
      <xdr:row>51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6E6DC-FD93-964E-A302-DFDE3AA18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D128-ACB1-4A4E-A81A-8902B3BBC4C4}">
  <dimension ref="A1:I63"/>
  <sheetViews>
    <sheetView workbookViewId="0">
      <selection activeCell="E60" sqref="E60:E62"/>
    </sheetView>
  </sheetViews>
  <sheetFormatPr baseColWidth="10" defaultRowHeight="16" x14ac:dyDescent="0.2"/>
  <cols>
    <col min="1" max="1" width="36.1640625" style="26" customWidth="1"/>
    <col min="2" max="2" width="48.1640625" style="25" customWidth="1"/>
    <col min="3" max="3" width="14.6640625" customWidth="1"/>
  </cols>
  <sheetData>
    <row r="1" spans="1:7" ht="16" customHeight="1" x14ac:dyDescent="0.25">
      <c r="A1" s="43" t="s">
        <v>38</v>
      </c>
      <c r="B1" s="43" t="s">
        <v>61</v>
      </c>
      <c r="C1" s="43"/>
      <c r="D1" s="44" t="s">
        <v>64</v>
      </c>
      <c r="E1" s="44"/>
      <c r="F1" s="44"/>
      <c r="G1" s="44"/>
    </row>
    <row r="2" spans="1:7" ht="16" customHeight="1" x14ac:dyDescent="0.25">
      <c r="A2" s="43"/>
      <c r="B2" s="43"/>
      <c r="C2" s="43"/>
      <c r="D2" s="6" t="s">
        <v>65</v>
      </c>
      <c r="E2" s="6" t="s">
        <v>66</v>
      </c>
      <c r="F2" s="6" t="s">
        <v>67</v>
      </c>
      <c r="G2" s="6" t="s">
        <v>68</v>
      </c>
    </row>
    <row r="3" spans="1:7" ht="38" x14ac:dyDescent="0.2">
      <c r="A3" s="28" t="s">
        <v>176</v>
      </c>
      <c r="B3" s="28"/>
      <c r="C3" s="8" t="s">
        <v>63</v>
      </c>
      <c r="D3" s="8"/>
      <c r="E3" s="8"/>
      <c r="F3" s="8"/>
      <c r="G3" s="8">
        <v>1</v>
      </c>
    </row>
    <row r="4" spans="1:7" ht="38" x14ac:dyDescent="0.2">
      <c r="A4" s="42" t="s">
        <v>177</v>
      </c>
      <c r="B4" s="28" t="s">
        <v>206</v>
      </c>
      <c r="C4" s="45" t="s">
        <v>62</v>
      </c>
      <c r="D4" s="8"/>
      <c r="E4" s="8"/>
      <c r="F4" s="8"/>
      <c r="G4" s="46">
        <v>1</v>
      </c>
    </row>
    <row r="5" spans="1:7" ht="38" x14ac:dyDescent="0.2">
      <c r="A5" s="42"/>
      <c r="B5" s="28" t="s">
        <v>205</v>
      </c>
      <c r="C5" s="45"/>
      <c r="D5" s="8"/>
      <c r="E5" s="8"/>
      <c r="F5" s="8"/>
      <c r="G5" s="47"/>
    </row>
    <row r="6" spans="1:7" ht="38" x14ac:dyDescent="0.2">
      <c r="A6" s="42" t="s">
        <v>178</v>
      </c>
      <c r="B6" s="28" t="s">
        <v>207</v>
      </c>
      <c r="C6" s="46" t="s">
        <v>62</v>
      </c>
      <c r="D6" s="8"/>
      <c r="E6" s="8"/>
      <c r="F6" s="8"/>
      <c r="G6" s="46">
        <v>1</v>
      </c>
    </row>
    <row r="7" spans="1:7" ht="38" x14ac:dyDescent="0.2">
      <c r="A7" s="42"/>
      <c r="B7" s="28" t="s">
        <v>208</v>
      </c>
      <c r="C7" s="47"/>
      <c r="D7" s="8"/>
      <c r="E7" s="8"/>
      <c r="F7" s="8"/>
      <c r="G7" s="47"/>
    </row>
    <row r="8" spans="1:7" ht="38" x14ac:dyDescent="0.2">
      <c r="A8" s="42" t="s">
        <v>179</v>
      </c>
      <c r="B8" s="28" t="s">
        <v>209</v>
      </c>
      <c r="C8" s="45" t="s">
        <v>62</v>
      </c>
      <c r="D8" s="8"/>
      <c r="E8" s="8"/>
      <c r="F8" s="8"/>
      <c r="G8" s="46">
        <v>1</v>
      </c>
    </row>
    <row r="9" spans="1:7" ht="38" x14ac:dyDescent="0.2">
      <c r="A9" s="42"/>
      <c r="B9" s="28" t="s">
        <v>210</v>
      </c>
      <c r="C9" s="45"/>
      <c r="D9" s="8"/>
      <c r="E9" s="8"/>
      <c r="F9" s="8"/>
      <c r="G9" s="47"/>
    </row>
    <row r="10" spans="1:7" ht="38" x14ac:dyDescent="0.2">
      <c r="A10" s="42" t="s">
        <v>180</v>
      </c>
      <c r="B10" s="28" t="s">
        <v>211</v>
      </c>
      <c r="C10" s="45" t="s">
        <v>62</v>
      </c>
      <c r="D10" s="8"/>
      <c r="E10" s="8"/>
      <c r="F10" s="8"/>
      <c r="G10" s="46">
        <v>1</v>
      </c>
    </row>
    <row r="11" spans="1:7" ht="38" x14ac:dyDescent="0.2">
      <c r="A11" s="42"/>
      <c r="B11" s="28" t="s">
        <v>212</v>
      </c>
      <c r="C11" s="45"/>
      <c r="D11" s="8"/>
      <c r="E11" s="8"/>
      <c r="F11" s="8"/>
      <c r="G11" s="47"/>
    </row>
    <row r="12" spans="1:7" ht="38" customHeight="1" x14ac:dyDescent="0.2">
      <c r="A12" s="42" t="s">
        <v>181</v>
      </c>
      <c r="B12" s="28" t="s">
        <v>213</v>
      </c>
      <c r="C12" s="45" t="s">
        <v>62</v>
      </c>
      <c r="D12" s="8"/>
      <c r="E12" s="8"/>
      <c r="F12" s="8"/>
      <c r="G12" s="46">
        <v>1</v>
      </c>
    </row>
    <row r="13" spans="1:7" ht="18" customHeight="1" x14ac:dyDescent="0.2">
      <c r="A13" s="42"/>
      <c r="B13" s="28" t="s">
        <v>214</v>
      </c>
      <c r="C13" s="45"/>
      <c r="D13" s="8"/>
      <c r="E13" s="8"/>
      <c r="F13" s="8"/>
      <c r="G13" s="47"/>
    </row>
    <row r="14" spans="1:7" ht="38" customHeight="1" x14ac:dyDescent="0.2">
      <c r="A14" s="42" t="s">
        <v>182</v>
      </c>
      <c r="B14" s="28" t="s">
        <v>215</v>
      </c>
      <c r="C14" s="45" t="s">
        <v>62</v>
      </c>
      <c r="D14" s="46">
        <v>1</v>
      </c>
      <c r="E14" s="8"/>
      <c r="F14" s="8"/>
      <c r="G14" s="8"/>
    </row>
    <row r="15" spans="1:7" ht="18" customHeight="1" x14ac:dyDescent="0.2">
      <c r="A15" s="42"/>
      <c r="B15" s="28" t="s">
        <v>216</v>
      </c>
      <c r="C15" s="45"/>
      <c r="D15" s="47"/>
      <c r="E15" s="8"/>
      <c r="F15" s="8"/>
      <c r="G15" s="8"/>
    </row>
    <row r="16" spans="1:7" ht="38" customHeight="1" x14ac:dyDescent="0.2">
      <c r="A16" s="42" t="s">
        <v>183</v>
      </c>
      <c r="B16" s="28" t="s">
        <v>217</v>
      </c>
      <c r="C16" s="45" t="s">
        <v>62</v>
      </c>
      <c r="D16" s="8"/>
      <c r="E16" s="8"/>
      <c r="F16" s="8"/>
      <c r="G16" s="46">
        <v>1</v>
      </c>
    </row>
    <row r="17" spans="1:7" ht="18" customHeight="1" x14ac:dyDescent="0.2">
      <c r="A17" s="42"/>
      <c r="B17" s="28" t="s">
        <v>218</v>
      </c>
      <c r="C17" s="45"/>
      <c r="D17" s="8"/>
      <c r="E17" s="8"/>
      <c r="F17" s="8"/>
      <c r="G17" s="47"/>
    </row>
    <row r="18" spans="1:7" ht="38" customHeight="1" x14ac:dyDescent="0.2">
      <c r="A18" s="42" t="s">
        <v>184</v>
      </c>
      <c r="B18" s="28" t="s">
        <v>219</v>
      </c>
      <c r="C18" s="45" t="s">
        <v>62</v>
      </c>
      <c r="D18" s="8"/>
      <c r="E18" s="8"/>
      <c r="F18" s="8"/>
      <c r="G18" s="46">
        <v>1</v>
      </c>
    </row>
    <row r="19" spans="1:7" ht="18" customHeight="1" x14ac:dyDescent="0.2">
      <c r="A19" s="42"/>
      <c r="B19" s="28" t="s">
        <v>220</v>
      </c>
      <c r="C19" s="45"/>
      <c r="D19" s="8"/>
      <c r="E19" s="8"/>
      <c r="F19" s="8"/>
      <c r="G19" s="47"/>
    </row>
    <row r="20" spans="1:7" ht="38" x14ac:dyDescent="0.2">
      <c r="A20" s="28" t="s">
        <v>185</v>
      </c>
      <c r="B20" s="28"/>
      <c r="C20" s="8" t="s">
        <v>63</v>
      </c>
      <c r="D20" s="8"/>
      <c r="E20" s="8"/>
      <c r="F20" s="8">
        <v>1</v>
      </c>
      <c r="G20" s="8"/>
    </row>
    <row r="21" spans="1:7" ht="38" customHeight="1" x14ac:dyDescent="0.2">
      <c r="A21" s="42" t="s">
        <v>186</v>
      </c>
      <c r="B21" s="28" t="s">
        <v>221</v>
      </c>
      <c r="C21" s="45" t="s">
        <v>62</v>
      </c>
      <c r="D21" s="8"/>
      <c r="E21" s="8"/>
      <c r="F21" s="8"/>
      <c r="G21" s="46">
        <v>1</v>
      </c>
    </row>
    <row r="22" spans="1:7" ht="18" customHeight="1" x14ac:dyDescent="0.2">
      <c r="A22" s="42"/>
      <c r="B22" s="28" t="s">
        <v>222</v>
      </c>
      <c r="C22" s="45"/>
      <c r="D22" s="8"/>
      <c r="E22" s="8"/>
      <c r="F22" s="8"/>
      <c r="G22" s="47"/>
    </row>
    <row r="23" spans="1:7" ht="38" customHeight="1" x14ac:dyDescent="0.2">
      <c r="A23" s="42" t="s">
        <v>187</v>
      </c>
      <c r="B23" s="28" t="s">
        <v>223</v>
      </c>
      <c r="C23" s="45" t="s">
        <v>62</v>
      </c>
      <c r="D23" s="8"/>
      <c r="E23" s="8"/>
      <c r="F23" s="8"/>
      <c r="G23" s="46">
        <v>1</v>
      </c>
    </row>
    <row r="24" spans="1:7" ht="18" customHeight="1" x14ac:dyDescent="0.2">
      <c r="A24" s="42"/>
      <c r="B24" s="28" t="s">
        <v>224</v>
      </c>
      <c r="C24" s="45"/>
      <c r="D24" s="8"/>
      <c r="E24" s="8"/>
      <c r="F24" s="8"/>
      <c r="G24" s="47"/>
    </row>
    <row r="25" spans="1:7" ht="38" customHeight="1" x14ac:dyDescent="0.2">
      <c r="A25" s="42" t="s">
        <v>204</v>
      </c>
      <c r="B25" s="28" t="s">
        <v>225</v>
      </c>
      <c r="C25" s="45" t="s">
        <v>62</v>
      </c>
      <c r="D25" s="8"/>
      <c r="E25" s="8"/>
      <c r="F25" s="8"/>
      <c r="G25" s="46">
        <v>1</v>
      </c>
    </row>
    <row r="26" spans="1:7" ht="18" customHeight="1" x14ac:dyDescent="0.2">
      <c r="A26" s="42"/>
      <c r="B26" s="28" t="s">
        <v>226</v>
      </c>
      <c r="C26" s="45"/>
      <c r="D26" s="8"/>
      <c r="E26" s="8"/>
      <c r="F26" s="8"/>
      <c r="G26" s="47"/>
    </row>
    <row r="27" spans="1:7" ht="38" customHeight="1" x14ac:dyDescent="0.2">
      <c r="A27" s="42" t="s">
        <v>189</v>
      </c>
      <c r="B27" s="28" t="s">
        <v>227</v>
      </c>
      <c r="C27" s="45" t="s">
        <v>62</v>
      </c>
      <c r="D27" s="8"/>
      <c r="E27" s="8"/>
      <c r="F27" s="8"/>
      <c r="G27" s="46">
        <v>1</v>
      </c>
    </row>
    <row r="28" spans="1:7" ht="18" customHeight="1" x14ac:dyDescent="0.2">
      <c r="A28" s="42"/>
      <c r="B28" s="28" t="s">
        <v>228</v>
      </c>
      <c r="C28" s="45"/>
      <c r="D28" s="8"/>
      <c r="E28" s="8"/>
      <c r="F28" s="8"/>
      <c r="G28" s="47"/>
    </row>
    <row r="29" spans="1:7" ht="38" customHeight="1" x14ac:dyDescent="0.2">
      <c r="A29" s="42" t="s">
        <v>190</v>
      </c>
      <c r="B29" s="28" t="s">
        <v>229</v>
      </c>
      <c r="C29" s="45" t="s">
        <v>62</v>
      </c>
      <c r="D29" s="8"/>
      <c r="E29" s="8"/>
      <c r="F29" s="8"/>
      <c r="G29" s="46">
        <v>1</v>
      </c>
    </row>
    <row r="30" spans="1:7" ht="18" customHeight="1" x14ac:dyDescent="0.2">
      <c r="A30" s="42"/>
      <c r="B30" s="28" t="s">
        <v>230</v>
      </c>
      <c r="C30" s="45"/>
      <c r="D30" s="8"/>
      <c r="E30" s="8"/>
      <c r="F30" s="8"/>
      <c r="G30" s="47"/>
    </row>
    <row r="31" spans="1:7" ht="38" customHeight="1" x14ac:dyDescent="0.2">
      <c r="A31" s="42" t="s">
        <v>191</v>
      </c>
      <c r="B31" s="28" t="s">
        <v>231</v>
      </c>
      <c r="C31" s="45" t="s">
        <v>62</v>
      </c>
      <c r="D31" s="8"/>
      <c r="E31" s="8"/>
      <c r="F31" s="8"/>
      <c r="G31" s="46">
        <v>1</v>
      </c>
    </row>
    <row r="32" spans="1:7" ht="18" customHeight="1" x14ac:dyDescent="0.2">
      <c r="A32" s="42"/>
      <c r="B32" s="28" t="s">
        <v>232</v>
      </c>
      <c r="C32" s="45"/>
      <c r="D32" s="8"/>
      <c r="E32" s="8"/>
      <c r="F32" s="8"/>
      <c r="G32" s="47"/>
    </row>
    <row r="33" spans="1:7" ht="38" x14ac:dyDescent="0.2">
      <c r="A33" s="28" t="s">
        <v>192</v>
      </c>
      <c r="B33" s="28"/>
      <c r="C33" s="8" t="s">
        <v>63</v>
      </c>
      <c r="D33" s="8"/>
      <c r="E33" s="8"/>
      <c r="F33" s="8">
        <v>1</v>
      </c>
      <c r="G33" s="8"/>
    </row>
    <row r="34" spans="1:7" ht="38" customHeight="1" x14ac:dyDescent="0.2">
      <c r="A34" s="42" t="s">
        <v>193</v>
      </c>
      <c r="B34" s="28" t="s">
        <v>233</v>
      </c>
      <c r="C34" s="45" t="s">
        <v>62</v>
      </c>
      <c r="D34" s="8"/>
      <c r="E34" s="8"/>
      <c r="F34" s="8"/>
      <c r="G34" s="46">
        <v>1</v>
      </c>
    </row>
    <row r="35" spans="1:7" ht="18" customHeight="1" x14ac:dyDescent="0.2">
      <c r="A35" s="42"/>
      <c r="B35" s="28" t="s">
        <v>234</v>
      </c>
      <c r="C35" s="45"/>
      <c r="D35" s="8"/>
      <c r="E35" s="8"/>
      <c r="F35" s="8"/>
      <c r="G35" s="47"/>
    </row>
    <row r="36" spans="1:7" ht="38" customHeight="1" x14ac:dyDescent="0.2">
      <c r="A36" s="42" t="s">
        <v>194</v>
      </c>
      <c r="B36" s="28" t="s">
        <v>235</v>
      </c>
      <c r="C36" s="45" t="s">
        <v>62</v>
      </c>
      <c r="D36" s="8"/>
      <c r="E36" s="8"/>
      <c r="F36" s="8"/>
      <c r="G36" s="46">
        <v>1</v>
      </c>
    </row>
    <row r="37" spans="1:7" ht="18" customHeight="1" x14ac:dyDescent="0.2">
      <c r="A37" s="42"/>
      <c r="B37" s="28" t="s">
        <v>236</v>
      </c>
      <c r="C37" s="45"/>
      <c r="D37" s="8"/>
      <c r="E37" s="8"/>
      <c r="F37" s="8"/>
      <c r="G37" s="47"/>
    </row>
    <row r="38" spans="1:7" ht="38" customHeight="1" x14ac:dyDescent="0.2">
      <c r="A38" s="42" t="s">
        <v>195</v>
      </c>
      <c r="B38" s="28" t="s">
        <v>237</v>
      </c>
      <c r="C38" s="45" t="s">
        <v>62</v>
      </c>
      <c r="D38" s="8"/>
      <c r="E38" s="8"/>
      <c r="F38" s="8"/>
      <c r="G38" s="46">
        <v>1</v>
      </c>
    </row>
    <row r="39" spans="1:7" ht="18" customHeight="1" x14ac:dyDescent="0.2">
      <c r="A39" s="42"/>
      <c r="B39" s="28" t="s">
        <v>238</v>
      </c>
      <c r="C39" s="45"/>
      <c r="D39" s="8"/>
      <c r="E39" s="8"/>
      <c r="F39" s="8"/>
      <c r="G39" s="47"/>
    </row>
    <row r="40" spans="1:7" ht="38" customHeight="1" x14ac:dyDescent="0.2">
      <c r="A40" s="42" t="s">
        <v>196</v>
      </c>
      <c r="B40" s="28" t="s">
        <v>239</v>
      </c>
      <c r="C40" s="45" t="s">
        <v>62</v>
      </c>
      <c r="D40" s="8"/>
      <c r="E40" s="8"/>
      <c r="F40" s="8"/>
      <c r="G40" s="46">
        <v>1</v>
      </c>
    </row>
    <row r="41" spans="1:7" ht="18" customHeight="1" x14ac:dyDescent="0.2">
      <c r="A41" s="42"/>
      <c r="B41" s="28" t="s">
        <v>240</v>
      </c>
      <c r="C41" s="45"/>
      <c r="D41" s="8"/>
      <c r="E41" s="8"/>
      <c r="F41" s="8"/>
      <c r="G41" s="47"/>
    </row>
    <row r="42" spans="1:7" ht="38" x14ac:dyDescent="0.2">
      <c r="A42" s="28" t="s">
        <v>197</v>
      </c>
      <c r="B42" s="28"/>
      <c r="C42" s="8" t="s">
        <v>63</v>
      </c>
      <c r="D42" s="8"/>
      <c r="E42" s="8"/>
      <c r="F42" s="8">
        <v>1</v>
      </c>
      <c r="G42" s="8"/>
    </row>
    <row r="43" spans="1:7" ht="38" customHeight="1" x14ac:dyDescent="0.2">
      <c r="A43" s="42" t="s">
        <v>198</v>
      </c>
      <c r="B43" s="28" t="s">
        <v>241</v>
      </c>
      <c r="C43" s="45" t="s">
        <v>62</v>
      </c>
      <c r="D43" s="46">
        <v>1</v>
      </c>
      <c r="E43" s="8"/>
      <c r="F43" s="8"/>
      <c r="G43" s="46"/>
    </row>
    <row r="44" spans="1:7" ht="18" customHeight="1" x14ac:dyDescent="0.2">
      <c r="A44" s="42"/>
      <c r="B44" s="28" t="s">
        <v>242</v>
      </c>
      <c r="C44" s="45"/>
      <c r="D44" s="47"/>
      <c r="E44" s="8"/>
      <c r="F44" s="8"/>
      <c r="G44" s="47"/>
    </row>
    <row r="45" spans="1:7" ht="38" customHeight="1" x14ac:dyDescent="0.2">
      <c r="A45" s="42" t="s">
        <v>199</v>
      </c>
      <c r="B45" s="28" t="s">
        <v>243</v>
      </c>
      <c r="C45" s="45" t="s">
        <v>62</v>
      </c>
      <c r="D45" s="8"/>
      <c r="E45" s="8"/>
      <c r="F45" s="8"/>
      <c r="G45" s="46">
        <v>1</v>
      </c>
    </row>
    <row r="46" spans="1:7" ht="18" customHeight="1" x14ac:dyDescent="0.2">
      <c r="A46" s="42"/>
      <c r="B46" s="28" t="s">
        <v>244</v>
      </c>
      <c r="C46" s="45"/>
      <c r="D46" s="8"/>
      <c r="E46" s="8"/>
      <c r="F46" s="8"/>
      <c r="G46" s="47"/>
    </row>
    <row r="47" spans="1:7" ht="38" customHeight="1" x14ac:dyDescent="0.2">
      <c r="A47" s="42" t="s">
        <v>200</v>
      </c>
      <c r="B47" s="28" t="s">
        <v>245</v>
      </c>
      <c r="C47" s="45" t="s">
        <v>62</v>
      </c>
      <c r="D47" s="8"/>
      <c r="E47" s="8"/>
      <c r="F47" s="8"/>
      <c r="G47" s="46">
        <v>1</v>
      </c>
    </row>
    <row r="48" spans="1:7" ht="18" customHeight="1" x14ac:dyDescent="0.2">
      <c r="A48" s="42"/>
      <c r="B48" s="28" t="s">
        <v>246</v>
      </c>
      <c r="C48" s="45"/>
      <c r="D48" s="8"/>
      <c r="E48" s="8"/>
      <c r="F48" s="8"/>
      <c r="G48" s="47"/>
    </row>
    <row r="49" spans="1:9" ht="38" customHeight="1" x14ac:dyDescent="0.2">
      <c r="A49" s="42" t="s">
        <v>201</v>
      </c>
      <c r="B49" s="28" t="s">
        <v>247</v>
      </c>
      <c r="C49" s="45" t="s">
        <v>62</v>
      </c>
      <c r="D49" s="46">
        <v>1</v>
      </c>
      <c r="E49" s="8"/>
      <c r="F49" s="8"/>
      <c r="G49" s="8"/>
    </row>
    <row r="50" spans="1:9" ht="18" customHeight="1" x14ac:dyDescent="0.2">
      <c r="A50" s="42"/>
      <c r="B50" s="28" t="s">
        <v>248</v>
      </c>
      <c r="C50" s="45"/>
      <c r="D50" s="47"/>
      <c r="E50" s="8"/>
      <c r="F50" s="8"/>
      <c r="G50" s="8"/>
    </row>
    <row r="51" spans="1:9" ht="38" customHeight="1" x14ac:dyDescent="0.2">
      <c r="A51" s="42" t="s">
        <v>202</v>
      </c>
      <c r="B51" s="28" t="s">
        <v>249</v>
      </c>
      <c r="C51" s="45" t="s">
        <v>62</v>
      </c>
      <c r="D51" s="8"/>
      <c r="E51" s="8"/>
      <c r="F51" s="8"/>
      <c r="G51" s="46">
        <v>1</v>
      </c>
    </row>
    <row r="52" spans="1:9" ht="18" customHeight="1" x14ac:dyDescent="0.2">
      <c r="A52" s="42"/>
      <c r="B52" s="28" t="s">
        <v>250</v>
      </c>
      <c r="C52" s="45"/>
      <c r="D52" s="8"/>
      <c r="E52" s="8"/>
      <c r="F52" s="8"/>
      <c r="G52" s="47"/>
    </row>
    <row r="53" spans="1:9" ht="38" customHeight="1" x14ac:dyDescent="0.2">
      <c r="A53" s="42" t="s">
        <v>203</v>
      </c>
      <c r="B53" s="28" t="s">
        <v>251</v>
      </c>
      <c r="C53" s="45" t="s">
        <v>62</v>
      </c>
      <c r="D53" s="8"/>
      <c r="E53" s="8"/>
      <c r="F53" s="8"/>
      <c r="G53" s="46">
        <v>1</v>
      </c>
    </row>
    <row r="54" spans="1:9" ht="38" x14ac:dyDescent="0.2">
      <c r="A54" s="42"/>
      <c r="B54" s="28" t="s">
        <v>252</v>
      </c>
      <c r="C54" s="45"/>
      <c r="D54" s="8"/>
      <c r="E54" s="8"/>
      <c r="F54" s="8"/>
      <c r="G54" s="47"/>
      <c r="I54" t="s">
        <v>31</v>
      </c>
    </row>
    <row r="55" spans="1:9" ht="18" x14ac:dyDescent="0.2">
      <c r="B55" s="27"/>
      <c r="D55">
        <f>SUM(D3:D54)</f>
        <v>3</v>
      </c>
      <c r="E55">
        <f>SUM(E3:E54)</f>
        <v>0</v>
      </c>
      <c r="F55">
        <f>SUM(F3:F54)</f>
        <v>3</v>
      </c>
      <c r="G55">
        <f>SUM(G3:G54)</f>
        <v>22</v>
      </c>
    </row>
    <row r="60" spans="1:9" ht="19" x14ac:dyDescent="0.25">
      <c r="B60" s="15" t="s">
        <v>69</v>
      </c>
      <c r="D60" t="s">
        <v>32</v>
      </c>
      <c r="E60">
        <f>3/24</f>
        <v>0.125</v>
      </c>
    </row>
    <row r="61" spans="1:9" ht="19" x14ac:dyDescent="0.25">
      <c r="B61" s="15" t="s">
        <v>70</v>
      </c>
      <c r="D61" t="s">
        <v>34</v>
      </c>
      <c r="E61">
        <f>3/3</f>
        <v>1</v>
      </c>
    </row>
    <row r="62" spans="1:9" ht="20" x14ac:dyDescent="0.25">
      <c r="B62" s="16" t="s">
        <v>71</v>
      </c>
      <c r="D62" t="s">
        <v>73</v>
      </c>
      <c r="E62">
        <f>2*(0.125/1.125)</f>
        <v>0.22222222222222221</v>
      </c>
    </row>
    <row r="63" spans="1:9" ht="20" x14ac:dyDescent="0.25">
      <c r="B63" s="16" t="s">
        <v>75</v>
      </c>
      <c r="D63" t="s">
        <v>147</v>
      </c>
      <c r="E63">
        <f>6/28</f>
        <v>0.21428571428571427</v>
      </c>
    </row>
  </sheetData>
  <mergeCells count="76">
    <mergeCell ref="G51:G52"/>
    <mergeCell ref="G53:G54"/>
    <mergeCell ref="G31:G32"/>
    <mergeCell ref="G34:G35"/>
    <mergeCell ref="G36:G37"/>
    <mergeCell ref="G38:G39"/>
    <mergeCell ref="G40:G41"/>
    <mergeCell ref="G43:G44"/>
    <mergeCell ref="D14:D15"/>
    <mergeCell ref="D49:D50"/>
    <mergeCell ref="D43:D44"/>
    <mergeCell ref="G16:G17"/>
    <mergeCell ref="G18:G19"/>
    <mergeCell ref="G21:G22"/>
    <mergeCell ref="G23:G24"/>
    <mergeCell ref="G25:G26"/>
    <mergeCell ref="G27:G28"/>
    <mergeCell ref="G29:G30"/>
    <mergeCell ref="G45:G46"/>
    <mergeCell ref="G47:G48"/>
    <mergeCell ref="C6:C7"/>
    <mergeCell ref="G6:G7"/>
    <mergeCell ref="G8:G9"/>
    <mergeCell ref="G10:G11"/>
    <mergeCell ref="C8:C9"/>
    <mergeCell ref="C10:C11"/>
    <mergeCell ref="G12:G13"/>
    <mergeCell ref="C34:C35"/>
    <mergeCell ref="C36:C37"/>
    <mergeCell ref="C38:C39"/>
    <mergeCell ref="A34:A35"/>
    <mergeCell ref="A36:A37"/>
    <mergeCell ref="A38:A39"/>
    <mergeCell ref="A31:A32"/>
    <mergeCell ref="C31:C32"/>
    <mergeCell ref="C29:C30"/>
    <mergeCell ref="A29:A30"/>
    <mergeCell ref="C21:C22"/>
    <mergeCell ref="C23:C24"/>
    <mergeCell ref="C25:C26"/>
    <mergeCell ref="C27:C28"/>
    <mergeCell ref="A21:A22"/>
    <mergeCell ref="C18:C19"/>
    <mergeCell ref="A18:A19"/>
    <mergeCell ref="A47:A48"/>
    <mergeCell ref="A53:A54"/>
    <mergeCell ref="C53:C54"/>
    <mergeCell ref="C51:C52"/>
    <mergeCell ref="C49:C50"/>
    <mergeCell ref="C47:C48"/>
    <mergeCell ref="A49:A50"/>
    <mergeCell ref="A51:A52"/>
    <mergeCell ref="C43:C44"/>
    <mergeCell ref="C40:C41"/>
    <mergeCell ref="A40:A41"/>
    <mergeCell ref="A43:A44"/>
    <mergeCell ref="A45:A46"/>
    <mergeCell ref="C45:C46"/>
    <mergeCell ref="C12:C13"/>
    <mergeCell ref="A12:A13"/>
    <mergeCell ref="C14:C15"/>
    <mergeCell ref="C16:C17"/>
    <mergeCell ref="A16:A17"/>
    <mergeCell ref="A1:A2"/>
    <mergeCell ref="B1:C2"/>
    <mergeCell ref="D1:G1"/>
    <mergeCell ref="C4:C5"/>
    <mergeCell ref="A4:A5"/>
    <mergeCell ref="G4:G5"/>
    <mergeCell ref="A10:A11"/>
    <mergeCell ref="A23:A24"/>
    <mergeCell ref="A14:A15"/>
    <mergeCell ref="A27:A28"/>
    <mergeCell ref="A6:A7"/>
    <mergeCell ref="A8:A9"/>
    <mergeCell ref="A25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A90A-3B3A-F54B-9ACA-39B5BD51E7A1}">
  <dimension ref="A1:I46"/>
  <sheetViews>
    <sheetView workbookViewId="0">
      <selection activeCell="E43" sqref="E43:E45"/>
    </sheetView>
  </sheetViews>
  <sheetFormatPr baseColWidth="10" defaultRowHeight="21" x14ac:dyDescent="0.25"/>
  <cols>
    <col min="1" max="1" width="44.33203125" style="5" customWidth="1"/>
    <col min="2" max="2" width="44.33203125" style="2" customWidth="1"/>
    <col min="3" max="3" width="20.6640625" style="3" customWidth="1"/>
  </cols>
  <sheetData>
    <row r="1" spans="1:7" ht="16" customHeight="1" x14ac:dyDescent="0.25">
      <c r="A1" s="43" t="s">
        <v>38</v>
      </c>
      <c r="B1" s="43" t="s">
        <v>61</v>
      </c>
      <c r="C1" s="43"/>
      <c r="D1" s="44" t="s">
        <v>64</v>
      </c>
      <c r="E1" s="44"/>
      <c r="F1" s="44"/>
      <c r="G1" s="44"/>
    </row>
    <row r="2" spans="1:7" ht="16" customHeight="1" x14ac:dyDescent="0.25">
      <c r="A2" s="43"/>
      <c r="B2" s="43"/>
      <c r="C2" s="43"/>
      <c r="D2" s="6" t="s">
        <v>65</v>
      </c>
      <c r="E2" s="6" t="s">
        <v>66</v>
      </c>
      <c r="F2" s="6" t="s">
        <v>67</v>
      </c>
      <c r="G2" s="6" t="s">
        <v>68</v>
      </c>
    </row>
    <row r="3" spans="1:7" ht="44" x14ac:dyDescent="0.25">
      <c r="A3" s="48" t="s">
        <v>7</v>
      </c>
      <c r="B3" s="7" t="s">
        <v>39</v>
      </c>
      <c r="C3" s="45" t="s">
        <v>62</v>
      </c>
      <c r="D3" s="8"/>
      <c r="E3" s="8"/>
      <c r="F3" s="8"/>
      <c r="G3" s="45">
        <v>1</v>
      </c>
    </row>
    <row r="4" spans="1:7" ht="44" x14ac:dyDescent="0.25">
      <c r="A4" s="48"/>
      <c r="B4" s="7" t="s">
        <v>40</v>
      </c>
      <c r="C4" s="45"/>
      <c r="D4" s="8"/>
      <c r="E4" s="8"/>
      <c r="F4" s="8"/>
      <c r="G4" s="45"/>
    </row>
    <row r="5" spans="1:7" ht="44" x14ac:dyDescent="0.25">
      <c r="A5" s="9" t="s">
        <v>8</v>
      </c>
      <c r="B5" s="7"/>
      <c r="C5" s="10" t="s">
        <v>63</v>
      </c>
      <c r="D5" s="8"/>
      <c r="E5" s="8"/>
      <c r="F5" s="8">
        <v>1</v>
      </c>
      <c r="G5" s="8"/>
    </row>
    <row r="6" spans="1:7" ht="39" customHeight="1" x14ac:dyDescent="0.25">
      <c r="A6" s="9" t="s">
        <v>9</v>
      </c>
      <c r="B6" s="7"/>
      <c r="C6" s="10" t="s">
        <v>63</v>
      </c>
      <c r="D6" s="8"/>
      <c r="E6" s="8"/>
      <c r="F6" s="8">
        <v>1</v>
      </c>
      <c r="G6" s="8"/>
    </row>
    <row r="7" spans="1:7" ht="66" x14ac:dyDescent="0.25">
      <c r="A7" s="48" t="s">
        <v>10</v>
      </c>
      <c r="B7" s="7" t="s">
        <v>41</v>
      </c>
      <c r="C7" s="45" t="s">
        <v>62</v>
      </c>
      <c r="D7" s="8"/>
      <c r="E7" s="8"/>
      <c r="F7" s="8"/>
      <c r="G7" s="45">
        <v>1</v>
      </c>
    </row>
    <row r="8" spans="1:7" ht="71" customHeight="1" x14ac:dyDescent="0.25">
      <c r="A8" s="48"/>
      <c r="B8" s="7" t="s">
        <v>42</v>
      </c>
      <c r="C8" s="45"/>
      <c r="D8" s="8"/>
      <c r="E8" s="8"/>
      <c r="F8" s="8"/>
      <c r="G8" s="45"/>
    </row>
    <row r="9" spans="1:7" ht="71" customHeight="1" x14ac:dyDescent="0.25">
      <c r="A9" s="9" t="s">
        <v>11</v>
      </c>
      <c r="B9" s="7"/>
      <c r="C9" s="10" t="s">
        <v>63</v>
      </c>
      <c r="D9" s="8"/>
      <c r="E9" s="8"/>
      <c r="F9" s="8">
        <v>1</v>
      </c>
      <c r="G9" s="10"/>
    </row>
    <row r="10" spans="1:7" ht="44" x14ac:dyDescent="0.25">
      <c r="A10" s="48" t="s">
        <v>12</v>
      </c>
      <c r="B10" s="7" t="s">
        <v>43</v>
      </c>
      <c r="C10" s="45" t="s">
        <v>62</v>
      </c>
      <c r="D10" s="8"/>
      <c r="E10" s="8"/>
      <c r="F10" s="8"/>
      <c r="G10" s="45">
        <v>1</v>
      </c>
    </row>
    <row r="11" spans="1:7" ht="44" x14ac:dyDescent="0.25">
      <c r="A11" s="48"/>
      <c r="B11" s="7" t="s">
        <v>44</v>
      </c>
      <c r="C11" s="45"/>
      <c r="D11" s="8"/>
      <c r="E11" s="8"/>
      <c r="F11" s="8"/>
      <c r="G11" s="45"/>
    </row>
    <row r="12" spans="1:7" ht="44" x14ac:dyDescent="0.25">
      <c r="A12" s="48"/>
      <c r="B12" s="7" t="s">
        <v>45</v>
      </c>
      <c r="C12" s="45"/>
      <c r="D12" s="8"/>
      <c r="E12" s="8"/>
      <c r="F12" s="8"/>
      <c r="G12" s="45"/>
    </row>
    <row r="13" spans="1:7" ht="44" x14ac:dyDescent="0.25">
      <c r="A13" s="9" t="s">
        <v>13</v>
      </c>
      <c r="B13" s="7"/>
      <c r="C13" s="10" t="s">
        <v>63</v>
      </c>
      <c r="D13" s="8"/>
      <c r="E13" s="8"/>
      <c r="F13" s="8">
        <v>1</v>
      </c>
      <c r="G13" s="10"/>
    </row>
    <row r="14" spans="1:7" ht="44" x14ac:dyDescent="0.25">
      <c r="A14" s="9" t="s">
        <v>14</v>
      </c>
      <c r="B14" s="7"/>
      <c r="C14" s="10"/>
      <c r="D14" s="8"/>
      <c r="E14" s="8"/>
      <c r="F14" s="8"/>
      <c r="G14" s="8"/>
    </row>
    <row r="15" spans="1:7" ht="22" x14ac:dyDescent="0.25">
      <c r="A15" s="9" t="s">
        <v>15</v>
      </c>
      <c r="B15" s="11"/>
      <c r="C15" s="10"/>
      <c r="D15" s="8"/>
      <c r="E15" s="8"/>
      <c r="F15" s="8"/>
      <c r="G15" s="8"/>
    </row>
    <row r="16" spans="1:7" ht="44" x14ac:dyDescent="0.25">
      <c r="A16" s="48" t="s">
        <v>16</v>
      </c>
      <c r="B16" s="7" t="s">
        <v>46</v>
      </c>
      <c r="C16" s="45" t="s">
        <v>62</v>
      </c>
      <c r="D16" s="8"/>
      <c r="E16" s="8"/>
      <c r="F16" s="8"/>
      <c r="G16" s="45">
        <v>1</v>
      </c>
    </row>
    <row r="17" spans="1:9" ht="44" x14ac:dyDescent="0.25">
      <c r="A17" s="48"/>
      <c r="B17" s="7" t="s">
        <v>47</v>
      </c>
      <c r="C17" s="45"/>
      <c r="D17" s="8"/>
      <c r="E17" s="8"/>
      <c r="F17" s="8"/>
      <c r="G17" s="45"/>
    </row>
    <row r="18" spans="1:9" ht="44" x14ac:dyDescent="0.25">
      <c r="A18" s="48" t="s">
        <v>17</v>
      </c>
      <c r="B18" s="7" t="s">
        <v>48</v>
      </c>
      <c r="C18" s="45" t="s">
        <v>62</v>
      </c>
      <c r="D18" s="8"/>
      <c r="E18" s="8"/>
      <c r="F18" s="8"/>
      <c r="G18" s="45">
        <v>1</v>
      </c>
    </row>
    <row r="19" spans="1:9" ht="44" x14ac:dyDescent="0.25">
      <c r="A19" s="48"/>
      <c r="B19" s="7" t="s">
        <v>49</v>
      </c>
      <c r="C19" s="45"/>
      <c r="D19" s="8"/>
      <c r="E19" s="8"/>
      <c r="F19" s="8"/>
      <c r="G19" s="45"/>
    </row>
    <row r="20" spans="1:9" ht="52" customHeight="1" x14ac:dyDescent="0.25">
      <c r="A20" s="9" t="s">
        <v>18</v>
      </c>
      <c r="B20" s="7"/>
      <c r="C20" s="10" t="s">
        <v>63</v>
      </c>
      <c r="D20" s="8"/>
      <c r="E20" s="8"/>
      <c r="F20" s="8">
        <v>1</v>
      </c>
      <c r="G20" s="8"/>
    </row>
    <row r="21" spans="1:9" ht="52" customHeight="1" x14ac:dyDescent="0.25">
      <c r="A21" s="9" t="s">
        <v>19</v>
      </c>
      <c r="B21" s="7"/>
      <c r="C21" s="10"/>
      <c r="D21" s="8"/>
      <c r="E21" s="8"/>
      <c r="F21" s="8">
        <v>1</v>
      </c>
      <c r="G21" s="8"/>
      <c r="I21" t="s">
        <v>76</v>
      </c>
    </row>
    <row r="22" spans="1:9" ht="43" customHeight="1" x14ac:dyDescent="0.25">
      <c r="A22" s="9" t="s">
        <v>20</v>
      </c>
      <c r="B22" s="7"/>
      <c r="C22" s="10" t="s">
        <v>63</v>
      </c>
      <c r="D22" s="8"/>
      <c r="E22" s="8"/>
      <c r="F22" s="8">
        <v>1</v>
      </c>
      <c r="G22" s="8"/>
    </row>
    <row r="23" spans="1:9" ht="44" x14ac:dyDescent="0.25">
      <c r="A23" s="48" t="s">
        <v>21</v>
      </c>
      <c r="B23" s="7" t="s">
        <v>50</v>
      </c>
      <c r="C23" s="45" t="s">
        <v>62</v>
      </c>
      <c r="D23" s="8"/>
      <c r="E23" s="8"/>
      <c r="F23" s="8"/>
      <c r="G23" s="45">
        <v>1</v>
      </c>
    </row>
    <row r="24" spans="1:9" ht="44" x14ac:dyDescent="0.25">
      <c r="A24" s="48"/>
      <c r="B24" s="7" t="s">
        <v>51</v>
      </c>
      <c r="C24" s="45"/>
      <c r="D24" s="8"/>
      <c r="E24" s="8"/>
      <c r="F24" s="8"/>
      <c r="G24" s="45"/>
    </row>
    <row r="25" spans="1:9" ht="44" x14ac:dyDescent="0.25">
      <c r="A25" s="48"/>
      <c r="B25" s="7" t="s">
        <v>52</v>
      </c>
      <c r="C25" s="45"/>
      <c r="D25" s="8"/>
      <c r="E25" s="8"/>
      <c r="F25" s="8"/>
      <c r="G25" s="45"/>
    </row>
    <row r="26" spans="1:9" ht="44" x14ac:dyDescent="0.25">
      <c r="A26" s="48" t="s">
        <v>22</v>
      </c>
      <c r="B26" s="7" t="s">
        <v>53</v>
      </c>
      <c r="C26" s="45" t="s">
        <v>62</v>
      </c>
      <c r="D26" s="8"/>
      <c r="E26" s="8"/>
      <c r="F26" s="8"/>
      <c r="G26" s="45">
        <v>1</v>
      </c>
    </row>
    <row r="27" spans="1:9" ht="44" x14ac:dyDescent="0.25">
      <c r="A27" s="48"/>
      <c r="B27" s="7" t="s">
        <v>54</v>
      </c>
      <c r="C27" s="45"/>
      <c r="D27" s="8"/>
      <c r="E27" s="8"/>
      <c r="F27" s="8"/>
      <c r="G27" s="45"/>
    </row>
    <row r="28" spans="1:9" ht="88" x14ac:dyDescent="0.25">
      <c r="A28" s="9" t="s">
        <v>23</v>
      </c>
      <c r="B28" s="11"/>
      <c r="C28" s="10" t="s">
        <v>63</v>
      </c>
      <c r="D28" s="8"/>
      <c r="E28" s="8"/>
      <c r="F28" s="8">
        <v>1</v>
      </c>
      <c r="G28" s="8"/>
    </row>
    <row r="29" spans="1:9" ht="44" x14ac:dyDescent="0.25">
      <c r="A29" s="9" t="s">
        <v>24</v>
      </c>
      <c r="B29" s="11"/>
      <c r="C29" s="10" t="s">
        <v>63</v>
      </c>
      <c r="D29" s="8"/>
      <c r="E29" s="8"/>
      <c r="F29" s="8">
        <v>1</v>
      </c>
      <c r="G29" s="8"/>
    </row>
    <row r="30" spans="1:9" ht="66" x14ac:dyDescent="0.25">
      <c r="A30" s="48" t="s">
        <v>25</v>
      </c>
      <c r="B30" s="7" t="s">
        <v>55</v>
      </c>
      <c r="C30" s="45" t="s">
        <v>62</v>
      </c>
      <c r="D30" s="8"/>
      <c r="E30" s="8"/>
      <c r="F30" s="8"/>
      <c r="G30" s="45">
        <v>1</v>
      </c>
    </row>
    <row r="31" spans="1:9" ht="66" x14ac:dyDescent="0.25">
      <c r="A31" s="48"/>
      <c r="B31" s="7" t="s">
        <v>56</v>
      </c>
      <c r="C31" s="45"/>
      <c r="D31" s="8"/>
      <c r="E31" s="8"/>
      <c r="F31" s="8"/>
      <c r="G31" s="45"/>
    </row>
    <row r="32" spans="1:9" ht="79" customHeight="1" x14ac:dyDescent="0.25">
      <c r="A32" s="9" t="s">
        <v>26</v>
      </c>
      <c r="B32" s="7"/>
      <c r="C32" s="10" t="s">
        <v>63</v>
      </c>
      <c r="D32" s="8"/>
      <c r="E32" s="8"/>
      <c r="F32" s="8"/>
      <c r="G32" s="8"/>
    </row>
    <row r="33" spans="1:7" ht="66" x14ac:dyDescent="0.25">
      <c r="A33" s="48" t="s">
        <v>27</v>
      </c>
      <c r="B33" s="7" t="s">
        <v>57</v>
      </c>
      <c r="C33" s="45" t="s">
        <v>62</v>
      </c>
      <c r="D33" s="8"/>
      <c r="E33" s="8"/>
      <c r="F33" s="8"/>
      <c r="G33" s="45">
        <v>1</v>
      </c>
    </row>
    <row r="34" spans="1:7" ht="66" x14ac:dyDescent="0.25">
      <c r="A34" s="48"/>
      <c r="B34" s="7" t="s">
        <v>58</v>
      </c>
      <c r="C34" s="45"/>
      <c r="D34" s="8"/>
      <c r="E34" s="8"/>
      <c r="F34" s="8"/>
      <c r="G34" s="45"/>
    </row>
    <row r="35" spans="1:7" ht="44" x14ac:dyDescent="0.25">
      <c r="A35" s="9" t="s">
        <v>28</v>
      </c>
      <c r="B35" s="7"/>
      <c r="C35" s="10" t="s">
        <v>63</v>
      </c>
      <c r="D35" s="8"/>
      <c r="E35" s="8"/>
      <c r="F35" s="8">
        <v>1</v>
      </c>
      <c r="G35" s="8"/>
    </row>
    <row r="36" spans="1:7" ht="66" x14ac:dyDescent="0.25">
      <c r="A36" s="48" t="s">
        <v>29</v>
      </c>
      <c r="B36" s="7" t="s">
        <v>59</v>
      </c>
      <c r="C36" s="45" t="s">
        <v>62</v>
      </c>
      <c r="D36" s="45">
        <v>1</v>
      </c>
      <c r="E36" s="8"/>
      <c r="F36" s="8"/>
      <c r="G36" s="8"/>
    </row>
    <row r="37" spans="1:7" ht="66" x14ac:dyDescent="0.25">
      <c r="A37" s="48"/>
      <c r="B37" s="7" t="s">
        <v>60</v>
      </c>
      <c r="C37" s="45"/>
      <c r="D37" s="45"/>
      <c r="E37" s="8"/>
      <c r="F37" s="8"/>
      <c r="G37" s="8"/>
    </row>
    <row r="38" spans="1:7" ht="44" x14ac:dyDescent="0.25">
      <c r="A38" s="9" t="s">
        <v>30</v>
      </c>
      <c r="B38" s="7"/>
      <c r="C38" s="10" t="s">
        <v>63</v>
      </c>
      <c r="D38" s="8"/>
      <c r="E38" s="8"/>
      <c r="F38" s="8">
        <v>1</v>
      </c>
      <c r="G38" s="8"/>
    </row>
    <row r="39" spans="1:7" x14ac:dyDescent="0.25">
      <c r="D39">
        <f>SUM(D3:D38)</f>
        <v>1</v>
      </c>
      <c r="E39">
        <f>SUM(E3:E38)</f>
        <v>0</v>
      </c>
      <c r="F39">
        <f>SUM(F3:F38)</f>
        <v>11</v>
      </c>
      <c r="G39">
        <f>SUM(G3:G38)</f>
        <v>9</v>
      </c>
    </row>
    <row r="43" spans="1:7" x14ac:dyDescent="0.25">
      <c r="B43" s="15" t="s">
        <v>69</v>
      </c>
      <c r="D43" t="s">
        <v>32</v>
      </c>
      <c r="E43">
        <f>1/10</f>
        <v>0.1</v>
      </c>
    </row>
    <row r="44" spans="1:7" x14ac:dyDescent="0.25">
      <c r="B44" s="15" t="s">
        <v>70</v>
      </c>
      <c r="D44" t="s">
        <v>72</v>
      </c>
      <c r="E44" s="4">
        <f>1/1</f>
        <v>1</v>
      </c>
    </row>
    <row r="45" spans="1:7" x14ac:dyDescent="0.25">
      <c r="B45" s="16" t="s">
        <v>71</v>
      </c>
      <c r="D45" t="s">
        <v>73</v>
      </c>
      <c r="E45">
        <f>2*((0.1*1)/1.1)</f>
        <v>0.18181818181818182</v>
      </c>
    </row>
    <row r="46" spans="1:7" x14ac:dyDescent="0.25">
      <c r="B46" s="16" t="s">
        <v>75</v>
      </c>
      <c r="D46" t="s">
        <v>74</v>
      </c>
      <c r="E46">
        <f>9/18</f>
        <v>0.5</v>
      </c>
    </row>
  </sheetData>
  <mergeCells count="33">
    <mergeCell ref="G26:G27"/>
    <mergeCell ref="G30:G31"/>
    <mergeCell ref="D36:D37"/>
    <mergeCell ref="G33:G34"/>
    <mergeCell ref="C26:C27"/>
    <mergeCell ref="C30:C31"/>
    <mergeCell ref="C33:C34"/>
    <mergeCell ref="C36:C37"/>
    <mergeCell ref="B1:C2"/>
    <mergeCell ref="C23:C25"/>
    <mergeCell ref="A7:A8"/>
    <mergeCell ref="A10:A12"/>
    <mergeCell ref="D1:G1"/>
    <mergeCell ref="G3:G4"/>
    <mergeCell ref="G7:G8"/>
    <mergeCell ref="G10:G12"/>
    <mergeCell ref="G16:G17"/>
    <mergeCell ref="G18:G19"/>
    <mergeCell ref="G23:G25"/>
    <mergeCell ref="C3:C4"/>
    <mergeCell ref="C7:C8"/>
    <mergeCell ref="C10:C12"/>
    <mergeCell ref="C16:C17"/>
    <mergeCell ref="C18:C19"/>
    <mergeCell ref="A1:A2"/>
    <mergeCell ref="A3:A4"/>
    <mergeCell ref="A33:A34"/>
    <mergeCell ref="A36:A37"/>
    <mergeCell ref="A26:A27"/>
    <mergeCell ref="A30:A31"/>
    <mergeCell ref="A16:A17"/>
    <mergeCell ref="A18:A19"/>
    <mergeCell ref="A23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BF95-7153-734D-9E2A-33FBD377D5C7}">
  <dimension ref="A1:H89"/>
  <sheetViews>
    <sheetView zoomScale="99" workbookViewId="0">
      <selection activeCell="E86" sqref="E86:E88"/>
    </sheetView>
  </sheetViews>
  <sheetFormatPr baseColWidth="10" defaultRowHeight="16" x14ac:dyDescent="0.2"/>
  <cols>
    <col min="1" max="1" width="41.6640625" style="32" customWidth="1"/>
    <col min="2" max="2" width="37.6640625" customWidth="1"/>
    <col min="3" max="3" width="22.6640625" customWidth="1"/>
  </cols>
  <sheetData>
    <row r="1" spans="1:7" ht="16" customHeight="1" x14ac:dyDescent="0.25">
      <c r="A1" s="43" t="s">
        <v>38</v>
      </c>
      <c r="B1" s="43" t="s">
        <v>61</v>
      </c>
      <c r="C1" s="43"/>
      <c r="D1" s="44" t="s">
        <v>64</v>
      </c>
      <c r="E1" s="44"/>
      <c r="F1" s="44"/>
      <c r="G1" s="44"/>
    </row>
    <row r="2" spans="1:7" ht="16" customHeight="1" x14ac:dyDescent="0.25">
      <c r="A2" s="43"/>
      <c r="B2" s="43"/>
      <c r="C2" s="43"/>
      <c r="D2" s="6" t="s">
        <v>65</v>
      </c>
      <c r="E2" s="6" t="s">
        <v>66</v>
      </c>
      <c r="F2" s="6" t="s">
        <v>67</v>
      </c>
      <c r="G2" s="6" t="s">
        <v>68</v>
      </c>
    </row>
    <row r="3" spans="1:7" ht="38" x14ac:dyDescent="0.2">
      <c r="A3" s="42" t="s">
        <v>329</v>
      </c>
      <c r="B3" s="33" t="s">
        <v>640</v>
      </c>
      <c r="C3" s="50" t="s">
        <v>62</v>
      </c>
      <c r="D3" s="45">
        <v>1</v>
      </c>
      <c r="E3" s="8"/>
      <c r="F3" s="8"/>
      <c r="G3" s="8"/>
    </row>
    <row r="4" spans="1:7" ht="38" x14ac:dyDescent="0.2">
      <c r="A4" s="42"/>
      <c r="B4" s="33" t="s">
        <v>641</v>
      </c>
      <c r="C4" s="50"/>
      <c r="D4" s="45"/>
      <c r="E4" s="8"/>
      <c r="F4" s="8"/>
      <c r="G4" s="8"/>
    </row>
    <row r="5" spans="1:7" ht="38" x14ac:dyDescent="0.2">
      <c r="A5" s="42" t="s">
        <v>337</v>
      </c>
      <c r="B5" s="33" t="s">
        <v>642</v>
      </c>
      <c r="C5" s="49" t="s">
        <v>62</v>
      </c>
      <c r="D5" s="8"/>
      <c r="E5" s="8"/>
      <c r="F5" s="8"/>
      <c r="G5" s="45">
        <v>1</v>
      </c>
    </row>
    <row r="6" spans="1:7" ht="38" x14ac:dyDescent="0.2">
      <c r="A6" s="42"/>
      <c r="B6" s="33" t="s">
        <v>643</v>
      </c>
      <c r="C6" s="49"/>
      <c r="D6" s="8"/>
      <c r="E6" s="8"/>
      <c r="F6" s="8"/>
      <c r="G6" s="45"/>
    </row>
    <row r="7" spans="1:7" ht="38" x14ac:dyDescent="0.2">
      <c r="A7" s="42" t="s">
        <v>341</v>
      </c>
      <c r="B7" s="33" t="s">
        <v>644</v>
      </c>
      <c r="C7" s="49" t="s">
        <v>62</v>
      </c>
      <c r="D7" s="8"/>
      <c r="E7" s="8"/>
      <c r="F7" s="8"/>
      <c r="G7" s="45">
        <v>1</v>
      </c>
    </row>
    <row r="8" spans="1:7" ht="38" x14ac:dyDescent="0.2">
      <c r="A8" s="42"/>
      <c r="B8" s="33" t="s">
        <v>645</v>
      </c>
      <c r="C8" s="49"/>
      <c r="D8" s="8"/>
      <c r="E8" s="8"/>
      <c r="F8" s="8"/>
      <c r="G8" s="45"/>
    </row>
    <row r="9" spans="1:7" ht="38" x14ac:dyDescent="0.2">
      <c r="A9" s="42" t="s">
        <v>348</v>
      </c>
      <c r="B9" s="33" t="s">
        <v>646</v>
      </c>
      <c r="C9" s="49" t="s">
        <v>62</v>
      </c>
      <c r="D9" s="8"/>
      <c r="E9" s="8"/>
      <c r="F9" s="8"/>
      <c r="G9" s="45">
        <v>1</v>
      </c>
    </row>
    <row r="10" spans="1:7" ht="38" x14ac:dyDescent="0.2">
      <c r="A10" s="42"/>
      <c r="B10" s="33" t="s">
        <v>647</v>
      </c>
      <c r="C10" s="49"/>
      <c r="D10" s="8"/>
      <c r="E10" s="8"/>
      <c r="F10" s="8"/>
      <c r="G10" s="45"/>
    </row>
    <row r="11" spans="1:7" ht="38" x14ac:dyDescent="0.2">
      <c r="A11" s="28" t="s">
        <v>353</v>
      </c>
      <c r="B11" s="33"/>
      <c r="C11" s="33" t="s">
        <v>63</v>
      </c>
      <c r="D11" s="8"/>
      <c r="E11" s="8"/>
      <c r="F11" s="8">
        <v>1</v>
      </c>
      <c r="G11" s="8"/>
    </row>
    <row r="12" spans="1:7" ht="38" x14ac:dyDescent="0.2">
      <c r="A12" s="42" t="s">
        <v>357</v>
      </c>
      <c r="B12" s="33" t="s">
        <v>648</v>
      </c>
      <c r="C12" s="49" t="s">
        <v>62</v>
      </c>
      <c r="D12" s="8"/>
      <c r="E12" s="8"/>
      <c r="F12" s="8"/>
      <c r="G12" s="45">
        <v>1</v>
      </c>
    </row>
    <row r="13" spans="1:7" ht="38" x14ac:dyDescent="0.2">
      <c r="A13" s="42"/>
      <c r="B13" s="33" t="s">
        <v>649</v>
      </c>
      <c r="C13" s="49"/>
      <c r="D13" s="8"/>
      <c r="E13" s="8"/>
      <c r="F13" s="8"/>
      <c r="G13" s="45"/>
    </row>
    <row r="14" spans="1:7" ht="38" x14ac:dyDescent="0.2">
      <c r="A14" s="28" t="s">
        <v>362</v>
      </c>
      <c r="B14" s="33"/>
      <c r="C14" s="33" t="s">
        <v>63</v>
      </c>
      <c r="D14" s="8"/>
      <c r="E14" s="8"/>
      <c r="F14" s="8">
        <v>1</v>
      </c>
      <c r="G14" s="8"/>
    </row>
    <row r="15" spans="1:7" ht="38" x14ac:dyDescent="0.2">
      <c r="A15" s="42" t="s">
        <v>367</v>
      </c>
      <c r="B15" s="33" t="s">
        <v>650</v>
      </c>
      <c r="C15" s="49" t="s">
        <v>62</v>
      </c>
      <c r="D15" s="8"/>
      <c r="E15" s="8"/>
      <c r="F15" s="8"/>
      <c r="G15" s="45">
        <v>1</v>
      </c>
    </row>
    <row r="16" spans="1:7" ht="38" x14ac:dyDescent="0.2">
      <c r="A16" s="42"/>
      <c r="B16" s="33" t="s">
        <v>651</v>
      </c>
      <c r="C16" s="49"/>
      <c r="D16" s="8"/>
      <c r="E16" s="8"/>
      <c r="F16" s="8"/>
      <c r="G16" s="45"/>
    </row>
    <row r="17" spans="1:7" ht="38" x14ac:dyDescent="0.2">
      <c r="A17" s="42" t="s">
        <v>374</v>
      </c>
      <c r="B17" s="33" t="s">
        <v>652</v>
      </c>
      <c r="C17" s="49" t="s">
        <v>62</v>
      </c>
      <c r="D17" s="8"/>
      <c r="E17" s="8"/>
      <c r="F17" s="8"/>
      <c r="G17" s="45">
        <v>1</v>
      </c>
    </row>
    <row r="18" spans="1:7" ht="38" x14ac:dyDescent="0.2">
      <c r="A18" s="42"/>
      <c r="B18" s="33" t="s">
        <v>653</v>
      </c>
      <c r="C18" s="49"/>
      <c r="D18" s="8"/>
      <c r="E18" s="8"/>
      <c r="F18" s="8"/>
      <c r="G18" s="45"/>
    </row>
    <row r="19" spans="1:7" ht="38" x14ac:dyDescent="0.2">
      <c r="A19" s="28" t="s">
        <v>380</v>
      </c>
      <c r="B19" s="33"/>
      <c r="C19" s="33" t="s">
        <v>63</v>
      </c>
      <c r="D19" s="8"/>
      <c r="E19" s="8"/>
      <c r="F19" s="8">
        <v>1</v>
      </c>
      <c r="G19" s="8"/>
    </row>
    <row r="20" spans="1:7" ht="38" x14ac:dyDescent="0.2">
      <c r="A20" s="42" t="s">
        <v>387</v>
      </c>
      <c r="B20" s="33" t="s">
        <v>654</v>
      </c>
      <c r="C20" s="49" t="s">
        <v>62</v>
      </c>
      <c r="D20" s="8"/>
      <c r="E20" s="8"/>
      <c r="F20" s="8"/>
      <c r="G20" s="45">
        <v>1</v>
      </c>
    </row>
    <row r="21" spans="1:7" ht="38" x14ac:dyDescent="0.2">
      <c r="A21" s="42"/>
      <c r="B21" s="33" t="s">
        <v>655</v>
      </c>
      <c r="C21" s="49"/>
      <c r="D21" s="8"/>
      <c r="E21" s="8"/>
      <c r="F21" s="8"/>
      <c r="G21" s="45"/>
    </row>
    <row r="22" spans="1:7" ht="38" x14ac:dyDescent="0.2">
      <c r="A22" s="42" t="s">
        <v>395</v>
      </c>
      <c r="B22" s="33" t="s">
        <v>656</v>
      </c>
      <c r="C22" s="49" t="s">
        <v>62</v>
      </c>
      <c r="D22" s="8"/>
      <c r="E22" s="8"/>
      <c r="F22" s="8"/>
      <c r="G22" s="45">
        <v>1</v>
      </c>
    </row>
    <row r="23" spans="1:7" ht="38" x14ac:dyDescent="0.2">
      <c r="A23" s="42"/>
      <c r="B23" s="33" t="s">
        <v>657</v>
      </c>
      <c r="C23" s="49"/>
      <c r="D23" s="8"/>
      <c r="E23" s="8"/>
      <c r="F23" s="8"/>
      <c r="G23" s="45"/>
    </row>
    <row r="24" spans="1:7" ht="38" x14ac:dyDescent="0.2">
      <c r="A24" s="42" t="s">
        <v>401</v>
      </c>
      <c r="B24" s="33" t="s">
        <v>658</v>
      </c>
      <c r="C24" s="49" t="s">
        <v>62</v>
      </c>
      <c r="D24" s="45">
        <v>1</v>
      </c>
      <c r="E24" s="8"/>
      <c r="F24" s="8"/>
      <c r="G24" s="45"/>
    </row>
    <row r="25" spans="1:7" ht="38" x14ac:dyDescent="0.2">
      <c r="A25" s="42"/>
      <c r="B25" s="33" t="s">
        <v>659</v>
      </c>
      <c r="C25" s="49"/>
      <c r="D25" s="45"/>
      <c r="E25" s="8"/>
      <c r="F25" s="8"/>
      <c r="G25" s="45"/>
    </row>
    <row r="26" spans="1:7" ht="38" x14ac:dyDescent="0.2">
      <c r="A26" s="42" t="s">
        <v>408</v>
      </c>
      <c r="B26" s="33" t="s">
        <v>660</v>
      </c>
      <c r="C26" s="49" t="s">
        <v>62</v>
      </c>
      <c r="D26" s="8"/>
      <c r="E26" s="8"/>
      <c r="F26" s="8"/>
      <c r="G26" s="45">
        <v>1</v>
      </c>
    </row>
    <row r="27" spans="1:7" ht="38" x14ac:dyDescent="0.2">
      <c r="A27" s="42"/>
      <c r="B27" s="33" t="s">
        <v>661</v>
      </c>
      <c r="C27" s="49"/>
      <c r="D27" s="8"/>
      <c r="E27" s="8"/>
      <c r="F27" s="8"/>
      <c r="G27" s="45"/>
    </row>
    <row r="28" spans="1:7" ht="38" x14ac:dyDescent="0.2">
      <c r="A28" s="42" t="s">
        <v>412</v>
      </c>
      <c r="B28" s="33" t="s">
        <v>662</v>
      </c>
      <c r="C28" s="49" t="s">
        <v>62</v>
      </c>
      <c r="D28" s="45">
        <v>1</v>
      </c>
      <c r="E28" s="8"/>
      <c r="F28" s="8"/>
      <c r="G28" s="45"/>
    </row>
    <row r="29" spans="1:7" ht="38" x14ac:dyDescent="0.2">
      <c r="A29" s="42"/>
      <c r="B29" s="33" t="s">
        <v>663</v>
      </c>
      <c r="C29" s="49"/>
      <c r="D29" s="45"/>
      <c r="E29" s="8"/>
      <c r="F29" s="8"/>
      <c r="G29" s="45"/>
    </row>
    <row r="30" spans="1:7" ht="38" x14ac:dyDescent="0.2">
      <c r="A30" s="42" t="s">
        <v>419</v>
      </c>
      <c r="B30" s="33" t="s">
        <v>664</v>
      </c>
      <c r="C30" s="49" t="s">
        <v>62</v>
      </c>
      <c r="D30" s="8"/>
      <c r="E30" s="8"/>
      <c r="F30" s="8"/>
      <c r="G30" s="45">
        <v>1</v>
      </c>
    </row>
    <row r="31" spans="1:7" ht="38" x14ac:dyDescent="0.2">
      <c r="A31" s="42"/>
      <c r="B31" s="33" t="s">
        <v>665</v>
      </c>
      <c r="C31" s="49"/>
      <c r="D31" s="8"/>
      <c r="E31" s="8"/>
      <c r="F31" s="8"/>
      <c r="G31" s="45"/>
    </row>
    <row r="32" spans="1:7" ht="38" x14ac:dyDescent="0.2">
      <c r="A32" s="42" t="s">
        <v>425</v>
      </c>
      <c r="B32" s="33" t="s">
        <v>666</v>
      </c>
      <c r="C32" s="49" t="s">
        <v>62</v>
      </c>
      <c r="D32" s="45"/>
      <c r="E32" s="8"/>
      <c r="F32" s="8"/>
      <c r="G32" s="45">
        <v>1</v>
      </c>
    </row>
    <row r="33" spans="1:7" ht="38" x14ac:dyDescent="0.2">
      <c r="A33" s="42"/>
      <c r="B33" s="33" t="s">
        <v>667</v>
      </c>
      <c r="C33" s="49"/>
      <c r="D33" s="45"/>
      <c r="E33" s="8"/>
      <c r="F33" s="8"/>
      <c r="G33" s="45"/>
    </row>
    <row r="34" spans="1:7" ht="38" x14ac:dyDescent="0.2">
      <c r="A34" s="42" t="s">
        <v>432</v>
      </c>
      <c r="B34" s="33" t="s">
        <v>668</v>
      </c>
      <c r="C34" s="49" t="s">
        <v>62</v>
      </c>
      <c r="D34" s="45">
        <v>1</v>
      </c>
      <c r="E34" s="8"/>
      <c r="F34" s="8"/>
      <c r="G34" s="8"/>
    </row>
    <row r="35" spans="1:7" ht="38" x14ac:dyDescent="0.2">
      <c r="A35" s="42"/>
      <c r="B35" s="33" t="s">
        <v>669</v>
      </c>
      <c r="C35" s="49"/>
      <c r="D35" s="45"/>
      <c r="E35" s="8"/>
      <c r="F35" s="8"/>
      <c r="G35" s="8"/>
    </row>
    <row r="36" spans="1:7" ht="38" x14ac:dyDescent="0.2">
      <c r="A36" s="42" t="s">
        <v>436</v>
      </c>
      <c r="B36" s="33" t="s">
        <v>670</v>
      </c>
      <c r="C36" s="49" t="s">
        <v>62</v>
      </c>
      <c r="D36" s="8"/>
      <c r="E36" s="8"/>
      <c r="F36" s="8"/>
      <c r="G36" s="45">
        <v>1</v>
      </c>
    </row>
    <row r="37" spans="1:7" ht="38" x14ac:dyDescent="0.2">
      <c r="A37" s="42"/>
      <c r="B37" s="33" t="s">
        <v>671</v>
      </c>
      <c r="C37" s="49"/>
      <c r="D37" s="8"/>
      <c r="E37" s="8"/>
      <c r="F37" s="8"/>
      <c r="G37" s="45"/>
    </row>
    <row r="38" spans="1:7" ht="38" x14ac:dyDescent="0.2">
      <c r="A38" s="28" t="s">
        <v>443</v>
      </c>
      <c r="B38" s="33"/>
      <c r="C38" s="33" t="s">
        <v>63</v>
      </c>
      <c r="D38" s="8"/>
      <c r="E38" s="8"/>
      <c r="F38" s="8">
        <v>1</v>
      </c>
      <c r="G38" s="8"/>
    </row>
    <row r="39" spans="1:7" ht="38" x14ac:dyDescent="0.2">
      <c r="A39" s="28" t="s">
        <v>452</v>
      </c>
      <c r="B39" s="33"/>
      <c r="C39" s="33" t="s">
        <v>63</v>
      </c>
      <c r="D39" s="8"/>
      <c r="E39" s="8"/>
      <c r="F39" s="8">
        <v>1</v>
      </c>
      <c r="G39" s="8"/>
    </row>
    <row r="40" spans="1:7" ht="38" x14ac:dyDescent="0.2">
      <c r="A40" s="42" t="s">
        <v>459</v>
      </c>
      <c r="B40" s="33" t="s">
        <v>672</v>
      </c>
      <c r="C40" s="49" t="s">
        <v>62</v>
      </c>
      <c r="D40" s="8"/>
      <c r="E40" s="8"/>
      <c r="F40" s="8"/>
      <c r="G40" s="45">
        <v>1</v>
      </c>
    </row>
    <row r="41" spans="1:7" ht="38" x14ac:dyDescent="0.2">
      <c r="A41" s="42"/>
      <c r="B41" s="33" t="s">
        <v>673</v>
      </c>
      <c r="C41" s="49"/>
      <c r="D41" s="8"/>
      <c r="E41" s="8"/>
      <c r="F41" s="8"/>
      <c r="G41" s="45"/>
    </row>
    <row r="42" spans="1:7" ht="38" x14ac:dyDescent="0.2">
      <c r="A42" s="28" t="s">
        <v>465</v>
      </c>
      <c r="B42" s="33"/>
      <c r="C42" s="33" t="s">
        <v>63</v>
      </c>
      <c r="D42" s="8"/>
      <c r="E42" s="8"/>
      <c r="F42" s="8">
        <v>1</v>
      </c>
      <c r="G42" s="8"/>
    </row>
    <row r="43" spans="1:7" ht="38" x14ac:dyDescent="0.2">
      <c r="A43" s="42" t="s">
        <v>472</v>
      </c>
      <c r="B43" s="33" t="s">
        <v>674</v>
      </c>
      <c r="C43" s="49" t="s">
        <v>62</v>
      </c>
      <c r="D43" s="8"/>
      <c r="E43" s="8"/>
      <c r="F43" s="8"/>
      <c r="G43" s="45">
        <v>1</v>
      </c>
    </row>
    <row r="44" spans="1:7" ht="38" x14ac:dyDescent="0.2">
      <c r="A44" s="42"/>
      <c r="B44" s="33" t="s">
        <v>675</v>
      </c>
      <c r="C44" s="49"/>
      <c r="D44" s="8"/>
      <c r="E44" s="8"/>
      <c r="F44" s="8"/>
      <c r="G44" s="45"/>
    </row>
    <row r="45" spans="1:7" ht="38" x14ac:dyDescent="0.2">
      <c r="A45" s="28" t="s">
        <v>479</v>
      </c>
      <c r="B45" s="33"/>
      <c r="C45" s="33" t="s">
        <v>63</v>
      </c>
      <c r="D45" s="8"/>
      <c r="E45" s="8"/>
      <c r="F45" s="8"/>
      <c r="G45" s="8">
        <v>1</v>
      </c>
    </row>
    <row r="46" spans="1:7" ht="57" x14ac:dyDescent="0.2">
      <c r="A46" s="42" t="s">
        <v>486</v>
      </c>
      <c r="B46" s="33" t="s">
        <v>676</v>
      </c>
      <c r="C46" s="49" t="s">
        <v>62</v>
      </c>
      <c r="D46" s="45">
        <v>1</v>
      </c>
      <c r="E46" s="8"/>
      <c r="F46" s="8"/>
      <c r="G46" s="8"/>
    </row>
    <row r="47" spans="1:7" ht="38" x14ac:dyDescent="0.2">
      <c r="A47" s="42"/>
      <c r="B47" s="33" t="s">
        <v>677</v>
      </c>
      <c r="C47" s="49"/>
      <c r="D47" s="45"/>
      <c r="E47" s="8"/>
      <c r="F47" s="8"/>
      <c r="G47" s="8"/>
    </row>
    <row r="48" spans="1:7" ht="38" x14ac:dyDescent="0.2">
      <c r="A48" s="42" t="s">
        <v>493</v>
      </c>
      <c r="B48" s="33" t="s">
        <v>678</v>
      </c>
      <c r="C48" s="49" t="s">
        <v>62</v>
      </c>
      <c r="D48" s="8"/>
      <c r="E48" s="8"/>
      <c r="F48" s="8"/>
      <c r="G48" s="45">
        <v>1</v>
      </c>
    </row>
    <row r="49" spans="1:7" ht="57" x14ac:dyDescent="0.2">
      <c r="A49" s="42"/>
      <c r="B49" s="33" t="s">
        <v>679</v>
      </c>
      <c r="C49" s="49"/>
      <c r="D49" s="8"/>
      <c r="E49" s="8"/>
      <c r="F49" s="8"/>
      <c r="G49" s="45"/>
    </row>
    <row r="50" spans="1:7" ht="38" x14ac:dyDescent="0.2">
      <c r="A50" s="49" t="s">
        <v>500</v>
      </c>
      <c r="B50" s="33" t="s">
        <v>692</v>
      </c>
      <c r="C50" s="49" t="s">
        <v>62</v>
      </c>
      <c r="D50" s="45">
        <v>1</v>
      </c>
      <c r="E50" s="8"/>
      <c r="F50" s="8"/>
      <c r="G50" s="10"/>
    </row>
    <row r="51" spans="1:7" ht="38" x14ac:dyDescent="0.2">
      <c r="A51" s="49"/>
      <c r="B51" s="33" t="s">
        <v>693</v>
      </c>
      <c r="C51" s="49"/>
      <c r="D51" s="45"/>
      <c r="E51" s="8"/>
      <c r="F51" s="8"/>
      <c r="G51" s="8"/>
    </row>
    <row r="52" spans="1:7" ht="38" x14ac:dyDescent="0.2">
      <c r="A52" s="42" t="s">
        <v>506</v>
      </c>
      <c r="B52" s="33" t="s">
        <v>680</v>
      </c>
      <c r="C52" s="49" t="s">
        <v>62</v>
      </c>
      <c r="D52" s="8"/>
      <c r="E52" s="8"/>
      <c r="F52" s="8"/>
      <c r="G52" s="45">
        <v>1</v>
      </c>
    </row>
    <row r="53" spans="1:7" ht="38" x14ac:dyDescent="0.2">
      <c r="A53" s="42"/>
      <c r="B53" s="33" t="s">
        <v>681</v>
      </c>
      <c r="C53" s="49"/>
      <c r="D53" s="8"/>
      <c r="E53" s="8"/>
      <c r="F53" s="8"/>
      <c r="G53" s="45"/>
    </row>
    <row r="54" spans="1:7" ht="38" x14ac:dyDescent="0.2">
      <c r="A54" s="42" t="s">
        <v>511</v>
      </c>
      <c r="B54" s="33" t="s">
        <v>682</v>
      </c>
      <c r="C54" s="49" t="s">
        <v>62</v>
      </c>
      <c r="D54" s="8"/>
      <c r="E54" s="8"/>
      <c r="F54" s="8"/>
      <c r="G54" s="45">
        <v>1</v>
      </c>
    </row>
    <row r="55" spans="1:7" ht="38" x14ac:dyDescent="0.2">
      <c r="A55" s="42"/>
      <c r="B55" s="33" t="s">
        <v>683</v>
      </c>
      <c r="C55" s="49"/>
      <c r="D55" s="8"/>
      <c r="E55" s="8"/>
      <c r="F55" s="8"/>
      <c r="G55" s="45"/>
    </row>
    <row r="56" spans="1:7" ht="38" x14ac:dyDescent="0.2">
      <c r="A56" s="28" t="s">
        <v>519</v>
      </c>
      <c r="B56" s="33"/>
      <c r="C56" s="33" t="s">
        <v>63</v>
      </c>
      <c r="D56" s="8"/>
      <c r="E56" s="8"/>
      <c r="F56" s="8">
        <v>1</v>
      </c>
      <c r="G56" s="8"/>
    </row>
    <row r="57" spans="1:7" ht="38" x14ac:dyDescent="0.2">
      <c r="A57" s="28" t="s">
        <v>525</v>
      </c>
      <c r="B57" s="33"/>
      <c r="C57" s="33" t="s">
        <v>63</v>
      </c>
      <c r="D57" s="8"/>
      <c r="E57" s="8"/>
      <c r="F57" s="8">
        <v>1</v>
      </c>
      <c r="G57" s="8"/>
    </row>
    <row r="58" spans="1:7" ht="38" x14ac:dyDescent="0.2">
      <c r="A58" s="42" t="s">
        <v>529</v>
      </c>
      <c r="B58" s="33" t="s">
        <v>684</v>
      </c>
      <c r="C58" s="49" t="s">
        <v>62</v>
      </c>
      <c r="D58" s="45">
        <v>1</v>
      </c>
      <c r="E58" s="8"/>
      <c r="F58" s="8"/>
      <c r="G58" s="45"/>
    </row>
    <row r="59" spans="1:7" ht="38" x14ac:dyDescent="0.2">
      <c r="A59" s="42"/>
      <c r="B59" s="33" t="s">
        <v>685</v>
      </c>
      <c r="C59" s="49"/>
      <c r="D59" s="45"/>
      <c r="E59" s="8"/>
      <c r="F59" s="8"/>
      <c r="G59" s="45"/>
    </row>
    <row r="60" spans="1:7" ht="38" x14ac:dyDescent="0.2">
      <c r="A60" s="42" t="s">
        <v>533</v>
      </c>
      <c r="B60" s="33" t="s">
        <v>686</v>
      </c>
      <c r="C60" s="49" t="s">
        <v>63</v>
      </c>
      <c r="D60" s="45"/>
      <c r="E60" s="8"/>
      <c r="F60" s="8"/>
      <c r="G60" s="45">
        <v>1</v>
      </c>
    </row>
    <row r="61" spans="1:7" ht="38" x14ac:dyDescent="0.2">
      <c r="A61" s="42"/>
      <c r="B61" s="33" t="s">
        <v>687</v>
      </c>
      <c r="C61" s="49"/>
      <c r="D61" s="45"/>
      <c r="E61" s="8"/>
      <c r="F61" s="8"/>
      <c r="G61" s="45"/>
    </row>
    <row r="62" spans="1:7" ht="38" x14ac:dyDescent="0.2">
      <c r="A62" s="42" t="s">
        <v>538</v>
      </c>
      <c r="B62" s="33" t="s">
        <v>688</v>
      </c>
      <c r="C62" s="49" t="s">
        <v>62</v>
      </c>
      <c r="D62" s="8"/>
      <c r="E62" s="8"/>
      <c r="F62" s="8"/>
      <c r="G62" s="45">
        <v>1</v>
      </c>
    </row>
    <row r="63" spans="1:7" ht="38" x14ac:dyDescent="0.2">
      <c r="A63" s="42"/>
      <c r="B63" s="33" t="s">
        <v>689</v>
      </c>
      <c r="C63" s="49"/>
      <c r="D63" s="8"/>
      <c r="E63" s="8"/>
      <c r="F63" s="8"/>
      <c r="G63" s="45"/>
    </row>
    <row r="64" spans="1:7" ht="38" x14ac:dyDescent="0.2">
      <c r="A64" s="28" t="s">
        <v>545</v>
      </c>
      <c r="B64" s="33"/>
      <c r="C64" s="33" t="s">
        <v>63</v>
      </c>
      <c r="D64" s="8"/>
      <c r="E64" s="8"/>
      <c r="F64" s="8">
        <v>1</v>
      </c>
      <c r="G64" s="8"/>
    </row>
    <row r="65" spans="1:8" ht="38" x14ac:dyDescent="0.2">
      <c r="A65" s="28" t="s">
        <v>552</v>
      </c>
      <c r="B65" s="33"/>
      <c r="C65" s="33" t="s">
        <v>63</v>
      </c>
      <c r="D65" s="8"/>
      <c r="E65" s="8">
        <v>1</v>
      </c>
      <c r="F65" s="8"/>
      <c r="G65" s="8"/>
    </row>
    <row r="66" spans="1:8" ht="38" x14ac:dyDescent="0.2">
      <c r="A66" s="28" t="s">
        <v>559</v>
      </c>
      <c r="B66" s="33"/>
      <c r="C66" s="33" t="s">
        <v>63</v>
      </c>
      <c r="D66" s="8"/>
      <c r="E66" s="8"/>
      <c r="F66" s="8"/>
      <c r="G66" s="8">
        <v>1</v>
      </c>
    </row>
    <row r="67" spans="1:8" ht="38" x14ac:dyDescent="0.2">
      <c r="A67" s="42" t="s">
        <v>562</v>
      </c>
      <c r="B67" s="33" t="s">
        <v>690</v>
      </c>
      <c r="C67" s="49" t="s">
        <v>62</v>
      </c>
      <c r="D67" s="8"/>
      <c r="E67" s="8"/>
      <c r="F67" s="45"/>
      <c r="G67" s="45">
        <v>1</v>
      </c>
      <c r="H67" s="51"/>
    </row>
    <row r="68" spans="1:8" ht="38" x14ac:dyDescent="0.2">
      <c r="A68" s="42"/>
      <c r="B68" s="33" t="s">
        <v>691</v>
      </c>
      <c r="C68" s="49"/>
      <c r="D68" s="8"/>
      <c r="E68" s="8"/>
      <c r="F68" s="45"/>
      <c r="G68" s="45"/>
      <c r="H68" s="51"/>
    </row>
    <row r="69" spans="1:8" ht="38" x14ac:dyDescent="0.2">
      <c r="A69" s="28" t="s">
        <v>568</v>
      </c>
      <c r="B69" s="33"/>
      <c r="C69" s="33" t="s">
        <v>63</v>
      </c>
      <c r="D69" s="8"/>
      <c r="E69" s="8"/>
      <c r="F69" s="8">
        <v>1</v>
      </c>
      <c r="G69" s="8"/>
    </row>
    <row r="70" spans="1:8" ht="38" x14ac:dyDescent="0.2">
      <c r="A70" s="28" t="s">
        <v>575</v>
      </c>
      <c r="B70" s="33"/>
      <c r="C70" s="33" t="s">
        <v>63</v>
      </c>
      <c r="D70" s="8"/>
      <c r="E70" s="8"/>
      <c r="F70" s="8">
        <v>1</v>
      </c>
      <c r="G70" s="8"/>
    </row>
    <row r="71" spans="1:8" ht="38" x14ac:dyDescent="0.2">
      <c r="A71" s="28" t="s">
        <v>582</v>
      </c>
      <c r="B71" s="33"/>
      <c r="C71" s="33" t="s">
        <v>63</v>
      </c>
      <c r="D71" s="8"/>
      <c r="E71" s="8"/>
      <c r="F71" s="8">
        <v>1</v>
      </c>
      <c r="G71" s="8"/>
    </row>
    <row r="72" spans="1:8" ht="19" x14ac:dyDescent="0.2">
      <c r="A72" s="28" t="s">
        <v>588</v>
      </c>
      <c r="B72" s="33"/>
      <c r="C72" s="33" t="s">
        <v>63</v>
      </c>
      <c r="D72" s="8"/>
      <c r="E72" s="8"/>
      <c r="F72" s="8"/>
      <c r="G72" s="8">
        <v>1</v>
      </c>
    </row>
    <row r="73" spans="1:8" ht="19" x14ac:dyDescent="0.2">
      <c r="A73" s="28" t="s">
        <v>594</v>
      </c>
      <c r="B73" s="33"/>
      <c r="C73" s="33" t="s">
        <v>63</v>
      </c>
      <c r="D73" s="8"/>
      <c r="E73" s="8"/>
      <c r="F73" s="8"/>
      <c r="G73" s="8">
        <v>1</v>
      </c>
    </row>
    <row r="74" spans="1:8" ht="19" x14ac:dyDescent="0.2">
      <c r="A74" s="28" t="s">
        <v>603</v>
      </c>
      <c r="B74" s="33"/>
      <c r="C74" s="33" t="s">
        <v>63</v>
      </c>
      <c r="D74" s="8"/>
      <c r="E74" s="8"/>
      <c r="F74" s="8"/>
      <c r="G74" s="8">
        <v>1</v>
      </c>
    </row>
    <row r="75" spans="1:8" ht="38" x14ac:dyDescent="0.2">
      <c r="A75" s="28" t="s">
        <v>609</v>
      </c>
      <c r="B75" s="33"/>
      <c r="C75" s="33" t="s">
        <v>63</v>
      </c>
      <c r="D75" s="8"/>
      <c r="E75" s="8"/>
      <c r="F75" s="8">
        <v>1</v>
      </c>
      <c r="G75" s="8"/>
    </row>
    <row r="76" spans="1:8" ht="38" x14ac:dyDescent="0.2">
      <c r="A76" s="28" t="s">
        <v>616</v>
      </c>
      <c r="B76" s="33"/>
      <c r="C76" s="33" t="s">
        <v>63</v>
      </c>
      <c r="D76" s="8"/>
      <c r="E76" s="8"/>
      <c r="F76" s="8">
        <v>1</v>
      </c>
      <c r="G76" s="8"/>
    </row>
    <row r="77" spans="1:8" ht="19" x14ac:dyDescent="0.2">
      <c r="A77" s="28" t="s">
        <v>621</v>
      </c>
      <c r="B77" s="33"/>
      <c r="C77" s="33" t="s">
        <v>63</v>
      </c>
      <c r="D77" s="8"/>
      <c r="E77" s="8"/>
      <c r="F77" s="8">
        <v>1</v>
      </c>
      <c r="G77" s="8"/>
    </row>
    <row r="78" spans="1:8" ht="19" x14ac:dyDescent="0.2">
      <c r="A78" s="28" t="s">
        <v>626</v>
      </c>
      <c r="B78" s="33"/>
      <c r="C78" s="33" t="s">
        <v>63</v>
      </c>
      <c r="D78" s="8"/>
      <c r="E78" s="8"/>
      <c r="F78" s="8">
        <v>1</v>
      </c>
      <c r="G78" s="8"/>
    </row>
    <row r="79" spans="1:8" ht="38" x14ac:dyDescent="0.2">
      <c r="A79" s="28" t="s">
        <v>632</v>
      </c>
      <c r="B79" s="33"/>
      <c r="C79" s="33" t="s">
        <v>63</v>
      </c>
      <c r="D79" s="8"/>
      <c r="E79" s="8"/>
      <c r="F79" s="8">
        <v>1</v>
      </c>
      <c r="G79" s="8"/>
    </row>
    <row r="80" spans="1:8" x14ac:dyDescent="0.2">
      <c r="D80">
        <f>SUM(D3:D79)</f>
        <v>7</v>
      </c>
      <c r="E80">
        <f>SUM(E3:E79)</f>
        <v>1</v>
      </c>
      <c r="F80">
        <f>SUM(F3:F79)</f>
        <v>17</v>
      </c>
      <c r="G80">
        <f>SUM(G3:G79)</f>
        <v>25</v>
      </c>
    </row>
    <row r="86" spans="2:5" ht="19" x14ac:dyDescent="0.25">
      <c r="B86" s="15" t="s">
        <v>69</v>
      </c>
      <c r="D86" t="s">
        <v>32</v>
      </c>
      <c r="E86">
        <f>7/32</f>
        <v>0.21875</v>
      </c>
    </row>
    <row r="87" spans="2:5" ht="19" x14ac:dyDescent="0.25">
      <c r="B87" s="15" t="s">
        <v>70</v>
      </c>
      <c r="D87" t="s">
        <v>34</v>
      </c>
      <c r="E87" s="4">
        <f>7/8</f>
        <v>0.875</v>
      </c>
    </row>
    <row r="88" spans="2:5" ht="40" x14ac:dyDescent="0.25">
      <c r="B88" s="16" t="s">
        <v>71</v>
      </c>
      <c r="D88" t="s">
        <v>73</v>
      </c>
      <c r="E88">
        <f>2*((E86*E87)/(E86+E87))</f>
        <v>0.35</v>
      </c>
    </row>
    <row r="89" spans="2:5" ht="20" x14ac:dyDescent="0.25">
      <c r="B89" s="16" t="s">
        <v>75</v>
      </c>
      <c r="D89" t="s">
        <v>147</v>
      </c>
      <c r="E89">
        <f>24/50</f>
        <v>0.48</v>
      </c>
    </row>
  </sheetData>
  <mergeCells count="91">
    <mergeCell ref="G62:G63"/>
    <mergeCell ref="H67:H68"/>
    <mergeCell ref="F67:F68"/>
    <mergeCell ref="G67:G68"/>
    <mergeCell ref="D50:D51"/>
    <mergeCell ref="G52:G53"/>
    <mergeCell ref="G54:G55"/>
    <mergeCell ref="G58:G59"/>
    <mergeCell ref="D58:D59"/>
    <mergeCell ref="D60:D61"/>
    <mergeCell ref="G60:G61"/>
    <mergeCell ref="G48:G49"/>
    <mergeCell ref="D24:D25"/>
    <mergeCell ref="G28:G29"/>
    <mergeCell ref="D32:D33"/>
    <mergeCell ref="D28:D29"/>
    <mergeCell ref="G32:G33"/>
    <mergeCell ref="G30:G31"/>
    <mergeCell ref="G26:G27"/>
    <mergeCell ref="D34:D35"/>
    <mergeCell ref="G36:G37"/>
    <mergeCell ref="G40:G41"/>
    <mergeCell ref="G43:G44"/>
    <mergeCell ref="D46:D47"/>
    <mergeCell ref="G15:G16"/>
    <mergeCell ref="G17:G18"/>
    <mergeCell ref="G20:G21"/>
    <mergeCell ref="G22:G23"/>
    <mergeCell ref="G24:G25"/>
    <mergeCell ref="D1:G1"/>
    <mergeCell ref="D3:D4"/>
    <mergeCell ref="G5:G6"/>
    <mergeCell ref="G7:G8"/>
    <mergeCell ref="G9:G10"/>
    <mergeCell ref="G12:G13"/>
    <mergeCell ref="A1:A2"/>
    <mergeCell ref="B1:C2"/>
    <mergeCell ref="A50:A51"/>
    <mergeCell ref="C50:C51"/>
    <mergeCell ref="A46:A47"/>
    <mergeCell ref="C46:C47"/>
    <mergeCell ref="A48:A49"/>
    <mergeCell ref="C48:C49"/>
    <mergeCell ref="A40:A41"/>
    <mergeCell ref="C40:C41"/>
    <mergeCell ref="A43:A44"/>
    <mergeCell ref="C43:C44"/>
    <mergeCell ref="A36:A37"/>
    <mergeCell ref="C36:C37"/>
    <mergeCell ref="A30:A31"/>
    <mergeCell ref="A67:A68"/>
    <mergeCell ref="C67:C68"/>
    <mergeCell ref="A60:A61"/>
    <mergeCell ref="C60:C61"/>
    <mergeCell ref="A62:A63"/>
    <mergeCell ref="C62:C63"/>
    <mergeCell ref="A58:A59"/>
    <mergeCell ref="C58:C59"/>
    <mergeCell ref="A52:A53"/>
    <mergeCell ref="C52:C53"/>
    <mergeCell ref="A54:A55"/>
    <mergeCell ref="C54:C55"/>
    <mergeCell ref="C30:C31"/>
    <mergeCell ref="A32:A33"/>
    <mergeCell ref="C32:C33"/>
    <mergeCell ref="A34:A35"/>
    <mergeCell ref="C34:C35"/>
    <mergeCell ref="A24:A25"/>
    <mergeCell ref="C24:C25"/>
    <mergeCell ref="A26:A27"/>
    <mergeCell ref="C26:C27"/>
    <mergeCell ref="A28:A29"/>
    <mergeCell ref="C28:C29"/>
    <mergeCell ref="A20:A21"/>
    <mergeCell ref="C20:C21"/>
    <mergeCell ref="A22:A23"/>
    <mergeCell ref="C22:C23"/>
    <mergeCell ref="A15:A16"/>
    <mergeCell ref="C15:C16"/>
    <mergeCell ref="A17:A18"/>
    <mergeCell ref="C17:C18"/>
    <mergeCell ref="A9:A10"/>
    <mergeCell ref="C9:C10"/>
    <mergeCell ref="A12:A13"/>
    <mergeCell ref="C12:C13"/>
    <mergeCell ref="A3:A4"/>
    <mergeCell ref="C3:C4"/>
    <mergeCell ref="A5:A6"/>
    <mergeCell ref="C5:C6"/>
    <mergeCell ref="A7:A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A71D-8F22-3542-BF49-388AC6E67E7A}">
  <dimension ref="A1:N102"/>
  <sheetViews>
    <sheetView topLeftCell="B69" workbookViewId="0">
      <selection activeCell="L89" sqref="L89"/>
    </sheetView>
  </sheetViews>
  <sheetFormatPr baseColWidth="10" defaultRowHeight="24" x14ac:dyDescent="0.3"/>
  <cols>
    <col min="1" max="1" width="46.83203125" customWidth="1"/>
    <col min="2" max="2" width="21.33203125" customWidth="1"/>
    <col min="4" max="4" width="48.6640625" style="25" customWidth="1"/>
    <col min="5" max="5" width="10.83203125" style="30"/>
  </cols>
  <sheetData>
    <row r="1" spans="1:14" ht="26" customHeight="1" x14ac:dyDescent="0.3">
      <c r="A1" s="58" t="s">
        <v>38</v>
      </c>
      <c r="B1" s="59" t="s">
        <v>77</v>
      </c>
      <c r="C1" s="59" t="s">
        <v>78</v>
      </c>
      <c r="D1" s="59"/>
      <c r="E1" s="59"/>
      <c r="F1" s="52" t="s">
        <v>0</v>
      </c>
      <c r="G1" s="53"/>
      <c r="H1" s="53"/>
      <c r="I1" s="53"/>
      <c r="J1" s="54"/>
      <c r="K1" s="55" t="s">
        <v>1</v>
      </c>
      <c r="L1" s="55"/>
      <c r="M1" s="55"/>
      <c r="N1" s="56"/>
    </row>
    <row r="2" spans="1:14" ht="27" x14ac:dyDescent="0.3">
      <c r="A2" s="58"/>
      <c r="B2" s="59"/>
      <c r="C2" s="17" t="s">
        <v>79</v>
      </c>
      <c r="D2" s="18" t="s">
        <v>143</v>
      </c>
      <c r="E2" s="17" t="s">
        <v>142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3</v>
      </c>
      <c r="L2" s="24" t="s">
        <v>4</v>
      </c>
      <c r="M2" s="24" t="s">
        <v>5</v>
      </c>
      <c r="N2" s="24" t="s">
        <v>6</v>
      </c>
    </row>
    <row r="3" spans="1:14" ht="19" customHeight="1" x14ac:dyDescent="0.3">
      <c r="A3" s="49" t="s">
        <v>176</v>
      </c>
      <c r="B3" s="49" t="s">
        <v>63</v>
      </c>
      <c r="C3" s="45">
        <v>3</v>
      </c>
      <c r="D3" s="20" t="s">
        <v>253</v>
      </c>
      <c r="E3" s="31"/>
      <c r="F3" s="8">
        <v>1</v>
      </c>
      <c r="G3" s="8"/>
      <c r="H3" s="8"/>
      <c r="I3" s="8"/>
      <c r="J3" s="8"/>
      <c r="K3" s="57"/>
      <c r="L3" s="45">
        <v>1</v>
      </c>
      <c r="M3" s="8"/>
      <c r="N3" s="8"/>
    </row>
    <row r="4" spans="1:14" ht="18" customHeight="1" x14ac:dyDescent="0.3">
      <c r="A4" s="49"/>
      <c r="B4" s="49"/>
      <c r="C4" s="45"/>
      <c r="D4" s="20" t="s">
        <v>254</v>
      </c>
      <c r="E4" s="31"/>
      <c r="F4" s="8"/>
      <c r="G4" s="8">
        <v>1</v>
      </c>
      <c r="H4" s="8"/>
      <c r="I4" s="8"/>
      <c r="J4" s="8"/>
      <c r="K4" s="57"/>
      <c r="L4" s="45"/>
      <c r="M4" s="8"/>
      <c r="N4" s="8"/>
    </row>
    <row r="5" spans="1:14" ht="18" customHeight="1" x14ac:dyDescent="0.3">
      <c r="A5" s="49"/>
      <c r="B5" s="49"/>
      <c r="C5" s="45"/>
      <c r="D5" s="20" t="s">
        <v>255</v>
      </c>
      <c r="E5" s="31"/>
      <c r="F5" s="8">
        <v>1</v>
      </c>
      <c r="G5" s="8"/>
      <c r="H5" s="8"/>
      <c r="I5" s="8"/>
      <c r="J5" s="8"/>
      <c r="K5" s="57"/>
      <c r="L5" s="45"/>
      <c r="M5" s="8"/>
      <c r="N5" s="8"/>
    </row>
    <row r="6" spans="1:14" ht="19" customHeight="1" x14ac:dyDescent="0.3">
      <c r="A6" s="49" t="s">
        <v>177</v>
      </c>
      <c r="B6" s="49" t="s">
        <v>62</v>
      </c>
      <c r="C6" s="45">
        <v>3</v>
      </c>
      <c r="D6" s="20" t="s">
        <v>256</v>
      </c>
      <c r="E6" s="31"/>
      <c r="F6" s="8"/>
      <c r="G6" s="8">
        <v>1</v>
      </c>
      <c r="H6" s="8"/>
      <c r="I6" s="8"/>
      <c r="J6" s="8"/>
      <c r="K6" s="57">
        <v>1</v>
      </c>
      <c r="L6" s="8"/>
      <c r="M6" s="8"/>
      <c r="N6" s="8"/>
    </row>
    <row r="7" spans="1:14" ht="18" customHeight="1" x14ac:dyDescent="0.3">
      <c r="A7" s="49"/>
      <c r="B7" s="49"/>
      <c r="C7" s="45"/>
      <c r="D7" s="20" t="s">
        <v>257</v>
      </c>
      <c r="E7" s="31"/>
      <c r="F7" s="8"/>
      <c r="G7" s="8">
        <v>1</v>
      </c>
      <c r="H7" s="8"/>
      <c r="I7" s="8"/>
      <c r="J7" s="8"/>
      <c r="K7" s="57"/>
      <c r="L7" s="8"/>
      <c r="M7" s="8"/>
      <c r="N7" s="8"/>
    </row>
    <row r="8" spans="1:14" ht="18" customHeight="1" x14ac:dyDescent="0.3">
      <c r="A8" s="49"/>
      <c r="B8" s="49"/>
      <c r="C8" s="45"/>
      <c r="D8" s="20" t="s">
        <v>258</v>
      </c>
      <c r="E8" s="31"/>
      <c r="F8" s="8"/>
      <c r="G8" s="8"/>
      <c r="H8" s="8">
        <v>1</v>
      </c>
      <c r="I8" s="8"/>
      <c r="J8" s="8"/>
      <c r="K8" s="57"/>
      <c r="L8" s="8"/>
      <c r="M8" s="8"/>
      <c r="N8" s="8"/>
    </row>
    <row r="9" spans="1:14" ht="19" customHeight="1" x14ac:dyDescent="0.3">
      <c r="A9" s="49" t="s">
        <v>178</v>
      </c>
      <c r="B9" s="49" t="s">
        <v>62</v>
      </c>
      <c r="C9" s="45">
        <v>4</v>
      </c>
      <c r="D9" s="20" t="s">
        <v>259</v>
      </c>
      <c r="E9" s="31"/>
      <c r="F9" s="8"/>
      <c r="G9" s="8">
        <v>1</v>
      </c>
      <c r="H9" s="8"/>
      <c r="I9" s="8"/>
      <c r="J9" s="8"/>
      <c r="K9" s="57">
        <v>1</v>
      </c>
      <c r="L9" s="8"/>
      <c r="M9" s="8"/>
      <c r="N9" s="8"/>
    </row>
    <row r="10" spans="1:14" ht="18" customHeight="1" x14ac:dyDescent="0.3">
      <c r="A10" s="49"/>
      <c r="B10" s="49"/>
      <c r="C10" s="45"/>
      <c r="D10" s="20" t="s">
        <v>260</v>
      </c>
      <c r="E10" s="31"/>
      <c r="F10" s="8"/>
      <c r="G10" s="8">
        <v>1</v>
      </c>
      <c r="H10" s="8"/>
      <c r="I10" s="8"/>
      <c r="J10" s="8"/>
      <c r="K10" s="57"/>
      <c r="L10" s="8"/>
      <c r="M10" s="8"/>
      <c r="N10" s="8"/>
    </row>
    <row r="11" spans="1:14" ht="18" customHeight="1" x14ac:dyDescent="0.3">
      <c r="A11" s="49"/>
      <c r="B11" s="49"/>
      <c r="C11" s="45"/>
      <c r="D11" s="20" t="s">
        <v>261</v>
      </c>
      <c r="E11" s="31"/>
      <c r="F11" s="8"/>
      <c r="G11" s="8"/>
      <c r="H11" s="8">
        <v>1</v>
      </c>
      <c r="I11" s="8"/>
      <c r="J11" s="8"/>
      <c r="K11" s="57"/>
      <c r="L11" s="8"/>
      <c r="M11" s="8"/>
      <c r="N11" s="8"/>
    </row>
    <row r="12" spans="1:14" ht="18" customHeight="1" x14ac:dyDescent="0.3">
      <c r="A12" s="49"/>
      <c r="B12" s="49"/>
      <c r="C12" s="45"/>
      <c r="D12" s="20" t="s">
        <v>262</v>
      </c>
      <c r="E12" s="31"/>
      <c r="F12" s="8">
        <v>1</v>
      </c>
      <c r="G12" s="8"/>
      <c r="H12" s="8"/>
      <c r="I12" s="8"/>
      <c r="J12" s="8"/>
      <c r="K12" s="57"/>
      <c r="L12" s="8"/>
      <c r="M12" s="8"/>
      <c r="N12" s="8"/>
    </row>
    <row r="13" spans="1:14" ht="18" customHeight="1" x14ac:dyDescent="0.3">
      <c r="A13" s="49" t="s">
        <v>179</v>
      </c>
      <c r="B13" s="49" t="s">
        <v>62</v>
      </c>
      <c r="C13" s="45">
        <v>2</v>
      </c>
      <c r="D13" s="20" t="s">
        <v>263</v>
      </c>
      <c r="E13" s="31"/>
      <c r="F13" s="8"/>
      <c r="G13" s="8">
        <v>1</v>
      </c>
      <c r="H13" s="8"/>
      <c r="I13" s="8"/>
      <c r="J13" s="8"/>
      <c r="K13" s="57">
        <v>1</v>
      </c>
      <c r="L13" s="8"/>
      <c r="M13" s="8"/>
      <c r="N13" s="8"/>
    </row>
    <row r="14" spans="1:14" ht="18" customHeight="1" x14ac:dyDescent="0.3">
      <c r="A14" s="49"/>
      <c r="B14" s="49"/>
      <c r="C14" s="45"/>
      <c r="D14" s="20" t="s">
        <v>264</v>
      </c>
      <c r="E14" s="31"/>
      <c r="F14" s="8">
        <v>1</v>
      </c>
      <c r="G14" s="8"/>
      <c r="H14" s="8"/>
      <c r="I14" s="8"/>
      <c r="J14" s="8">
        <v>1</v>
      </c>
      <c r="K14" s="57"/>
      <c r="L14" s="8"/>
      <c r="M14" s="8"/>
      <c r="N14" s="8"/>
    </row>
    <row r="15" spans="1:14" ht="18" customHeight="1" x14ac:dyDescent="0.3">
      <c r="A15" s="49" t="s">
        <v>180</v>
      </c>
      <c r="B15" s="49" t="s">
        <v>62</v>
      </c>
      <c r="C15" s="45">
        <v>3</v>
      </c>
      <c r="D15" s="20" t="s">
        <v>265</v>
      </c>
      <c r="E15" s="31"/>
      <c r="F15" s="8"/>
      <c r="G15" s="8">
        <v>1</v>
      </c>
      <c r="H15" s="8"/>
      <c r="I15" s="8"/>
      <c r="J15" s="8"/>
      <c r="K15" s="57">
        <v>1</v>
      </c>
      <c r="L15" s="8"/>
      <c r="M15" s="8"/>
      <c r="N15" s="8"/>
    </row>
    <row r="16" spans="1:14" ht="18" customHeight="1" x14ac:dyDescent="0.3">
      <c r="A16" s="49"/>
      <c r="B16" s="49"/>
      <c r="C16" s="45"/>
      <c r="D16" s="20" t="s">
        <v>266</v>
      </c>
      <c r="E16" s="31"/>
      <c r="F16" s="8">
        <v>1</v>
      </c>
      <c r="G16" s="8"/>
      <c r="H16" s="8"/>
      <c r="I16" s="8"/>
      <c r="J16" s="8"/>
      <c r="K16" s="57"/>
      <c r="L16" s="8"/>
      <c r="M16" s="8"/>
      <c r="N16" s="8"/>
    </row>
    <row r="17" spans="1:14" ht="18" customHeight="1" x14ac:dyDescent="0.3">
      <c r="A17" s="49"/>
      <c r="B17" s="49"/>
      <c r="C17" s="45"/>
      <c r="D17" s="20" t="s">
        <v>267</v>
      </c>
      <c r="E17" s="31"/>
      <c r="F17" s="8"/>
      <c r="G17" s="8">
        <v>1</v>
      </c>
      <c r="H17" s="8"/>
      <c r="I17" s="8"/>
      <c r="J17" s="8"/>
      <c r="K17" s="57"/>
      <c r="L17" s="8"/>
      <c r="M17" s="8"/>
      <c r="N17" s="8"/>
    </row>
    <row r="18" spans="1:14" ht="18" customHeight="1" x14ac:dyDescent="0.3">
      <c r="A18" s="49" t="s">
        <v>181</v>
      </c>
      <c r="B18" s="49" t="s">
        <v>62</v>
      </c>
      <c r="C18" s="45">
        <v>2</v>
      </c>
      <c r="D18" s="20" t="s">
        <v>268</v>
      </c>
      <c r="E18" s="31"/>
      <c r="F18" s="8"/>
      <c r="G18" s="8">
        <v>1</v>
      </c>
      <c r="H18" s="8"/>
      <c r="I18" s="8"/>
      <c r="J18" s="8"/>
      <c r="K18" s="57">
        <v>1</v>
      </c>
      <c r="L18" s="8"/>
      <c r="M18" s="8"/>
      <c r="N18" s="8"/>
    </row>
    <row r="19" spans="1:14" ht="18" customHeight="1" x14ac:dyDescent="0.3">
      <c r="A19" s="49"/>
      <c r="B19" s="49"/>
      <c r="C19" s="45"/>
      <c r="D19" s="20" t="s">
        <v>269</v>
      </c>
      <c r="E19" s="31"/>
      <c r="F19" s="8">
        <v>1</v>
      </c>
      <c r="G19" s="8"/>
      <c r="H19" s="8"/>
      <c r="I19" s="8"/>
      <c r="J19" s="8">
        <v>1</v>
      </c>
      <c r="K19" s="57"/>
      <c r="L19" s="8"/>
      <c r="M19" s="8"/>
      <c r="N19" s="8"/>
    </row>
    <row r="20" spans="1:14" ht="18" customHeight="1" x14ac:dyDescent="0.3">
      <c r="A20" s="49" t="s">
        <v>182</v>
      </c>
      <c r="B20" s="49" t="s">
        <v>62</v>
      </c>
      <c r="C20" s="45">
        <v>2</v>
      </c>
      <c r="D20" s="20" t="s">
        <v>270</v>
      </c>
      <c r="E20" s="31"/>
      <c r="F20" s="8"/>
      <c r="G20" s="8">
        <v>1</v>
      </c>
      <c r="H20" s="8"/>
      <c r="I20" s="8"/>
      <c r="J20" s="8"/>
      <c r="K20" s="57">
        <v>1</v>
      </c>
      <c r="L20" s="8"/>
      <c r="M20" s="8"/>
      <c r="N20" s="8"/>
    </row>
    <row r="21" spans="1:14" ht="18" customHeight="1" x14ac:dyDescent="0.3">
      <c r="A21" s="49"/>
      <c r="B21" s="49"/>
      <c r="C21" s="45"/>
      <c r="D21" s="20" t="s">
        <v>271</v>
      </c>
      <c r="E21" s="31"/>
      <c r="F21" s="8">
        <v>1</v>
      </c>
      <c r="G21" s="8"/>
      <c r="H21" s="8"/>
      <c r="I21" s="8"/>
      <c r="J21" s="8">
        <v>1</v>
      </c>
      <c r="K21" s="57"/>
      <c r="L21" s="8"/>
      <c r="M21" s="8"/>
      <c r="N21" s="8"/>
    </row>
    <row r="22" spans="1:14" ht="18" customHeight="1" x14ac:dyDescent="0.3">
      <c r="A22" s="49" t="s">
        <v>183</v>
      </c>
      <c r="B22" s="49" t="s">
        <v>62</v>
      </c>
      <c r="C22" s="45">
        <v>4</v>
      </c>
      <c r="D22" s="20" t="s">
        <v>272</v>
      </c>
      <c r="E22" s="31"/>
      <c r="F22" s="8"/>
      <c r="G22" s="8">
        <v>1</v>
      </c>
      <c r="H22" s="8"/>
      <c r="I22" s="8"/>
      <c r="J22" s="8"/>
      <c r="K22" s="57">
        <v>1</v>
      </c>
      <c r="L22" s="8"/>
      <c r="M22" s="8"/>
      <c r="N22" s="8"/>
    </row>
    <row r="23" spans="1:14" ht="18" customHeight="1" x14ac:dyDescent="0.3">
      <c r="A23" s="49"/>
      <c r="B23" s="49"/>
      <c r="C23" s="45"/>
      <c r="D23" s="20" t="s">
        <v>273</v>
      </c>
      <c r="E23" s="31"/>
      <c r="F23" s="8"/>
      <c r="G23" s="8">
        <v>1</v>
      </c>
      <c r="H23" s="8"/>
      <c r="I23" s="8"/>
      <c r="J23" s="8"/>
      <c r="K23" s="57"/>
      <c r="L23" s="8"/>
      <c r="M23" s="8"/>
      <c r="N23" s="8"/>
    </row>
    <row r="24" spans="1:14" ht="18" customHeight="1" x14ac:dyDescent="0.3">
      <c r="A24" s="49"/>
      <c r="B24" s="49"/>
      <c r="C24" s="45"/>
      <c r="D24" s="20" t="s">
        <v>274</v>
      </c>
      <c r="E24" s="31"/>
      <c r="F24" s="8"/>
      <c r="G24" s="8"/>
      <c r="H24" s="8">
        <v>1</v>
      </c>
      <c r="I24" s="8"/>
      <c r="J24" s="8"/>
      <c r="K24" s="57"/>
      <c r="L24" s="8"/>
      <c r="M24" s="8"/>
      <c r="N24" s="8"/>
    </row>
    <row r="25" spans="1:14" ht="18" customHeight="1" x14ac:dyDescent="0.3">
      <c r="A25" s="49"/>
      <c r="B25" s="49"/>
      <c r="C25" s="45"/>
      <c r="D25" s="20" t="s">
        <v>275</v>
      </c>
      <c r="E25" s="31"/>
      <c r="F25" s="8"/>
      <c r="G25" s="8"/>
      <c r="H25" s="8">
        <v>1</v>
      </c>
      <c r="I25" s="8"/>
      <c r="J25" s="8"/>
      <c r="K25" s="57"/>
      <c r="L25" s="8"/>
      <c r="M25" s="8"/>
      <c r="N25" s="8"/>
    </row>
    <row r="26" spans="1:14" ht="18" customHeight="1" x14ac:dyDescent="0.3">
      <c r="A26" s="49" t="s">
        <v>184</v>
      </c>
      <c r="B26" s="49" t="s">
        <v>62</v>
      </c>
      <c r="C26" s="45">
        <v>2</v>
      </c>
      <c r="D26" s="20" t="s">
        <v>276</v>
      </c>
      <c r="E26" s="31"/>
      <c r="F26" s="8"/>
      <c r="G26" s="8">
        <v>1</v>
      </c>
      <c r="H26" s="8"/>
      <c r="I26" s="8"/>
      <c r="J26" s="8"/>
      <c r="K26" s="57">
        <v>1</v>
      </c>
      <c r="L26" s="8"/>
      <c r="M26" s="8"/>
      <c r="N26" s="8"/>
    </row>
    <row r="27" spans="1:14" ht="18" customHeight="1" x14ac:dyDescent="0.3">
      <c r="A27" s="49"/>
      <c r="B27" s="49"/>
      <c r="C27" s="45"/>
      <c r="D27" s="20" t="s">
        <v>277</v>
      </c>
      <c r="E27" s="31"/>
      <c r="F27" s="8">
        <v>1</v>
      </c>
      <c r="G27" s="8"/>
      <c r="H27" s="8"/>
      <c r="I27" s="8"/>
      <c r="J27" s="8">
        <v>1</v>
      </c>
      <c r="K27" s="57"/>
      <c r="L27" s="8"/>
      <c r="M27" s="8"/>
      <c r="N27" s="8"/>
    </row>
    <row r="28" spans="1:14" ht="19" customHeight="1" x14ac:dyDescent="0.3">
      <c r="A28" s="20" t="s">
        <v>185</v>
      </c>
      <c r="B28" s="20" t="s">
        <v>63</v>
      </c>
      <c r="C28" s="8">
        <v>1</v>
      </c>
      <c r="D28" s="20" t="s">
        <v>278</v>
      </c>
      <c r="E28" s="31"/>
      <c r="F28" s="8"/>
      <c r="G28" s="8">
        <v>1</v>
      </c>
      <c r="H28" s="8"/>
      <c r="I28" s="8"/>
      <c r="J28" s="8"/>
      <c r="K28" s="8"/>
      <c r="L28" s="8"/>
      <c r="M28" s="8">
        <v>1</v>
      </c>
      <c r="N28" s="8"/>
    </row>
    <row r="29" spans="1:14" ht="38" customHeight="1" x14ac:dyDescent="0.3">
      <c r="A29" s="20" t="s">
        <v>186</v>
      </c>
      <c r="B29" s="20" t="s">
        <v>62</v>
      </c>
      <c r="C29" s="8">
        <v>1</v>
      </c>
      <c r="D29" s="20" t="s">
        <v>279</v>
      </c>
      <c r="E29" s="31"/>
      <c r="F29" s="8"/>
      <c r="G29" s="8">
        <v>1</v>
      </c>
      <c r="H29" s="8"/>
      <c r="I29" s="8"/>
      <c r="J29" s="8">
        <v>1</v>
      </c>
      <c r="K29" s="8"/>
      <c r="L29" s="8">
        <v>1</v>
      </c>
      <c r="M29" s="8"/>
      <c r="N29" s="8"/>
    </row>
    <row r="30" spans="1:14" ht="18" customHeight="1" x14ac:dyDescent="0.3">
      <c r="A30" s="49" t="s">
        <v>187</v>
      </c>
      <c r="B30" s="49" t="s">
        <v>62</v>
      </c>
      <c r="C30" s="45">
        <v>2</v>
      </c>
      <c r="D30" s="20" t="s">
        <v>280</v>
      </c>
      <c r="E30" s="31"/>
      <c r="F30" s="8"/>
      <c r="G30" s="8">
        <v>1</v>
      </c>
      <c r="H30" s="8"/>
      <c r="I30" s="8"/>
      <c r="J30" s="8"/>
      <c r="K30" s="45">
        <v>1</v>
      </c>
      <c r="L30" s="8"/>
      <c r="M30" s="8"/>
      <c r="N30" s="8"/>
    </row>
    <row r="31" spans="1:14" ht="18" customHeight="1" x14ac:dyDescent="0.3">
      <c r="A31" s="49"/>
      <c r="B31" s="49"/>
      <c r="C31" s="45"/>
      <c r="D31" s="20" t="s">
        <v>281</v>
      </c>
      <c r="E31" s="31"/>
      <c r="F31" s="8">
        <v>1</v>
      </c>
      <c r="G31" s="8"/>
      <c r="H31" s="8"/>
      <c r="I31" s="8"/>
      <c r="J31" s="8">
        <v>1</v>
      </c>
      <c r="K31" s="45"/>
      <c r="L31" s="8"/>
      <c r="M31" s="8"/>
      <c r="N31" s="8"/>
    </row>
    <row r="32" spans="1:14" ht="18" customHeight="1" x14ac:dyDescent="0.3">
      <c r="A32" s="49" t="s">
        <v>188</v>
      </c>
      <c r="B32" s="49" t="s">
        <v>62</v>
      </c>
      <c r="C32" s="45">
        <v>4</v>
      </c>
      <c r="D32" s="20" t="s">
        <v>282</v>
      </c>
      <c r="E32" s="31"/>
      <c r="F32" s="8"/>
      <c r="G32" s="8">
        <v>1</v>
      </c>
      <c r="H32" s="8"/>
      <c r="I32" s="8"/>
      <c r="J32" s="8"/>
      <c r="K32" s="45">
        <v>1</v>
      </c>
      <c r="L32" s="8"/>
      <c r="M32" s="8"/>
      <c r="N32" s="8"/>
    </row>
    <row r="33" spans="1:14" ht="18" customHeight="1" x14ac:dyDescent="0.3">
      <c r="A33" s="49"/>
      <c r="B33" s="49"/>
      <c r="C33" s="45"/>
      <c r="D33" s="20" t="s">
        <v>283</v>
      </c>
      <c r="E33" s="31"/>
      <c r="F33" s="8">
        <v>1</v>
      </c>
      <c r="G33" s="8"/>
      <c r="H33" s="8"/>
      <c r="I33" s="8"/>
      <c r="J33" s="8"/>
      <c r="K33" s="45"/>
      <c r="L33" s="8"/>
      <c r="M33" s="8"/>
      <c r="N33" s="8"/>
    </row>
    <row r="34" spans="1:14" ht="18" customHeight="1" x14ac:dyDescent="0.3">
      <c r="A34" s="49"/>
      <c r="B34" s="49"/>
      <c r="C34" s="45"/>
      <c r="D34" s="20" t="s">
        <v>284</v>
      </c>
      <c r="E34" s="31"/>
      <c r="F34" s="8"/>
      <c r="G34" s="8">
        <v>1</v>
      </c>
      <c r="H34" s="8"/>
      <c r="I34" s="8"/>
      <c r="J34" s="8"/>
      <c r="K34" s="45"/>
      <c r="L34" s="8"/>
      <c r="M34" s="8"/>
      <c r="N34" s="8"/>
    </row>
    <row r="35" spans="1:14" ht="18" customHeight="1" x14ac:dyDescent="0.3">
      <c r="A35" s="49"/>
      <c r="B35" s="49"/>
      <c r="C35" s="45"/>
      <c r="D35" s="20" t="s">
        <v>285</v>
      </c>
      <c r="E35" s="31"/>
      <c r="F35" s="8"/>
      <c r="G35" s="8"/>
      <c r="H35" s="8">
        <v>1</v>
      </c>
      <c r="I35" s="8"/>
      <c r="J35" s="8"/>
      <c r="K35" s="45"/>
      <c r="L35" s="8"/>
      <c r="M35" s="8"/>
      <c r="N35" s="8"/>
    </row>
    <row r="36" spans="1:14" ht="18" customHeight="1" x14ac:dyDescent="0.3">
      <c r="A36" s="49" t="s">
        <v>189</v>
      </c>
      <c r="B36" s="49" t="s">
        <v>62</v>
      </c>
      <c r="C36" s="45">
        <v>3</v>
      </c>
      <c r="D36" s="20" t="s">
        <v>286</v>
      </c>
      <c r="E36" s="31"/>
      <c r="F36" s="8"/>
      <c r="G36" s="8">
        <v>1</v>
      </c>
      <c r="H36" s="8"/>
      <c r="I36" s="8"/>
      <c r="J36" s="8"/>
      <c r="K36" s="45">
        <v>1</v>
      </c>
      <c r="L36" s="8"/>
      <c r="M36" s="8"/>
      <c r="N36" s="8"/>
    </row>
    <row r="37" spans="1:14" ht="18" customHeight="1" x14ac:dyDescent="0.3">
      <c r="A37" s="49"/>
      <c r="B37" s="49"/>
      <c r="C37" s="45"/>
      <c r="D37" s="20" t="s">
        <v>287</v>
      </c>
      <c r="E37" s="31"/>
      <c r="F37" s="8"/>
      <c r="G37" s="8"/>
      <c r="H37" s="8">
        <v>1</v>
      </c>
      <c r="I37" s="8"/>
      <c r="J37" s="8"/>
      <c r="K37" s="45"/>
      <c r="L37" s="8"/>
      <c r="M37" s="8"/>
      <c r="N37" s="8"/>
    </row>
    <row r="38" spans="1:14" ht="18" customHeight="1" x14ac:dyDescent="0.3">
      <c r="A38" s="49"/>
      <c r="B38" s="49"/>
      <c r="C38" s="45"/>
      <c r="D38" s="20" t="s">
        <v>288</v>
      </c>
      <c r="E38" s="31"/>
      <c r="F38" s="8"/>
      <c r="G38" s="8">
        <v>1</v>
      </c>
      <c r="H38" s="8"/>
      <c r="I38" s="8"/>
      <c r="J38" s="8"/>
      <c r="K38" s="45"/>
      <c r="L38" s="8"/>
      <c r="M38" s="8"/>
      <c r="N38" s="8"/>
    </row>
    <row r="39" spans="1:14" ht="18" customHeight="1" x14ac:dyDescent="0.3">
      <c r="A39" s="49" t="s">
        <v>190</v>
      </c>
      <c r="B39" s="49" t="s">
        <v>62</v>
      </c>
      <c r="C39" s="45">
        <v>2</v>
      </c>
      <c r="D39" s="20" t="s">
        <v>289</v>
      </c>
      <c r="E39" s="31"/>
      <c r="F39" s="8"/>
      <c r="G39" s="8">
        <v>1</v>
      </c>
      <c r="H39" s="8"/>
      <c r="I39" s="8"/>
      <c r="J39" s="8"/>
      <c r="K39" s="45">
        <v>1</v>
      </c>
      <c r="L39" s="8"/>
      <c r="M39" s="8"/>
      <c r="N39" s="8"/>
    </row>
    <row r="40" spans="1:14" ht="18" customHeight="1" x14ac:dyDescent="0.3">
      <c r="A40" s="49"/>
      <c r="B40" s="49"/>
      <c r="C40" s="45"/>
      <c r="D40" s="20" t="s">
        <v>290</v>
      </c>
      <c r="E40" s="31"/>
      <c r="F40" s="8">
        <v>1</v>
      </c>
      <c r="G40" s="8"/>
      <c r="H40" s="8"/>
      <c r="I40" s="8"/>
      <c r="J40" s="8">
        <v>1</v>
      </c>
      <c r="K40" s="45"/>
      <c r="L40" s="8"/>
      <c r="M40" s="8"/>
      <c r="N40" s="8"/>
    </row>
    <row r="41" spans="1:14" ht="18" customHeight="1" x14ac:dyDescent="0.3">
      <c r="A41" s="49" t="s">
        <v>191</v>
      </c>
      <c r="B41" s="49" t="s">
        <v>62</v>
      </c>
      <c r="C41" s="45">
        <v>2</v>
      </c>
      <c r="D41" s="20" t="s">
        <v>291</v>
      </c>
      <c r="E41" s="31"/>
      <c r="F41" s="8"/>
      <c r="G41" s="8">
        <v>1</v>
      </c>
      <c r="H41" s="8"/>
      <c r="I41" s="8"/>
      <c r="J41" s="8"/>
      <c r="K41" s="45">
        <v>1</v>
      </c>
      <c r="L41" s="8"/>
      <c r="M41" s="8"/>
      <c r="N41" s="8"/>
    </row>
    <row r="42" spans="1:14" ht="18" customHeight="1" x14ac:dyDescent="0.3">
      <c r="A42" s="49"/>
      <c r="B42" s="49"/>
      <c r="C42" s="45"/>
      <c r="D42" s="20" t="s">
        <v>292</v>
      </c>
      <c r="E42" s="31"/>
      <c r="F42" s="8">
        <v>1</v>
      </c>
      <c r="G42" s="8"/>
      <c r="H42" s="8"/>
      <c r="I42" s="8"/>
      <c r="J42" s="8">
        <v>1</v>
      </c>
      <c r="K42" s="45"/>
      <c r="L42" s="8"/>
      <c r="M42" s="8"/>
      <c r="N42" s="8"/>
    </row>
    <row r="43" spans="1:14" ht="18" customHeight="1" x14ac:dyDescent="0.3">
      <c r="A43" s="49" t="s">
        <v>192</v>
      </c>
      <c r="B43" s="49" t="s">
        <v>63</v>
      </c>
      <c r="C43" s="45">
        <v>4</v>
      </c>
      <c r="D43" s="20" t="s">
        <v>293</v>
      </c>
      <c r="E43" s="31"/>
      <c r="F43" s="8"/>
      <c r="G43" s="8">
        <v>1</v>
      </c>
      <c r="H43" s="8"/>
      <c r="I43" s="8"/>
      <c r="J43" s="8"/>
      <c r="K43" s="45"/>
      <c r="L43" s="8"/>
      <c r="M43" s="8"/>
      <c r="N43" s="45">
        <v>1</v>
      </c>
    </row>
    <row r="44" spans="1:14" ht="18" customHeight="1" x14ac:dyDescent="0.3">
      <c r="A44" s="49"/>
      <c r="B44" s="49"/>
      <c r="C44" s="45"/>
      <c r="D44" s="20" t="s">
        <v>294</v>
      </c>
      <c r="E44" s="31"/>
      <c r="F44" s="8">
        <v>1</v>
      </c>
      <c r="G44" s="8"/>
      <c r="H44" s="8"/>
      <c r="I44" s="8"/>
      <c r="J44" s="8"/>
      <c r="K44" s="45"/>
      <c r="L44" s="8"/>
      <c r="M44" s="8"/>
      <c r="N44" s="45"/>
    </row>
    <row r="45" spans="1:14" ht="18" customHeight="1" x14ac:dyDescent="0.3">
      <c r="A45" s="49"/>
      <c r="B45" s="49"/>
      <c r="C45" s="45"/>
      <c r="D45" s="20" t="s">
        <v>295</v>
      </c>
      <c r="E45" s="31"/>
      <c r="F45" s="8"/>
      <c r="G45" s="8">
        <v>1</v>
      </c>
      <c r="H45" s="8"/>
      <c r="I45" s="8"/>
      <c r="J45" s="8"/>
      <c r="K45" s="45"/>
      <c r="L45" s="8"/>
      <c r="M45" s="8"/>
      <c r="N45" s="45"/>
    </row>
    <row r="46" spans="1:14" ht="18" customHeight="1" x14ac:dyDescent="0.3">
      <c r="A46" s="49"/>
      <c r="B46" s="49"/>
      <c r="C46" s="45"/>
      <c r="D46" s="20" t="s">
        <v>296</v>
      </c>
      <c r="E46" s="31"/>
      <c r="F46" s="8"/>
      <c r="G46" s="8"/>
      <c r="H46" s="8">
        <v>1</v>
      </c>
      <c r="I46" s="8"/>
      <c r="J46" s="8"/>
      <c r="K46" s="45"/>
      <c r="L46" s="8"/>
      <c r="M46" s="8"/>
      <c r="N46" s="45"/>
    </row>
    <row r="47" spans="1:14" ht="18" customHeight="1" x14ac:dyDescent="0.3">
      <c r="A47" s="49" t="s">
        <v>193</v>
      </c>
      <c r="B47" s="45" t="s">
        <v>62</v>
      </c>
      <c r="C47" s="45">
        <v>3</v>
      </c>
      <c r="D47" s="20" t="s">
        <v>297</v>
      </c>
      <c r="E47" s="31"/>
      <c r="F47" s="8"/>
      <c r="G47" s="8">
        <v>1</v>
      </c>
      <c r="H47" s="8"/>
      <c r="I47" s="8"/>
      <c r="J47" s="8"/>
      <c r="K47" s="45">
        <v>1</v>
      </c>
      <c r="L47" s="8"/>
      <c r="M47" s="8"/>
      <c r="N47" s="8"/>
    </row>
    <row r="48" spans="1:14" ht="18" customHeight="1" x14ac:dyDescent="0.3">
      <c r="A48" s="49"/>
      <c r="B48" s="45"/>
      <c r="C48" s="45"/>
      <c r="D48" s="20" t="s">
        <v>298</v>
      </c>
      <c r="E48" s="31"/>
      <c r="F48" s="8"/>
      <c r="G48" s="8">
        <v>1</v>
      </c>
      <c r="H48" s="8"/>
      <c r="I48" s="8"/>
      <c r="J48" s="8"/>
      <c r="K48" s="45"/>
      <c r="L48" s="8"/>
      <c r="M48" s="8"/>
      <c r="N48" s="8"/>
    </row>
    <row r="49" spans="1:14" ht="18" customHeight="1" x14ac:dyDescent="0.3">
      <c r="A49" s="49"/>
      <c r="B49" s="45"/>
      <c r="C49" s="45"/>
      <c r="D49" s="20" t="s">
        <v>299</v>
      </c>
      <c r="E49" s="31"/>
      <c r="F49" s="8"/>
      <c r="G49" s="8"/>
      <c r="H49" s="8">
        <v>1</v>
      </c>
      <c r="I49" s="8"/>
      <c r="J49" s="8"/>
      <c r="K49" s="45"/>
      <c r="L49" s="8"/>
      <c r="M49" s="8"/>
      <c r="N49" s="8"/>
    </row>
    <row r="50" spans="1:14" ht="18" customHeight="1" x14ac:dyDescent="0.3">
      <c r="A50" s="49" t="s">
        <v>194</v>
      </c>
      <c r="B50" s="49" t="s">
        <v>62</v>
      </c>
      <c r="C50" s="45">
        <v>4</v>
      </c>
      <c r="D50" s="20" t="s">
        <v>300</v>
      </c>
      <c r="E50" s="31"/>
      <c r="F50" s="8"/>
      <c r="G50" s="8">
        <v>1</v>
      </c>
      <c r="H50" s="8"/>
      <c r="I50" s="8"/>
      <c r="J50" s="8"/>
      <c r="K50" s="45">
        <v>1</v>
      </c>
      <c r="L50" s="8"/>
      <c r="M50" s="8"/>
      <c r="N50" s="8"/>
    </row>
    <row r="51" spans="1:14" ht="18" customHeight="1" x14ac:dyDescent="0.3">
      <c r="A51" s="49"/>
      <c r="B51" s="49"/>
      <c r="C51" s="45"/>
      <c r="D51" s="20" t="s">
        <v>301</v>
      </c>
      <c r="E51" s="31"/>
      <c r="F51" s="8">
        <v>1</v>
      </c>
      <c r="G51" s="8"/>
      <c r="H51" s="8"/>
      <c r="I51" s="8"/>
      <c r="J51" s="8"/>
      <c r="K51" s="45"/>
      <c r="L51" s="8"/>
      <c r="M51" s="8"/>
      <c r="N51" s="8"/>
    </row>
    <row r="52" spans="1:14" ht="18" customHeight="1" x14ac:dyDescent="0.3">
      <c r="A52" s="49"/>
      <c r="B52" s="49"/>
      <c r="C52" s="45"/>
      <c r="D52" s="20" t="s">
        <v>302</v>
      </c>
      <c r="E52" s="31"/>
      <c r="F52" s="8"/>
      <c r="G52" s="8">
        <v>1</v>
      </c>
      <c r="H52" s="8"/>
      <c r="I52" s="8"/>
      <c r="J52" s="8"/>
      <c r="K52" s="45"/>
      <c r="L52" s="8"/>
      <c r="M52" s="8"/>
      <c r="N52" s="8"/>
    </row>
    <row r="53" spans="1:14" ht="18" customHeight="1" x14ac:dyDescent="0.3">
      <c r="A53" s="49"/>
      <c r="B53" s="49"/>
      <c r="C53" s="45"/>
      <c r="D53" s="20" t="s">
        <v>303</v>
      </c>
      <c r="E53" s="31"/>
      <c r="F53" s="8">
        <v>1</v>
      </c>
      <c r="G53" s="8"/>
      <c r="H53" s="8"/>
      <c r="I53" s="8"/>
      <c r="J53" s="8"/>
      <c r="K53" s="45"/>
      <c r="L53" s="8"/>
      <c r="M53" s="8"/>
      <c r="N53" s="8"/>
    </row>
    <row r="54" spans="1:14" ht="18" customHeight="1" x14ac:dyDescent="0.3">
      <c r="A54" s="49" t="s">
        <v>195</v>
      </c>
      <c r="B54" s="49" t="s">
        <v>62</v>
      </c>
      <c r="C54" s="45">
        <v>2</v>
      </c>
      <c r="D54" s="20" t="s">
        <v>304</v>
      </c>
      <c r="E54" s="31"/>
      <c r="F54" s="8"/>
      <c r="G54" s="8">
        <v>1</v>
      </c>
      <c r="H54" s="8"/>
      <c r="I54" s="8"/>
      <c r="J54" s="8"/>
      <c r="K54" s="45">
        <v>1</v>
      </c>
      <c r="L54" s="8"/>
      <c r="M54" s="8"/>
      <c r="N54" s="8"/>
    </row>
    <row r="55" spans="1:14" ht="18" customHeight="1" x14ac:dyDescent="0.3">
      <c r="A55" s="49"/>
      <c r="B55" s="49"/>
      <c r="C55" s="45"/>
      <c r="D55" s="20" t="s">
        <v>305</v>
      </c>
      <c r="E55" s="31"/>
      <c r="F55" s="8">
        <v>1</v>
      </c>
      <c r="G55" s="8"/>
      <c r="H55" s="8"/>
      <c r="I55" s="8"/>
      <c r="J55" s="8">
        <v>1</v>
      </c>
      <c r="K55" s="45"/>
      <c r="L55" s="8"/>
      <c r="M55" s="8"/>
      <c r="N55" s="8"/>
    </row>
    <row r="56" spans="1:14" ht="18" customHeight="1" x14ac:dyDescent="0.3">
      <c r="A56" s="49" t="s">
        <v>196</v>
      </c>
      <c r="B56" s="49" t="s">
        <v>62</v>
      </c>
      <c r="C56" s="45">
        <v>3</v>
      </c>
      <c r="D56" s="20" t="s">
        <v>306</v>
      </c>
      <c r="E56" s="31"/>
      <c r="F56" s="8"/>
      <c r="G56" s="8">
        <v>1</v>
      </c>
      <c r="H56" s="8"/>
      <c r="I56" s="8"/>
      <c r="J56" s="8"/>
      <c r="K56" s="45">
        <v>1</v>
      </c>
      <c r="L56" s="8"/>
      <c r="M56" s="8"/>
      <c r="N56" s="8"/>
    </row>
    <row r="57" spans="1:14" ht="18" customHeight="1" x14ac:dyDescent="0.3">
      <c r="A57" s="49"/>
      <c r="B57" s="49"/>
      <c r="C57" s="45"/>
      <c r="D57" s="20" t="s">
        <v>307</v>
      </c>
      <c r="E57" s="31"/>
      <c r="F57" s="8"/>
      <c r="G57" s="8">
        <v>1</v>
      </c>
      <c r="H57" s="8"/>
      <c r="I57" s="8"/>
      <c r="J57" s="8"/>
      <c r="K57" s="45"/>
      <c r="L57" s="8"/>
      <c r="M57" s="8"/>
      <c r="N57" s="8"/>
    </row>
    <row r="58" spans="1:14" ht="18" customHeight="1" x14ac:dyDescent="0.3">
      <c r="A58" s="49"/>
      <c r="B58" s="49"/>
      <c r="C58" s="45"/>
      <c r="D58" s="20" t="s">
        <v>308</v>
      </c>
      <c r="E58" s="31"/>
      <c r="F58" s="8">
        <v>1</v>
      </c>
      <c r="G58" s="8"/>
      <c r="H58" s="8"/>
      <c r="I58" s="8"/>
      <c r="J58" s="8"/>
      <c r="K58" s="45"/>
      <c r="L58" s="8"/>
      <c r="M58" s="8"/>
      <c r="N58" s="8"/>
    </row>
    <row r="59" spans="1:14" ht="18" customHeight="1" x14ac:dyDescent="0.3">
      <c r="A59" s="49" t="s">
        <v>197</v>
      </c>
      <c r="B59" s="49" t="s">
        <v>63</v>
      </c>
      <c r="C59" s="45">
        <v>2</v>
      </c>
      <c r="D59" s="20" t="s">
        <v>309</v>
      </c>
      <c r="E59" s="31"/>
      <c r="F59" s="8"/>
      <c r="G59" s="8">
        <v>1</v>
      </c>
      <c r="H59" s="8"/>
      <c r="I59" s="8"/>
      <c r="J59" s="8"/>
      <c r="K59" s="45"/>
      <c r="L59" s="45">
        <v>1</v>
      </c>
      <c r="M59" s="45"/>
      <c r="N59" s="8"/>
    </row>
    <row r="60" spans="1:14" ht="18" customHeight="1" x14ac:dyDescent="0.3">
      <c r="A60" s="49"/>
      <c r="B60" s="49"/>
      <c r="C60" s="45"/>
      <c r="D60" s="20" t="s">
        <v>310</v>
      </c>
      <c r="E60" s="31"/>
      <c r="F60" s="8">
        <v>1</v>
      </c>
      <c r="G60" s="8"/>
      <c r="H60" s="8"/>
      <c r="I60" s="8"/>
      <c r="J60" s="8"/>
      <c r="K60" s="45"/>
      <c r="L60" s="45"/>
      <c r="M60" s="45"/>
      <c r="N60" s="8"/>
    </row>
    <row r="61" spans="1:14" ht="18" customHeight="1" x14ac:dyDescent="0.3">
      <c r="A61" s="49" t="s">
        <v>198</v>
      </c>
      <c r="B61" s="49" t="s">
        <v>62</v>
      </c>
      <c r="C61" s="45">
        <v>3</v>
      </c>
      <c r="D61" s="20" t="s">
        <v>311</v>
      </c>
      <c r="E61" s="31"/>
      <c r="F61" s="8"/>
      <c r="G61" s="8">
        <v>1</v>
      </c>
      <c r="H61" s="8"/>
      <c r="I61" s="8"/>
      <c r="J61" s="8"/>
      <c r="K61" s="45">
        <v>1</v>
      </c>
      <c r="L61" s="8"/>
      <c r="M61" s="8"/>
      <c r="N61" s="8"/>
    </row>
    <row r="62" spans="1:14" ht="18" customHeight="1" x14ac:dyDescent="0.3">
      <c r="A62" s="49"/>
      <c r="B62" s="49"/>
      <c r="C62" s="45"/>
      <c r="D62" s="20" t="s">
        <v>312</v>
      </c>
      <c r="E62" s="31"/>
      <c r="F62" s="8"/>
      <c r="G62" s="8">
        <v>1</v>
      </c>
      <c r="H62" s="8"/>
      <c r="I62" s="8"/>
      <c r="J62" s="8"/>
      <c r="K62" s="45"/>
      <c r="L62" s="8"/>
      <c r="M62" s="8"/>
      <c r="N62" s="8"/>
    </row>
    <row r="63" spans="1:14" ht="18" customHeight="1" x14ac:dyDescent="0.3">
      <c r="A63" s="49"/>
      <c r="B63" s="49"/>
      <c r="C63" s="45"/>
      <c r="D63" s="20" t="s">
        <v>313</v>
      </c>
      <c r="E63" s="31"/>
      <c r="F63" s="8"/>
      <c r="G63" s="8"/>
      <c r="H63" s="8">
        <v>1</v>
      </c>
      <c r="I63" s="8"/>
      <c r="J63" s="8"/>
      <c r="K63" s="45"/>
      <c r="L63" s="8"/>
      <c r="M63" s="8"/>
      <c r="N63" s="8"/>
    </row>
    <row r="64" spans="1:14" ht="18" customHeight="1" x14ac:dyDescent="0.3">
      <c r="A64" s="49" t="s">
        <v>199</v>
      </c>
      <c r="B64" s="49" t="s">
        <v>62</v>
      </c>
      <c r="C64" s="45">
        <v>3</v>
      </c>
      <c r="D64" s="20" t="s">
        <v>314</v>
      </c>
      <c r="E64" s="31"/>
      <c r="F64" s="8"/>
      <c r="G64" s="8">
        <v>1</v>
      </c>
      <c r="H64" s="8"/>
      <c r="I64" s="8"/>
      <c r="J64" s="8"/>
      <c r="K64" s="45">
        <v>1</v>
      </c>
      <c r="L64" s="8"/>
      <c r="M64" s="8"/>
      <c r="N64" s="8"/>
    </row>
    <row r="65" spans="1:14" ht="18" customHeight="1" x14ac:dyDescent="0.3">
      <c r="A65" s="49"/>
      <c r="B65" s="49"/>
      <c r="C65" s="45"/>
      <c r="D65" s="20" t="s">
        <v>315</v>
      </c>
      <c r="E65" s="31"/>
      <c r="F65" s="8"/>
      <c r="G65" s="8"/>
      <c r="H65" s="8">
        <v>1</v>
      </c>
      <c r="I65" s="8"/>
      <c r="J65" s="8"/>
      <c r="K65" s="45"/>
      <c r="L65" s="8"/>
      <c r="M65" s="8"/>
      <c r="N65" s="8"/>
    </row>
    <row r="66" spans="1:14" ht="18" customHeight="1" x14ac:dyDescent="0.3">
      <c r="A66" s="49"/>
      <c r="B66" s="49"/>
      <c r="C66" s="45"/>
      <c r="D66" s="20" t="s">
        <v>316</v>
      </c>
      <c r="E66" s="31"/>
      <c r="F66" s="8"/>
      <c r="G66" s="8">
        <v>1</v>
      </c>
      <c r="H66" s="8"/>
      <c r="I66" s="8"/>
      <c r="J66" s="8"/>
      <c r="K66" s="45"/>
      <c r="L66" s="8"/>
      <c r="M66" s="8"/>
      <c r="N66" s="8"/>
    </row>
    <row r="67" spans="1:14" ht="18" customHeight="1" x14ac:dyDescent="0.3">
      <c r="A67" s="49" t="s">
        <v>200</v>
      </c>
      <c r="B67" s="49" t="s">
        <v>62</v>
      </c>
      <c r="C67" s="45">
        <v>2</v>
      </c>
      <c r="D67" s="20" t="s">
        <v>317</v>
      </c>
      <c r="E67" s="31"/>
      <c r="F67" s="8"/>
      <c r="G67" s="8">
        <v>1</v>
      </c>
      <c r="H67" s="8"/>
      <c r="I67" s="8"/>
      <c r="J67" s="8"/>
      <c r="K67" s="45">
        <v>1</v>
      </c>
      <c r="L67" s="8"/>
      <c r="M67" s="8"/>
      <c r="N67" s="8"/>
    </row>
    <row r="68" spans="1:14" ht="18" customHeight="1" x14ac:dyDescent="0.3">
      <c r="A68" s="49"/>
      <c r="B68" s="49"/>
      <c r="C68" s="45"/>
      <c r="D68" s="20" t="s">
        <v>318</v>
      </c>
      <c r="E68" s="31"/>
      <c r="F68" s="8"/>
      <c r="G68" s="8">
        <v>1</v>
      </c>
      <c r="H68" s="8"/>
      <c r="I68" s="8"/>
      <c r="J68" s="8"/>
      <c r="K68" s="45"/>
      <c r="L68" s="8"/>
      <c r="M68" s="8"/>
      <c r="N68" s="8"/>
    </row>
    <row r="69" spans="1:14" ht="18" customHeight="1" x14ac:dyDescent="0.3">
      <c r="A69" s="49" t="s">
        <v>201</v>
      </c>
      <c r="B69" s="49" t="s">
        <v>62</v>
      </c>
      <c r="C69" s="45">
        <v>2</v>
      </c>
      <c r="D69" s="20" t="s">
        <v>319</v>
      </c>
      <c r="E69" s="31"/>
      <c r="F69" s="8"/>
      <c r="G69" s="8">
        <v>1</v>
      </c>
      <c r="H69" s="8"/>
      <c r="I69" s="8"/>
      <c r="J69" s="8"/>
      <c r="K69" s="45">
        <v>1</v>
      </c>
      <c r="L69" s="8"/>
      <c r="M69" s="8"/>
      <c r="N69" s="8"/>
    </row>
    <row r="70" spans="1:14" ht="18" customHeight="1" x14ac:dyDescent="0.3">
      <c r="A70" s="49"/>
      <c r="B70" s="49"/>
      <c r="C70" s="45"/>
      <c r="D70" s="20" t="s">
        <v>320</v>
      </c>
      <c r="E70" s="31"/>
      <c r="F70" s="8"/>
      <c r="G70" s="8">
        <v>1</v>
      </c>
      <c r="H70" s="8"/>
      <c r="I70" s="8"/>
      <c r="J70" s="8"/>
      <c r="K70" s="45"/>
      <c r="L70" s="8"/>
      <c r="M70" s="8"/>
      <c r="N70" s="8"/>
    </row>
    <row r="71" spans="1:14" ht="18" customHeight="1" x14ac:dyDescent="0.3">
      <c r="A71" s="49" t="s">
        <v>202</v>
      </c>
      <c r="B71" s="49" t="s">
        <v>62</v>
      </c>
      <c r="C71" s="45">
        <v>3</v>
      </c>
      <c r="D71" s="20" t="s">
        <v>321</v>
      </c>
      <c r="E71" s="31"/>
      <c r="F71" s="8"/>
      <c r="G71" s="8">
        <v>1</v>
      </c>
      <c r="H71" s="8"/>
      <c r="I71" s="8"/>
      <c r="J71" s="8"/>
      <c r="K71" s="45">
        <v>1</v>
      </c>
      <c r="L71" s="8"/>
      <c r="M71" s="8"/>
      <c r="N71" s="8"/>
    </row>
    <row r="72" spans="1:14" ht="18" customHeight="1" x14ac:dyDescent="0.3">
      <c r="A72" s="49"/>
      <c r="B72" s="49"/>
      <c r="C72" s="45"/>
      <c r="D72" s="20" t="s">
        <v>322</v>
      </c>
      <c r="E72" s="31"/>
      <c r="F72" s="8"/>
      <c r="G72" s="8">
        <v>1</v>
      </c>
      <c r="H72" s="8"/>
      <c r="I72" s="8"/>
      <c r="J72" s="8"/>
      <c r="K72" s="45"/>
      <c r="L72" s="8"/>
      <c r="M72" s="8"/>
      <c r="N72" s="8"/>
    </row>
    <row r="73" spans="1:14" ht="18" customHeight="1" x14ac:dyDescent="0.3">
      <c r="A73" s="49"/>
      <c r="B73" s="49"/>
      <c r="C73" s="45"/>
      <c r="D73" s="20" t="s">
        <v>323</v>
      </c>
      <c r="E73" s="31"/>
      <c r="F73" s="8">
        <v>1</v>
      </c>
      <c r="G73" s="8"/>
      <c r="H73" s="8"/>
      <c r="I73" s="8"/>
      <c r="J73" s="8"/>
      <c r="K73" s="45"/>
      <c r="L73" s="8"/>
      <c r="M73" s="8"/>
      <c r="N73" s="8"/>
    </row>
    <row r="74" spans="1:14" ht="18" customHeight="1" x14ac:dyDescent="0.3">
      <c r="A74" s="49" t="s">
        <v>203</v>
      </c>
      <c r="B74" s="49" t="s">
        <v>62</v>
      </c>
      <c r="C74" s="45">
        <v>4</v>
      </c>
      <c r="D74" s="20" t="s">
        <v>324</v>
      </c>
      <c r="E74" s="31"/>
      <c r="F74" s="8"/>
      <c r="G74" s="8">
        <v>1</v>
      </c>
      <c r="H74" s="8"/>
      <c r="I74" s="8"/>
      <c r="J74" s="8"/>
      <c r="K74" s="45">
        <v>1</v>
      </c>
      <c r="L74" s="8"/>
      <c r="M74" s="8"/>
      <c r="N74" s="8"/>
    </row>
    <row r="75" spans="1:14" ht="18" customHeight="1" x14ac:dyDescent="0.3">
      <c r="A75" s="49"/>
      <c r="B75" s="49"/>
      <c r="C75" s="45"/>
      <c r="D75" s="20" t="s">
        <v>325</v>
      </c>
      <c r="E75" s="31"/>
      <c r="F75" s="8">
        <v>1</v>
      </c>
      <c r="G75" s="8"/>
      <c r="H75" s="8"/>
      <c r="I75" s="8"/>
      <c r="J75" s="8"/>
      <c r="K75" s="45"/>
      <c r="L75" s="8"/>
      <c r="M75" s="8"/>
      <c r="N75" s="8"/>
    </row>
    <row r="76" spans="1:14" ht="18" customHeight="1" x14ac:dyDescent="0.3">
      <c r="A76" s="49"/>
      <c r="B76" s="49"/>
      <c r="C76" s="45"/>
      <c r="D76" s="20" t="s">
        <v>326</v>
      </c>
      <c r="E76" s="31"/>
      <c r="F76" s="8"/>
      <c r="G76" s="8">
        <v>1</v>
      </c>
      <c r="H76" s="8"/>
      <c r="I76" s="8"/>
      <c r="J76" s="8"/>
      <c r="K76" s="45"/>
      <c r="L76" s="8"/>
      <c r="M76" s="8"/>
      <c r="N76" s="8"/>
    </row>
    <row r="77" spans="1:14" ht="18" customHeight="1" x14ac:dyDescent="0.3">
      <c r="A77" s="49"/>
      <c r="B77" s="49"/>
      <c r="C77" s="45"/>
      <c r="D77" s="20" t="s">
        <v>327</v>
      </c>
      <c r="E77" s="31"/>
      <c r="F77" s="8"/>
      <c r="G77" s="8"/>
      <c r="H77" s="8">
        <v>1</v>
      </c>
      <c r="I77" s="8"/>
      <c r="J77" s="8"/>
      <c r="K77" s="45"/>
      <c r="L77" s="8"/>
      <c r="M77" s="8"/>
      <c r="N77" s="8"/>
    </row>
    <row r="78" spans="1:14" ht="16" customHeight="1" x14ac:dyDescent="0.3">
      <c r="A78" s="25"/>
      <c r="B78" s="25"/>
      <c r="E78" s="29"/>
      <c r="F78">
        <f t="shared" ref="F78:N78" si="0">SUM(F3:F77)</f>
        <v>20</v>
      </c>
      <c r="G78">
        <f t="shared" si="0"/>
        <v>44</v>
      </c>
      <c r="H78">
        <f t="shared" si="0"/>
        <v>11</v>
      </c>
      <c r="I78">
        <f t="shared" si="0"/>
        <v>0</v>
      </c>
      <c r="J78">
        <f t="shared" si="0"/>
        <v>9</v>
      </c>
      <c r="K78">
        <f t="shared" si="0"/>
        <v>23</v>
      </c>
      <c r="L78">
        <f t="shared" si="0"/>
        <v>3</v>
      </c>
      <c r="M78">
        <f t="shared" si="0"/>
        <v>1</v>
      </c>
      <c r="N78">
        <f t="shared" si="0"/>
        <v>1</v>
      </c>
    </row>
    <row r="79" spans="1:14" ht="16" customHeight="1" x14ac:dyDescent="0.3">
      <c r="E79" s="29"/>
    </row>
    <row r="80" spans="1:14" ht="16" customHeight="1" x14ac:dyDescent="0.3">
      <c r="E80" s="29"/>
    </row>
    <row r="81" spans="2:13" ht="16" customHeight="1" x14ac:dyDescent="0.3">
      <c r="E81" s="29"/>
    </row>
    <row r="82" spans="2:13" ht="16" customHeight="1" x14ac:dyDescent="0.3">
      <c r="E82" s="29"/>
    </row>
    <row r="83" spans="2:13" ht="16" customHeight="1" x14ac:dyDescent="0.3">
      <c r="E83" s="29"/>
    </row>
    <row r="84" spans="2:13" ht="21" customHeight="1" x14ac:dyDescent="0.3">
      <c r="B84" s="1"/>
      <c r="D84" s="16" t="s">
        <v>69</v>
      </c>
      <c r="E84" s="29"/>
      <c r="F84" s="1"/>
      <c r="G84" s="1"/>
      <c r="H84" s="1"/>
      <c r="I84" s="1"/>
      <c r="J84" s="1"/>
      <c r="K84" s="1"/>
      <c r="L84" s="1"/>
      <c r="M84" s="1"/>
    </row>
    <row r="85" spans="2:13" ht="21" customHeight="1" x14ac:dyDescent="0.3">
      <c r="B85" s="1"/>
      <c r="D85" s="16" t="s">
        <v>70</v>
      </c>
      <c r="E85" s="29"/>
      <c r="F85" s="1"/>
      <c r="G85" s="1"/>
      <c r="H85" s="1"/>
      <c r="I85" s="1"/>
      <c r="J85" s="1"/>
      <c r="K85" s="1"/>
      <c r="L85" s="1"/>
      <c r="M85" s="1"/>
    </row>
    <row r="86" spans="2:13" ht="21" customHeight="1" x14ac:dyDescent="0.3">
      <c r="B86" s="1"/>
      <c r="D86" s="16" t="s">
        <v>328</v>
      </c>
      <c r="E86" s="29"/>
      <c r="F86" s="1"/>
      <c r="G86" s="1"/>
      <c r="H86" s="1"/>
      <c r="I86" s="1"/>
      <c r="J86" s="1"/>
      <c r="K86" s="1"/>
      <c r="L86" s="1"/>
      <c r="M86" s="1"/>
    </row>
    <row r="87" spans="2:13" ht="21" customHeight="1" x14ac:dyDescent="0.3">
      <c r="B87" s="1"/>
      <c r="D87" s="16" t="s">
        <v>75</v>
      </c>
      <c r="E87" s="29"/>
      <c r="F87" s="1"/>
      <c r="G87" s="1"/>
      <c r="H87" s="1"/>
      <c r="I87" s="1"/>
      <c r="J87" t="s">
        <v>31</v>
      </c>
      <c r="K87" t="s">
        <v>1</v>
      </c>
      <c r="L87" t="s">
        <v>0</v>
      </c>
    </row>
    <row r="88" spans="2:13" ht="21" customHeight="1" x14ac:dyDescent="0.3">
      <c r="B88" s="1"/>
      <c r="D88" s="2"/>
      <c r="E88" s="29"/>
      <c r="F88" s="1"/>
      <c r="G88" s="1"/>
      <c r="H88" s="1"/>
      <c r="I88" s="1"/>
      <c r="J88" t="s">
        <v>32</v>
      </c>
      <c r="K88" s="4">
        <f>23/24</f>
        <v>0.95833333333333337</v>
      </c>
      <c r="L88" s="4">
        <f>64/73</f>
        <v>0.87671232876712324</v>
      </c>
      <c r="M88" s="4"/>
    </row>
    <row r="89" spans="2:13" ht="22" customHeight="1" x14ac:dyDescent="0.3">
      <c r="B89" s="1"/>
      <c r="D89" s="2" t="s">
        <v>33</v>
      </c>
      <c r="E89" s="29"/>
      <c r="F89" s="1"/>
      <c r="G89" s="1"/>
      <c r="H89" s="1"/>
      <c r="I89" s="1"/>
      <c r="J89" t="s">
        <v>34</v>
      </c>
      <c r="K89" s="4">
        <f>23/26</f>
        <v>0.88461538461538458</v>
      </c>
      <c r="L89" s="4">
        <f>64/75</f>
        <v>0.85333333333333339</v>
      </c>
      <c r="M89" s="4"/>
    </row>
    <row r="90" spans="2:13" ht="21" customHeight="1" x14ac:dyDescent="0.3">
      <c r="B90" s="1"/>
      <c r="D90" s="2"/>
      <c r="E90" s="29"/>
      <c r="F90" s="1"/>
      <c r="G90" s="1"/>
      <c r="H90" s="1"/>
      <c r="I90" s="1"/>
      <c r="J90" t="s">
        <v>35</v>
      </c>
      <c r="K90" s="4">
        <f>2*((K88*K89)/(K88+K89))</f>
        <v>0.91999999999999993</v>
      </c>
      <c r="L90" s="4">
        <f>2*((L88*L89)/(L88+L89))</f>
        <v>0.8648648648648648</v>
      </c>
      <c r="M90" s="4"/>
    </row>
    <row r="91" spans="2:13" ht="21" customHeight="1" x14ac:dyDescent="0.3">
      <c r="B91" s="1"/>
      <c r="D91" s="2"/>
      <c r="E91" s="29"/>
      <c r="F91" s="1"/>
      <c r="G91" s="1"/>
      <c r="H91" s="1"/>
      <c r="I91" s="1"/>
      <c r="J91" s="1" t="s">
        <v>147</v>
      </c>
      <c r="K91" s="1">
        <f>24/28</f>
        <v>0.8571428571428571</v>
      </c>
      <c r="L91" s="1">
        <f>64/84</f>
        <v>0.76190476190476186</v>
      </c>
      <c r="M91" s="1"/>
    </row>
    <row r="92" spans="2:13" ht="21" customHeight="1" x14ac:dyDescent="0.3">
      <c r="B92" s="1"/>
      <c r="D92" s="2"/>
      <c r="E92" s="29"/>
      <c r="F92" s="1"/>
      <c r="G92" s="1"/>
      <c r="H92" s="1"/>
      <c r="I92" s="1"/>
      <c r="J92" s="1"/>
      <c r="K92" s="1"/>
      <c r="L92" s="1"/>
      <c r="M92" s="1"/>
    </row>
    <row r="93" spans="2:13" ht="16" customHeight="1" x14ac:dyDescent="0.3">
      <c r="E93" s="29"/>
    </row>
    <row r="94" spans="2:13" ht="16" customHeight="1" x14ac:dyDescent="0.3">
      <c r="E94" s="29"/>
    </row>
    <row r="95" spans="2:13" ht="16" customHeight="1" x14ac:dyDescent="0.3">
      <c r="E95" s="29"/>
    </row>
    <row r="96" spans="2:13" ht="16" customHeight="1" x14ac:dyDescent="0.3">
      <c r="E96" s="29"/>
    </row>
    <row r="97" spans="5:5" ht="16" customHeight="1" x14ac:dyDescent="0.3">
      <c r="E97" s="29"/>
    </row>
    <row r="98" spans="5:5" ht="16" customHeight="1" x14ac:dyDescent="0.3">
      <c r="E98" s="29"/>
    </row>
    <row r="99" spans="5:5" ht="16" customHeight="1" x14ac:dyDescent="0.3">
      <c r="E99" s="29"/>
    </row>
    <row r="100" spans="5:5" ht="16" customHeight="1" x14ac:dyDescent="0.3">
      <c r="E100" s="29"/>
    </row>
    <row r="101" spans="5:5" ht="16" customHeight="1" x14ac:dyDescent="0.3">
      <c r="E101" s="29"/>
    </row>
    <row r="102" spans="5:5" ht="16" customHeight="1" x14ac:dyDescent="0.3">
      <c r="E102" s="29"/>
    </row>
  </sheetData>
  <mergeCells count="113">
    <mergeCell ref="B67:B68"/>
    <mergeCell ref="B69:B70"/>
    <mergeCell ref="B71:B73"/>
    <mergeCell ref="B74:B77"/>
    <mergeCell ref="A20:A21"/>
    <mergeCell ref="A9:A12"/>
    <mergeCell ref="A71:A73"/>
    <mergeCell ref="K71:K73"/>
    <mergeCell ref="A74:A77"/>
    <mergeCell ref="K74:K77"/>
    <mergeCell ref="A67:A68"/>
    <mergeCell ref="K67:K68"/>
    <mergeCell ref="A69:A70"/>
    <mergeCell ref="K69:K70"/>
    <mergeCell ref="A50:A53"/>
    <mergeCell ref="K50:K53"/>
    <mergeCell ref="A54:A55"/>
    <mergeCell ref="K54:K55"/>
    <mergeCell ref="B50:B53"/>
    <mergeCell ref="B54:B55"/>
    <mergeCell ref="C64:C66"/>
    <mergeCell ref="C67:C68"/>
    <mergeCell ref="C69:C70"/>
    <mergeCell ref="C71:C73"/>
    <mergeCell ref="C74:C77"/>
    <mergeCell ref="C50:C53"/>
    <mergeCell ref="C54:C55"/>
    <mergeCell ref="C56:C58"/>
    <mergeCell ref="C59:C60"/>
    <mergeCell ref="C61:C63"/>
    <mergeCell ref="M59:M60"/>
    <mergeCell ref="A61:A63"/>
    <mergeCell ref="K61:K63"/>
    <mergeCell ref="A64:A66"/>
    <mergeCell ref="K64:K66"/>
    <mergeCell ref="B59:B60"/>
    <mergeCell ref="B61:B63"/>
    <mergeCell ref="A56:A58"/>
    <mergeCell ref="K56:K58"/>
    <mergeCell ref="A59:A60"/>
    <mergeCell ref="K59:K60"/>
    <mergeCell ref="B56:B58"/>
    <mergeCell ref="L59:L60"/>
    <mergeCell ref="B64:B66"/>
    <mergeCell ref="N43:N46"/>
    <mergeCell ref="A47:A49"/>
    <mergeCell ref="K47:K49"/>
    <mergeCell ref="B43:B46"/>
    <mergeCell ref="B47:B49"/>
    <mergeCell ref="C43:C46"/>
    <mergeCell ref="A39:A40"/>
    <mergeCell ref="K39:K40"/>
    <mergeCell ref="A41:A42"/>
    <mergeCell ref="K41:K42"/>
    <mergeCell ref="B39:B40"/>
    <mergeCell ref="B41:B42"/>
    <mergeCell ref="C39:C40"/>
    <mergeCell ref="C41:C42"/>
    <mergeCell ref="A43:A46"/>
    <mergeCell ref="K43:K46"/>
    <mergeCell ref="C47:C49"/>
    <mergeCell ref="K36:K38"/>
    <mergeCell ref="B32:B35"/>
    <mergeCell ref="B36:B38"/>
    <mergeCell ref="C32:C35"/>
    <mergeCell ref="C36:C38"/>
    <mergeCell ref="A26:A27"/>
    <mergeCell ref="K26:K27"/>
    <mergeCell ref="A30:A31"/>
    <mergeCell ref="K30:K31"/>
    <mergeCell ref="B26:B27"/>
    <mergeCell ref="B30:B31"/>
    <mergeCell ref="C26:C27"/>
    <mergeCell ref="C30:C31"/>
    <mergeCell ref="A32:A35"/>
    <mergeCell ref="K32:K35"/>
    <mergeCell ref="A36:A38"/>
    <mergeCell ref="K20:K21"/>
    <mergeCell ref="A22:A25"/>
    <mergeCell ref="K22:K25"/>
    <mergeCell ref="B20:B21"/>
    <mergeCell ref="B22:B25"/>
    <mergeCell ref="C20:C21"/>
    <mergeCell ref="C22:C25"/>
    <mergeCell ref="A15:A17"/>
    <mergeCell ref="K15:K17"/>
    <mergeCell ref="A18:A19"/>
    <mergeCell ref="K18:K19"/>
    <mergeCell ref="B15:B17"/>
    <mergeCell ref="B18:B19"/>
    <mergeCell ref="C15:C17"/>
    <mergeCell ref="C18:C19"/>
    <mergeCell ref="F1:J1"/>
    <mergeCell ref="K1:N1"/>
    <mergeCell ref="K9:K12"/>
    <mergeCell ref="A13:A14"/>
    <mergeCell ref="K13:K14"/>
    <mergeCell ref="B9:B12"/>
    <mergeCell ref="B13:B14"/>
    <mergeCell ref="C13:C14"/>
    <mergeCell ref="A3:A5"/>
    <mergeCell ref="K3:K5"/>
    <mergeCell ref="A6:A8"/>
    <mergeCell ref="K6:K8"/>
    <mergeCell ref="B3:B5"/>
    <mergeCell ref="B6:B8"/>
    <mergeCell ref="L3:L5"/>
    <mergeCell ref="C3:C5"/>
    <mergeCell ref="C6:C8"/>
    <mergeCell ref="C9:C12"/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4131-EFAA-1046-87AE-4C22158F115A}">
  <dimension ref="A1:O91"/>
  <sheetViews>
    <sheetView topLeftCell="C68" workbookViewId="0">
      <selection activeCell="C30" sqref="C30:C31"/>
    </sheetView>
  </sheetViews>
  <sheetFormatPr baseColWidth="10" defaultRowHeight="21" x14ac:dyDescent="0.25"/>
  <cols>
    <col min="1" max="1" width="44.33203125" style="5" customWidth="1"/>
    <col min="2" max="2" width="17.33203125" style="14" customWidth="1"/>
    <col min="3" max="3" width="13.83203125" style="1" customWidth="1"/>
    <col min="4" max="4" width="71.6640625" style="2" customWidth="1"/>
    <col min="5" max="5" width="10.83203125" style="1"/>
    <col min="6" max="6" width="4" style="1" customWidth="1"/>
    <col min="7" max="16384" width="10.83203125" style="1"/>
  </cols>
  <sheetData>
    <row r="1" spans="1:14" ht="44" customHeight="1" x14ac:dyDescent="0.3">
      <c r="A1" s="58" t="s">
        <v>38</v>
      </c>
      <c r="B1" s="59" t="s">
        <v>77</v>
      </c>
      <c r="C1" s="59" t="s">
        <v>78</v>
      </c>
      <c r="D1" s="59"/>
      <c r="E1" s="59"/>
      <c r="F1" s="58" t="s">
        <v>144</v>
      </c>
      <c r="G1" s="58" t="s">
        <v>0</v>
      </c>
      <c r="H1" s="58"/>
      <c r="I1" s="58"/>
      <c r="J1" s="58"/>
      <c r="K1" s="58" t="s">
        <v>1</v>
      </c>
      <c r="L1" s="58"/>
      <c r="M1" s="58"/>
      <c r="N1" s="58"/>
    </row>
    <row r="2" spans="1:14" ht="27" x14ac:dyDescent="0.3">
      <c r="A2" s="58"/>
      <c r="B2" s="59"/>
      <c r="C2" s="17" t="s">
        <v>79</v>
      </c>
      <c r="D2" s="18" t="s">
        <v>143</v>
      </c>
      <c r="E2" s="17" t="s">
        <v>142</v>
      </c>
      <c r="F2" s="58"/>
      <c r="G2" s="19" t="s">
        <v>3</v>
      </c>
      <c r="H2" s="19" t="s">
        <v>4</v>
      </c>
      <c r="I2" s="19" t="s">
        <v>5</v>
      </c>
      <c r="J2" s="19" t="s">
        <v>6</v>
      </c>
      <c r="K2" s="19" t="s">
        <v>3</v>
      </c>
      <c r="L2" s="19" t="s">
        <v>4</v>
      </c>
      <c r="M2" s="19" t="s">
        <v>5</v>
      </c>
      <c r="N2" s="19" t="s">
        <v>6</v>
      </c>
    </row>
    <row r="3" spans="1:14" ht="44" customHeight="1" x14ac:dyDescent="0.25">
      <c r="A3" s="48" t="s">
        <v>7</v>
      </c>
      <c r="B3" s="61" t="s">
        <v>62</v>
      </c>
      <c r="C3" s="60">
        <v>2</v>
      </c>
      <c r="D3" s="20" t="s">
        <v>80</v>
      </c>
      <c r="E3" s="21">
        <v>-63.834959447383802</v>
      </c>
      <c r="F3" s="21"/>
      <c r="G3" s="21">
        <v>1</v>
      </c>
      <c r="H3" s="21"/>
      <c r="I3" s="21"/>
      <c r="J3" s="21"/>
      <c r="K3" s="60">
        <v>1</v>
      </c>
      <c r="L3" s="21"/>
      <c r="M3" s="21"/>
      <c r="N3" s="21"/>
    </row>
    <row r="4" spans="1:14" ht="49" customHeight="1" x14ac:dyDescent="0.25">
      <c r="A4" s="48"/>
      <c r="B4" s="61"/>
      <c r="C4" s="60"/>
      <c r="D4" s="20" t="s">
        <v>81</v>
      </c>
      <c r="E4" s="21">
        <v>-64.138516843318897</v>
      </c>
      <c r="F4" s="21"/>
      <c r="G4" s="21">
        <v>1</v>
      </c>
      <c r="H4" s="21"/>
      <c r="I4" s="21"/>
      <c r="J4" s="21"/>
      <c r="K4" s="60"/>
      <c r="L4" s="21"/>
      <c r="M4" s="21"/>
      <c r="N4" s="21"/>
    </row>
    <row r="5" spans="1:14" ht="39" x14ac:dyDescent="0.25">
      <c r="A5" s="48" t="s">
        <v>8</v>
      </c>
      <c r="B5" s="61" t="s">
        <v>63</v>
      </c>
      <c r="C5" s="60">
        <v>3</v>
      </c>
      <c r="D5" s="20" t="s">
        <v>82</v>
      </c>
      <c r="E5" s="21">
        <v>-74.712721288204193</v>
      </c>
      <c r="F5" s="21"/>
      <c r="G5" s="21">
        <v>1</v>
      </c>
      <c r="H5" s="21"/>
      <c r="I5" s="21"/>
      <c r="J5" s="21"/>
      <c r="K5" s="21"/>
      <c r="L5" s="60">
        <v>1</v>
      </c>
      <c r="M5" s="21"/>
      <c r="N5" s="21"/>
    </row>
    <row r="6" spans="1:14" ht="44" customHeight="1" x14ac:dyDescent="0.25">
      <c r="A6" s="48"/>
      <c r="B6" s="61"/>
      <c r="C6" s="60"/>
      <c r="D6" s="20" t="s">
        <v>83</v>
      </c>
      <c r="E6" s="21">
        <v>-75.039565503597203</v>
      </c>
      <c r="F6" s="21"/>
      <c r="G6" s="21"/>
      <c r="H6" s="21">
        <v>1</v>
      </c>
      <c r="I6" s="21"/>
      <c r="J6" s="21"/>
      <c r="K6" s="21"/>
      <c r="L6" s="60"/>
      <c r="M6" s="21"/>
      <c r="N6" s="21"/>
    </row>
    <row r="7" spans="1:14" ht="39" x14ac:dyDescent="0.25">
      <c r="A7" s="48"/>
      <c r="B7" s="61"/>
      <c r="C7" s="60"/>
      <c r="D7" s="20" t="s">
        <v>84</v>
      </c>
      <c r="E7" s="21">
        <v>-75.434289395809103</v>
      </c>
      <c r="F7" s="21"/>
      <c r="G7" s="21"/>
      <c r="H7" s="21">
        <v>1</v>
      </c>
      <c r="I7" s="21"/>
      <c r="J7" s="21"/>
      <c r="K7" s="21"/>
      <c r="L7" s="60"/>
      <c r="M7" s="21"/>
      <c r="N7" s="21"/>
    </row>
    <row r="8" spans="1:14" ht="39" x14ac:dyDescent="0.25">
      <c r="A8" s="48" t="s">
        <v>9</v>
      </c>
      <c r="B8" s="61" t="s">
        <v>63</v>
      </c>
      <c r="C8" s="60">
        <v>2</v>
      </c>
      <c r="D8" s="20" t="s">
        <v>85</v>
      </c>
      <c r="E8" s="21">
        <v>-84.2534317374229</v>
      </c>
      <c r="F8" s="21"/>
      <c r="G8" s="21"/>
      <c r="H8" s="21">
        <v>1</v>
      </c>
      <c r="I8" s="21"/>
      <c r="J8" s="21"/>
      <c r="K8" s="21"/>
      <c r="L8" s="60">
        <v>1</v>
      </c>
      <c r="M8" s="21"/>
      <c r="N8" s="21"/>
    </row>
    <row r="9" spans="1:14" ht="39" x14ac:dyDescent="0.25">
      <c r="A9" s="48"/>
      <c r="B9" s="61"/>
      <c r="C9" s="60"/>
      <c r="D9" s="20" t="s">
        <v>86</v>
      </c>
      <c r="E9" s="21">
        <v>-85.082386910915304</v>
      </c>
      <c r="F9" s="21"/>
      <c r="G9" s="21">
        <v>1</v>
      </c>
      <c r="H9" s="21"/>
      <c r="I9" s="21"/>
      <c r="J9" s="21"/>
      <c r="K9" s="21"/>
      <c r="L9" s="60"/>
      <c r="M9" s="21"/>
      <c r="N9" s="21"/>
    </row>
    <row r="10" spans="1:14" ht="58" x14ac:dyDescent="0.25">
      <c r="A10" s="48" t="s">
        <v>10</v>
      </c>
      <c r="B10" s="61" t="s">
        <v>62</v>
      </c>
      <c r="C10" s="60">
        <v>7</v>
      </c>
      <c r="D10" s="20" t="s">
        <v>87</v>
      </c>
      <c r="E10" s="21">
        <v>-108.534971654415</v>
      </c>
      <c r="F10" s="21"/>
      <c r="G10" s="21">
        <v>1</v>
      </c>
      <c r="H10" s="21"/>
      <c r="I10" s="21"/>
      <c r="J10" s="21"/>
      <c r="K10" s="60">
        <v>1</v>
      </c>
      <c r="L10" s="21"/>
      <c r="M10" s="21"/>
      <c r="N10" s="21"/>
    </row>
    <row r="11" spans="1:14" ht="58" x14ac:dyDescent="0.25">
      <c r="A11" s="48"/>
      <c r="B11" s="61"/>
      <c r="C11" s="60"/>
      <c r="D11" s="20" t="s">
        <v>88</v>
      </c>
      <c r="E11" s="21">
        <v>-109.645077168941</v>
      </c>
      <c r="F11" s="21"/>
      <c r="G11" s="21">
        <v>1</v>
      </c>
      <c r="H11" s="21"/>
      <c r="I11" s="21"/>
      <c r="J11" s="21"/>
      <c r="K11" s="60"/>
      <c r="L11" s="21"/>
      <c r="M11" s="21"/>
      <c r="N11" s="21"/>
    </row>
    <row r="12" spans="1:14" ht="58" x14ac:dyDescent="0.25">
      <c r="A12" s="48"/>
      <c r="B12" s="61"/>
      <c r="C12" s="60"/>
      <c r="D12" s="20" t="s">
        <v>89</v>
      </c>
      <c r="E12" s="21">
        <v>-110.99881811998701</v>
      </c>
      <c r="F12" s="21"/>
      <c r="G12" s="21"/>
      <c r="H12" s="21">
        <v>1</v>
      </c>
      <c r="I12" s="21"/>
      <c r="J12" s="21"/>
      <c r="K12" s="60"/>
      <c r="L12" s="21"/>
      <c r="M12" s="21"/>
      <c r="N12" s="21"/>
    </row>
    <row r="13" spans="1:14" ht="58" x14ac:dyDescent="0.25">
      <c r="A13" s="48"/>
      <c r="B13" s="61"/>
      <c r="C13" s="60"/>
      <c r="D13" s="20" t="s">
        <v>90</v>
      </c>
      <c r="E13" s="21">
        <v>-111.333859384059</v>
      </c>
      <c r="F13" s="21"/>
      <c r="G13" s="21"/>
      <c r="H13" s="21">
        <v>1</v>
      </c>
      <c r="I13" s="21"/>
      <c r="J13" s="21"/>
      <c r="K13" s="60"/>
      <c r="L13" s="21"/>
      <c r="M13" s="21"/>
      <c r="N13" s="21"/>
    </row>
    <row r="14" spans="1:14" ht="58" x14ac:dyDescent="0.25">
      <c r="A14" s="48"/>
      <c r="B14" s="61"/>
      <c r="C14" s="60"/>
      <c r="D14" s="20" t="s">
        <v>91</v>
      </c>
      <c r="E14" s="21">
        <v>-112.108912233263</v>
      </c>
      <c r="F14" s="21"/>
      <c r="G14" s="21"/>
      <c r="H14" s="21">
        <v>1</v>
      </c>
      <c r="I14" s="21"/>
      <c r="J14" s="21"/>
      <c r="K14" s="60"/>
      <c r="L14" s="21"/>
      <c r="M14" s="21"/>
      <c r="N14" s="21"/>
    </row>
    <row r="15" spans="1:14" ht="58" x14ac:dyDescent="0.25">
      <c r="A15" s="48"/>
      <c r="B15" s="61"/>
      <c r="C15" s="60"/>
      <c r="D15" s="20" t="s">
        <v>92</v>
      </c>
      <c r="E15" s="21">
        <v>-113.398803433403</v>
      </c>
      <c r="F15" s="21"/>
      <c r="G15" s="21"/>
      <c r="H15" s="21">
        <v>1</v>
      </c>
      <c r="I15" s="21"/>
      <c r="J15" s="21"/>
      <c r="K15" s="60"/>
      <c r="L15" s="21"/>
      <c r="M15" s="21"/>
      <c r="N15" s="21"/>
    </row>
    <row r="16" spans="1:14" ht="58" x14ac:dyDescent="0.25">
      <c r="A16" s="48"/>
      <c r="B16" s="61"/>
      <c r="C16" s="60"/>
      <c r="D16" s="20" t="s">
        <v>93</v>
      </c>
      <c r="E16" s="21">
        <v>-113.434832768514</v>
      </c>
      <c r="F16" s="21"/>
      <c r="G16" s="21">
        <v>1</v>
      </c>
      <c r="H16" s="21"/>
      <c r="I16" s="21"/>
      <c r="J16" s="21"/>
      <c r="K16" s="60"/>
      <c r="L16" s="21"/>
      <c r="M16" s="21"/>
      <c r="N16" s="21"/>
    </row>
    <row r="17" spans="1:14" ht="44" customHeight="1" x14ac:dyDescent="0.25">
      <c r="A17" s="48" t="s">
        <v>11</v>
      </c>
      <c r="B17" s="61" t="s">
        <v>63</v>
      </c>
      <c r="C17" s="60">
        <v>8</v>
      </c>
      <c r="D17" s="20" t="s">
        <v>94</v>
      </c>
      <c r="E17" s="21">
        <v>-72.909880101680699</v>
      </c>
      <c r="F17" s="21"/>
      <c r="G17" s="21">
        <v>1</v>
      </c>
      <c r="H17" s="21"/>
      <c r="I17" s="21"/>
      <c r="J17" s="21"/>
      <c r="K17" s="21"/>
      <c r="L17" s="60">
        <v>1</v>
      </c>
      <c r="M17" s="21"/>
      <c r="N17" s="21"/>
    </row>
    <row r="18" spans="1:14" ht="39" x14ac:dyDescent="0.25">
      <c r="A18" s="48"/>
      <c r="B18" s="61"/>
      <c r="C18" s="60"/>
      <c r="D18" s="20" t="s">
        <v>95</v>
      </c>
      <c r="E18" s="21">
        <v>-75.759848058223696</v>
      </c>
      <c r="F18" s="21"/>
      <c r="G18" s="21"/>
      <c r="H18" s="21">
        <v>1</v>
      </c>
      <c r="I18" s="21"/>
      <c r="J18" s="21"/>
      <c r="K18" s="21"/>
      <c r="L18" s="60"/>
      <c r="M18" s="21"/>
      <c r="N18" s="21"/>
    </row>
    <row r="19" spans="1:14" ht="39" x14ac:dyDescent="0.25">
      <c r="A19" s="48"/>
      <c r="B19" s="61"/>
      <c r="C19" s="60"/>
      <c r="D19" s="20" t="s">
        <v>96</v>
      </c>
      <c r="E19" s="21">
        <v>-78.139247357845306</v>
      </c>
      <c r="F19" s="21"/>
      <c r="G19" s="21"/>
      <c r="H19" s="21">
        <v>1</v>
      </c>
      <c r="I19" s="21"/>
      <c r="J19" s="21"/>
      <c r="K19" s="21"/>
      <c r="L19" s="60"/>
      <c r="M19" s="21"/>
      <c r="N19" s="21"/>
    </row>
    <row r="20" spans="1:14" ht="39" x14ac:dyDescent="0.25">
      <c r="A20" s="48"/>
      <c r="B20" s="61"/>
      <c r="C20" s="60"/>
      <c r="D20" s="20" t="s">
        <v>97</v>
      </c>
      <c r="E20" s="21">
        <v>-81.114215075969696</v>
      </c>
      <c r="F20" s="21"/>
      <c r="G20" s="21"/>
      <c r="H20" s="21">
        <v>1</v>
      </c>
      <c r="I20" s="21"/>
      <c r="J20" s="21"/>
      <c r="K20" s="21"/>
      <c r="L20" s="60"/>
      <c r="M20" s="21"/>
      <c r="N20" s="21"/>
    </row>
    <row r="21" spans="1:14" ht="39" x14ac:dyDescent="0.25">
      <c r="A21" s="48"/>
      <c r="B21" s="61"/>
      <c r="C21" s="60"/>
      <c r="D21" s="20" t="s">
        <v>98</v>
      </c>
      <c r="E21" s="21">
        <v>-82.702003896236405</v>
      </c>
      <c r="F21" s="21"/>
      <c r="G21" s="21">
        <v>1</v>
      </c>
      <c r="H21" s="21"/>
      <c r="I21" s="21"/>
      <c r="J21" s="21"/>
      <c r="K21" s="21"/>
      <c r="L21" s="60"/>
      <c r="M21" s="21"/>
      <c r="N21" s="21"/>
    </row>
    <row r="22" spans="1:14" ht="39" x14ac:dyDescent="0.25">
      <c r="A22" s="48"/>
      <c r="B22" s="61"/>
      <c r="C22" s="60"/>
      <c r="D22" s="20" t="s">
        <v>99</v>
      </c>
      <c r="E22" s="21">
        <v>-83.079012811183901</v>
      </c>
      <c r="F22" s="21"/>
      <c r="G22" s="21"/>
      <c r="H22" s="21">
        <v>1</v>
      </c>
      <c r="I22" s="21"/>
      <c r="J22" s="21"/>
      <c r="K22" s="21"/>
      <c r="L22" s="60"/>
      <c r="M22" s="21"/>
      <c r="N22" s="21"/>
    </row>
    <row r="23" spans="1:14" ht="39" x14ac:dyDescent="0.25">
      <c r="A23" s="48"/>
      <c r="B23" s="61"/>
      <c r="C23" s="60"/>
      <c r="D23" s="20" t="s">
        <v>100</v>
      </c>
      <c r="E23" s="21">
        <v>-83.517606675624805</v>
      </c>
      <c r="F23" s="21"/>
      <c r="G23" s="21"/>
      <c r="H23" s="21">
        <v>1</v>
      </c>
      <c r="I23" s="21"/>
      <c r="J23" s="21"/>
      <c r="K23" s="21"/>
      <c r="L23" s="60"/>
      <c r="M23" s="21"/>
      <c r="N23" s="21"/>
    </row>
    <row r="24" spans="1:14" ht="39" x14ac:dyDescent="0.25">
      <c r="A24" s="48"/>
      <c r="B24" s="61"/>
      <c r="C24" s="60"/>
      <c r="D24" s="20" t="s">
        <v>101</v>
      </c>
      <c r="E24" s="21">
        <v>-83.765792571008205</v>
      </c>
      <c r="F24" s="21"/>
      <c r="G24" s="21"/>
      <c r="H24" s="21">
        <v>1</v>
      </c>
      <c r="I24" s="21"/>
      <c r="J24" s="21"/>
      <c r="K24" s="21"/>
      <c r="L24" s="60"/>
      <c r="M24" s="21"/>
      <c r="N24" s="21"/>
    </row>
    <row r="25" spans="1:14" ht="44" customHeight="1" x14ac:dyDescent="0.25">
      <c r="A25" s="48" t="s">
        <v>12</v>
      </c>
      <c r="B25" s="61" t="s">
        <v>62</v>
      </c>
      <c r="C25" s="60">
        <v>5</v>
      </c>
      <c r="D25" s="20" t="s">
        <v>102</v>
      </c>
      <c r="E25" s="21">
        <v>-76.220289647579193</v>
      </c>
      <c r="F25" s="21"/>
      <c r="G25" s="21"/>
      <c r="H25" s="21">
        <v>1</v>
      </c>
      <c r="I25" s="21"/>
      <c r="J25" s="21"/>
      <c r="K25" s="60">
        <v>1</v>
      </c>
      <c r="L25" s="21"/>
      <c r="M25" s="21"/>
      <c r="N25" s="21"/>
    </row>
    <row r="26" spans="1:14" ht="39" x14ac:dyDescent="0.25">
      <c r="A26" s="48"/>
      <c r="B26" s="61"/>
      <c r="C26" s="60"/>
      <c r="D26" s="20" t="s">
        <v>103</v>
      </c>
      <c r="E26" s="21">
        <v>-77.204650342464404</v>
      </c>
      <c r="F26" s="21"/>
      <c r="G26" s="21"/>
      <c r="H26" s="21">
        <v>1</v>
      </c>
      <c r="I26" s="21"/>
      <c r="J26" s="21"/>
      <c r="K26" s="60"/>
      <c r="L26" s="21"/>
      <c r="M26" s="21"/>
      <c r="N26" s="21"/>
    </row>
    <row r="27" spans="1:14" ht="44" customHeight="1" x14ac:dyDescent="0.25">
      <c r="A27" s="48"/>
      <c r="B27" s="61"/>
      <c r="C27" s="60"/>
      <c r="D27" s="20" t="s">
        <v>104</v>
      </c>
      <c r="E27" s="21">
        <v>-78.071954190731006</v>
      </c>
      <c r="F27" s="21"/>
      <c r="G27" s="21">
        <v>1</v>
      </c>
      <c r="H27" s="21"/>
      <c r="I27" s="21"/>
      <c r="J27" s="21"/>
      <c r="K27" s="60"/>
      <c r="L27" s="21"/>
      <c r="M27" s="21"/>
      <c r="N27" s="21"/>
    </row>
    <row r="28" spans="1:14" ht="39" x14ac:dyDescent="0.25">
      <c r="A28" s="48"/>
      <c r="B28" s="61"/>
      <c r="C28" s="60"/>
      <c r="D28" s="20" t="s">
        <v>105</v>
      </c>
      <c r="E28" s="21">
        <v>-78.892954766750293</v>
      </c>
      <c r="F28" s="21"/>
      <c r="G28" s="21">
        <v>1</v>
      </c>
      <c r="H28" s="21"/>
      <c r="I28" s="21"/>
      <c r="J28" s="21"/>
      <c r="K28" s="60"/>
      <c r="L28" s="21"/>
      <c r="M28" s="21"/>
      <c r="N28" s="21"/>
    </row>
    <row r="29" spans="1:14" ht="39" x14ac:dyDescent="0.25">
      <c r="A29" s="48"/>
      <c r="B29" s="61"/>
      <c r="C29" s="60"/>
      <c r="D29" s="20" t="s">
        <v>106</v>
      </c>
      <c r="E29" s="21">
        <v>-79.489215314388204</v>
      </c>
      <c r="F29" s="21"/>
      <c r="G29" s="21"/>
      <c r="H29" s="21">
        <v>1</v>
      </c>
      <c r="I29" s="21"/>
      <c r="J29" s="21"/>
      <c r="K29" s="60"/>
      <c r="L29" s="21"/>
      <c r="M29" s="21"/>
      <c r="N29" s="21"/>
    </row>
    <row r="30" spans="1:14" ht="39" x14ac:dyDescent="0.25">
      <c r="A30" s="48" t="s">
        <v>13</v>
      </c>
      <c r="B30" s="61" t="s">
        <v>63</v>
      </c>
      <c r="C30" s="60">
        <v>2</v>
      </c>
      <c r="D30" s="20" t="s">
        <v>107</v>
      </c>
      <c r="E30" s="21">
        <v>-73.402319371700202</v>
      </c>
      <c r="F30" s="21"/>
      <c r="G30" s="21">
        <v>1</v>
      </c>
      <c r="H30" s="21"/>
      <c r="I30" s="21"/>
      <c r="J30" s="21"/>
      <c r="K30" s="22"/>
      <c r="L30" s="60">
        <v>1</v>
      </c>
      <c r="M30" s="21"/>
      <c r="N30" s="21"/>
    </row>
    <row r="31" spans="1:14" ht="39" x14ac:dyDescent="0.25">
      <c r="A31" s="48"/>
      <c r="B31" s="61"/>
      <c r="C31" s="60"/>
      <c r="D31" s="20" t="s">
        <v>108</v>
      </c>
      <c r="E31" s="21">
        <v>-73.506401479244204</v>
      </c>
      <c r="F31" s="21"/>
      <c r="G31" s="21"/>
      <c r="H31" s="21">
        <v>1</v>
      </c>
      <c r="I31" s="21"/>
      <c r="J31" s="21"/>
      <c r="K31" s="21"/>
      <c r="L31" s="60"/>
      <c r="M31" s="21"/>
      <c r="N31" s="21"/>
    </row>
    <row r="32" spans="1:14" ht="44" x14ac:dyDescent="0.25">
      <c r="A32" s="9" t="s">
        <v>14</v>
      </c>
      <c r="B32" s="23"/>
      <c r="C32" s="21">
        <v>1</v>
      </c>
      <c r="D32" s="20"/>
      <c r="E32" s="21"/>
      <c r="F32" s="21"/>
      <c r="G32" s="21"/>
      <c r="H32" s="21"/>
      <c r="I32" s="21"/>
      <c r="J32" s="21"/>
      <c r="K32" s="21"/>
      <c r="L32" s="22"/>
      <c r="M32" s="21"/>
      <c r="N32" s="21"/>
    </row>
    <row r="33" spans="1:14" ht="22" x14ac:dyDescent="0.25">
      <c r="A33" s="9" t="s">
        <v>15</v>
      </c>
      <c r="B33" s="23"/>
      <c r="C33" s="21">
        <v>1</v>
      </c>
      <c r="D33" s="1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ht="39" x14ac:dyDescent="0.25">
      <c r="A34" s="48" t="s">
        <v>16</v>
      </c>
      <c r="B34" s="61" t="s">
        <v>62</v>
      </c>
      <c r="C34" s="60">
        <v>2</v>
      </c>
      <c r="D34" s="20" t="s">
        <v>109</v>
      </c>
      <c r="E34" s="21">
        <v>-97.411291539668994</v>
      </c>
      <c r="F34" s="21"/>
      <c r="G34" s="21">
        <v>1</v>
      </c>
      <c r="H34" s="21"/>
      <c r="I34" s="21"/>
      <c r="J34" s="21"/>
      <c r="K34" s="60">
        <v>1</v>
      </c>
      <c r="L34" s="21"/>
      <c r="M34" s="21"/>
      <c r="N34" s="21"/>
    </row>
    <row r="35" spans="1:14" ht="39" x14ac:dyDescent="0.25">
      <c r="A35" s="48"/>
      <c r="B35" s="61"/>
      <c r="C35" s="60"/>
      <c r="D35" s="20" t="s">
        <v>110</v>
      </c>
      <c r="E35" s="21">
        <v>-98.373434245586395</v>
      </c>
      <c r="F35" s="21"/>
      <c r="G35" s="21">
        <v>1</v>
      </c>
      <c r="H35" s="21"/>
      <c r="I35" s="21"/>
      <c r="J35" s="21"/>
      <c r="K35" s="60"/>
      <c r="L35" s="21"/>
      <c r="M35" s="21"/>
      <c r="N35" s="21"/>
    </row>
    <row r="36" spans="1:14" ht="39" x14ac:dyDescent="0.25">
      <c r="A36" s="48" t="s">
        <v>17</v>
      </c>
      <c r="B36" s="61" t="s">
        <v>62</v>
      </c>
      <c r="C36" s="60">
        <v>2</v>
      </c>
      <c r="D36" s="20" t="s">
        <v>111</v>
      </c>
      <c r="E36" s="21">
        <v>-63.031332433223703</v>
      </c>
      <c r="F36" s="21"/>
      <c r="G36" s="21">
        <v>1</v>
      </c>
      <c r="H36" s="21"/>
      <c r="I36" s="21"/>
      <c r="J36" s="21"/>
      <c r="K36" s="60">
        <v>1</v>
      </c>
      <c r="L36" s="21"/>
      <c r="M36" s="21"/>
      <c r="N36" s="21"/>
    </row>
    <row r="37" spans="1:14" ht="39" x14ac:dyDescent="0.25">
      <c r="A37" s="48"/>
      <c r="B37" s="61"/>
      <c r="C37" s="60"/>
      <c r="D37" s="20" t="s">
        <v>112</v>
      </c>
      <c r="E37" s="21">
        <v>-63.561335980892103</v>
      </c>
      <c r="F37" s="21"/>
      <c r="G37" s="21">
        <v>1</v>
      </c>
      <c r="H37" s="21"/>
      <c r="I37" s="21"/>
      <c r="J37" s="21"/>
      <c r="K37" s="60"/>
      <c r="L37" s="21"/>
      <c r="M37" s="21"/>
      <c r="N37" s="21"/>
    </row>
    <row r="38" spans="1:14" ht="21" customHeight="1" x14ac:dyDescent="0.25">
      <c r="A38" s="48" t="s">
        <v>18</v>
      </c>
      <c r="B38" s="61" t="s">
        <v>62</v>
      </c>
      <c r="C38" s="60">
        <v>2</v>
      </c>
      <c r="D38" s="20" t="s">
        <v>113</v>
      </c>
      <c r="E38" s="21">
        <v>-85.655317723750997</v>
      </c>
      <c r="F38" s="21"/>
      <c r="G38" s="21">
        <v>1</v>
      </c>
      <c r="H38" s="21"/>
      <c r="I38" s="21"/>
      <c r="J38" s="21"/>
      <c r="K38" s="22"/>
      <c r="L38" s="60">
        <v>1</v>
      </c>
      <c r="M38" s="21"/>
      <c r="N38" s="21"/>
    </row>
    <row r="39" spans="1:14" ht="39" x14ac:dyDescent="0.25">
      <c r="A39" s="48"/>
      <c r="B39" s="61"/>
      <c r="C39" s="60"/>
      <c r="D39" s="20" t="s">
        <v>114</v>
      </c>
      <c r="E39" s="21">
        <v>-85.935950458049703</v>
      </c>
      <c r="F39" s="21"/>
      <c r="G39" s="21"/>
      <c r="H39" s="21">
        <v>1</v>
      </c>
      <c r="I39" s="21"/>
      <c r="J39" s="21"/>
      <c r="K39" s="21"/>
      <c r="L39" s="60"/>
      <c r="M39" s="21"/>
      <c r="N39" s="21"/>
    </row>
    <row r="40" spans="1:14" ht="44" x14ac:dyDescent="0.25">
      <c r="A40" s="9" t="s">
        <v>19</v>
      </c>
      <c r="B40" s="23" t="s">
        <v>63</v>
      </c>
      <c r="C40" s="21">
        <v>1</v>
      </c>
      <c r="D40" s="20" t="s">
        <v>115</v>
      </c>
      <c r="E40" s="21">
        <v>-62.060312688350599</v>
      </c>
      <c r="F40" s="21"/>
      <c r="G40" s="21">
        <v>1</v>
      </c>
      <c r="H40" s="21"/>
      <c r="I40" s="21"/>
      <c r="J40" s="21"/>
      <c r="K40" s="21"/>
      <c r="L40" s="21"/>
      <c r="M40" s="21">
        <v>1</v>
      </c>
      <c r="N40" s="21"/>
    </row>
    <row r="41" spans="1:14" ht="39" x14ac:dyDescent="0.25">
      <c r="A41" s="48" t="s">
        <v>20</v>
      </c>
      <c r="B41" s="61" t="s">
        <v>63</v>
      </c>
      <c r="C41" s="60">
        <v>2</v>
      </c>
      <c r="D41" s="20" t="s">
        <v>116</v>
      </c>
      <c r="E41" s="21">
        <v>-87.2411026358604</v>
      </c>
      <c r="F41" s="21"/>
      <c r="G41" s="21"/>
      <c r="H41" s="21">
        <v>1</v>
      </c>
      <c r="I41" s="21"/>
      <c r="J41" s="21"/>
      <c r="K41" s="21"/>
      <c r="L41" s="60">
        <v>1</v>
      </c>
      <c r="M41" s="21"/>
      <c r="N41" s="21"/>
    </row>
    <row r="42" spans="1:14" ht="39" x14ac:dyDescent="0.25">
      <c r="A42" s="48"/>
      <c r="B42" s="61"/>
      <c r="C42" s="60"/>
      <c r="D42" s="20" t="s">
        <v>117</v>
      </c>
      <c r="E42" s="21">
        <v>-87.395599126815796</v>
      </c>
      <c r="F42" s="21"/>
      <c r="G42" s="21">
        <v>1</v>
      </c>
      <c r="H42" s="21"/>
      <c r="I42" s="21"/>
      <c r="J42" s="21"/>
      <c r="K42" s="21"/>
      <c r="L42" s="60"/>
      <c r="M42" s="21"/>
      <c r="N42" s="21"/>
    </row>
    <row r="43" spans="1:14" ht="44" customHeight="1" x14ac:dyDescent="0.25">
      <c r="A43" s="48" t="s">
        <v>21</v>
      </c>
      <c r="B43" s="61" t="s">
        <v>62</v>
      </c>
      <c r="C43" s="60">
        <v>8</v>
      </c>
      <c r="D43" s="20" t="s">
        <v>118</v>
      </c>
      <c r="E43" s="21">
        <v>-74.256430089473696</v>
      </c>
      <c r="F43" s="21"/>
      <c r="G43" s="21">
        <v>1</v>
      </c>
      <c r="H43" s="21"/>
      <c r="I43" s="21"/>
      <c r="J43" s="21"/>
      <c r="K43" s="60">
        <v>1</v>
      </c>
      <c r="L43" s="21"/>
      <c r="M43" s="21"/>
      <c r="N43" s="21"/>
    </row>
    <row r="44" spans="1:14" ht="39" x14ac:dyDescent="0.25">
      <c r="A44" s="48"/>
      <c r="B44" s="61"/>
      <c r="C44" s="60"/>
      <c r="D44" s="20" t="s">
        <v>119</v>
      </c>
      <c r="E44" s="21">
        <v>-77.802108228206606</v>
      </c>
      <c r="F44" s="21"/>
      <c r="G44" s="21"/>
      <c r="H44" s="21">
        <v>1</v>
      </c>
      <c r="I44" s="21"/>
      <c r="J44" s="21"/>
      <c r="K44" s="60"/>
      <c r="L44" s="21"/>
      <c r="M44" s="21"/>
      <c r="N44" s="21"/>
    </row>
    <row r="45" spans="1:14" ht="44" customHeight="1" x14ac:dyDescent="0.25">
      <c r="A45" s="48"/>
      <c r="B45" s="61"/>
      <c r="C45" s="60"/>
      <c r="D45" s="20" t="s">
        <v>120</v>
      </c>
      <c r="E45" s="21">
        <v>-80.159529149532304</v>
      </c>
      <c r="F45" s="21"/>
      <c r="G45" s="21"/>
      <c r="H45" s="21">
        <v>1</v>
      </c>
      <c r="I45" s="21"/>
      <c r="J45" s="21"/>
      <c r="K45" s="60"/>
      <c r="L45" s="21"/>
      <c r="M45" s="21"/>
      <c r="N45" s="21"/>
    </row>
    <row r="46" spans="1:14" ht="39" x14ac:dyDescent="0.25">
      <c r="A46" s="48"/>
      <c r="B46" s="61"/>
      <c r="C46" s="60"/>
      <c r="D46" s="20" t="s">
        <v>121</v>
      </c>
      <c r="E46" s="21">
        <v>-80.474383771419497</v>
      </c>
      <c r="F46" s="21"/>
      <c r="G46" s="21"/>
      <c r="H46" s="21">
        <v>1</v>
      </c>
      <c r="I46" s="21"/>
      <c r="J46" s="21"/>
      <c r="K46" s="60"/>
      <c r="L46" s="21"/>
      <c r="M46" s="21"/>
      <c r="N46" s="21"/>
    </row>
    <row r="47" spans="1:14" ht="39" x14ac:dyDescent="0.25">
      <c r="A47" s="48"/>
      <c r="B47" s="61"/>
      <c r="C47" s="60"/>
      <c r="D47" s="20" t="s">
        <v>122</v>
      </c>
      <c r="E47" s="21">
        <v>-81.855441987514496</v>
      </c>
      <c r="F47" s="21"/>
      <c r="G47" s="21"/>
      <c r="H47" s="21">
        <v>1</v>
      </c>
      <c r="I47" s="21"/>
      <c r="J47" s="21"/>
      <c r="K47" s="60"/>
      <c r="L47" s="21"/>
      <c r="M47" s="21"/>
      <c r="N47" s="21"/>
    </row>
    <row r="48" spans="1:14" ht="39" x14ac:dyDescent="0.25">
      <c r="A48" s="48"/>
      <c r="B48" s="61"/>
      <c r="C48" s="60"/>
      <c r="D48" s="20" t="s">
        <v>123</v>
      </c>
      <c r="E48" s="21">
        <v>-82.153426349162999</v>
      </c>
      <c r="F48" s="21"/>
      <c r="G48" s="21">
        <v>1</v>
      </c>
      <c r="H48" s="21"/>
      <c r="I48" s="21"/>
      <c r="J48" s="21"/>
      <c r="K48" s="60"/>
      <c r="L48" s="21"/>
      <c r="M48" s="21"/>
      <c r="N48" s="21"/>
    </row>
    <row r="49" spans="1:14" ht="39" x14ac:dyDescent="0.25">
      <c r="A49" s="48"/>
      <c r="B49" s="61"/>
      <c r="C49" s="60"/>
      <c r="D49" s="20" t="s">
        <v>124</v>
      </c>
      <c r="E49" s="21">
        <v>-83.005005300044999</v>
      </c>
      <c r="F49" s="21"/>
      <c r="G49" s="21">
        <v>1</v>
      </c>
      <c r="H49" s="21"/>
      <c r="I49" s="21"/>
      <c r="J49" s="21"/>
      <c r="K49" s="60"/>
      <c r="L49" s="21"/>
      <c r="M49" s="21"/>
      <c r="N49" s="21"/>
    </row>
    <row r="50" spans="1:14" ht="39" x14ac:dyDescent="0.25">
      <c r="A50" s="48"/>
      <c r="B50" s="61"/>
      <c r="C50" s="60"/>
      <c r="D50" s="20" t="s">
        <v>125</v>
      </c>
      <c r="E50" s="21">
        <v>-83.063498914241706</v>
      </c>
      <c r="F50" s="21"/>
      <c r="G50" s="21">
        <v>1</v>
      </c>
      <c r="H50" s="21"/>
      <c r="I50" s="21"/>
      <c r="J50" s="21"/>
      <c r="K50" s="60"/>
      <c r="L50" s="21"/>
      <c r="M50" s="21"/>
      <c r="N50" s="21"/>
    </row>
    <row r="51" spans="1:14" ht="44" customHeight="1" x14ac:dyDescent="0.25">
      <c r="A51" s="48" t="s">
        <v>22</v>
      </c>
      <c r="B51" s="61" t="s">
        <v>62</v>
      </c>
      <c r="C51" s="60">
        <v>3</v>
      </c>
      <c r="D51" s="20" t="s">
        <v>126</v>
      </c>
      <c r="E51" s="21">
        <v>-99.4891495108604</v>
      </c>
      <c r="F51" s="21"/>
      <c r="G51" s="21">
        <v>1</v>
      </c>
      <c r="H51" s="21"/>
      <c r="I51" s="21"/>
      <c r="J51" s="21"/>
      <c r="K51" s="60">
        <v>1</v>
      </c>
      <c r="L51" s="21"/>
      <c r="M51" s="21"/>
      <c r="N51" s="21"/>
    </row>
    <row r="52" spans="1:14" ht="39" x14ac:dyDescent="0.25">
      <c r="A52" s="48"/>
      <c r="B52" s="61"/>
      <c r="C52" s="60"/>
      <c r="D52" s="20" t="s">
        <v>127</v>
      </c>
      <c r="E52" s="21">
        <v>-101.699111640453</v>
      </c>
      <c r="F52" s="21"/>
      <c r="G52" s="21">
        <v>1</v>
      </c>
      <c r="H52" s="21"/>
      <c r="I52" s="21"/>
      <c r="J52" s="21"/>
      <c r="K52" s="60"/>
      <c r="L52" s="21"/>
      <c r="M52" s="21"/>
      <c r="N52" s="21"/>
    </row>
    <row r="53" spans="1:14" ht="39" x14ac:dyDescent="0.25">
      <c r="A53" s="48"/>
      <c r="B53" s="61"/>
      <c r="C53" s="60"/>
      <c r="D53" s="20" t="s">
        <v>128</v>
      </c>
      <c r="E53" s="21">
        <v>-102.006604373455</v>
      </c>
      <c r="F53" s="21"/>
      <c r="G53" s="21"/>
      <c r="H53" s="21">
        <v>1</v>
      </c>
      <c r="I53" s="21"/>
      <c r="J53" s="21"/>
      <c r="K53" s="60"/>
      <c r="L53" s="21"/>
      <c r="M53" s="21"/>
      <c r="N53" s="21"/>
    </row>
    <row r="54" spans="1:14" ht="88" x14ac:dyDescent="0.25">
      <c r="A54" s="9" t="s">
        <v>23</v>
      </c>
      <c r="B54" s="23" t="s">
        <v>63</v>
      </c>
      <c r="C54" s="21">
        <v>1</v>
      </c>
      <c r="D54" s="20" t="s">
        <v>129</v>
      </c>
      <c r="E54" s="21">
        <v>-162.18010562658301</v>
      </c>
      <c r="F54" s="21"/>
      <c r="G54" s="21">
        <v>1</v>
      </c>
      <c r="H54" s="21"/>
      <c r="I54" s="21"/>
      <c r="J54" s="21"/>
      <c r="K54" s="21"/>
      <c r="L54" s="21"/>
      <c r="M54" s="21">
        <v>1</v>
      </c>
      <c r="N54" s="21"/>
    </row>
    <row r="55" spans="1:14" ht="44" x14ac:dyDescent="0.25">
      <c r="A55" s="9" t="s">
        <v>24</v>
      </c>
      <c r="B55" s="23" t="s">
        <v>63</v>
      </c>
      <c r="C55" s="21">
        <v>1</v>
      </c>
      <c r="D55" s="20" t="s">
        <v>130</v>
      </c>
      <c r="E55" s="21">
        <v>-94.2076131701469</v>
      </c>
      <c r="F55" s="21"/>
      <c r="G55" s="21">
        <v>1</v>
      </c>
      <c r="H55" s="21"/>
      <c r="I55" s="21"/>
      <c r="J55" s="21"/>
      <c r="K55" s="21"/>
      <c r="L55" s="21"/>
      <c r="M55" s="21">
        <v>1</v>
      </c>
      <c r="N55" s="21"/>
    </row>
    <row r="56" spans="1:14" ht="66" customHeight="1" x14ac:dyDescent="0.25">
      <c r="A56" s="48" t="s">
        <v>25</v>
      </c>
      <c r="B56" s="61" t="s">
        <v>62</v>
      </c>
      <c r="C56" s="60">
        <v>2</v>
      </c>
      <c r="D56" s="20" t="s">
        <v>131</v>
      </c>
      <c r="E56" s="21">
        <v>-119.851736485958</v>
      </c>
      <c r="F56" s="21"/>
      <c r="G56" s="21">
        <v>1</v>
      </c>
      <c r="H56" s="21"/>
      <c r="I56" s="21"/>
      <c r="J56" s="21"/>
      <c r="K56" s="60">
        <v>1</v>
      </c>
      <c r="L56" s="21"/>
      <c r="M56" s="21"/>
      <c r="N56" s="21"/>
    </row>
    <row r="57" spans="1:14" ht="58" x14ac:dyDescent="0.25">
      <c r="A57" s="48"/>
      <c r="B57" s="61"/>
      <c r="C57" s="60"/>
      <c r="D57" s="20" t="s">
        <v>132</v>
      </c>
      <c r="E57" s="21">
        <v>-120.00623431801699</v>
      </c>
      <c r="F57" s="21"/>
      <c r="G57" s="21">
        <v>1</v>
      </c>
      <c r="H57" s="21"/>
      <c r="I57" s="21"/>
      <c r="J57" s="21"/>
      <c r="K57" s="60"/>
      <c r="L57" s="21"/>
      <c r="M57" s="21"/>
      <c r="N57" s="21"/>
    </row>
    <row r="58" spans="1:14" ht="66" customHeight="1" x14ac:dyDescent="0.25">
      <c r="A58" s="48" t="s">
        <v>26</v>
      </c>
      <c r="B58" s="61" t="s">
        <v>63</v>
      </c>
      <c r="C58" s="60">
        <v>2</v>
      </c>
      <c r="D58" s="20" t="s">
        <v>133</v>
      </c>
      <c r="E58" s="21">
        <v>-117.855841100215</v>
      </c>
      <c r="F58" s="21"/>
      <c r="G58" s="21"/>
      <c r="H58" s="21">
        <v>1</v>
      </c>
      <c r="I58" s="21"/>
      <c r="J58" s="21"/>
      <c r="K58" s="21"/>
      <c r="L58" s="60">
        <v>1</v>
      </c>
      <c r="M58" s="21"/>
      <c r="N58" s="21"/>
    </row>
    <row r="59" spans="1:14" ht="58" x14ac:dyDescent="0.25">
      <c r="A59" s="48"/>
      <c r="B59" s="61"/>
      <c r="C59" s="60"/>
      <c r="D59" s="20" t="s">
        <v>134</v>
      </c>
      <c r="E59" s="21">
        <v>-117.870796144008</v>
      </c>
      <c r="F59" s="21"/>
      <c r="G59" s="21">
        <v>1</v>
      </c>
      <c r="H59" s="21"/>
      <c r="I59" s="21"/>
      <c r="J59" s="21"/>
      <c r="K59" s="21"/>
      <c r="L59" s="60"/>
      <c r="M59" s="21"/>
      <c r="N59" s="21"/>
    </row>
    <row r="60" spans="1:14" ht="39" x14ac:dyDescent="0.25">
      <c r="A60" s="48" t="s">
        <v>27</v>
      </c>
      <c r="B60" s="61" t="s">
        <v>62</v>
      </c>
      <c r="C60" s="60">
        <v>2</v>
      </c>
      <c r="D60" s="20" t="s">
        <v>135</v>
      </c>
      <c r="E60" s="21">
        <v>-87.009519994258795</v>
      </c>
      <c r="F60" s="21"/>
      <c r="G60" s="21">
        <v>1</v>
      </c>
      <c r="H60" s="21"/>
      <c r="I60" s="21"/>
      <c r="J60" s="21"/>
      <c r="K60" s="60">
        <v>1</v>
      </c>
      <c r="L60" s="21"/>
      <c r="M60" s="21"/>
      <c r="N60" s="21"/>
    </row>
    <row r="61" spans="1:14" ht="39" x14ac:dyDescent="0.25">
      <c r="A61" s="48"/>
      <c r="B61" s="61"/>
      <c r="C61" s="60"/>
      <c r="D61" s="20" t="s">
        <v>136</v>
      </c>
      <c r="E61" s="21">
        <v>-87.088343083858405</v>
      </c>
      <c r="F61" s="21"/>
      <c r="G61" s="21">
        <v>1</v>
      </c>
      <c r="H61" s="21"/>
      <c r="I61" s="21"/>
      <c r="J61" s="21"/>
      <c r="K61" s="60"/>
      <c r="L61" s="21"/>
      <c r="M61" s="21"/>
      <c r="N61" s="21"/>
    </row>
    <row r="62" spans="1:14" ht="39" x14ac:dyDescent="0.25">
      <c r="A62" s="48" t="s">
        <v>28</v>
      </c>
      <c r="B62" s="61" t="s">
        <v>63</v>
      </c>
      <c r="C62" s="60">
        <v>2</v>
      </c>
      <c r="D62" s="20" t="s">
        <v>137</v>
      </c>
      <c r="E62" s="21">
        <v>-101.626669347286</v>
      </c>
      <c r="F62" s="21"/>
      <c r="G62" s="21"/>
      <c r="H62" s="21">
        <v>1</v>
      </c>
      <c r="I62" s="21"/>
      <c r="J62" s="21"/>
      <c r="K62" s="22"/>
      <c r="L62" s="60">
        <v>1</v>
      </c>
      <c r="M62" s="21"/>
      <c r="N62" s="21"/>
    </row>
    <row r="63" spans="1:14" ht="39" x14ac:dyDescent="0.25">
      <c r="A63" s="48"/>
      <c r="B63" s="61"/>
      <c r="C63" s="60"/>
      <c r="D63" s="20" t="s">
        <v>138</v>
      </c>
      <c r="E63" s="21">
        <v>-101.866134673357</v>
      </c>
      <c r="F63" s="21"/>
      <c r="G63" s="21">
        <v>1</v>
      </c>
      <c r="H63" s="21"/>
      <c r="I63" s="21"/>
      <c r="J63" s="21"/>
      <c r="K63" s="21"/>
      <c r="L63" s="60"/>
      <c r="M63" s="21"/>
      <c r="N63" s="21"/>
    </row>
    <row r="64" spans="1:14" ht="58" x14ac:dyDescent="0.25">
      <c r="A64" s="48" t="s">
        <v>29</v>
      </c>
      <c r="B64" s="61" t="s">
        <v>62</v>
      </c>
      <c r="C64" s="60">
        <v>2</v>
      </c>
      <c r="D64" s="20" t="s">
        <v>145</v>
      </c>
      <c r="E64" s="21">
        <v>-112.237844884395</v>
      </c>
      <c r="F64" s="21"/>
      <c r="G64" s="21">
        <v>1</v>
      </c>
      <c r="H64" s="21"/>
      <c r="I64" s="21"/>
      <c r="J64" s="21"/>
      <c r="K64" s="60">
        <v>1</v>
      </c>
      <c r="L64" s="22"/>
      <c r="M64" s="21"/>
      <c r="N64" s="21"/>
    </row>
    <row r="65" spans="1:15" ht="58" x14ac:dyDescent="0.25">
      <c r="A65" s="48"/>
      <c r="B65" s="61"/>
      <c r="C65" s="60"/>
      <c r="D65" s="20" t="s">
        <v>146</v>
      </c>
      <c r="E65" s="21">
        <v>-112.39330142736399</v>
      </c>
      <c r="F65" s="21"/>
      <c r="G65" s="21">
        <v>1</v>
      </c>
      <c r="H65" s="21"/>
      <c r="I65" s="21"/>
      <c r="J65" s="21"/>
      <c r="K65" s="60"/>
      <c r="L65" s="21"/>
      <c r="M65" s="21"/>
      <c r="N65" s="21"/>
    </row>
    <row r="66" spans="1:15" ht="44" customHeight="1" x14ac:dyDescent="0.25">
      <c r="A66" s="48" t="s">
        <v>30</v>
      </c>
      <c r="B66" s="61" t="s">
        <v>63</v>
      </c>
      <c r="C66" s="60">
        <v>2</v>
      </c>
      <c r="D66" s="20" t="s">
        <v>139</v>
      </c>
      <c r="E66" s="8">
        <v>-90.251944005489307</v>
      </c>
      <c r="F66" s="8"/>
      <c r="G66" s="8"/>
      <c r="H66" s="21">
        <v>1</v>
      </c>
      <c r="I66" s="8"/>
      <c r="J66" s="45"/>
      <c r="K66" s="8"/>
      <c r="L66" s="45">
        <v>1</v>
      </c>
      <c r="M66" s="21"/>
      <c r="N66" s="21"/>
    </row>
    <row r="67" spans="1:15" ht="39" x14ac:dyDescent="0.25">
      <c r="A67" s="48"/>
      <c r="B67" s="61"/>
      <c r="C67" s="60"/>
      <c r="D67" s="20" t="s">
        <v>140</v>
      </c>
      <c r="E67" s="8">
        <v>-93.327326718717799</v>
      </c>
      <c r="F67" s="8"/>
      <c r="G67" s="8"/>
      <c r="H67" s="21">
        <v>1</v>
      </c>
      <c r="I67" s="8"/>
      <c r="J67" s="45"/>
      <c r="K67" s="8"/>
      <c r="L67" s="45"/>
      <c r="M67" s="21"/>
      <c r="N67" s="21"/>
    </row>
    <row r="68" spans="1:15" ht="39" x14ac:dyDescent="0.25">
      <c r="A68" s="48"/>
      <c r="B68" s="61"/>
      <c r="C68" s="60"/>
      <c r="D68" s="20" t="s">
        <v>141</v>
      </c>
      <c r="E68" s="8">
        <v>-96.793611947447005</v>
      </c>
      <c r="F68" s="8"/>
      <c r="G68" s="21">
        <v>1</v>
      </c>
      <c r="H68" s="8"/>
      <c r="I68" s="8"/>
      <c r="J68" s="45"/>
      <c r="K68" s="8"/>
      <c r="L68" s="45"/>
      <c r="M68" s="21"/>
      <c r="N68" s="21"/>
    </row>
    <row r="69" spans="1:15" x14ac:dyDescent="0.25">
      <c r="G69" s="1">
        <f>SUM(G3:G68)</f>
        <v>36</v>
      </c>
      <c r="H69" s="1">
        <f t="shared" ref="H69:N69" si="0">SUM(H3:H68)</f>
        <v>28</v>
      </c>
      <c r="I69" s="1">
        <f t="shared" si="0"/>
        <v>0</v>
      </c>
      <c r="J69" s="1">
        <f t="shared" si="0"/>
        <v>0</v>
      </c>
      <c r="K69" s="1">
        <f t="shared" si="0"/>
        <v>10</v>
      </c>
      <c r="L69" s="1">
        <f t="shared" si="0"/>
        <v>9</v>
      </c>
      <c r="M69" s="1">
        <f t="shared" si="0"/>
        <v>3</v>
      </c>
      <c r="N69" s="1">
        <f t="shared" si="0"/>
        <v>0</v>
      </c>
    </row>
    <row r="73" spans="1:15" x14ac:dyDescent="0.25">
      <c r="D73" s="15" t="s">
        <v>69</v>
      </c>
    </row>
    <row r="74" spans="1:15" x14ac:dyDescent="0.25">
      <c r="D74" s="15" t="s">
        <v>70</v>
      </c>
    </row>
    <row r="75" spans="1:15" x14ac:dyDescent="0.25">
      <c r="D75" s="16" t="s">
        <v>71</v>
      </c>
    </row>
    <row r="76" spans="1:15" x14ac:dyDescent="0.25">
      <c r="D76" s="16" t="s">
        <v>75</v>
      </c>
      <c r="J76" t="s">
        <v>31</v>
      </c>
      <c r="K76" t="s">
        <v>1</v>
      </c>
      <c r="L76" t="s">
        <v>0</v>
      </c>
      <c r="M76"/>
      <c r="N76"/>
      <c r="O76"/>
    </row>
    <row r="77" spans="1:15" x14ac:dyDescent="0.25">
      <c r="J77" t="s">
        <v>32</v>
      </c>
      <c r="K77" s="4">
        <f>10/10</f>
        <v>1</v>
      </c>
      <c r="L77" s="4">
        <f>36/36</f>
        <v>1</v>
      </c>
      <c r="M77" s="4"/>
      <c r="N77" s="4"/>
      <c r="O77"/>
    </row>
    <row r="78" spans="1:15" ht="22" x14ac:dyDescent="0.25">
      <c r="D78" s="2" t="s">
        <v>33</v>
      </c>
      <c r="J78" t="s">
        <v>34</v>
      </c>
      <c r="K78" s="4">
        <f>10/19</f>
        <v>0.52631578947368418</v>
      </c>
      <c r="L78" s="4">
        <f>36/64</f>
        <v>0.5625</v>
      </c>
      <c r="M78" s="4"/>
      <c r="N78" s="4"/>
      <c r="O78"/>
    </row>
    <row r="79" spans="1:15" x14ac:dyDescent="0.25">
      <c r="J79" t="s">
        <v>35</v>
      </c>
      <c r="K79" s="4">
        <f>2*((K77*K78)/(K77+K78))</f>
        <v>0.68965517241379315</v>
      </c>
      <c r="L79" s="4">
        <f>2*((L77*L78)/(L77+L78))</f>
        <v>0.72</v>
      </c>
      <c r="M79" s="4"/>
      <c r="N79" s="4"/>
      <c r="O79"/>
    </row>
    <row r="80" spans="1:15" x14ac:dyDescent="0.25">
      <c r="J80" s="1" t="s">
        <v>147</v>
      </c>
      <c r="K80" s="1">
        <f>13/22</f>
        <v>0.59090909090909094</v>
      </c>
      <c r="L80" s="1">
        <f>36/64</f>
        <v>0.5625</v>
      </c>
    </row>
    <row r="90" spans="7:9" x14ac:dyDescent="0.25">
      <c r="G90" s="1" t="s">
        <v>36</v>
      </c>
      <c r="H90" s="1">
        <v>3</v>
      </c>
      <c r="I90" s="1" t="s">
        <v>37</v>
      </c>
    </row>
    <row r="91" spans="7:9" x14ac:dyDescent="0.25">
      <c r="G91" s="1">
        <v>14</v>
      </c>
      <c r="H91" s="1">
        <v>3</v>
      </c>
      <c r="I91" s="1">
        <v>5</v>
      </c>
    </row>
  </sheetData>
  <mergeCells count="83">
    <mergeCell ref="C64:C65"/>
    <mergeCell ref="C66:C68"/>
    <mergeCell ref="C1:E1"/>
    <mergeCell ref="C36:C37"/>
    <mergeCell ref="C38:C39"/>
    <mergeCell ref="C41:C42"/>
    <mergeCell ref="C43:C50"/>
    <mergeCell ref="C51:C53"/>
    <mergeCell ref="C56:C57"/>
    <mergeCell ref="B66:B68"/>
    <mergeCell ref="B3:B4"/>
    <mergeCell ref="L66:L68"/>
    <mergeCell ref="A1:A2"/>
    <mergeCell ref="B1:B2"/>
    <mergeCell ref="B5:B7"/>
    <mergeCell ref="B8:B9"/>
    <mergeCell ref="B17:B24"/>
    <mergeCell ref="B30:B31"/>
    <mergeCell ref="B38:B39"/>
    <mergeCell ref="A64:A65"/>
    <mergeCell ref="K64:K65"/>
    <mergeCell ref="A66:A68"/>
    <mergeCell ref="J66:J68"/>
    <mergeCell ref="B64:B65"/>
    <mergeCell ref="B60:B61"/>
    <mergeCell ref="L58:L59"/>
    <mergeCell ref="A60:A61"/>
    <mergeCell ref="K60:K61"/>
    <mergeCell ref="A62:A63"/>
    <mergeCell ref="L62:L63"/>
    <mergeCell ref="B58:B59"/>
    <mergeCell ref="B62:B63"/>
    <mergeCell ref="C60:C61"/>
    <mergeCell ref="C62:C63"/>
    <mergeCell ref="A56:A57"/>
    <mergeCell ref="K56:K57"/>
    <mergeCell ref="A58:A59"/>
    <mergeCell ref="C58:C59"/>
    <mergeCell ref="A43:A50"/>
    <mergeCell ref="K43:K50"/>
    <mergeCell ref="A51:A53"/>
    <mergeCell ref="K51:K53"/>
    <mergeCell ref="B56:B57"/>
    <mergeCell ref="B51:B53"/>
    <mergeCell ref="B43:B50"/>
    <mergeCell ref="A38:A39"/>
    <mergeCell ref="L38:L39"/>
    <mergeCell ref="A41:A42"/>
    <mergeCell ref="L41:L42"/>
    <mergeCell ref="B41:B42"/>
    <mergeCell ref="A34:A35"/>
    <mergeCell ref="K34:K35"/>
    <mergeCell ref="A36:A37"/>
    <mergeCell ref="K36:K37"/>
    <mergeCell ref="L17:L24"/>
    <mergeCell ref="A25:A29"/>
    <mergeCell ref="K25:K29"/>
    <mergeCell ref="A30:A31"/>
    <mergeCell ref="L30:L31"/>
    <mergeCell ref="B36:B37"/>
    <mergeCell ref="B25:B29"/>
    <mergeCell ref="B34:B35"/>
    <mergeCell ref="C17:C24"/>
    <mergeCell ref="C25:C29"/>
    <mergeCell ref="C30:C31"/>
    <mergeCell ref="C34:C35"/>
    <mergeCell ref="A10:A16"/>
    <mergeCell ref="K10:K16"/>
    <mergeCell ref="A17:A24"/>
    <mergeCell ref="B10:B16"/>
    <mergeCell ref="A5:A7"/>
    <mergeCell ref="C5:C7"/>
    <mergeCell ref="C8:C9"/>
    <mergeCell ref="C10:C16"/>
    <mergeCell ref="L5:L7"/>
    <mergeCell ref="A8:A9"/>
    <mergeCell ref="L8:L9"/>
    <mergeCell ref="G1:J1"/>
    <mergeCell ref="K1:N1"/>
    <mergeCell ref="A3:A4"/>
    <mergeCell ref="K3:K4"/>
    <mergeCell ref="F1:F2"/>
    <mergeCell ref="C3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5C17-9A6A-AA4D-BC29-D13D28AB21EC}">
  <dimension ref="A1:N281"/>
  <sheetViews>
    <sheetView topLeftCell="B254" workbookViewId="0">
      <selection activeCell="L276" sqref="L276"/>
    </sheetView>
  </sheetViews>
  <sheetFormatPr baseColWidth="10" defaultRowHeight="19" x14ac:dyDescent="0.25"/>
  <cols>
    <col min="1" max="1" width="43.6640625" customWidth="1"/>
    <col min="2" max="2" width="23" customWidth="1"/>
    <col min="3" max="3" width="10.83203125" style="15"/>
    <col min="4" max="4" width="58.33203125" style="12" customWidth="1"/>
  </cols>
  <sheetData>
    <row r="1" spans="1:14" ht="26" x14ac:dyDescent="0.3">
      <c r="A1" s="58" t="s">
        <v>38</v>
      </c>
      <c r="B1" s="59" t="s">
        <v>77</v>
      </c>
      <c r="C1" s="59" t="s">
        <v>78</v>
      </c>
      <c r="D1" s="59"/>
      <c r="E1" s="59"/>
      <c r="F1" s="52" t="s">
        <v>0</v>
      </c>
      <c r="G1" s="53"/>
      <c r="H1" s="53"/>
      <c r="I1" s="53"/>
      <c r="J1" s="54"/>
      <c r="K1" s="55" t="s">
        <v>1</v>
      </c>
      <c r="L1" s="55"/>
      <c r="M1" s="55"/>
      <c r="N1" s="56"/>
    </row>
    <row r="2" spans="1:14" ht="26" x14ac:dyDescent="0.3">
      <c r="A2" s="58"/>
      <c r="B2" s="59"/>
      <c r="C2" s="17" t="s">
        <v>79</v>
      </c>
      <c r="D2" s="17" t="s">
        <v>143</v>
      </c>
      <c r="E2" s="17" t="s">
        <v>142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3</v>
      </c>
      <c r="L2" s="24" t="s">
        <v>4</v>
      </c>
      <c r="M2" s="24" t="s">
        <v>5</v>
      </c>
      <c r="N2" s="24" t="s">
        <v>6</v>
      </c>
    </row>
    <row r="3" spans="1:14" ht="24" x14ac:dyDescent="0.3">
      <c r="A3" s="49" t="s">
        <v>329</v>
      </c>
      <c r="B3" s="50" t="s">
        <v>62</v>
      </c>
      <c r="C3" s="63">
        <v>7</v>
      </c>
      <c r="D3" s="34" t="s">
        <v>330</v>
      </c>
      <c r="E3" s="35"/>
      <c r="F3" s="35"/>
      <c r="G3" s="35"/>
      <c r="H3" s="35">
        <v>1</v>
      </c>
      <c r="I3" s="35"/>
      <c r="J3" s="35"/>
      <c r="K3" s="57">
        <v>1</v>
      </c>
      <c r="L3" s="35"/>
      <c r="M3" s="35"/>
      <c r="N3" s="35"/>
    </row>
    <row r="4" spans="1:14" ht="24" x14ac:dyDescent="0.3">
      <c r="A4" s="49"/>
      <c r="B4" s="50"/>
      <c r="C4" s="63"/>
      <c r="D4" s="34" t="s">
        <v>331</v>
      </c>
      <c r="E4" s="35"/>
      <c r="F4" s="35">
        <v>1</v>
      </c>
      <c r="G4" s="35"/>
      <c r="H4" s="35"/>
      <c r="I4" s="35"/>
      <c r="J4" s="35"/>
      <c r="K4" s="57"/>
      <c r="L4" s="35"/>
      <c r="M4" s="35"/>
      <c r="N4" s="35"/>
    </row>
    <row r="5" spans="1:14" ht="24" x14ac:dyDescent="0.3">
      <c r="A5" s="49"/>
      <c r="B5" s="50"/>
      <c r="C5" s="63"/>
      <c r="D5" s="34" t="s">
        <v>332</v>
      </c>
      <c r="E5" s="35"/>
      <c r="F5" s="35"/>
      <c r="G5" s="35">
        <v>1</v>
      </c>
      <c r="H5" s="35"/>
      <c r="I5" s="35"/>
      <c r="J5" s="35"/>
      <c r="K5" s="57"/>
      <c r="L5" s="35"/>
      <c r="M5" s="35"/>
      <c r="N5" s="35"/>
    </row>
    <row r="6" spans="1:14" ht="24" x14ac:dyDescent="0.3">
      <c r="A6" s="49"/>
      <c r="B6" s="50"/>
      <c r="C6" s="63"/>
      <c r="D6" s="34" t="s">
        <v>333</v>
      </c>
      <c r="E6" s="35"/>
      <c r="F6" s="35"/>
      <c r="G6" s="35"/>
      <c r="H6" s="35">
        <v>1</v>
      </c>
      <c r="I6" s="35"/>
      <c r="J6" s="35"/>
      <c r="K6" s="57"/>
      <c r="L6" s="35"/>
      <c r="M6" s="35"/>
      <c r="N6" s="35"/>
    </row>
    <row r="7" spans="1:14" ht="24" x14ac:dyDescent="0.3">
      <c r="A7" s="49"/>
      <c r="B7" s="50"/>
      <c r="C7" s="63"/>
      <c r="D7" s="34" t="s">
        <v>334</v>
      </c>
      <c r="E7" s="35"/>
      <c r="F7" s="35"/>
      <c r="G7" s="35">
        <v>1</v>
      </c>
      <c r="H7" s="35"/>
      <c r="I7" s="35"/>
      <c r="J7" s="35"/>
      <c r="K7" s="57"/>
      <c r="L7" s="35"/>
      <c r="M7" s="35"/>
      <c r="N7" s="35"/>
    </row>
    <row r="8" spans="1:14" ht="24" x14ac:dyDescent="0.3">
      <c r="A8" s="49"/>
      <c r="B8" s="50"/>
      <c r="C8" s="63"/>
      <c r="D8" s="34" t="s">
        <v>335</v>
      </c>
      <c r="E8" s="35"/>
      <c r="F8" s="35">
        <v>1</v>
      </c>
      <c r="G8" s="35"/>
      <c r="H8" s="35"/>
      <c r="I8" s="35"/>
      <c r="J8" s="35"/>
      <c r="K8" s="57"/>
      <c r="L8" s="35"/>
      <c r="M8" s="35"/>
      <c r="N8" s="35"/>
    </row>
    <row r="9" spans="1:14" ht="18" x14ac:dyDescent="0.2">
      <c r="A9" s="49"/>
      <c r="B9" s="50"/>
      <c r="C9" s="63"/>
      <c r="D9" s="34" t="s">
        <v>336</v>
      </c>
      <c r="E9" s="8"/>
      <c r="F9" s="8"/>
      <c r="G9" s="8"/>
      <c r="H9" s="8">
        <v>1</v>
      </c>
      <c r="I9" s="8"/>
      <c r="J9" s="8"/>
      <c r="K9" s="57"/>
      <c r="L9" s="8"/>
      <c r="M9" s="8"/>
      <c r="N9" s="8"/>
    </row>
    <row r="10" spans="1:14" ht="18" x14ac:dyDescent="0.2">
      <c r="A10" s="49" t="s">
        <v>337</v>
      </c>
      <c r="B10" s="49" t="s">
        <v>62</v>
      </c>
      <c r="C10" s="62">
        <v>3</v>
      </c>
      <c r="D10" s="34" t="s">
        <v>338</v>
      </c>
      <c r="E10" s="8"/>
      <c r="F10" s="8"/>
      <c r="G10" s="8"/>
      <c r="H10" s="8">
        <v>1</v>
      </c>
      <c r="I10" s="8"/>
      <c r="J10" s="8"/>
      <c r="K10" s="45">
        <v>1</v>
      </c>
      <c r="L10" s="8"/>
      <c r="M10" s="8"/>
      <c r="N10" s="8"/>
    </row>
    <row r="11" spans="1:14" ht="18" x14ac:dyDescent="0.2">
      <c r="A11" s="49"/>
      <c r="B11" s="49"/>
      <c r="C11" s="62"/>
      <c r="D11" s="34" t="s">
        <v>339</v>
      </c>
      <c r="E11" s="8"/>
      <c r="F11" s="8"/>
      <c r="G11" s="8">
        <v>1</v>
      </c>
      <c r="H11" s="8"/>
      <c r="I11" s="8"/>
      <c r="J11" s="8"/>
      <c r="K11" s="45"/>
      <c r="L11" s="8"/>
      <c r="M11" s="8"/>
      <c r="N11" s="8"/>
    </row>
    <row r="12" spans="1:14" ht="18" x14ac:dyDescent="0.2">
      <c r="A12" s="49"/>
      <c r="B12" s="49"/>
      <c r="C12" s="62"/>
      <c r="D12" s="34" t="s">
        <v>340</v>
      </c>
      <c r="E12" s="8"/>
      <c r="F12" s="8"/>
      <c r="G12" s="8">
        <v>1</v>
      </c>
      <c r="H12" s="8"/>
      <c r="I12" s="8"/>
      <c r="J12" s="8"/>
      <c r="K12" s="45"/>
      <c r="L12" s="8"/>
      <c r="M12" s="8"/>
      <c r="N12" s="8"/>
    </row>
    <row r="13" spans="1:14" ht="18" x14ac:dyDescent="0.2">
      <c r="A13" s="49" t="s">
        <v>341</v>
      </c>
      <c r="B13" s="49" t="s">
        <v>62</v>
      </c>
      <c r="C13" s="62">
        <v>6</v>
      </c>
      <c r="D13" s="34" t="s">
        <v>342</v>
      </c>
      <c r="E13" s="8"/>
      <c r="F13" s="8"/>
      <c r="G13" s="8"/>
      <c r="H13" s="8">
        <v>1</v>
      </c>
      <c r="I13" s="8"/>
      <c r="J13" s="8"/>
      <c r="K13" s="45">
        <v>1</v>
      </c>
      <c r="L13" s="8"/>
      <c r="M13" s="8"/>
      <c r="N13" s="8"/>
    </row>
    <row r="14" spans="1:14" ht="18" x14ac:dyDescent="0.2">
      <c r="A14" s="49"/>
      <c r="B14" s="49"/>
      <c r="C14" s="62"/>
      <c r="D14" s="34" t="s">
        <v>343</v>
      </c>
      <c r="E14" s="8"/>
      <c r="F14" s="8"/>
      <c r="G14" s="8">
        <v>1</v>
      </c>
      <c r="H14" s="8"/>
      <c r="I14" s="8"/>
      <c r="J14" s="8"/>
      <c r="K14" s="45"/>
      <c r="L14" s="8"/>
      <c r="M14" s="8"/>
      <c r="N14" s="8"/>
    </row>
    <row r="15" spans="1:14" ht="18" x14ac:dyDescent="0.2">
      <c r="A15" s="49"/>
      <c r="B15" s="49"/>
      <c r="C15" s="62"/>
      <c r="D15" s="34" t="s">
        <v>344</v>
      </c>
      <c r="E15" s="8"/>
      <c r="F15" s="8"/>
      <c r="G15" s="8">
        <v>1</v>
      </c>
      <c r="H15" s="8"/>
      <c r="I15" s="8"/>
      <c r="J15" s="8"/>
      <c r="K15" s="45"/>
      <c r="L15" s="8"/>
      <c r="M15" s="8"/>
      <c r="N15" s="8"/>
    </row>
    <row r="16" spans="1:14" ht="18" x14ac:dyDescent="0.2">
      <c r="A16" s="49"/>
      <c r="B16" s="49"/>
      <c r="C16" s="62"/>
      <c r="D16" s="34" t="s">
        <v>345</v>
      </c>
      <c r="E16" s="8"/>
      <c r="F16" s="8">
        <v>1</v>
      </c>
      <c r="G16" s="8"/>
      <c r="H16" s="8"/>
      <c r="I16" s="8"/>
      <c r="J16" s="8"/>
      <c r="K16" s="45"/>
      <c r="L16" s="8"/>
      <c r="M16" s="8"/>
      <c r="N16" s="8"/>
    </row>
    <row r="17" spans="1:14" ht="18" x14ac:dyDescent="0.2">
      <c r="A17" s="49"/>
      <c r="B17" s="49"/>
      <c r="C17" s="62"/>
      <c r="D17" s="34" t="s">
        <v>346</v>
      </c>
      <c r="E17" s="8"/>
      <c r="F17" s="8"/>
      <c r="G17" s="8"/>
      <c r="H17" s="8">
        <v>1</v>
      </c>
      <c r="I17" s="8"/>
      <c r="J17" s="8"/>
      <c r="K17" s="45"/>
      <c r="L17" s="8"/>
      <c r="M17" s="8"/>
      <c r="N17" s="8"/>
    </row>
    <row r="18" spans="1:14" ht="18" x14ac:dyDescent="0.2">
      <c r="A18" s="49"/>
      <c r="B18" s="49"/>
      <c r="C18" s="62"/>
      <c r="D18" s="34" t="s">
        <v>347</v>
      </c>
      <c r="E18" s="8"/>
      <c r="F18" s="8"/>
      <c r="G18" s="8"/>
      <c r="H18" s="8">
        <v>1</v>
      </c>
      <c r="I18" s="8"/>
      <c r="J18" s="8"/>
      <c r="K18" s="45"/>
      <c r="L18" s="8"/>
      <c r="M18" s="8"/>
      <c r="N18" s="8"/>
    </row>
    <row r="19" spans="1:14" ht="18" x14ac:dyDescent="0.2">
      <c r="A19" s="49" t="s">
        <v>348</v>
      </c>
      <c r="B19" s="49" t="s">
        <v>62</v>
      </c>
      <c r="C19" s="62">
        <v>4</v>
      </c>
      <c r="D19" s="34" t="s">
        <v>349</v>
      </c>
      <c r="E19" s="8"/>
      <c r="F19" s="8"/>
      <c r="G19" s="8"/>
      <c r="H19" s="8">
        <v>1</v>
      </c>
      <c r="I19" s="8"/>
      <c r="J19" s="8"/>
      <c r="K19" s="45">
        <v>1</v>
      </c>
      <c r="L19" s="8"/>
      <c r="M19" s="8"/>
      <c r="N19" s="8"/>
    </row>
    <row r="20" spans="1:14" ht="18" x14ac:dyDescent="0.2">
      <c r="A20" s="49"/>
      <c r="B20" s="49"/>
      <c r="C20" s="62"/>
      <c r="D20" s="34" t="s">
        <v>350</v>
      </c>
      <c r="E20" s="8"/>
      <c r="F20" s="8"/>
      <c r="G20" s="8">
        <v>1</v>
      </c>
      <c r="H20" s="8"/>
      <c r="I20" s="8"/>
      <c r="J20" s="8"/>
      <c r="K20" s="45"/>
      <c r="L20" s="8"/>
      <c r="M20" s="8"/>
      <c r="N20" s="8"/>
    </row>
    <row r="21" spans="1:14" ht="18" x14ac:dyDescent="0.2">
      <c r="A21" s="49"/>
      <c r="B21" s="49"/>
      <c r="C21" s="62"/>
      <c r="D21" s="34" t="s">
        <v>351</v>
      </c>
      <c r="E21" s="8"/>
      <c r="F21" s="8">
        <v>1</v>
      </c>
      <c r="G21" s="8"/>
      <c r="H21" s="8"/>
      <c r="I21" s="8"/>
      <c r="J21" s="8"/>
      <c r="K21" s="45"/>
      <c r="L21" s="8"/>
      <c r="M21" s="8"/>
      <c r="N21" s="8"/>
    </row>
    <row r="22" spans="1:14" ht="18" x14ac:dyDescent="0.2">
      <c r="A22" s="49"/>
      <c r="B22" s="49"/>
      <c r="C22" s="62"/>
      <c r="D22" s="34" t="s">
        <v>352</v>
      </c>
      <c r="E22" s="8"/>
      <c r="F22" s="8"/>
      <c r="G22" s="8">
        <v>1</v>
      </c>
      <c r="H22" s="8"/>
      <c r="I22" s="8"/>
      <c r="J22" s="8"/>
      <c r="K22" s="45"/>
      <c r="L22" s="8"/>
      <c r="M22" s="8"/>
      <c r="N22" s="8"/>
    </row>
    <row r="23" spans="1:14" ht="18" x14ac:dyDescent="0.2">
      <c r="A23" s="49" t="s">
        <v>353</v>
      </c>
      <c r="B23" s="49" t="s">
        <v>63</v>
      </c>
      <c r="C23" s="62">
        <v>3</v>
      </c>
      <c r="D23" s="34" t="s">
        <v>354</v>
      </c>
      <c r="E23" s="8"/>
      <c r="F23" s="8"/>
      <c r="G23" s="8"/>
      <c r="H23" s="8">
        <v>1</v>
      </c>
      <c r="I23" s="8"/>
      <c r="J23" s="8"/>
      <c r="K23" s="45"/>
      <c r="L23" s="45">
        <v>1</v>
      </c>
      <c r="M23" s="8"/>
      <c r="N23" s="8"/>
    </row>
    <row r="24" spans="1:14" ht="18" x14ac:dyDescent="0.2">
      <c r="A24" s="49"/>
      <c r="B24" s="49"/>
      <c r="C24" s="62"/>
      <c r="D24" s="34" t="s">
        <v>355</v>
      </c>
      <c r="E24" s="8"/>
      <c r="F24" s="8"/>
      <c r="G24" s="8">
        <v>1</v>
      </c>
      <c r="H24" s="8"/>
      <c r="I24" s="8"/>
      <c r="J24" s="8"/>
      <c r="K24" s="45"/>
      <c r="L24" s="45"/>
      <c r="M24" s="8"/>
      <c r="N24" s="8"/>
    </row>
    <row r="25" spans="1:14" ht="18" x14ac:dyDescent="0.2">
      <c r="A25" s="49"/>
      <c r="B25" s="49"/>
      <c r="C25" s="62"/>
      <c r="D25" s="34" t="s">
        <v>356</v>
      </c>
      <c r="E25" s="8"/>
      <c r="F25" s="8"/>
      <c r="G25" s="8"/>
      <c r="H25" s="8">
        <v>1</v>
      </c>
      <c r="I25" s="8"/>
      <c r="J25" s="8"/>
      <c r="K25" s="45"/>
      <c r="L25" s="45"/>
      <c r="M25" s="8"/>
      <c r="N25" s="8"/>
    </row>
    <row r="26" spans="1:14" ht="18" x14ac:dyDescent="0.2">
      <c r="A26" s="49" t="s">
        <v>357</v>
      </c>
      <c r="B26" s="49" t="s">
        <v>62</v>
      </c>
      <c r="C26" s="62">
        <v>4</v>
      </c>
      <c r="D26" s="34" t="s">
        <v>358</v>
      </c>
      <c r="E26" s="8"/>
      <c r="F26" s="8"/>
      <c r="G26" s="8"/>
      <c r="H26" s="8">
        <v>1</v>
      </c>
      <c r="I26" s="8"/>
      <c r="J26" s="8"/>
      <c r="K26" s="45">
        <v>1</v>
      </c>
      <c r="L26" s="8"/>
      <c r="M26" s="8"/>
      <c r="N26" s="8"/>
    </row>
    <row r="27" spans="1:14" ht="18" x14ac:dyDescent="0.2">
      <c r="A27" s="49"/>
      <c r="B27" s="49"/>
      <c r="C27" s="62"/>
      <c r="D27" s="34" t="s">
        <v>359</v>
      </c>
      <c r="E27" s="8"/>
      <c r="F27" s="8"/>
      <c r="G27" s="8"/>
      <c r="H27" s="8">
        <v>1</v>
      </c>
      <c r="I27" s="8"/>
      <c r="J27" s="8"/>
      <c r="K27" s="45"/>
      <c r="L27" s="8"/>
      <c r="M27" s="8"/>
      <c r="N27" s="8"/>
    </row>
    <row r="28" spans="1:14" ht="18" x14ac:dyDescent="0.2">
      <c r="A28" s="49"/>
      <c r="B28" s="49"/>
      <c r="C28" s="62"/>
      <c r="D28" s="34" t="s">
        <v>360</v>
      </c>
      <c r="E28" s="8"/>
      <c r="F28" s="8"/>
      <c r="G28" s="8">
        <v>1</v>
      </c>
      <c r="H28" s="8"/>
      <c r="I28" s="8"/>
      <c r="J28" s="8"/>
      <c r="K28" s="45"/>
      <c r="L28" s="8"/>
      <c r="M28" s="8"/>
      <c r="N28" s="8"/>
    </row>
    <row r="29" spans="1:14" ht="18" x14ac:dyDescent="0.2">
      <c r="A29" s="49"/>
      <c r="B29" s="49"/>
      <c r="C29" s="62"/>
      <c r="D29" s="34" t="s">
        <v>361</v>
      </c>
      <c r="E29" s="8"/>
      <c r="F29" s="8"/>
      <c r="G29" s="8">
        <v>1</v>
      </c>
      <c r="H29" s="8"/>
      <c r="I29" s="8"/>
      <c r="J29" s="8"/>
      <c r="K29" s="45"/>
      <c r="L29" s="8"/>
      <c r="M29" s="8"/>
      <c r="N29" s="8"/>
    </row>
    <row r="30" spans="1:14" ht="18" x14ac:dyDescent="0.2">
      <c r="A30" s="49" t="s">
        <v>362</v>
      </c>
      <c r="B30" s="49" t="s">
        <v>63</v>
      </c>
      <c r="C30" s="62">
        <v>4</v>
      </c>
      <c r="D30" s="34" t="s">
        <v>363</v>
      </c>
      <c r="E30" s="8"/>
      <c r="F30" s="8"/>
      <c r="G30" s="8"/>
      <c r="H30" s="8">
        <v>1</v>
      </c>
      <c r="I30" s="8"/>
      <c r="J30" s="8"/>
      <c r="K30" s="45"/>
      <c r="L30" s="45">
        <v>1</v>
      </c>
      <c r="M30" s="8"/>
      <c r="N30" s="8"/>
    </row>
    <row r="31" spans="1:14" ht="18" x14ac:dyDescent="0.2">
      <c r="A31" s="49"/>
      <c r="B31" s="49"/>
      <c r="C31" s="62"/>
      <c r="D31" s="34" t="s">
        <v>364</v>
      </c>
      <c r="E31" s="8"/>
      <c r="F31" s="8"/>
      <c r="G31" s="8">
        <v>1</v>
      </c>
      <c r="H31" s="8"/>
      <c r="I31" s="8"/>
      <c r="J31" s="8"/>
      <c r="K31" s="45"/>
      <c r="L31" s="45"/>
      <c r="M31" s="8"/>
      <c r="N31" s="8"/>
    </row>
    <row r="32" spans="1:14" ht="18" x14ac:dyDescent="0.2">
      <c r="A32" s="49"/>
      <c r="B32" s="49"/>
      <c r="C32" s="62"/>
      <c r="D32" s="34" t="s">
        <v>365</v>
      </c>
      <c r="E32" s="8"/>
      <c r="F32" s="8"/>
      <c r="G32" s="8"/>
      <c r="H32" s="8">
        <v>1</v>
      </c>
      <c r="I32" s="8"/>
      <c r="J32" s="8"/>
      <c r="K32" s="45"/>
      <c r="L32" s="45"/>
      <c r="M32" s="8"/>
      <c r="N32" s="8"/>
    </row>
    <row r="33" spans="1:14" ht="18" x14ac:dyDescent="0.2">
      <c r="A33" s="49"/>
      <c r="B33" s="49"/>
      <c r="C33" s="62"/>
      <c r="D33" s="34" t="s">
        <v>366</v>
      </c>
      <c r="E33" s="8"/>
      <c r="F33" s="8"/>
      <c r="G33" s="8"/>
      <c r="H33" s="8">
        <v>1</v>
      </c>
      <c r="I33" s="8"/>
      <c r="J33" s="8"/>
      <c r="K33" s="45"/>
      <c r="L33" s="45"/>
      <c r="M33" s="8"/>
      <c r="N33" s="8"/>
    </row>
    <row r="34" spans="1:14" ht="18" x14ac:dyDescent="0.2">
      <c r="A34" s="49" t="s">
        <v>367</v>
      </c>
      <c r="B34" s="49" t="s">
        <v>62</v>
      </c>
      <c r="C34" s="62">
        <v>6</v>
      </c>
      <c r="D34" s="34" t="s">
        <v>368</v>
      </c>
      <c r="E34" s="8"/>
      <c r="F34" s="8"/>
      <c r="G34" s="8"/>
      <c r="H34" s="8">
        <v>1</v>
      </c>
      <c r="I34" s="8"/>
      <c r="J34" s="8"/>
      <c r="K34" s="45">
        <v>1</v>
      </c>
      <c r="L34" s="8"/>
      <c r="M34" s="8"/>
      <c r="N34" s="8"/>
    </row>
    <row r="35" spans="1:14" ht="18" x14ac:dyDescent="0.2">
      <c r="A35" s="49"/>
      <c r="B35" s="49"/>
      <c r="C35" s="62"/>
      <c r="D35" s="34" t="s">
        <v>369</v>
      </c>
      <c r="E35" s="8"/>
      <c r="F35" s="8"/>
      <c r="G35" s="8">
        <v>1</v>
      </c>
      <c r="H35" s="8"/>
      <c r="I35" s="8"/>
      <c r="J35" s="8"/>
      <c r="K35" s="45"/>
      <c r="L35" s="8"/>
      <c r="M35" s="8"/>
      <c r="N35" s="8"/>
    </row>
    <row r="36" spans="1:14" ht="18" x14ac:dyDescent="0.2">
      <c r="A36" s="49"/>
      <c r="B36" s="49"/>
      <c r="C36" s="62"/>
      <c r="D36" s="34" t="s">
        <v>370</v>
      </c>
      <c r="E36" s="8"/>
      <c r="F36" s="8"/>
      <c r="G36" s="8"/>
      <c r="H36" s="8">
        <v>1</v>
      </c>
      <c r="I36" s="8"/>
      <c r="J36" s="8"/>
      <c r="K36" s="45"/>
      <c r="L36" s="8"/>
      <c r="M36" s="8"/>
      <c r="N36" s="8"/>
    </row>
    <row r="37" spans="1:14" ht="18" x14ac:dyDescent="0.2">
      <c r="A37" s="49"/>
      <c r="B37" s="49"/>
      <c r="C37" s="62"/>
      <c r="D37" s="34" t="s">
        <v>371</v>
      </c>
      <c r="E37" s="8"/>
      <c r="F37" s="8"/>
      <c r="G37" s="8"/>
      <c r="H37" s="8">
        <v>1</v>
      </c>
      <c r="I37" s="8"/>
      <c r="J37" s="8"/>
      <c r="K37" s="45"/>
      <c r="L37" s="8"/>
      <c r="M37" s="8"/>
      <c r="N37" s="8"/>
    </row>
    <row r="38" spans="1:14" ht="18" x14ac:dyDescent="0.2">
      <c r="A38" s="49"/>
      <c r="B38" s="49"/>
      <c r="C38" s="62"/>
      <c r="D38" s="34" t="s">
        <v>372</v>
      </c>
      <c r="E38" s="8"/>
      <c r="F38" s="8"/>
      <c r="G38" s="8">
        <v>1</v>
      </c>
      <c r="H38" s="8"/>
      <c r="I38" s="8"/>
      <c r="J38" s="8"/>
      <c r="K38" s="45"/>
      <c r="L38" s="8"/>
      <c r="M38" s="8"/>
      <c r="N38" s="8"/>
    </row>
    <row r="39" spans="1:14" ht="18" x14ac:dyDescent="0.2">
      <c r="A39" s="49"/>
      <c r="B39" s="49"/>
      <c r="C39" s="62"/>
      <c r="D39" s="34" t="s">
        <v>373</v>
      </c>
      <c r="E39" s="8"/>
      <c r="F39" s="8">
        <v>1</v>
      </c>
      <c r="G39" s="8"/>
      <c r="H39" s="8"/>
      <c r="I39" s="8"/>
      <c r="J39" s="8"/>
      <c r="K39" s="45"/>
      <c r="L39" s="8"/>
      <c r="M39" s="8"/>
      <c r="N39" s="8"/>
    </row>
    <row r="40" spans="1:14" ht="18" x14ac:dyDescent="0.2">
      <c r="A40" s="49" t="s">
        <v>374</v>
      </c>
      <c r="B40" s="49" t="s">
        <v>62</v>
      </c>
      <c r="C40" s="62">
        <v>5</v>
      </c>
      <c r="D40" s="34" t="s">
        <v>375</v>
      </c>
      <c r="E40" s="8"/>
      <c r="F40" s="8"/>
      <c r="G40" s="8"/>
      <c r="H40" s="8">
        <v>1</v>
      </c>
      <c r="I40" s="8"/>
      <c r="J40" s="8"/>
      <c r="K40" s="45">
        <v>1</v>
      </c>
      <c r="L40" s="8"/>
      <c r="M40" s="8"/>
      <c r="N40" s="8"/>
    </row>
    <row r="41" spans="1:14" ht="18" x14ac:dyDescent="0.2">
      <c r="A41" s="49"/>
      <c r="B41" s="49"/>
      <c r="C41" s="62"/>
      <c r="D41" s="34" t="s">
        <v>376</v>
      </c>
      <c r="E41" s="8"/>
      <c r="F41" s="8"/>
      <c r="G41" s="8">
        <v>1</v>
      </c>
      <c r="H41" s="8"/>
      <c r="I41" s="8"/>
      <c r="J41" s="8"/>
      <c r="K41" s="45"/>
      <c r="L41" s="8"/>
      <c r="M41" s="8"/>
      <c r="N41" s="8"/>
    </row>
    <row r="42" spans="1:14" ht="18" x14ac:dyDescent="0.2">
      <c r="A42" s="49"/>
      <c r="B42" s="49"/>
      <c r="C42" s="62"/>
      <c r="D42" s="34" t="s">
        <v>377</v>
      </c>
      <c r="E42" s="8"/>
      <c r="F42" s="8"/>
      <c r="G42" s="8">
        <v>1</v>
      </c>
      <c r="H42" s="8"/>
      <c r="I42" s="8"/>
      <c r="J42" s="8"/>
      <c r="K42" s="45"/>
      <c r="L42" s="8"/>
      <c r="M42" s="8"/>
      <c r="N42" s="8"/>
    </row>
    <row r="43" spans="1:14" ht="18" x14ac:dyDescent="0.2">
      <c r="A43" s="49"/>
      <c r="B43" s="49"/>
      <c r="C43" s="62"/>
      <c r="D43" s="34" t="s">
        <v>378</v>
      </c>
      <c r="E43" s="8"/>
      <c r="F43" s="8">
        <v>1</v>
      </c>
      <c r="G43" s="8"/>
      <c r="H43" s="8"/>
      <c r="I43" s="8"/>
      <c r="J43" s="8"/>
      <c r="K43" s="45"/>
      <c r="L43" s="8"/>
      <c r="M43" s="8"/>
      <c r="N43" s="8"/>
    </row>
    <row r="44" spans="1:14" ht="18" x14ac:dyDescent="0.2">
      <c r="A44" s="49"/>
      <c r="B44" s="49"/>
      <c r="C44" s="62"/>
      <c r="D44" s="34" t="s">
        <v>379</v>
      </c>
      <c r="E44" s="8"/>
      <c r="F44" s="8"/>
      <c r="G44" s="8"/>
      <c r="H44" s="8">
        <v>1</v>
      </c>
      <c r="I44" s="8"/>
      <c r="J44" s="8"/>
      <c r="K44" s="45"/>
      <c r="L44" s="8"/>
      <c r="M44" s="8"/>
      <c r="N44" s="8"/>
    </row>
    <row r="45" spans="1:14" ht="18" x14ac:dyDescent="0.2">
      <c r="A45" s="49" t="s">
        <v>380</v>
      </c>
      <c r="B45" s="49" t="s">
        <v>63</v>
      </c>
      <c r="C45" s="62">
        <v>6</v>
      </c>
      <c r="D45" s="34" t="s">
        <v>381</v>
      </c>
      <c r="E45" s="8"/>
      <c r="F45" s="8"/>
      <c r="G45" s="8"/>
      <c r="H45" s="8">
        <v>1</v>
      </c>
      <c r="I45" s="8"/>
      <c r="J45" s="8"/>
      <c r="K45" s="45"/>
      <c r="L45" s="45">
        <v>1</v>
      </c>
      <c r="M45" s="8"/>
      <c r="N45" s="8"/>
    </row>
    <row r="46" spans="1:14" ht="18" x14ac:dyDescent="0.2">
      <c r="A46" s="49"/>
      <c r="B46" s="49"/>
      <c r="C46" s="62"/>
      <c r="D46" s="34" t="s">
        <v>382</v>
      </c>
      <c r="E46" s="8"/>
      <c r="F46" s="8"/>
      <c r="G46" s="8">
        <v>1</v>
      </c>
      <c r="H46" s="8"/>
      <c r="I46" s="8"/>
      <c r="J46" s="8"/>
      <c r="K46" s="45"/>
      <c r="L46" s="45"/>
      <c r="M46" s="8"/>
      <c r="N46" s="8"/>
    </row>
    <row r="47" spans="1:14" ht="18" x14ac:dyDescent="0.2">
      <c r="A47" s="49"/>
      <c r="B47" s="49"/>
      <c r="C47" s="62"/>
      <c r="D47" s="34" t="s">
        <v>383</v>
      </c>
      <c r="E47" s="8"/>
      <c r="F47" s="8"/>
      <c r="G47" s="8"/>
      <c r="H47" s="8">
        <v>1</v>
      </c>
      <c r="I47" s="8"/>
      <c r="J47" s="8"/>
      <c r="K47" s="45"/>
      <c r="L47" s="45"/>
      <c r="M47" s="8"/>
      <c r="N47" s="8"/>
    </row>
    <row r="48" spans="1:14" ht="18" x14ac:dyDescent="0.2">
      <c r="A48" s="49"/>
      <c r="B48" s="49"/>
      <c r="C48" s="62"/>
      <c r="D48" s="34" t="s">
        <v>384</v>
      </c>
      <c r="E48" s="8"/>
      <c r="F48" s="8"/>
      <c r="G48" s="8"/>
      <c r="H48" s="8">
        <v>1</v>
      </c>
      <c r="I48" s="8"/>
      <c r="J48" s="8"/>
      <c r="K48" s="45"/>
      <c r="L48" s="45"/>
      <c r="M48" s="8"/>
      <c r="N48" s="8"/>
    </row>
    <row r="49" spans="1:14" ht="18" x14ac:dyDescent="0.2">
      <c r="A49" s="49"/>
      <c r="B49" s="49"/>
      <c r="C49" s="62"/>
      <c r="D49" s="34" t="s">
        <v>385</v>
      </c>
      <c r="E49" s="8"/>
      <c r="F49" s="8"/>
      <c r="G49" s="8"/>
      <c r="H49" s="8">
        <v>1</v>
      </c>
      <c r="I49" s="8"/>
      <c r="J49" s="8"/>
      <c r="K49" s="45"/>
      <c r="L49" s="45"/>
      <c r="M49" s="8"/>
      <c r="N49" s="8"/>
    </row>
    <row r="50" spans="1:14" ht="18" x14ac:dyDescent="0.2">
      <c r="A50" s="49"/>
      <c r="B50" s="49"/>
      <c r="C50" s="62"/>
      <c r="D50" s="34" t="s">
        <v>386</v>
      </c>
      <c r="E50" s="8"/>
      <c r="F50" s="8">
        <v>1</v>
      </c>
      <c r="G50" s="8"/>
      <c r="H50" s="8"/>
      <c r="I50" s="8"/>
      <c r="J50" s="8"/>
      <c r="K50" s="45"/>
      <c r="L50" s="45"/>
      <c r="M50" s="8"/>
      <c r="N50" s="8"/>
    </row>
    <row r="51" spans="1:14" ht="18" x14ac:dyDescent="0.2">
      <c r="A51" s="49" t="s">
        <v>387</v>
      </c>
      <c r="B51" s="49" t="s">
        <v>62</v>
      </c>
      <c r="C51" s="62">
        <v>7</v>
      </c>
      <c r="D51" s="34" t="s">
        <v>388</v>
      </c>
      <c r="E51" s="8"/>
      <c r="F51" s="8"/>
      <c r="G51" s="8"/>
      <c r="H51" s="8">
        <v>1</v>
      </c>
      <c r="I51" s="8"/>
      <c r="J51" s="8"/>
      <c r="K51" s="45">
        <v>1</v>
      </c>
      <c r="L51" s="8"/>
      <c r="M51" s="8"/>
      <c r="N51" s="8"/>
    </row>
    <row r="52" spans="1:14" ht="18" x14ac:dyDescent="0.2">
      <c r="A52" s="49"/>
      <c r="B52" s="49"/>
      <c r="C52" s="62"/>
      <c r="D52" s="34" t="s">
        <v>389</v>
      </c>
      <c r="E52" s="8"/>
      <c r="F52" s="8"/>
      <c r="G52" s="8">
        <v>1</v>
      </c>
      <c r="H52" s="8"/>
      <c r="I52" s="8"/>
      <c r="J52" s="8"/>
      <c r="K52" s="45"/>
      <c r="L52" s="8"/>
      <c r="M52" s="8"/>
      <c r="N52" s="8"/>
    </row>
    <row r="53" spans="1:14" ht="18" x14ac:dyDescent="0.2">
      <c r="A53" s="49"/>
      <c r="B53" s="49"/>
      <c r="C53" s="62"/>
      <c r="D53" s="34" t="s">
        <v>390</v>
      </c>
      <c r="E53" s="8"/>
      <c r="F53" s="8">
        <v>1</v>
      </c>
      <c r="G53" s="8"/>
      <c r="H53" s="8"/>
      <c r="I53" s="8"/>
      <c r="J53" s="8"/>
      <c r="K53" s="45"/>
      <c r="L53" s="8"/>
      <c r="M53" s="8"/>
      <c r="N53" s="8"/>
    </row>
    <row r="54" spans="1:14" ht="18" x14ac:dyDescent="0.2">
      <c r="A54" s="49"/>
      <c r="B54" s="49"/>
      <c r="C54" s="62"/>
      <c r="D54" s="34" t="s">
        <v>391</v>
      </c>
      <c r="E54" s="8"/>
      <c r="F54" s="8"/>
      <c r="G54" s="8">
        <v>1</v>
      </c>
      <c r="H54" s="8"/>
      <c r="I54" s="8"/>
      <c r="J54" s="8"/>
      <c r="K54" s="45"/>
      <c r="L54" s="8"/>
      <c r="M54" s="8"/>
      <c r="N54" s="8"/>
    </row>
    <row r="55" spans="1:14" ht="18" x14ac:dyDescent="0.2">
      <c r="A55" s="49"/>
      <c r="B55" s="49"/>
      <c r="C55" s="62"/>
      <c r="D55" s="34" t="s">
        <v>392</v>
      </c>
      <c r="E55" s="8"/>
      <c r="F55" s="8"/>
      <c r="G55" s="8"/>
      <c r="H55" s="8">
        <v>1</v>
      </c>
      <c r="I55" s="8"/>
      <c r="J55" s="8"/>
      <c r="K55" s="45"/>
      <c r="L55" s="8"/>
      <c r="M55" s="8"/>
      <c r="N55" s="8"/>
    </row>
    <row r="56" spans="1:14" ht="18" x14ac:dyDescent="0.2">
      <c r="A56" s="49"/>
      <c r="B56" s="49"/>
      <c r="C56" s="62"/>
      <c r="D56" s="34" t="s">
        <v>393</v>
      </c>
      <c r="E56" s="8"/>
      <c r="F56" s="8"/>
      <c r="G56" s="8"/>
      <c r="H56" s="8">
        <v>1</v>
      </c>
      <c r="I56" s="8"/>
      <c r="J56" s="8"/>
      <c r="K56" s="45"/>
      <c r="L56" s="8"/>
      <c r="M56" s="8"/>
      <c r="N56" s="8"/>
    </row>
    <row r="57" spans="1:14" ht="18" x14ac:dyDescent="0.2">
      <c r="A57" s="49"/>
      <c r="B57" s="49"/>
      <c r="C57" s="62"/>
      <c r="D57" s="34" t="s">
        <v>394</v>
      </c>
      <c r="E57" s="8"/>
      <c r="F57" s="8"/>
      <c r="G57" s="8"/>
      <c r="H57" s="8">
        <v>1</v>
      </c>
      <c r="I57" s="8"/>
      <c r="J57" s="8"/>
      <c r="K57" s="45"/>
      <c r="L57" s="8"/>
      <c r="M57" s="8"/>
      <c r="N57" s="8"/>
    </row>
    <row r="58" spans="1:14" ht="18" x14ac:dyDescent="0.2">
      <c r="A58" s="49" t="s">
        <v>395</v>
      </c>
      <c r="B58" s="49" t="s">
        <v>62</v>
      </c>
      <c r="C58" s="62">
        <v>5</v>
      </c>
      <c r="D58" s="34" t="s">
        <v>396</v>
      </c>
      <c r="E58" s="8"/>
      <c r="F58" s="8"/>
      <c r="G58" s="8"/>
      <c r="H58" s="8">
        <v>1</v>
      </c>
      <c r="I58" s="8"/>
      <c r="J58" s="8"/>
      <c r="K58" s="45">
        <v>1</v>
      </c>
      <c r="L58" s="8"/>
      <c r="M58" s="8"/>
      <c r="N58" s="8"/>
    </row>
    <row r="59" spans="1:14" ht="18" x14ac:dyDescent="0.2">
      <c r="A59" s="49"/>
      <c r="B59" s="49"/>
      <c r="C59" s="62"/>
      <c r="D59" s="34" t="s">
        <v>397</v>
      </c>
      <c r="E59" s="8"/>
      <c r="F59" s="8"/>
      <c r="G59" s="8">
        <v>1</v>
      </c>
      <c r="H59" s="8"/>
      <c r="I59" s="8"/>
      <c r="J59" s="8"/>
      <c r="K59" s="45"/>
      <c r="L59" s="8"/>
      <c r="M59" s="8"/>
      <c r="N59" s="8"/>
    </row>
    <row r="60" spans="1:14" ht="18" x14ac:dyDescent="0.2">
      <c r="A60" s="49"/>
      <c r="B60" s="49"/>
      <c r="C60" s="62"/>
      <c r="D60" s="34" t="s">
        <v>398</v>
      </c>
      <c r="E60" s="8"/>
      <c r="F60" s="8"/>
      <c r="G60" s="8"/>
      <c r="H60" s="8">
        <v>1</v>
      </c>
      <c r="I60" s="8"/>
      <c r="J60" s="8"/>
      <c r="K60" s="45"/>
      <c r="L60" s="8"/>
      <c r="M60" s="8"/>
      <c r="N60" s="8"/>
    </row>
    <row r="61" spans="1:14" ht="18" x14ac:dyDescent="0.2">
      <c r="A61" s="49"/>
      <c r="B61" s="49"/>
      <c r="C61" s="62"/>
      <c r="D61" s="34" t="s">
        <v>399</v>
      </c>
      <c r="E61" s="8"/>
      <c r="F61" s="8"/>
      <c r="G61" s="8">
        <v>1</v>
      </c>
      <c r="H61" s="8"/>
      <c r="I61" s="8"/>
      <c r="J61" s="8"/>
      <c r="K61" s="45"/>
      <c r="L61" s="8"/>
      <c r="M61" s="8"/>
      <c r="N61" s="8"/>
    </row>
    <row r="62" spans="1:14" ht="18" x14ac:dyDescent="0.2">
      <c r="A62" s="49"/>
      <c r="B62" s="49"/>
      <c r="C62" s="62"/>
      <c r="D62" s="34" t="s">
        <v>400</v>
      </c>
      <c r="E62" s="8"/>
      <c r="F62" s="8"/>
      <c r="G62" s="8"/>
      <c r="H62" s="8">
        <v>1</v>
      </c>
      <c r="I62" s="8"/>
      <c r="J62" s="8"/>
      <c r="K62" s="45"/>
      <c r="L62" s="8"/>
      <c r="M62" s="8"/>
      <c r="N62" s="8"/>
    </row>
    <row r="63" spans="1:14" ht="18" x14ac:dyDescent="0.2">
      <c r="A63" s="49" t="s">
        <v>401</v>
      </c>
      <c r="B63" s="49" t="s">
        <v>62</v>
      </c>
      <c r="C63" s="62">
        <v>6</v>
      </c>
      <c r="D63" s="34" t="s">
        <v>402</v>
      </c>
      <c r="E63" s="8"/>
      <c r="F63" s="8"/>
      <c r="G63" s="8"/>
      <c r="H63" s="8">
        <v>1</v>
      </c>
      <c r="I63" s="8"/>
      <c r="J63" s="8"/>
      <c r="K63" s="45">
        <v>1</v>
      </c>
      <c r="L63" s="8"/>
      <c r="M63" s="8"/>
      <c r="N63" s="8"/>
    </row>
    <row r="64" spans="1:14" ht="18" x14ac:dyDescent="0.2">
      <c r="A64" s="49"/>
      <c r="B64" s="49"/>
      <c r="C64" s="62"/>
      <c r="D64" s="34" t="s">
        <v>403</v>
      </c>
      <c r="E64" s="8"/>
      <c r="F64" s="8"/>
      <c r="G64" s="8">
        <v>1</v>
      </c>
      <c r="H64" s="8"/>
      <c r="I64" s="8"/>
      <c r="J64" s="8"/>
      <c r="K64" s="45"/>
      <c r="L64" s="8"/>
      <c r="M64" s="8"/>
      <c r="N64" s="8"/>
    </row>
    <row r="65" spans="1:14" ht="18" x14ac:dyDescent="0.2">
      <c r="A65" s="49"/>
      <c r="B65" s="49"/>
      <c r="C65" s="62"/>
      <c r="D65" s="34" t="s">
        <v>404</v>
      </c>
      <c r="E65" s="8"/>
      <c r="F65" s="8">
        <v>1</v>
      </c>
      <c r="G65" s="8"/>
      <c r="H65" s="8"/>
      <c r="I65" s="8"/>
      <c r="J65" s="8"/>
      <c r="K65" s="45"/>
      <c r="L65" s="8"/>
      <c r="M65" s="8"/>
      <c r="N65" s="8"/>
    </row>
    <row r="66" spans="1:14" ht="18" x14ac:dyDescent="0.2">
      <c r="A66" s="49"/>
      <c r="B66" s="49"/>
      <c r="C66" s="62"/>
      <c r="D66" s="34" t="s">
        <v>405</v>
      </c>
      <c r="E66" s="8"/>
      <c r="F66" s="8"/>
      <c r="G66" s="8"/>
      <c r="H66" s="8">
        <v>1</v>
      </c>
      <c r="I66" s="8"/>
      <c r="J66" s="8"/>
      <c r="K66" s="45"/>
      <c r="L66" s="8"/>
      <c r="M66" s="8"/>
      <c r="N66" s="8"/>
    </row>
    <row r="67" spans="1:14" ht="18" x14ac:dyDescent="0.2">
      <c r="A67" s="49"/>
      <c r="B67" s="49"/>
      <c r="C67" s="62"/>
      <c r="D67" s="34" t="s">
        <v>406</v>
      </c>
      <c r="E67" s="8"/>
      <c r="F67" s="8">
        <v>1</v>
      </c>
      <c r="G67" s="8"/>
      <c r="H67" s="8"/>
      <c r="I67" s="8"/>
      <c r="J67" s="8"/>
      <c r="K67" s="45"/>
      <c r="L67" s="8"/>
      <c r="M67" s="8"/>
      <c r="N67" s="8"/>
    </row>
    <row r="68" spans="1:14" ht="18" x14ac:dyDescent="0.2">
      <c r="A68" s="49"/>
      <c r="B68" s="49"/>
      <c r="C68" s="62"/>
      <c r="D68" s="34" t="s">
        <v>407</v>
      </c>
      <c r="E68" s="8"/>
      <c r="F68" s="8"/>
      <c r="G68" s="8">
        <v>1</v>
      </c>
      <c r="H68" s="8"/>
      <c r="I68" s="8"/>
      <c r="J68" s="8"/>
      <c r="K68" s="45"/>
      <c r="L68" s="8"/>
      <c r="M68" s="8"/>
      <c r="N68" s="8"/>
    </row>
    <row r="69" spans="1:14" ht="18" x14ac:dyDescent="0.2">
      <c r="A69" s="49" t="s">
        <v>408</v>
      </c>
      <c r="B69" s="49" t="s">
        <v>62</v>
      </c>
      <c r="C69" s="62">
        <v>3</v>
      </c>
      <c r="D69" s="34" t="s">
        <v>409</v>
      </c>
      <c r="E69" s="8"/>
      <c r="F69" s="8"/>
      <c r="G69" s="8"/>
      <c r="H69" s="8">
        <v>1</v>
      </c>
      <c r="I69" s="8"/>
      <c r="J69" s="8"/>
      <c r="K69" s="45">
        <v>1</v>
      </c>
      <c r="L69" s="8"/>
      <c r="M69" s="8"/>
      <c r="N69" s="8"/>
    </row>
    <row r="70" spans="1:14" ht="18" x14ac:dyDescent="0.2">
      <c r="A70" s="49"/>
      <c r="B70" s="49"/>
      <c r="C70" s="62"/>
      <c r="D70" s="34" t="s">
        <v>410</v>
      </c>
      <c r="E70" s="8"/>
      <c r="F70" s="8"/>
      <c r="G70" s="8">
        <v>1</v>
      </c>
      <c r="H70" s="8"/>
      <c r="I70" s="8"/>
      <c r="J70" s="8"/>
      <c r="K70" s="45"/>
      <c r="L70" s="8"/>
      <c r="M70" s="8"/>
      <c r="N70" s="8"/>
    </row>
    <row r="71" spans="1:14" ht="18" x14ac:dyDescent="0.2">
      <c r="A71" s="49"/>
      <c r="B71" s="49"/>
      <c r="C71" s="62"/>
      <c r="D71" s="34" t="s">
        <v>411</v>
      </c>
      <c r="E71" s="8"/>
      <c r="F71" s="8"/>
      <c r="G71" s="8">
        <v>1</v>
      </c>
      <c r="H71" s="8"/>
      <c r="I71" s="8"/>
      <c r="J71" s="8"/>
      <c r="K71" s="45"/>
      <c r="L71" s="8"/>
      <c r="M71" s="8"/>
      <c r="N71" s="8"/>
    </row>
    <row r="72" spans="1:14" ht="18" x14ac:dyDescent="0.2">
      <c r="A72" s="49" t="s">
        <v>412</v>
      </c>
      <c r="B72" s="49" t="s">
        <v>62</v>
      </c>
      <c r="C72" s="62">
        <v>6</v>
      </c>
      <c r="D72" s="34" t="s">
        <v>413</v>
      </c>
      <c r="E72" s="8"/>
      <c r="F72" s="8"/>
      <c r="G72" s="8"/>
      <c r="H72" s="8">
        <v>1</v>
      </c>
      <c r="I72" s="8"/>
      <c r="J72" s="8"/>
      <c r="K72" s="45">
        <v>1</v>
      </c>
      <c r="L72" s="8"/>
      <c r="M72" s="8"/>
      <c r="N72" s="8"/>
    </row>
    <row r="73" spans="1:14" ht="18" x14ac:dyDescent="0.2">
      <c r="A73" s="49"/>
      <c r="B73" s="49"/>
      <c r="C73" s="62"/>
      <c r="D73" s="34" t="s">
        <v>414</v>
      </c>
      <c r="E73" s="8"/>
      <c r="F73" s="8"/>
      <c r="G73" s="8">
        <v>1</v>
      </c>
      <c r="H73" s="8"/>
      <c r="I73" s="8"/>
      <c r="J73" s="8"/>
      <c r="K73" s="45"/>
      <c r="L73" s="8"/>
      <c r="M73" s="8"/>
      <c r="N73" s="8"/>
    </row>
    <row r="74" spans="1:14" ht="18" x14ac:dyDescent="0.2">
      <c r="A74" s="49"/>
      <c r="B74" s="49"/>
      <c r="C74" s="62"/>
      <c r="D74" s="34" t="s">
        <v>415</v>
      </c>
      <c r="E74" s="8"/>
      <c r="F74" s="8"/>
      <c r="G74" s="8">
        <v>1</v>
      </c>
      <c r="H74" s="8"/>
      <c r="I74" s="8"/>
      <c r="J74" s="8"/>
      <c r="K74" s="45"/>
      <c r="L74" s="8"/>
      <c r="M74" s="8"/>
      <c r="N74" s="8"/>
    </row>
    <row r="75" spans="1:14" ht="18" x14ac:dyDescent="0.2">
      <c r="A75" s="49"/>
      <c r="B75" s="49"/>
      <c r="C75" s="62"/>
      <c r="D75" s="34" t="s">
        <v>416</v>
      </c>
      <c r="E75" s="8"/>
      <c r="F75" s="8">
        <v>1</v>
      </c>
      <c r="G75" s="8"/>
      <c r="H75" s="8"/>
      <c r="I75" s="8"/>
      <c r="J75" s="8"/>
      <c r="K75" s="45"/>
      <c r="L75" s="8"/>
      <c r="M75" s="8"/>
      <c r="N75" s="8"/>
    </row>
    <row r="76" spans="1:14" ht="18" x14ac:dyDescent="0.2">
      <c r="A76" s="49"/>
      <c r="B76" s="49"/>
      <c r="C76" s="62"/>
      <c r="D76" s="34" t="s">
        <v>417</v>
      </c>
      <c r="E76" s="8"/>
      <c r="F76" s="8">
        <v>1</v>
      </c>
      <c r="G76" s="8"/>
      <c r="H76" s="8"/>
      <c r="I76" s="8"/>
      <c r="J76" s="8"/>
      <c r="K76" s="45"/>
      <c r="L76" s="8"/>
      <c r="M76" s="8"/>
      <c r="N76" s="8"/>
    </row>
    <row r="77" spans="1:14" ht="18" x14ac:dyDescent="0.2">
      <c r="A77" s="49"/>
      <c r="B77" s="49"/>
      <c r="C77" s="62"/>
      <c r="D77" s="34" t="s">
        <v>418</v>
      </c>
      <c r="E77" s="8"/>
      <c r="F77" s="8">
        <v>1</v>
      </c>
      <c r="G77" s="8"/>
      <c r="H77" s="8"/>
      <c r="I77" s="8"/>
      <c r="J77" s="8"/>
      <c r="K77" s="45"/>
      <c r="L77" s="8"/>
      <c r="M77" s="8"/>
      <c r="N77" s="8"/>
    </row>
    <row r="78" spans="1:14" ht="18" x14ac:dyDescent="0.2">
      <c r="A78" s="49" t="s">
        <v>419</v>
      </c>
      <c r="B78" s="49" t="s">
        <v>62</v>
      </c>
      <c r="C78" s="62">
        <v>5</v>
      </c>
      <c r="D78" s="34" t="s">
        <v>420</v>
      </c>
      <c r="E78" s="8"/>
      <c r="F78" s="8"/>
      <c r="G78" s="8"/>
      <c r="H78" s="8">
        <v>1</v>
      </c>
      <c r="I78" s="8"/>
      <c r="J78" s="8"/>
      <c r="K78" s="45">
        <v>1</v>
      </c>
      <c r="L78" s="8"/>
      <c r="M78" s="8"/>
      <c r="N78" s="8"/>
    </row>
    <row r="79" spans="1:14" ht="18" x14ac:dyDescent="0.2">
      <c r="A79" s="49"/>
      <c r="B79" s="49"/>
      <c r="C79" s="62"/>
      <c r="D79" s="34" t="s">
        <v>421</v>
      </c>
      <c r="E79" s="8"/>
      <c r="F79" s="8"/>
      <c r="G79" s="8"/>
      <c r="H79" s="8">
        <v>1</v>
      </c>
      <c r="I79" s="8"/>
      <c r="J79" s="8"/>
      <c r="K79" s="45"/>
      <c r="L79" s="8"/>
      <c r="M79" s="8"/>
      <c r="N79" s="8"/>
    </row>
    <row r="80" spans="1:14" ht="18" x14ac:dyDescent="0.2">
      <c r="A80" s="49"/>
      <c r="B80" s="49"/>
      <c r="C80" s="62"/>
      <c r="D80" s="34" t="s">
        <v>422</v>
      </c>
      <c r="E80" s="8"/>
      <c r="F80" s="8"/>
      <c r="G80" s="8">
        <v>1</v>
      </c>
      <c r="H80" s="8"/>
      <c r="I80" s="8"/>
      <c r="J80" s="8"/>
      <c r="K80" s="45"/>
      <c r="L80" s="8"/>
      <c r="M80" s="8"/>
      <c r="N80" s="8"/>
    </row>
    <row r="81" spans="1:14" ht="18" x14ac:dyDescent="0.2">
      <c r="A81" s="49"/>
      <c r="B81" s="49"/>
      <c r="C81" s="62"/>
      <c r="D81" s="34" t="s">
        <v>423</v>
      </c>
      <c r="E81" s="8"/>
      <c r="F81" s="8">
        <v>1</v>
      </c>
      <c r="G81" s="8"/>
      <c r="H81" s="8"/>
      <c r="I81" s="8"/>
      <c r="J81" s="8"/>
      <c r="K81" s="45"/>
      <c r="L81" s="8"/>
      <c r="M81" s="8"/>
      <c r="N81" s="8"/>
    </row>
    <row r="82" spans="1:14" ht="18" x14ac:dyDescent="0.2">
      <c r="A82" s="49"/>
      <c r="B82" s="49"/>
      <c r="C82" s="62"/>
      <c r="D82" s="34" t="s">
        <v>424</v>
      </c>
      <c r="E82" s="8"/>
      <c r="F82" s="8"/>
      <c r="G82" s="8">
        <v>1</v>
      </c>
      <c r="H82" s="8"/>
      <c r="I82" s="8"/>
      <c r="J82" s="8"/>
      <c r="K82" s="45"/>
      <c r="L82" s="8"/>
      <c r="M82" s="8"/>
      <c r="N82" s="8"/>
    </row>
    <row r="83" spans="1:14" ht="18" x14ac:dyDescent="0.2">
      <c r="A83" s="49" t="s">
        <v>425</v>
      </c>
      <c r="B83" s="49" t="s">
        <v>62</v>
      </c>
      <c r="C83" s="62">
        <v>6</v>
      </c>
      <c r="D83" s="34" t="s">
        <v>426</v>
      </c>
      <c r="E83" s="8"/>
      <c r="F83" s="8"/>
      <c r="G83" s="8"/>
      <c r="H83" s="8">
        <v>1</v>
      </c>
      <c r="I83" s="8"/>
      <c r="J83" s="8"/>
      <c r="K83" s="45">
        <v>1</v>
      </c>
      <c r="L83" s="8"/>
      <c r="M83" s="8"/>
      <c r="N83" s="8"/>
    </row>
    <row r="84" spans="1:14" ht="18" x14ac:dyDescent="0.2">
      <c r="A84" s="49"/>
      <c r="B84" s="49"/>
      <c r="C84" s="62"/>
      <c r="D84" s="34" t="s">
        <v>427</v>
      </c>
      <c r="E84" s="8"/>
      <c r="F84" s="8"/>
      <c r="G84" s="8">
        <v>1</v>
      </c>
      <c r="H84" s="8"/>
      <c r="I84" s="8"/>
      <c r="J84" s="8"/>
      <c r="K84" s="45"/>
      <c r="L84" s="8"/>
      <c r="M84" s="8"/>
      <c r="N84" s="8"/>
    </row>
    <row r="85" spans="1:14" ht="18" x14ac:dyDescent="0.2">
      <c r="A85" s="49"/>
      <c r="B85" s="49"/>
      <c r="C85" s="62"/>
      <c r="D85" s="34" t="s">
        <v>428</v>
      </c>
      <c r="E85" s="8"/>
      <c r="F85" s="8"/>
      <c r="G85" s="8"/>
      <c r="H85" s="8">
        <v>1</v>
      </c>
      <c r="I85" s="8"/>
      <c r="J85" s="8"/>
      <c r="K85" s="45"/>
      <c r="L85" s="8"/>
      <c r="M85" s="8"/>
      <c r="N85" s="8"/>
    </row>
    <row r="86" spans="1:14" ht="18" x14ac:dyDescent="0.2">
      <c r="A86" s="49"/>
      <c r="B86" s="49"/>
      <c r="C86" s="62"/>
      <c r="D86" s="34" t="s">
        <v>429</v>
      </c>
      <c r="E86" s="8"/>
      <c r="F86" s="8"/>
      <c r="G86" s="8"/>
      <c r="H86" s="8">
        <v>1</v>
      </c>
      <c r="I86" s="8"/>
      <c r="J86" s="8"/>
      <c r="K86" s="45"/>
      <c r="L86" s="8"/>
      <c r="M86" s="8"/>
      <c r="N86" s="8"/>
    </row>
    <row r="87" spans="1:14" ht="18" x14ac:dyDescent="0.2">
      <c r="A87" s="49"/>
      <c r="B87" s="49"/>
      <c r="C87" s="62"/>
      <c r="D87" s="34" t="s">
        <v>430</v>
      </c>
      <c r="E87" s="8"/>
      <c r="F87" s="8"/>
      <c r="G87" s="8">
        <v>1</v>
      </c>
      <c r="H87" s="8"/>
      <c r="I87" s="8"/>
      <c r="J87" s="8"/>
      <c r="K87" s="45"/>
      <c r="L87" s="8"/>
      <c r="M87" s="8"/>
      <c r="N87" s="8"/>
    </row>
    <row r="88" spans="1:14" ht="18" x14ac:dyDescent="0.2">
      <c r="A88" s="49"/>
      <c r="B88" s="49"/>
      <c r="C88" s="62"/>
      <c r="D88" s="34" t="s">
        <v>431</v>
      </c>
      <c r="E88" s="8"/>
      <c r="F88" s="8">
        <v>1</v>
      </c>
      <c r="G88" s="8"/>
      <c r="H88" s="8"/>
      <c r="I88" s="8"/>
      <c r="J88" s="8"/>
      <c r="K88" s="45"/>
      <c r="L88" s="8"/>
      <c r="M88" s="8"/>
      <c r="N88" s="8"/>
    </row>
    <row r="89" spans="1:14" ht="18" x14ac:dyDescent="0.2">
      <c r="A89" s="49" t="s">
        <v>432</v>
      </c>
      <c r="B89" s="49" t="s">
        <v>62</v>
      </c>
      <c r="C89" s="62">
        <v>3</v>
      </c>
      <c r="D89" s="34" t="s">
        <v>433</v>
      </c>
      <c r="E89" s="8"/>
      <c r="F89" s="8"/>
      <c r="G89" s="8"/>
      <c r="H89" s="8">
        <v>1</v>
      </c>
      <c r="I89" s="8"/>
      <c r="J89" s="8"/>
      <c r="K89" s="45">
        <v>1</v>
      </c>
      <c r="L89" s="8"/>
      <c r="M89" s="8"/>
      <c r="N89" s="8"/>
    </row>
    <row r="90" spans="1:14" ht="18" x14ac:dyDescent="0.2">
      <c r="A90" s="49"/>
      <c r="B90" s="49"/>
      <c r="C90" s="62"/>
      <c r="D90" s="34" t="s">
        <v>434</v>
      </c>
      <c r="E90" s="8"/>
      <c r="F90" s="8"/>
      <c r="G90" s="8">
        <v>1</v>
      </c>
      <c r="H90" s="8"/>
      <c r="I90" s="8"/>
      <c r="J90" s="8"/>
      <c r="K90" s="45"/>
      <c r="L90" s="8"/>
      <c r="M90" s="8"/>
      <c r="N90" s="8"/>
    </row>
    <row r="91" spans="1:14" ht="18" x14ac:dyDescent="0.2">
      <c r="A91" s="49"/>
      <c r="B91" s="49"/>
      <c r="C91" s="62"/>
      <c r="D91" s="34" t="s">
        <v>435</v>
      </c>
      <c r="E91" s="8"/>
      <c r="F91" s="8"/>
      <c r="G91" s="8">
        <v>1</v>
      </c>
      <c r="H91" s="8"/>
      <c r="I91" s="8"/>
      <c r="J91" s="8"/>
      <c r="K91" s="45"/>
      <c r="L91" s="8"/>
      <c r="M91" s="8"/>
      <c r="N91" s="8"/>
    </row>
    <row r="92" spans="1:14" ht="18" x14ac:dyDescent="0.2">
      <c r="A92" s="49" t="s">
        <v>436</v>
      </c>
      <c r="B92" s="49" t="s">
        <v>62</v>
      </c>
      <c r="C92" s="62">
        <v>6</v>
      </c>
      <c r="D92" s="34" t="s">
        <v>437</v>
      </c>
      <c r="E92" s="8"/>
      <c r="F92" s="8"/>
      <c r="G92" s="8"/>
      <c r="H92" s="8">
        <v>1</v>
      </c>
      <c r="I92" s="8"/>
      <c r="J92" s="8"/>
      <c r="K92" s="45">
        <v>1</v>
      </c>
      <c r="L92" s="8"/>
      <c r="M92" s="8"/>
      <c r="N92" s="8"/>
    </row>
    <row r="93" spans="1:14" ht="18" x14ac:dyDescent="0.2">
      <c r="A93" s="49"/>
      <c r="B93" s="49"/>
      <c r="C93" s="62"/>
      <c r="D93" s="34" t="s">
        <v>438</v>
      </c>
      <c r="E93" s="8"/>
      <c r="F93" s="8"/>
      <c r="G93" s="8"/>
      <c r="H93" s="8">
        <v>1</v>
      </c>
      <c r="I93" s="8"/>
      <c r="J93" s="8"/>
      <c r="K93" s="45"/>
      <c r="L93" s="8"/>
      <c r="M93" s="8"/>
      <c r="N93" s="8"/>
    </row>
    <row r="94" spans="1:14" ht="18" x14ac:dyDescent="0.2">
      <c r="A94" s="49"/>
      <c r="B94" s="49"/>
      <c r="C94" s="62"/>
      <c r="D94" s="34" t="s">
        <v>439</v>
      </c>
      <c r="E94" s="8"/>
      <c r="F94" s="8"/>
      <c r="G94" s="8"/>
      <c r="H94" s="8">
        <v>1</v>
      </c>
      <c r="I94" s="8"/>
      <c r="J94" s="8"/>
      <c r="K94" s="45"/>
      <c r="L94" s="8"/>
      <c r="M94" s="8"/>
      <c r="N94" s="8"/>
    </row>
    <row r="95" spans="1:14" ht="18" x14ac:dyDescent="0.2">
      <c r="A95" s="49"/>
      <c r="B95" s="49"/>
      <c r="C95" s="62"/>
      <c r="D95" s="34" t="s">
        <v>440</v>
      </c>
      <c r="E95" s="8"/>
      <c r="F95" s="8"/>
      <c r="G95" s="8">
        <v>1</v>
      </c>
      <c r="H95" s="8"/>
      <c r="I95" s="8"/>
      <c r="J95" s="8"/>
      <c r="K95" s="45"/>
      <c r="L95" s="8"/>
      <c r="M95" s="8"/>
      <c r="N95" s="8"/>
    </row>
    <row r="96" spans="1:14" ht="18" x14ac:dyDescent="0.2">
      <c r="A96" s="49"/>
      <c r="B96" s="49"/>
      <c r="C96" s="62"/>
      <c r="D96" s="34" t="s">
        <v>441</v>
      </c>
      <c r="E96" s="8"/>
      <c r="F96" s="8">
        <v>1</v>
      </c>
      <c r="G96" s="8"/>
      <c r="H96" s="8"/>
      <c r="I96" s="8"/>
      <c r="J96" s="8"/>
      <c r="K96" s="45"/>
      <c r="L96" s="8"/>
      <c r="M96" s="8"/>
      <c r="N96" s="8"/>
    </row>
    <row r="97" spans="1:14" ht="18" x14ac:dyDescent="0.2">
      <c r="A97" s="49"/>
      <c r="B97" s="49"/>
      <c r="C97" s="62"/>
      <c r="D97" s="34" t="s">
        <v>442</v>
      </c>
      <c r="E97" s="8"/>
      <c r="F97" s="8"/>
      <c r="G97" s="8">
        <v>1</v>
      </c>
      <c r="H97" s="8"/>
      <c r="I97" s="8"/>
      <c r="J97" s="8"/>
      <c r="K97" s="45"/>
      <c r="L97" s="8"/>
      <c r="M97" s="8"/>
      <c r="N97" s="8"/>
    </row>
    <row r="98" spans="1:14" ht="18" x14ac:dyDescent="0.2">
      <c r="A98" s="49" t="s">
        <v>443</v>
      </c>
      <c r="B98" s="49" t="s">
        <v>63</v>
      </c>
      <c r="C98" s="62">
        <v>8</v>
      </c>
      <c r="D98" s="34" t="s">
        <v>444</v>
      </c>
      <c r="E98" s="8"/>
      <c r="F98" s="8"/>
      <c r="G98" s="8"/>
      <c r="H98" s="8">
        <v>1</v>
      </c>
      <c r="I98" s="8"/>
      <c r="J98" s="8"/>
      <c r="K98" s="45"/>
      <c r="L98" s="45">
        <v>1</v>
      </c>
      <c r="M98" s="8"/>
      <c r="N98" s="8"/>
    </row>
    <row r="99" spans="1:14" ht="18" x14ac:dyDescent="0.2">
      <c r="A99" s="49"/>
      <c r="B99" s="49"/>
      <c r="C99" s="62"/>
      <c r="D99" s="34" t="s">
        <v>445</v>
      </c>
      <c r="E99" s="8"/>
      <c r="F99" s="8"/>
      <c r="G99" s="8">
        <v>1</v>
      </c>
      <c r="H99" s="8"/>
      <c r="I99" s="8"/>
      <c r="J99" s="8"/>
      <c r="K99" s="45"/>
      <c r="L99" s="45"/>
      <c r="M99" s="8"/>
      <c r="N99" s="8"/>
    </row>
    <row r="100" spans="1:14" ht="18" x14ac:dyDescent="0.2">
      <c r="A100" s="49"/>
      <c r="B100" s="49"/>
      <c r="C100" s="62"/>
      <c r="D100" s="34" t="s">
        <v>446</v>
      </c>
      <c r="E100" s="8"/>
      <c r="F100" s="8"/>
      <c r="G100" s="8"/>
      <c r="H100" s="8">
        <v>1</v>
      </c>
      <c r="I100" s="8"/>
      <c r="J100" s="8"/>
      <c r="K100" s="45"/>
      <c r="L100" s="45"/>
      <c r="M100" s="8"/>
      <c r="N100" s="8"/>
    </row>
    <row r="101" spans="1:14" ht="18" x14ac:dyDescent="0.2">
      <c r="A101" s="49"/>
      <c r="B101" s="49"/>
      <c r="C101" s="62"/>
      <c r="D101" s="34" t="s">
        <v>447</v>
      </c>
      <c r="E101" s="8"/>
      <c r="F101" s="8"/>
      <c r="G101" s="8"/>
      <c r="H101" s="8">
        <v>1</v>
      </c>
      <c r="I101" s="8"/>
      <c r="J101" s="8"/>
      <c r="K101" s="45"/>
      <c r="L101" s="45"/>
      <c r="M101" s="8"/>
      <c r="N101" s="8"/>
    </row>
    <row r="102" spans="1:14" ht="18" x14ac:dyDescent="0.2">
      <c r="A102" s="49"/>
      <c r="B102" s="49"/>
      <c r="C102" s="62"/>
      <c r="D102" s="34" t="s">
        <v>448</v>
      </c>
      <c r="E102" s="8"/>
      <c r="F102" s="8">
        <v>1</v>
      </c>
      <c r="G102" s="8"/>
      <c r="H102" s="8"/>
      <c r="I102" s="8"/>
      <c r="J102" s="8"/>
      <c r="K102" s="45"/>
      <c r="L102" s="45"/>
      <c r="M102" s="8"/>
      <c r="N102" s="8"/>
    </row>
    <row r="103" spans="1:14" ht="18" x14ac:dyDescent="0.2">
      <c r="A103" s="49"/>
      <c r="B103" s="49"/>
      <c r="C103" s="62"/>
      <c r="D103" s="34" t="s">
        <v>449</v>
      </c>
      <c r="E103" s="8"/>
      <c r="F103" s="8"/>
      <c r="G103" s="8"/>
      <c r="H103" s="8">
        <v>1</v>
      </c>
      <c r="I103" s="8"/>
      <c r="J103" s="8"/>
      <c r="K103" s="45"/>
      <c r="L103" s="45"/>
      <c r="M103" s="8"/>
      <c r="N103" s="8"/>
    </row>
    <row r="104" spans="1:14" ht="18" x14ac:dyDescent="0.2">
      <c r="A104" s="49"/>
      <c r="B104" s="49"/>
      <c r="C104" s="62"/>
      <c r="D104" s="34" t="s">
        <v>450</v>
      </c>
      <c r="E104" s="8"/>
      <c r="F104" s="8"/>
      <c r="G104" s="8"/>
      <c r="H104" s="8">
        <v>1</v>
      </c>
      <c r="I104" s="8"/>
      <c r="J104" s="8"/>
      <c r="K104" s="45"/>
      <c r="L104" s="45"/>
      <c r="M104" s="8"/>
      <c r="N104" s="8"/>
    </row>
    <row r="105" spans="1:14" ht="18" x14ac:dyDescent="0.2">
      <c r="A105" s="49"/>
      <c r="B105" s="49"/>
      <c r="C105" s="62"/>
      <c r="D105" s="34" t="s">
        <v>451</v>
      </c>
      <c r="E105" s="8"/>
      <c r="F105" s="8">
        <v>1</v>
      </c>
      <c r="G105" s="8"/>
      <c r="H105" s="8"/>
      <c r="I105" s="8"/>
      <c r="J105" s="8"/>
      <c r="K105" s="45"/>
      <c r="L105" s="45"/>
      <c r="M105" s="8"/>
      <c r="N105" s="8"/>
    </row>
    <row r="106" spans="1:14" ht="19" customHeight="1" x14ac:dyDescent="0.2">
      <c r="A106" s="49" t="s">
        <v>452</v>
      </c>
      <c r="B106" s="49" t="s">
        <v>63</v>
      </c>
      <c r="C106" s="62">
        <v>6</v>
      </c>
      <c r="D106" s="34" t="s">
        <v>453</v>
      </c>
      <c r="E106" s="8"/>
      <c r="F106" s="8"/>
      <c r="G106" s="8"/>
      <c r="H106" s="8">
        <v>1</v>
      </c>
      <c r="I106" s="8"/>
      <c r="J106" s="8"/>
      <c r="K106" s="8"/>
      <c r="L106" s="45">
        <v>1</v>
      </c>
      <c r="M106" s="8"/>
      <c r="N106" s="8"/>
    </row>
    <row r="107" spans="1:14" ht="18" x14ac:dyDescent="0.2">
      <c r="A107" s="49"/>
      <c r="B107" s="49"/>
      <c r="C107" s="62"/>
      <c r="D107" s="34" t="s">
        <v>454</v>
      </c>
      <c r="E107" s="8"/>
      <c r="F107" s="8"/>
      <c r="G107" s="8">
        <v>1</v>
      </c>
      <c r="H107" s="8"/>
      <c r="I107" s="8"/>
      <c r="J107" s="8"/>
      <c r="K107" s="8"/>
      <c r="L107" s="45"/>
      <c r="M107" s="8"/>
      <c r="N107" s="8"/>
    </row>
    <row r="108" spans="1:14" ht="18" x14ac:dyDescent="0.2">
      <c r="A108" s="49"/>
      <c r="B108" s="49"/>
      <c r="C108" s="62"/>
      <c r="D108" s="34" t="s">
        <v>455</v>
      </c>
      <c r="E108" s="8"/>
      <c r="F108" s="8">
        <v>1</v>
      </c>
      <c r="G108" s="8"/>
      <c r="H108" s="8"/>
      <c r="I108" s="8"/>
      <c r="J108" s="8"/>
      <c r="K108" s="8"/>
      <c r="L108" s="45"/>
      <c r="M108" s="8"/>
      <c r="N108" s="8"/>
    </row>
    <row r="109" spans="1:14" ht="18" x14ac:dyDescent="0.2">
      <c r="A109" s="49"/>
      <c r="B109" s="49"/>
      <c r="C109" s="62"/>
      <c r="D109" s="34" t="s">
        <v>456</v>
      </c>
      <c r="E109" s="8"/>
      <c r="F109" s="8"/>
      <c r="G109" s="8"/>
      <c r="H109" s="8">
        <v>1</v>
      </c>
      <c r="I109" s="8"/>
      <c r="J109" s="8"/>
      <c r="K109" s="8"/>
      <c r="L109" s="45"/>
      <c r="M109" s="8"/>
      <c r="N109" s="8"/>
    </row>
    <row r="110" spans="1:14" ht="18" x14ac:dyDescent="0.2">
      <c r="A110" s="49"/>
      <c r="B110" s="49"/>
      <c r="C110" s="62"/>
      <c r="D110" s="34" t="s">
        <v>457</v>
      </c>
      <c r="E110" s="8"/>
      <c r="F110" s="8"/>
      <c r="G110" s="8"/>
      <c r="H110" s="8">
        <v>1</v>
      </c>
      <c r="I110" s="8"/>
      <c r="J110" s="8"/>
      <c r="K110" s="8"/>
      <c r="L110" s="45"/>
      <c r="M110" s="8"/>
      <c r="N110" s="8"/>
    </row>
    <row r="111" spans="1:14" ht="18" x14ac:dyDescent="0.2">
      <c r="A111" s="49"/>
      <c r="B111" s="49"/>
      <c r="C111" s="62"/>
      <c r="D111" s="34" t="s">
        <v>458</v>
      </c>
      <c r="E111" s="8"/>
      <c r="F111" s="8"/>
      <c r="G111" s="8"/>
      <c r="H111" s="8">
        <v>1</v>
      </c>
      <c r="I111" s="8"/>
      <c r="J111" s="8"/>
      <c r="K111" s="8"/>
      <c r="L111" s="45"/>
      <c r="M111" s="8"/>
      <c r="N111" s="8"/>
    </row>
    <row r="112" spans="1:14" ht="18" x14ac:dyDescent="0.2">
      <c r="A112" s="49" t="s">
        <v>459</v>
      </c>
      <c r="B112" s="49" t="s">
        <v>62</v>
      </c>
      <c r="C112" s="62">
        <v>6</v>
      </c>
      <c r="D112" s="34" t="s">
        <v>460</v>
      </c>
      <c r="E112" s="8"/>
      <c r="F112" s="8"/>
      <c r="G112" s="8"/>
      <c r="H112" s="8">
        <v>1</v>
      </c>
      <c r="I112" s="8"/>
      <c r="J112" s="8"/>
      <c r="K112" s="45">
        <v>1</v>
      </c>
      <c r="L112" s="8"/>
      <c r="M112" s="8"/>
      <c r="N112" s="8"/>
    </row>
    <row r="113" spans="1:14" ht="18" x14ac:dyDescent="0.2">
      <c r="A113" s="49"/>
      <c r="B113" s="49"/>
      <c r="C113" s="62"/>
      <c r="D113" s="34" t="s">
        <v>461</v>
      </c>
      <c r="E113" s="8"/>
      <c r="F113" s="8"/>
      <c r="G113" s="8">
        <v>1</v>
      </c>
      <c r="H113" s="8"/>
      <c r="I113" s="8"/>
      <c r="J113" s="8"/>
      <c r="K113" s="45"/>
      <c r="L113" s="8"/>
      <c r="M113" s="8"/>
      <c r="N113" s="8"/>
    </row>
    <row r="114" spans="1:14" ht="18" x14ac:dyDescent="0.2">
      <c r="A114" s="49"/>
      <c r="B114" s="49"/>
      <c r="C114" s="62"/>
      <c r="D114" s="34" t="s">
        <v>462</v>
      </c>
      <c r="E114" s="8"/>
      <c r="F114" s="8">
        <v>1</v>
      </c>
      <c r="G114" s="8"/>
      <c r="H114" s="8"/>
      <c r="I114" s="8"/>
      <c r="J114" s="8"/>
      <c r="K114" s="45"/>
      <c r="L114" s="8"/>
      <c r="M114" s="8"/>
      <c r="N114" s="8"/>
    </row>
    <row r="115" spans="1:14" ht="18" x14ac:dyDescent="0.2">
      <c r="A115" s="49"/>
      <c r="B115" s="49"/>
      <c r="C115" s="62"/>
      <c r="D115" s="34" t="s">
        <v>463</v>
      </c>
      <c r="E115" s="8"/>
      <c r="F115" s="8"/>
      <c r="G115" s="8"/>
      <c r="H115" s="8">
        <v>1</v>
      </c>
      <c r="I115" s="8"/>
      <c r="J115" s="8"/>
      <c r="K115" s="45"/>
      <c r="L115" s="8"/>
      <c r="M115" s="8"/>
      <c r="N115" s="8"/>
    </row>
    <row r="116" spans="1:14" ht="18" x14ac:dyDescent="0.2">
      <c r="A116" s="49"/>
      <c r="B116" s="49"/>
      <c r="C116" s="62"/>
      <c r="D116" s="34" t="s">
        <v>464</v>
      </c>
      <c r="E116" s="8"/>
      <c r="F116" s="8"/>
      <c r="G116" s="8">
        <v>1</v>
      </c>
      <c r="H116" s="8"/>
      <c r="I116" s="8"/>
      <c r="J116" s="8"/>
      <c r="K116" s="45"/>
      <c r="L116" s="8"/>
      <c r="M116" s="8"/>
      <c r="N116" s="8"/>
    </row>
    <row r="117" spans="1:14" ht="18" x14ac:dyDescent="0.2">
      <c r="A117" s="49" t="s">
        <v>465</v>
      </c>
      <c r="B117" s="49" t="s">
        <v>63</v>
      </c>
      <c r="C117" s="62">
        <v>6</v>
      </c>
      <c r="D117" s="34" t="s">
        <v>466</v>
      </c>
      <c r="E117" s="8"/>
      <c r="F117" s="8"/>
      <c r="G117" s="8"/>
      <c r="H117" s="8">
        <v>1</v>
      </c>
      <c r="I117" s="8"/>
      <c r="J117" s="8"/>
      <c r="K117" s="8"/>
      <c r="L117" s="45">
        <v>1</v>
      </c>
      <c r="M117" s="8"/>
      <c r="N117" s="8"/>
    </row>
    <row r="118" spans="1:14" ht="18" x14ac:dyDescent="0.2">
      <c r="A118" s="49"/>
      <c r="B118" s="49"/>
      <c r="C118" s="62"/>
      <c r="D118" s="34" t="s">
        <v>467</v>
      </c>
      <c r="E118" s="8"/>
      <c r="F118" s="8"/>
      <c r="G118" s="8">
        <v>1</v>
      </c>
      <c r="H118" s="8"/>
      <c r="I118" s="8"/>
      <c r="J118" s="8"/>
      <c r="K118" s="8"/>
      <c r="L118" s="45"/>
      <c r="M118" s="8"/>
      <c r="N118" s="8"/>
    </row>
    <row r="119" spans="1:14" ht="18" x14ac:dyDescent="0.2">
      <c r="A119" s="49"/>
      <c r="B119" s="49"/>
      <c r="C119" s="62"/>
      <c r="D119" s="34" t="s">
        <v>468</v>
      </c>
      <c r="E119" s="8"/>
      <c r="F119" s="8"/>
      <c r="G119" s="8"/>
      <c r="H119" s="8">
        <v>1</v>
      </c>
      <c r="I119" s="8"/>
      <c r="J119" s="8"/>
      <c r="K119" s="8"/>
      <c r="L119" s="45"/>
      <c r="M119" s="8"/>
      <c r="N119" s="8"/>
    </row>
    <row r="120" spans="1:14" ht="18" x14ac:dyDescent="0.2">
      <c r="A120" s="49"/>
      <c r="B120" s="49"/>
      <c r="C120" s="62"/>
      <c r="D120" s="34" t="s">
        <v>469</v>
      </c>
      <c r="E120" s="8"/>
      <c r="F120" s="8"/>
      <c r="G120" s="8"/>
      <c r="H120" s="8">
        <v>1</v>
      </c>
      <c r="I120" s="8"/>
      <c r="J120" s="8"/>
      <c r="K120" s="8"/>
      <c r="L120" s="45"/>
      <c r="M120" s="8"/>
      <c r="N120" s="8"/>
    </row>
    <row r="121" spans="1:14" ht="18" x14ac:dyDescent="0.2">
      <c r="A121" s="49"/>
      <c r="B121" s="49"/>
      <c r="C121" s="62"/>
      <c r="D121" s="34" t="s">
        <v>470</v>
      </c>
      <c r="E121" s="8"/>
      <c r="F121" s="8">
        <v>1</v>
      </c>
      <c r="G121" s="8"/>
      <c r="H121" s="8"/>
      <c r="I121" s="8"/>
      <c r="J121" s="8"/>
      <c r="K121" s="8"/>
      <c r="L121" s="45"/>
      <c r="M121" s="8"/>
      <c r="N121" s="8"/>
    </row>
    <row r="122" spans="1:14" ht="18" x14ac:dyDescent="0.2">
      <c r="A122" s="49"/>
      <c r="B122" s="49"/>
      <c r="C122" s="62"/>
      <c r="D122" s="34" t="s">
        <v>471</v>
      </c>
      <c r="E122" s="8"/>
      <c r="F122" s="8"/>
      <c r="G122" s="8">
        <v>1</v>
      </c>
      <c r="H122" s="8"/>
      <c r="I122" s="8"/>
      <c r="J122" s="8"/>
      <c r="K122" s="8"/>
      <c r="L122" s="45"/>
      <c r="M122" s="8"/>
      <c r="N122" s="8"/>
    </row>
    <row r="123" spans="1:14" ht="18" x14ac:dyDescent="0.2">
      <c r="A123" s="49" t="s">
        <v>472</v>
      </c>
      <c r="B123" s="49" t="s">
        <v>62</v>
      </c>
      <c r="C123" s="62">
        <v>6</v>
      </c>
      <c r="D123" s="34" t="s">
        <v>473</v>
      </c>
      <c r="E123" s="8"/>
      <c r="F123" s="8"/>
      <c r="G123" s="8"/>
      <c r="H123" s="8">
        <v>1</v>
      </c>
      <c r="I123" s="8"/>
      <c r="J123" s="8"/>
      <c r="K123" s="45">
        <v>1</v>
      </c>
      <c r="L123" s="8"/>
      <c r="M123" s="8"/>
      <c r="N123" s="8"/>
    </row>
    <row r="124" spans="1:14" ht="18" x14ac:dyDescent="0.2">
      <c r="A124" s="49"/>
      <c r="B124" s="49"/>
      <c r="C124" s="62"/>
      <c r="D124" s="34" t="s">
        <v>474</v>
      </c>
      <c r="E124" s="8"/>
      <c r="F124" s="8"/>
      <c r="G124" s="8">
        <v>1</v>
      </c>
      <c r="H124" s="8"/>
      <c r="I124" s="8"/>
      <c r="J124" s="8"/>
      <c r="K124" s="45"/>
      <c r="L124" s="8"/>
      <c r="M124" s="8"/>
      <c r="N124" s="8"/>
    </row>
    <row r="125" spans="1:14" ht="18" x14ac:dyDescent="0.2">
      <c r="A125" s="49"/>
      <c r="B125" s="49"/>
      <c r="C125" s="62"/>
      <c r="D125" s="34" t="s">
        <v>475</v>
      </c>
      <c r="E125" s="8"/>
      <c r="F125" s="8"/>
      <c r="G125" s="8"/>
      <c r="H125" s="8">
        <v>1</v>
      </c>
      <c r="I125" s="8"/>
      <c r="J125" s="8"/>
      <c r="K125" s="45"/>
      <c r="L125" s="8"/>
      <c r="M125" s="8"/>
      <c r="N125" s="8"/>
    </row>
    <row r="126" spans="1:14" ht="18" x14ac:dyDescent="0.2">
      <c r="A126" s="49"/>
      <c r="B126" s="49"/>
      <c r="C126" s="62"/>
      <c r="D126" s="34" t="s">
        <v>476</v>
      </c>
      <c r="E126" s="8"/>
      <c r="F126" s="8"/>
      <c r="G126" s="8">
        <v>1</v>
      </c>
      <c r="H126" s="8"/>
      <c r="I126" s="8"/>
      <c r="J126" s="8"/>
      <c r="K126" s="45"/>
      <c r="L126" s="8"/>
      <c r="M126" s="8"/>
      <c r="N126" s="8"/>
    </row>
    <row r="127" spans="1:14" ht="18" x14ac:dyDescent="0.2">
      <c r="A127" s="49"/>
      <c r="B127" s="49"/>
      <c r="C127" s="62"/>
      <c r="D127" s="34" t="s">
        <v>477</v>
      </c>
      <c r="E127" s="8"/>
      <c r="F127" s="8">
        <v>1</v>
      </c>
      <c r="G127" s="8"/>
      <c r="H127" s="8"/>
      <c r="I127" s="8"/>
      <c r="J127" s="8"/>
      <c r="K127" s="45"/>
      <c r="L127" s="8"/>
      <c r="M127" s="8"/>
      <c r="N127" s="8"/>
    </row>
    <row r="128" spans="1:14" ht="18" x14ac:dyDescent="0.2">
      <c r="A128" s="49"/>
      <c r="B128" s="49"/>
      <c r="C128" s="62"/>
      <c r="D128" s="34" t="s">
        <v>478</v>
      </c>
      <c r="E128" s="8"/>
      <c r="F128" s="8"/>
      <c r="G128" s="8"/>
      <c r="H128" s="8">
        <v>1</v>
      </c>
      <c r="I128" s="8"/>
      <c r="J128" s="8"/>
      <c r="K128" s="45"/>
      <c r="L128" s="8"/>
      <c r="M128" s="8"/>
      <c r="N128" s="8"/>
    </row>
    <row r="129" spans="1:14" ht="18" x14ac:dyDescent="0.2">
      <c r="A129" s="49" t="s">
        <v>479</v>
      </c>
      <c r="B129" s="49" t="s">
        <v>63</v>
      </c>
      <c r="C129" s="62">
        <v>6</v>
      </c>
      <c r="D129" s="34" t="s">
        <v>480</v>
      </c>
      <c r="E129" s="8"/>
      <c r="F129" s="8"/>
      <c r="G129" s="8"/>
      <c r="H129" s="8">
        <v>1</v>
      </c>
      <c r="I129" s="8"/>
      <c r="J129" s="8"/>
      <c r="K129" s="45"/>
      <c r="L129" s="45">
        <v>1</v>
      </c>
      <c r="M129" s="8"/>
      <c r="N129" s="8"/>
    </row>
    <row r="130" spans="1:14" ht="18" x14ac:dyDescent="0.2">
      <c r="A130" s="49"/>
      <c r="B130" s="49"/>
      <c r="C130" s="62"/>
      <c r="D130" s="34" t="s">
        <v>481</v>
      </c>
      <c r="E130" s="8"/>
      <c r="F130" s="8"/>
      <c r="G130" s="8">
        <v>1</v>
      </c>
      <c r="H130" s="8"/>
      <c r="I130" s="8"/>
      <c r="J130" s="8"/>
      <c r="K130" s="45"/>
      <c r="L130" s="45"/>
      <c r="M130" s="8"/>
      <c r="N130" s="8"/>
    </row>
    <row r="131" spans="1:14" ht="18" x14ac:dyDescent="0.2">
      <c r="A131" s="49"/>
      <c r="B131" s="49"/>
      <c r="C131" s="62"/>
      <c r="D131" s="34" t="s">
        <v>482</v>
      </c>
      <c r="E131" s="8"/>
      <c r="F131" s="8"/>
      <c r="G131" s="8"/>
      <c r="H131" s="8">
        <v>1</v>
      </c>
      <c r="I131" s="8"/>
      <c r="J131" s="8"/>
      <c r="K131" s="45"/>
      <c r="L131" s="45"/>
      <c r="M131" s="8"/>
      <c r="N131" s="8"/>
    </row>
    <row r="132" spans="1:14" ht="18" x14ac:dyDescent="0.2">
      <c r="A132" s="49"/>
      <c r="B132" s="49"/>
      <c r="C132" s="62"/>
      <c r="D132" s="34" t="s">
        <v>483</v>
      </c>
      <c r="E132" s="8"/>
      <c r="F132" s="8"/>
      <c r="G132" s="8"/>
      <c r="H132" s="8">
        <v>1</v>
      </c>
      <c r="I132" s="8"/>
      <c r="J132" s="8"/>
      <c r="K132" s="45"/>
      <c r="L132" s="45"/>
      <c r="M132" s="8"/>
      <c r="N132" s="8"/>
    </row>
    <row r="133" spans="1:14" ht="18" x14ac:dyDescent="0.2">
      <c r="A133" s="49"/>
      <c r="B133" s="49"/>
      <c r="C133" s="62"/>
      <c r="D133" s="34" t="s">
        <v>484</v>
      </c>
      <c r="E133" s="8"/>
      <c r="F133" s="8"/>
      <c r="G133" s="8"/>
      <c r="H133" s="8">
        <v>1</v>
      </c>
      <c r="I133" s="8"/>
      <c r="J133" s="8"/>
      <c r="K133" s="45"/>
      <c r="L133" s="45"/>
      <c r="M133" s="8"/>
      <c r="N133" s="8"/>
    </row>
    <row r="134" spans="1:14" ht="18" x14ac:dyDescent="0.2">
      <c r="A134" s="49"/>
      <c r="B134" s="49"/>
      <c r="C134" s="62"/>
      <c r="D134" s="34" t="s">
        <v>485</v>
      </c>
      <c r="E134" s="8"/>
      <c r="F134" s="8">
        <v>1</v>
      </c>
      <c r="G134" s="8"/>
      <c r="H134" s="8"/>
      <c r="I134" s="8"/>
      <c r="J134" s="8"/>
      <c r="K134" s="45"/>
      <c r="L134" s="45"/>
      <c r="M134" s="8"/>
      <c r="N134" s="8"/>
    </row>
    <row r="135" spans="1:14" ht="18" x14ac:dyDescent="0.2">
      <c r="A135" s="49" t="s">
        <v>486</v>
      </c>
      <c r="B135" s="49" t="s">
        <v>62</v>
      </c>
      <c r="C135" s="62">
        <v>6</v>
      </c>
      <c r="D135" s="34" t="s">
        <v>487</v>
      </c>
      <c r="E135" s="8"/>
      <c r="F135" s="8"/>
      <c r="G135" s="8"/>
      <c r="H135" s="8">
        <v>1</v>
      </c>
      <c r="I135" s="8"/>
      <c r="J135" s="8"/>
      <c r="K135" s="45">
        <v>1</v>
      </c>
      <c r="L135" s="8"/>
      <c r="M135" s="8"/>
      <c r="N135" s="8"/>
    </row>
    <row r="136" spans="1:14" ht="18" x14ac:dyDescent="0.2">
      <c r="A136" s="49"/>
      <c r="B136" s="49"/>
      <c r="C136" s="62"/>
      <c r="D136" s="34" t="s">
        <v>488</v>
      </c>
      <c r="E136" s="8"/>
      <c r="F136" s="8"/>
      <c r="G136" s="8">
        <v>1</v>
      </c>
      <c r="H136" s="8"/>
      <c r="I136" s="8"/>
      <c r="J136" s="8"/>
      <c r="K136" s="45"/>
      <c r="L136" s="8"/>
      <c r="M136" s="8"/>
      <c r="N136" s="8"/>
    </row>
    <row r="137" spans="1:14" ht="18" x14ac:dyDescent="0.2">
      <c r="A137" s="49"/>
      <c r="B137" s="49"/>
      <c r="C137" s="62"/>
      <c r="D137" s="34" t="s">
        <v>489</v>
      </c>
      <c r="E137" s="8"/>
      <c r="F137" s="8"/>
      <c r="G137" s="8"/>
      <c r="H137" s="8">
        <v>1</v>
      </c>
      <c r="I137" s="8"/>
      <c r="J137" s="8"/>
      <c r="K137" s="45"/>
      <c r="L137" s="8"/>
      <c r="M137" s="8"/>
      <c r="N137" s="8"/>
    </row>
    <row r="138" spans="1:14" ht="18" x14ac:dyDescent="0.2">
      <c r="A138" s="49"/>
      <c r="B138" s="49"/>
      <c r="C138" s="62"/>
      <c r="D138" s="34" t="s">
        <v>490</v>
      </c>
      <c r="E138" s="8"/>
      <c r="F138" s="8"/>
      <c r="G138" s="8">
        <v>1</v>
      </c>
      <c r="H138" s="8"/>
      <c r="I138" s="8"/>
      <c r="J138" s="8"/>
      <c r="K138" s="45"/>
      <c r="L138" s="8"/>
      <c r="M138" s="8"/>
      <c r="N138" s="8"/>
    </row>
    <row r="139" spans="1:14" ht="18" x14ac:dyDescent="0.2">
      <c r="A139" s="49"/>
      <c r="B139" s="49"/>
      <c r="C139" s="62"/>
      <c r="D139" s="34" t="s">
        <v>491</v>
      </c>
      <c r="E139" s="8"/>
      <c r="F139" s="8"/>
      <c r="G139" s="8"/>
      <c r="H139" s="8">
        <v>1</v>
      </c>
      <c r="I139" s="8"/>
      <c r="J139" s="8"/>
      <c r="K139" s="45"/>
      <c r="L139" s="8"/>
      <c r="M139" s="8"/>
      <c r="N139" s="8"/>
    </row>
    <row r="140" spans="1:14" ht="18" x14ac:dyDescent="0.2">
      <c r="A140" s="49"/>
      <c r="B140" s="49"/>
      <c r="C140" s="62"/>
      <c r="D140" s="34" t="s">
        <v>492</v>
      </c>
      <c r="E140" s="8"/>
      <c r="F140" s="8">
        <v>1</v>
      </c>
      <c r="G140" s="8"/>
      <c r="H140" s="8"/>
      <c r="I140" s="8"/>
      <c r="J140" s="8"/>
      <c r="K140" s="45"/>
      <c r="L140" s="8"/>
      <c r="M140" s="8"/>
      <c r="N140" s="8"/>
    </row>
    <row r="141" spans="1:14" ht="18" x14ac:dyDescent="0.2">
      <c r="A141" s="49" t="s">
        <v>493</v>
      </c>
      <c r="B141" s="49" t="s">
        <v>62</v>
      </c>
      <c r="C141" s="62">
        <v>6</v>
      </c>
      <c r="D141" s="34" t="s">
        <v>494</v>
      </c>
      <c r="E141" s="8"/>
      <c r="F141" s="8"/>
      <c r="G141" s="8"/>
      <c r="H141" s="8">
        <v>1</v>
      </c>
      <c r="I141" s="8"/>
      <c r="J141" s="8"/>
      <c r="K141" s="45">
        <v>1</v>
      </c>
      <c r="L141" s="8"/>
      <c r="M141" s="8"/>
      <c r="N141" s="8"/>
    </row>
    <row r="142" spans="1:14" ht="18" x14ac:dyDescent="0.2">
      <c r="A142" s="49"/>
      <c r="B142" s="49"/>
      <c r="C142" s="62"/>
      <c r="D142" s="34" t="s">
        <v>495</v>
      </c>
      <c r="E142" s="8"/>
      <c r="F142" s="8"/>
      <c r="G142" s="8">
        <v>1</v>
      </c>
      <c r="H142" s="8"/>
      <c r="I142" s="8"/>
      <c r="J142" s="8"/>
      <c r="K142" s="45"/>
      <c r="L142" s="8"/>
      <c r="M142" s="8"/>
      <c r="N142" s="8"/>
    </row>
    <row r="143" spans="1:14" ht="18" x14ac:dyDescent="0.2">
      <c r="A143" s="49"/>
      <c r="B143" s="49"/>
      <c r="C143" s="62"/>
      <c r="D143" s="34" t="s">
        <v>496</v>
      </c>
      <c r="E143" s="8"/>
      <c r="F143" s="8">
        <v>1</v>
      </c>
      <c r="G143" s="8"/>
      <c r="H143" s="8"/>
      <c r="I143" s="8"/>
      <c r="J143" s="8"/>
      <c r="K143" s="45"/>
      <c r="L143" s="8"/>
      <c r="M143" s="8"/>
      <c r="N143" s="8"/>
    </row>
    <row r="144" spans="1:14" ht="18" x14ac:dyDescent="0.2">
      <c r="A144" s="49"/>
      <c r="B144" s="49"/>
      <c r="C144" s="62"/>
      <c r="D144" s="34" t="s">
        <v>497</v>
      </c>
      <c r="E144" s="8"/>
      <c r="F144" s="8">
        <v>1</v>
      </c>
      <c r="G144" s="8"/>
      <c r="H144" s="8"/>
      <c r="I144" s="8"/>
      <c r="J144" s="8"/>
      <c r="K144" s="45"/>
      <c r="L144" s="8"/>
      <c r="M144" s="8"/>
      <c r="N144" s="8"/>
    </row>
    <row r="145" spans="1:14" ht="18" x14ac:dyDescent="0.2">
      <c r="A145" s="49"/>
      <c r="B145" s="49"/>
      <c r="C145" s="62"/>
      <c r="D145" s="34" t="s">
        <v>498</v>
      </c>
      <c r="E145" s="8"/>
      <c r="F145" s="8"/>
      <c r="G145" s="8">
        <v>1</v>
      </c>
      <c r="H145" s="8"/>
      <c r="I145" s="8"/>
      <c r="J145" s="8"/>
      <c r="K145" s="45"/>
      <c r="L145" s="8"/>
      <c r="M145" s="8"/>
      <c r="N145" s="8"/>
    </row>
    <row r="146" spans="1:14" ht="18" x14ac:dyDescent="0.2">
      <c r="A146" s="49"/>
      <c r="B146" s="49"/>
      <c r="C146" s="62"/>
      <c r="D146" s="34" t="s">
        <v>499</v>
      </c>
      <c r="E146" s="8"/>
      <c r="F146" s="8"/>
      <c r="G146" s="8"/>
      <c r="H146" s="8">
        <v>1</v>
      </c>
      <c r="I146" s="8"/>
      <c r="J146" s="8"/>
      <c r="K146" s="45"/>
      <c r="L146" s="8"/>
      <c r="M146" s="8"/>
      <c r="N146" s="8"/>
    </row>
    <row r="147" spans="1:14" ht="18" x14ac:dyDescent="0.2">
      <c r="A147" s="49" t="s">
        <v>500</v>
      </c>
      <c r="B147" s="49" t="s">
        <v>62</v>
      </c>
      <c r="C147" s="62">
        <v>6</v>
      </c>
      <c r="D147" s="34" t="s">
        <v>501</v>
      </c>
      <c r="E147" s="8"/>
      <c r="F147" s="8"/>
      <c r="G147" s="8"/>
      <c r="H147" s="8">
        <v>1</v>
      </c>
      <c r="I147" s="8"/>
      <c r="J147" s="8"/>
      <c r="K147" s="45">
        <v>1</v>
      </c>
      <c r="L147" s="13"/>
      <c r="M147" s="8"/>
      <c r="N147" s="8"/>
    </row>
    <row r="148" spans="1:14" ht="18" x14ac:dyDescent="0.2">
      <c r="A148" s="49"/>
      <c r="B148" s="49"/>
      <c r="C148" s="62"/>
      <c r="D148" s="34" t="s">
        <v>502</v>
      </c>
      <c r="E148" s="8"/>
      <c r="F148" s="8"/>
      <c r="G148" s="8">
        <v>1</v>
      </c>
      <c r="H148" s="8"/>
      <c r="I148" s="8"/>
      <c r="J148" s="8"/>
      <c r="K148" s="45"/>
      <c r="L148" s="13"/>
      <c r="M148" s="8"/>
      <c r="N148" s="8"/>
    </row>
    <row r="149" spans="1:14" ht="18" x14ac:dyDescent="0.2">
      <c r="A149" s="49"/>
      <c r="B149" s="49"/>
      <c r="C149" s="62"/>
      <c r="D149" s="34" t="s">
        <v>503</v>
      </c>
      <c r="E149" s="8"/>
      <c r="F149" s="8"/>
      <c r="G149" s="8"/>
      <c r="H149" s="8">
        <v>1</v>
      </c>
      <c r="I149" s="8"/>
      <c r="J149" s="8"/>
      <c r="K149" s="45"/>
      <c r="L149" s="13"/>
      <c r="M149" s="8"/>
      <c r="N149" s="8"/>
    </row>
    <row r="150" spans="1:14" ht="18" x14ac:dyDescent="0.2">
      <c r="A150" s="49"/>
      <c r="B150" s="49"/>
      <c r="C150" s="62"/>
      <c r="D150" s="34" t="s">
        <v>504</v>
      </c>
      <c r="E150" s="8"/>
      <c r="F150" s="8"/>
      <c r="G150" s="8"/>
      <c r="H150" s="8">
        <v>1</v>
      </c>
      <c r="I150" s="8"/>
      <c r="J150" s="8"/>
      <c r="K150" s="45"/>
      <c r="L150" s="13"/>
      <c r="M150" s="8"/>
      <c r="N150" s="8"/>
    </row>
    <row r="151" spans="1:14" ht="18" x14ac:dyDescent="0.2">
      <c r="A151" s="49"/>
      <c r="B151" s="49"/>
      <c r="C151" s="62"/>
      <c r="D151" s="34" t="s">
        <v>505</v>
      </c>
      <c r="E151" s="8"/>
      <c r="F151" s="8"/>
      <c r="G151" s="8"/>
      <c r="H151" s="8">
        <v>1</v>
      </c>
      <c r="I151" s="8"/>
      <c r="J151" s="8"/>
      <c r="K151" s="45"/>
      <c r="L151" s="13"/>
      <c r="M151" s="8"/>
      <c r="N151" s="8"/>
    </row>
    <row r="152" spans="1:14" ht="18" x14ac:dyDescent="0.2">
      <c r="A152" s="49" t="s">
        <v>506</v>
      </c>
      <c r="B152" s="49" t="s">
        <v>62</v>
      </c>
      <c r="C152" s="62">
        <v>4</v>
      </c>
      <c r="D152" s="34" t="s">
        <v>507</v>
      </c>
      <c r="E152" s="8"/>
      <c r="F152" s="8"/>
      <c r="G152" s="8"/>
      <c r="H152" s="8">
        <v>1</v>
      </c>
      <c r="I152" s="8"/>
      <c r="J152" s="8"/>
      <c r="K152" s="45">
        <v>1</v>
      </c>
      <c r="L152" s="8"/>
      <c r="M152" s="8"/>
      <c r="N152" s="8"/>
    </row>
    <row r="153" spans="1:14" ht="18" x14ac:dyDescent="0.2">
      <c r="A153" s="49"/>
      <c r="B153" s="49"/>
      <c r="C153" s="62"/>
      <c r="D153" s="34" t="s">
        <v>508</v>
      </c>
      <c r="E153" s="8"/>
      <c r="F153" s="8"/>
      <c r="G153" s="8">
        <v>1</v>
      </c>
      <c r="H153" s="8"/>
      <c r="I153" s="8"/>
      <c r="J153" s="8"/>
      <c r="K153" s="45"/>
      <c r="L153" s="8"/>
      <c r="M153" s="8"/>
      <c r="N153" s="8"/>
    </row>
    <row r="154" spans="1:14" ht="18" x14ac:dyDescent="0.2">
      <c r="A154" s="49"/>
      <c r="B154" s="49"/>
      <c r="C154" s="62"/>
      <c r="D154" s="34" t="s">
        <v>509</v>
      </c>
      <c r="E154" s="8"/>
      <c r="F154" s="8">
        <v>1</v>
      </c>
      <c r="G154" s="8"/>
      <c r="H154" s="8"/>
      <c r="I154" s="8"/>
      <c r="J154" s="8"/>
      <c r="K154" s="45"/>
      <c r="L154" s="8"/>
      <c r="M154" s="8"/>
      <c r="N154" s="8"/>
    </row>
    <row r="155" spans="1:14" ht="18" x14ac:dyDescent="0.2">
      <c r="A155" s="49"/>
      <c r="B155" s="49"/>
      <c r="C155" s="62"/>
      <c r="D155" s="34" t="s">
        <v>510</v>
      </c>
      <c r="E155" s="8"/>
      <c r="F155" s="8"/>
      <c r="G155" s="8">
        <v>1</v>
      </c>
      <c r="H155" s="8"/>
      <c r="I155" s="8"/>
      <c r="J155" s="8"/>
      <c r="K155" s="45"/>
      <c r="L155" s="8"/>
      <c r="M155" s="8"/>
      <c r="N155" s="8"/>
    </row>
    <row r="156" spans="1:14" ht="18" x14ac:dyDescent="0.2">
      <c r="A156" s="49" t="s">
        <v>511</v>
      </c>
      <c r="B156" s="49" t="s">
        <v>62</v>
      </c>
      <c r="C156" s="62">
        <v>7</v>
      </c>
      <c r="D156" s="34" t="s">
        <v>512</v>
      </c>
      <c r="E156" s="8"/>
      <c r="F156" s="8"/>
      <c r="G156" s="8"/>
      <c r="H156" s="8">
        <v>1</v>
      </c>
      <c r="I156" s="8"/>
      <c r="J156" s="8"/>
      <c r="K156" s="45">
        <v>1</v>
      </c>
      <c r="L156" s="8"/>
      <c r="M156" s="8"/>
      <c r="N156" s="8"/>
    </row>
    <row r="157" spans="1:14" ht="18" x14ac:dyDescent="0.2">
      <c r="A157" s="49"/>
      <c r="B157" s="49"/>
      <c r="C157" s="62"/>
      <c r="D157" s="34" t="s">
        <v>513</v>
      </c>
      <c r="E157" s="8"/>
      <c r="F157" s="8"/>
      <c r="G157" s="8"/>
      <c r="H157" s="8">
        <v>1</v>
      </c>
      <c r="I157" s="8"/>
      <c r="J157" s="8"/>
      <c r="K157" s="45"/>
      <c r="L157" s="8"/>
      <c r="M157" s="8"/>
      <c r="N157" s="8"/>
    </row>
    <row r="158" spans="1:14" ht="18" x14ac:dyDescent="0.2">
      <c r="A158" s="49"/>
      <c r="B158" s="49"/>
      <c r="C158" s="62"/>
      <c r="D158" s="34" t="s">
        <v>514</v>
      </c>
      <c r="E158" s="8"/>
      <c r="F158" s="8"/>
      <c r="G158" s="8">
        <v>1</v>
      </c>
      <c r="H158" s="8"/>
      <c r="I158" s="8"/>
      <c r="J158" s="8"/>
      <c r="K158" s="45"/>
      <c r="L158" s="8"/>
      <c r="M158" s="8"/>
      <c r="N158" s="8"/>
    </row>
    <row r="159" spans="1:14" ht="18" x14ac:dyDescent="0.2">
      <c r="A159" s="49"/>
      <c r="B159" s="49"/>
      <c r="C159" s="62"/>
      <c r="D159" s="34" t="s">
        <v>515</v>
      </c>
      <c r="E159" s="8"/>
      <c r="F159" s="8">
        <v>1</v>
      </c>
      <c r="G159" s="8"/>
      <c r="H159" s="8"/>
      <c r="I159" s="8"/>
      <c r="J159" s="8"/>
      <c r="K159" s="45"/>
      <c r="L159" s="8"/>
      <c r="M159" s="8"/>
      <c r="N159" s="8"/>
    </row>
    <row r="160" spans="1:14" ht="18" x14ac:dyDescent="0.2">
      <c r="A160" s="49"/>
      <c r="B160" s="49"/>
      <c r="C160" s="62"/>
      <c r="D160" s="34" t="s">
        <v>516</v>
      </c>
      <c r="E160" s="8"/>
      <c r="F160" s="8"/>
      <c r="G160" s="8"/>
      <c r="H160" s="8"/>
      <c r="I160" s="8"/>
      <c r="J160" s="8"/>
      <c r="K160" s="45"/>
      <c r="L160" s="8"/>
      <c r="M160" s="8"/>
      <c r="N160" s="8"/>
    </row>
    <row r="161" spans="1:14" ht="18" x14ac:dyDescent="0.2">
      <c r="A161" s="49"/>
      <c r="B161" s="49"/>
      <c r="C161" s="62"/>
      <c r="D161" s="34" t="s">
        <v>517</v>
      </c>
      <c r="E161" s="8"/>
      <c r="F161" s="8"/>
      <c r="G161" s="8"/>
      <c r="H161" s="8">
        <v>1</v>
      </c>
      <c r="I161" s="8"/>
      <c r="J161" s="8"/>
      <c r="K161" s="45"/>
      <c r="L161" s="8"/>
      <c r="M161" s="8"/>
      <c r="N161" s="8"/>
    </row>
    <row r="162" spans="1:14" ht="18" x14ac:dyDescent="0.2">
      <c r="A162" s="49"/>
      <c r="B162" s="49"/>
      <c r="C162" s="62"/>
      <c r="D162" s="34" t="s">
        <v>518</v>
      </c>
      <c r="E162" s="8"/>
      <c r="F162" s="8"/>
      <c r="G162" s="8">
        <v>1</v>
      </c>
      <c r="H162" s="8"/>
      <c r="I162" s="8"/>
      <c r="J162" s="8"/>
      <c r="K162" s="45"/>
      <c r="L162" s="8"/>
      <c r="M162" s="8"/>
      <c r="N162" s="8"/>
    </row>
    <row r="163" spans="1:14" ht="18" x14ac:dyDescent="0.2">
      <c r="A163" s="49" t="s">
        <v>519</v>
      </c>
      <c r="B163" s="49" t="s">
        <v>63</v>
      </c>
      <c r="C163" s="62">
        <v>5</v>
      </c>
      <c r="D163" s="34" t="s">
        <v>520</v>
      </c>
      <c r="E163" s="8"/>
      <c r="F163" s="8"/>
      <c r="G163" s="8"/>
      <c r="H163" s="8">
        <v>1</v>
      </c>
      <c r="I163" s="8"/>
      <c r="J163" s="8"/>
      <c r="K163" s="45"/>
      <c r="L163" s="45">
        <v>1</v>
      </c>
      <c r="M163" s="8"/>
      <c r="N163" s="8"/>
    </row>
    <row r="164" spans="1:14" ht="18" x14ac:dyDescent="0.2">
      <c r="A164" s="49"/>
      <c r="B164" s="49"/>
      <c r="C164" s="62"/>
      <c r="D164" s="34" t="s">
        <v>521</v>
      </c>
      <c r="E164" s="8"/>
      <c r="F164" s="8"/>
      <c r="G164" s="8">
        <v>1</v>
      </c>
      <c r="H164" s="8"/>
      <c r="I164" s="8"/>
      <c r="J164" s="8"/>
      <c r="K164" s="45"/>
      <c r="L164" s="45"/>
      <c r="M164" s="8"/>
      <c r="N164" s="8"/>
    </row>
    <row r="165" spans="1:14" ht="18" x14ac:dyDescent="0.2">
      <c r="A165" s="49"/>
      <c r="B165" s="49"/>
      <c r="C165" s="62"/>
      <c r="D165" s="34" t="s">
        <v>522</v>
      </c>
      <c r="E165" s="8"/>
      <c r="F165" s="8"/>
      <c r="G165" s="8"/>
      <c r="H165" s="8">
        <v>1</v>
      </c>
      <c r="I165" s="8"/>
      <c r="J165" s="8"/>
      <c r="K165" s="45"/>
      <c r="L165" s="45"/>
      <c r="M165" s="8"/>
      <c r="N165" s="8"/>
    </row>
    <row r="166" spans="1:14" ht="18" x14ac:dyDescent="0.2">
      <c r="A166" s="49"/>
      <c r="B166" s="49"/>
      <c r="C166" s="62"/>
      <c r="D166" s="34" t="s">
        <v>523</v>
      </c>
      <c r="E166" s="8"/>
      <c r="F166" s="8">
        <v>1</v>
      </c>
      <c r="G166" s="8"/>
      <c r="H166" s="8"/>
      <c r="I166" s="8"/>
      <c r="J166" s="8"/>
      <c r="K166" s="45"/>
      <c r="L166" s="45"/>
      <c r="M166" s="8"/>
      <c r="N166" s="8"/>
    </row>
    <row r="167" spans="1:14" ht="18" x14ac:dyDescent="0.2">
      <c r="A167" s="49"/>
      <c r="B167" s="49"/>
      <c r="C167" s="62"/>
      <c r="D167" s="34" t="s">
        <v>524</v>
      </c>
      <c r="E167" s="8"/>
      <c r="F167" s="8"/>
      <c r="G167" s="8"/>
      <c r="H167" s="8">
        <v>1</v>
      </c>
      <c r="I167" s="8"/>
      <c r="J167" s="8"/>
      <c r="K167" s="45"/>
      <c r="L167" s="45"/>
      <c r="M167" s="8"/>
      <c r="N167" s="8"/>
    </row>
    <row r="168" spans="1:14" ht="18" x14ac:dyDescent="0.2">
      <c r="A168" s="49" t="s">
        <v>525</v>
      </c>
      <c r="B168" s="49" t="s">
        <v>63</v>
      </c>
      <c r="C168" s="62">
        <v>3</v>
      </c>
      <c r="D168" s="34" t="s">
        <v>526</v>
      </c>
      <c r="E168" s="8"/>
      <c r="F168" s="8"/>
      <c r="G168" s="8"/>
      <c r="H168" s="8">
        <v>1</v>
      </c>
      <c r="I168" s="8"/>
      <c r="J168" s="8"/>
      <c r="K168" s="45"/>
      <c r="L168" s="45">
        <v>1</v>
      </c>
      <c r="M168" s="8"/>
      <c r="N168" s="8"/>
    </row>
    <row r="169" spans="1:14" ht="18" x14ac:dyDescent="0.2">
      <c r="A169" s="49"/>
      <c r="B169" s="49"/>
      <c r="C169" s="62"/>
      <c r="D169" s="34" t="s">
        <v>527</v>
      </c>
      <c r="E169" s="8"/>
      <c r="F169" s="8"/>
      <c r="G169" s="8">
        <v>1</v>
      </c>
      <c r="H169" s="8"/>
      <c r="I169" s="8"/>
      <c r="J169" s="8"/>
      <c r="K169" s="45"/>
      <c r="L169" s="45"/>
      <c r="M169" s="8"/>
      <c r="N169" s="8"/>
    </row>
    <row r="170" spans="1:14" ht="18" x14ac:dyDescent="0.2">
      <c r="A170" s="49"/>
      <c r="B170" s="49"/>
      <c r="C170" s="62"/>
      <c r="D170" s="34" t="s">
        <v>528</v>
      </c>
      <c r="E170" s="8"/>
      <c r="F170" s="8"/>
      <c r="G170" s="8"/>
      <c r="H170" s="8">
        <v>1</v>
      </c>
      <c r="I170" s="8"/>
      <c r="J170" s="8"/>
      <c r="K170" s="45"/>
      <c r="L170" s="45"/>
      <c r="M170" s="8"/>
      <c r="N170" s="8"/>
    </row>
    <row r="171" spans="1:14" ht="18" x14ac:dyDescent="0.2">
      <c r="A171" s="49" t="s">
        <v>529</v>
      </c>
      <c r="B171" s="49" t="s">
        <v>62</v>
      </c>
      <c r="C171" s="62">
        <v>3</v>
      </c>
      <c r="D171" s="34" t="s">
        <v>530</v>
      </c>
      <c r="E171" s="8"/>
      <c r="F171" s="8"/>
      <c r="G171" s="8"/>
      <c r="H171" s="8">
        <v>1</v>
      </c>
      <c r="I171" s="8"/>
      <c r="J171" s="8"/>
      <c r="K171" s="45">
        <v>1</v>
      </c>
      <c r="L171" s="8"/>
      <c r="M171" s="8"/>
      <c r="N171" s="8"/>
    </row>
    <row r="172" spans="1:14" ht="18" x14ac:dyDescent="0.2">
      <c r="A172" s="49"/>
      <c r="B172" s="49"/>
      <c r="C172" s="62"/>
      <c r="D172" s="34" t="s">
        <v>531</v>
      </c>
      <c r="E172" s="8"/>
      <c r="F172" s="8"/>
      <c r="G172" s="8">
        <v>1</v>
      </c>
      <c r="H172" s="8"/>
      <c r="I172" s="8"/>
      <c r="J172" s="8"/>
      <c r="K172" s="45"/>
      <c r="L172" s="8"/>
      <c r="M172" s="8"/>
      <c r="N172" s="8"/>
    </row>
    <row r="173" spans="1:14" ht="18" x14ac:dyDescent="0.2">
      <c r="A173" s="49"/>
      <c r="B173" s="49"/>
      <c r="C173" s="62"/>
      <c r="D173" s="34" t="s">
        <v>532</v>
      </c>
      <c r="E173" s="8"/>
      <c r="F173" s="8"/>
      <c r="G173" s="8">
        <v>1</v>
      </c>
      <c r="H173" s="8"/>
      <c r="I173" s="8"/>
      <c r="J173" s="8"/>
      <c r="K173" s="45"/>
      <c r="L173" s="8"/>
      <c r="M173" s="8"/>
      <c r="N173" s="8"/>
    </row>
    <row r="174" spans="1:14" ht="18" x14ac:dyDescent="0.2">
      <c r="A174" s="49" t="s">
        <v>533</v>
      </c>
      <c r="B174" s="49" t="s">
        <v>63</v>
      </c>
      <c r="C174" s="62">
        <v>4</v>
      </c>
      <c r="D174" s="34" t="s">
        <v>534</v>
      </c>
      <c r="E174" s="8"/>
      <c r="F174" s="8"/>
      <c r="G174" s="8"/>
      <c r="H174" s="8">
        <v>1</v>
      </c>
      <c r="I174" s="8"/>
      <c r="J174" s="8"/>
      <c r="K174" s="45"/>
      <c r="L174" s="45">
        <v>1</v>
      </c>
      <c r="M174" s="8"/>
      <c r="N174" s="8"/>
    </row>
    <row r="175" spans="1:14" ht="18" x14ac:dyDescent="0.2">
      <c r="A175" s="49"/>
      <c r="B175" s="49"/>
      <c r="C175" s="62"/>
      <c r="D175" s="34" t="s">
        <v>535</v>
      </c>
      <c r="E175" s="8"/>
      <c r="F175" s="8"/>
      <c r="G175" s="8">
        <v>1</v>
      </c>
      <c r="H175" s="8"/>
      <c r="I175" s="8"/>
      <c r="J175" s="8"/>
      <c r="K175" s="45"/>
      <c r="L175" s="45"/>
      <c r="M175" s="8"/>
      <c r="N175" s="8"/>
    </row>
    <row r="176" spans="1:14" ht="18" x14ac:dyDescent="0.2">
      <c r="A176" s="49"/>
      <c r="B176" s="49"/>
      <c r="C176" s="62"/>
      <c r="D176" s="34" t="s">
        <v>536</v>
      </c>
      <c r="E176" s="8"/>
      <c r="F176" s="8"/>
      <c r="G176" s="8"/>
      <c r="H176" s="8">
        <v>1</v>
      </c>
      <c r="I176" s="8"/>
      <c r="J176" s="8"/>
      <c r="K176" s="45"/>
      <c r="L176" s="45"/>
      <c r="M176" s="8"/>
      <c r="N176" s="8"/>
    </row>
    <row r="177" spans="1:14" ht="18" x14ac:dyDescent="0.2">
      <c r="A177" s="49"/>
      <c r="B177" s="49"/>
      <c r="C177" s="62"/>
      <c r="D177" s="34" t="s">
        <v>537</v>
      </c>
      <c r="E177" s="8"/>
      <c r="F177" s="8"/>
      <c r="G177" s="8"/>
      <c r="H177" s="8">
        <v>1</v>
      </c>
      <c r="I177" s="8"/>
      <c r="J177" s="8"/>
      <c r="K177" s="45"/>
      <c r="L177" s="45"/>
      <c r="M177" s="8"/>
      <c r="N177" s="8"/>
    </row>
    <row r="178" spans="1:14" ht="18" x14ac:dyDescent="0.2">
      <c r="A178" s="49" t="s">
        <v>538</v>
      </c>
      <c r="B178" s="49" t="s">
        <v>62</v>
      </c>
      <c r="C178" s="62">
        <v>6</v>
      </c>
      <c r="D178" s="34" t="s">
        <v>539</v>
      </c>
      <c r="E178" s="8"/>
      <c r="F178" s="8"/>
      <c r="G178" s="8"/>
      <c r="H178" s="8">
        <v>1</v>
      </c>
      <c r="I178" s="8"/>
      <c r="J178" s="8"/>
      <c r="K178" s="45">
        <v>1</v>
      </c>
      <c r="L178" s="8"/>
      <c r="M178" s="8"/>
      <c r="N178" s="8"/>
    </row>
    <row r="179" spans="1:14" ht="18" x14ac:dyDescent="0.2">
      <c r="A179" s="49"/>
      <c r="B179" s="49"/>
      <c r="C179" s="62"/>
      <c r="D179" s="34" t="s">
        <v>540</v>
      </c>
      <c r="E179" s="8"/>
      <c r="F179" s="8"/>
      <c r="G179" s="8">
        <v>1</v>
      </c>
      <c r="H179" s="8"/>
      <c r="I179" s="8"/>
      <c r="J179" s="8"/>
      <c r="K179" s="45"/>
      <c r="L179" s="8"/>
      <c r="M179" s="8"/>
      <c r="N179" s="8"/>
    </row>
    <row r="180" spans="1:14" ht="18" x14ac:dyDescent="0.2">
      <c r="A180" s="49"/>
      <c r="B180" s="49"/>
      <c r="C180" s="62"/>
      <c r="D180" s="34" t="s">
        <v>541</v>
      </c>
      <c r="E180" s="8"/>
      <c r="F180" s="8"/>
      <c r="G180" s="8"/>
      <c r="H180" s="8">
        <v>1</v>
      </c>
      <c r="I180" s="8"/>
      <c r="J180" s="8"/>
      <c r="K180" s="45"/>
      <c r="L180" s="8"/>
      <c r="M180" s="8"/>
      <c r="N180" s="8"/>
    </row>
    <row r="181" spans="1:14" ht="18" x14ac:dyDescent="0.2">
      <c r="A181" s="49"/>
      <c r="B181" s="49"/>
      <c r="C181" s="62"/>
      <c r="D181" s="34" t="s">
        <v>542</v>
      </c>
      <c r="E181" s="8"/>
      <c r="F181" s="8"/>
      <c r="G181" s="8"/>
      <c r="H181" s="8">
        <v>1</v>
      </c>
      <c r="I181" s="8"/>
      <c r="J181" s="8"/>
      <c r="K181" s="45"/>
      <c r="L181" s="8"/>
      <c r="M181" s="8"/>
      <c r="N181" s="8"/>
    </row>
    <row r="182" spans="1:14" ht="18" x14ac:dyDescent="0.2">
      <c r="A182" s="49"/>
      <c r="B182" s="49"/>
      <c r="C182" s="62"/>
      <c r="D182" s="34" t="s">
        <v>543</v>
      </c>
      <c r="E182" s="8"/>
      <c r="F182" s="8">
        <v>1</v>
      </c>
      <c r="G182" s="8"/>
      <c r="H182" s="8"/>
      <c r="I182" s="8"/>
      <c r="J182" s="8"/>
      <c r="K182" s="45"/>
      <c r="L182" s="8"/>
      <c r="M182" s="8"/>
      <c r="N182" s="8"/>
    </row>
    <row r="183" spans="1:14" ht="18" x14ac:dyDescent="0.2">
      <c r="A183" s="49"/>
      <c r="B183" s="49"/>
      <c r="C183" s="62"/>
      <c r="D183" s="34" t="s">
        <v>544</v>
      </c>
      <c r="E183" s="8"/>
      <c r="F183" s="8"/>
      <c r="G183" s="8">
        <v>1</v>
      </c>
      <c r="H183" s="8"/>
      <c r="I183" s="8"/>
      <c r="J183" s="8"/>
      <c r="K183" s="45"/>
      <c r="L183" s="8"/>
      <c r="M183" s="8"/>
      <c r="N183" s="8"/>
    </row>
    <row r="184" spans="1:14" ht="18" x14ac:dyDescent="0.2">
      <c r="A184" s="49" t="s">
        <v>545</v>
      </c>
      <c r="B184" s="49" t="s">
        <v>63</v>
      </c>
      <c r="C184" s="62">
        <v>6</v>
      </c>
      <c r="D184" s="34" t="s">
        <v>546</v>
      </c>
      <c r="E184" s="8"/>
      <c r="F184" s="8"/>
      <c r="G184" s="8"/>
      <c r="H184" s="8">
        <v>1</v>
      </c>
      <c r="I184" s="8"/>
      <c r="J184" s="8"/>
      <c r="K184" s="45"/>
      <c r="L184" s="45">
        <v>1</v>
      </c>
      <c r="M184" s="8"/>
      <c r="N184" s="8"/>
    </row>
    <row r="185" spans="1:14" ht="18" x14ac:dyDescent="0.2">
      <c r="A185" s="49"/>
      <c r="B185" s="49"/>
      <c r="C185" s="62"/>
      <c r="D185" s="34" t="s">
        <v>547</v>
      </c>
      <c r="E185" s="8"/>
      <c r="F185" s="8"/>
      <c r="G185" s="8"/>
      <c r="H185" s="8">
        <v>1</v>
      </c>
      <c r="I185" s="8"/>
      <c r="J185" s="8"/>
      <c r="K185" s="45"/>
      <c r="L185" s="45"/>
      <c r="M185" s="8"/>
      <c r="N185" s="8"/>
    </row>
    <row r="186" spans="1:14" ht="18" x14ac:dyDescent="0.2">
      <c r="A186" s="49"/>
      <c r="B186" s="49"/>
      <c r="C186" s="62"/>
      <c r="D186" s="34" t="s">
        <v>548</v>
      </c>
      <c r="E186" s="8"/>
      <c r="F186" s="8"/>
      <c r="G186" s="8"/>
      <c r="H186" s="8">
        <v>1</v>
      </c>
      <c r="I186" s="8"/>
      <c r="J186" s="8"/>
      <c r="K186" s="45"/>
      <c r="L186" s="45"/>
      <c r="M186" s="8"/>
      <c r="N186" s="8"/>
    </row>
    <row r="187" spans="1:14" ht="18" x14ac:dyDescent="0.2">
      <c r="A187" s="49"/>
      <c r="B187" s="49"/>
      <c r="C187" s="62"/>
      <c r="D187" s="34" t="s">
        <v>549</v>
      </c>
      <c r="E187" s="8"/>
      <c r="F187" s="8"/>
      <c r="G187" s="8"/>
      <c r="H187" s="8">
        <v>1</v>
      </c>
      <c r="I187" s="8"/>
      <c r="J187" s="8"/>
      <c r="K187" s="45"/>
      <c r="L187" s="45"/>
      <c r="M187" s="8"/>
      <c r="N187" s="8"/>
    </row>
    <row r="188" spans="1:14" ht="18" x14ac:dyDescent="0.2">
      <c r="A188" s="49"/>
      <c r="B188" s="49"/>
      <c r="C188" s="62"/>
      <c r="D188" s="34" t="s">
        <v>550</v>
      </c>
      <c r="E188" s="8"/>
      <c r="F188" s="8">
        <v>1</v>
      </c>
      <c r="G188" s="8"/>
      <c r="H188" s="8"/>
      <c r="I188" s="8"/>
      <c r="J188" s="8"/>
      <c r="K188" s="45"/>
      <c r="L188" s="45"/>
      <c r="M188" s="8"/>
      <c r="N188" s="8"/>
    </row>
    <row r="189" spans="1:14" ht="18" x14ac:dyDescent="0.2">
      <c r="A189" s="49"/>
      <c r="B189" s="49"/>
      <c r="C189" s="62"/>
      <c r="D189" s="34" t="s">
        <v>551</v>
      </c>
      <c r="E189" s="8"/>
      <c r="F189" s="8"/>
      <c r="G189" s="8">
        <v>1</v>
      </c>
      <c r="H189" s="8"/>
      <c r="I189" s="8"/>
      <c r="J189" s="8"/>
      <c r="K189" s="45"/>
      <c r="L189" s="45"/>
      <c r="M189" s="8"/>
      <c r="N189" s="8"/>
    </row>
    <row r="190" spans="1:14" ht="18" x14ac:dyDescent="0.2">
      <c r="A190" s="49" t="s">
        <v>552</v>
      </c>
      <c r="B190" s="49" t="s">
        <v>63</v>
      </c>
      <c r="C190" s="62">
        <v>6</v>
      </c>
      <c r="D190" s="34" t="s">
        <v>553</v>
      </c>
      <c r="E190" s="8"/>
      <c r="F190" s="8"/>
      <c r="G190" s="8"/>
      <c r="H190" s="8">
        <v>1</v>
      </c>
      <c r="I190" s="8"/>
      <c r="J190" s="8"/>
      <c r="K190" s="45"/>
      <c r="L190" s="45">
        <v>1</v>
      </c>
      <c r="M190" s="8"/>
      <c r="N190" s="8"/>
    </row>
    <row r="191" spans="1:14" ht="18" x14ac:dyDescent="0.2">
      <c r="A191" s="49"/>
      <c r="B191" s="49"/>
      <c r="C191" s="62"/>
      <c r="D191" s="34" t="s">
        <v>554</v>
      </c>
      <c r="E191" s="8"/>
      <c r="F191" s="8"/>
      <c r="G191" s="8"/>
      <c r="H191" s="8">
        <v>1</v>
      </c>
      <c r="I191" s="8"/>
      <c r="J191" s="8"/>
      <c r="K191" s="45"/>
      <c r="L191" s="45"/>
      <c r="M191" s="8"/>
      <c r="N191" s="8"/>
    </row>
    <row r="192" spans="1:14" ht="18" x14ac:dyDescent="0.2">
      <c r="A192" s="49"/>
      <c r="B192" s="49"/>
      <c r="C192" s="62"/>
      <c r="D192" s="34" t="s">
        <v>555</v>
      </c>
      <c r="E192" s="8"/>
      <c r="F192" s="8"/>
      <c r="G192" s="8"/>
      <c r="H192" s="8">
        <v>1</v>
      </c>
      <c r="I192" s="8"/>
      <c r="J192" s="8"/>
      <c r="K192" s="45"/>
      <c r="L192" s="45"/>
      <c r="M192" s="8"/>
      <c r="N192" s="8"/>
    </row>
    <row r="193" spans="1:14" ht="18" x14ac:dyDescent="0.2">
      <c r="A193" s="49"/>
      <c r="B193" s="49"/>
      <c r="C193" s="62"/>
      <c r="D193" s="34" t="s">
        <v>556</v>
      </c>
      <c r="E193" s="8"/>
      <c r="F193" s="8"/>
      <c r="G193" s="8">
        <v>1</v>
      </c>
      <c r="H193" s="8"/>
      <c r="I193" s="8"/>
      <c r="J193" s="8"/>
      <c r="K193" s="45"/>
      <c r="L193" s="45"/>
      <c r="M193" s="8"/>
      <c r="N193" s="8"/>
    </row>
    <row r="194" spans="1:14" ht="18" x14ac:dyDescent="0.2">
      <c r="A194" s="49"/>
      <c r="B194" s="49"/>
      <c r="C194" s="62"/>
      <c r="D194" s="34" t="s">
        <v>557</v>
      </c>
      <c r="E194" s="8"/>
      <c r="F194" s="8"/>
      <c r="G194" s="8"/>
      <c r="H194" s="8">
        <v>1</v>
      </c>
      <c r="I194" s="8"/>
      <c r="J194" s="8"/>
      <c r="K194" s="45"/>
      <c r="L194" s="45"/>
      <c r="M194" s="8"/>
      <c r="N194" s="8"/>
    </row>
    <row r="195" spans="1:14" ht="18" x14ac:dyDescent="0.2">
      <c r="A195" s="49"/>
      <c r="B195" s="49"/>
      <c r="C195" s="62"/>
      <c r="D195" s="34" t="s">
        <v>558</v>
      </c>
      <c r="E195" s="8"/>
      <c r="F195" s="8"/>
      <c r="G195" s="8"/>
      <c r="H195" s="8">
        <v>1</v>
      </c>
      <c r="I195" s="8"/>
      <c r="J195" s="8"/>
      <c r="K195" s="45"/>
      <c r="L195" s="45"/>
      <c r="M195" s="8"/>
      <c r="N195" s="8"/>
    </row>
    <row r="196" spans="1:14" ht="18" x14ac:dyDescent="0.2">
      <c r="A196" s="49" t="s">
        <v>559</v>
      </c>
      <c r="B196" s="49" t="s">
        <v>63</v>
      </c>
      <c r="C196" s="62">
        <v>2</v>
      </c>
      <c r="D196" s="34" t="s">
        <v>560</v>
      </c>
      <c r="E196" s="8"/>
      <c r="F196" s="8"/>
      <c r="G196" s="8">
        <v>1</v>
      </c>
      <c r="H196" s="8"/>
      <c r="I196" s="8"/>
      <c r="J196" s="8"/>
      <c r="K196" s="45"/>
      <c r="L196" s="45"/>
      <c r="M196" s="45">
        <v>1</v>
      </c>
      <c r="N196" s="8"/>
    </row>
    <row r="197" spans="1:14" ht="18" x14ac:dyDescent="0.2">
      <c r="A197" s="49"/>
      <c r="B197" s="49"/>
      <c r="C197" s="62"/>
      <c r="D197" s="34" t="s">
        <v>561</v>
      </c>
      <c r="E197" s="8"/>
      <c r="F197" s="8">
        <v>1</v>
      </c>
      <c r="G197" s="8"/>
      <c r="H197" s="8"/>
      <c r="I197" s="8"/>
      <c r="J197" s="8"/>
      <c r="K197" s="45"/>
      <c r="L197" s="45"/>
      <c r="M197" s="45"/>
      <c r="N197" s="8"/>
    </row>
    <row r="198" spans="1:14" ht="18" x14ac:dyDescent="0.2">
      <c r="A198" s="49" t="s">
        <v>562</v>
      </c>
      <c r="B198" s="49" t="s">
        <v>62</v>
      </c>
      <c r="C198" s="62">
        <v>5</v>
      </c>
      <c r="D198" s="34" t="s">
        <v>563</v>
      </c>
      <c r="E198" s="8"/>
      <c r="F198" s="8"/>
      <c r="G198" s="8"/>
      <c r="H198" s="8">
        <v>1</v>
      </c>
      <c r="I198" s="8"/>
      <c r="J198" s="8"/>
      <c r="K198" s="45">
        <v>1</v>
      </c>
      <c r="L198" s="8"/>
      <c r="M198" s="8"/>
      <c r="N198" s="8"/>
    </row>
    <row r="199" spans="1:14" ht="18" x14ac:dyDescent="0.2">
      <c r="A199" s="49"/>
      <c r="B199" s="49"/>
      <c r="C199" s="62"/>
      <c r="D199" s="34" t="s">
        <v>564</v>
      </c>
      <c r="E199" s="8"/>
      <c r="F199" s="8"/>
      <c r="G199" s="8">
        <v>1</v>
      </c>
      <c r="H199" s="8"/>
      <c r="I199" s="8"/>
      <c r="J199" s="8"/>
      <c r="K199" s="45"/>
      <c r="L199" s="8"/>
      <c r="M199" s="8"/>
      <c r="N199" s="8"/>
    </row>
    <row r="200" spans="1:14" ht="18" x14ac:dyDescent="0.2">
      <c r="A200" s="49"/>
      <c r="B200" s="49"/>
      <c r="C200" s="62"/>
      <c r="D200" s="34" t="s">
        <v>565</v>
      </c>
      <c r="E200" s="8"/>
      <c r="F200" s="8"/>
      <c r="G200" s="8">
        <v>1</v>
      </c>
      <c r="H200" s="8"/>
      <c r="I200" s="8"/>
      <c r="J200" s="8"/>
      <c r="K200" s="45"/>
      <c r="L200" s="8"/>
      <c r="M200" s="8"/>
      <c r="N200" s="8"/>
    </row>
    <row r="201" spans="1:14" ht="18" x14ac:dyDescent="0.2">
      <c r="A201" s="49"/>
      <c r="B201" s="49"/>
      <c r="C201" s="62"/>
      <c r="D201" s="34" t="s">
        <v>566</v>
      </c>
      <c r="E201" s="8"/>
      <c r="F201" s="8">
        <v>1</v>
      </c>
      <c r="G201" s="8"/>
      <c r="H201" s="8"/>
      <c r="I201" s="8"/>
      <c r="J201" s="8"/>
      <c r="K201" s="45"/>
      <c r="L201" s="8"/>
      <c r="M201" s="8"/>
      <c r="N201" s="8"/>
    </row>
    <row r="202" spans="1:14" ht="18" x14ac:dyDescent="0.2">
      <c r="A202" s="49"/>
      <c r="B202" s="49"/>
      <c r="C202" s="62"/>
      <c r="D202" s="34" t="s">
        <v>567</v>
      </c>
      <c r="E202" s="8"/>
      <c r="F202" s="8"/>
      <c r="G202" s="8"/>
      <c r="H202" s="8">
        <v>1</v>
      </c>
      <c r="I202" s="8"/>
      <c r="J202" s="8"/>
      <c r="K202" s="45"/>
      <c r="L202" s="8"/>
      <c r="M202" s="8"/>
      <c r="N202" s="8"/>
    </row>
    <row r="203" spans="1:14" ht="18" x14ac:dyDescent="0.2">
      <c r="A203" s="49" t="s">
        <v>568</v>
      </c>
      <c r="B203" s="49" t="s">
        <v>63</v>
      </c>
      <c r="C203" s="62">
        <v>6</v>
      </c>
      <c r="D203" s="34" t="s">
        <v>569</v>
      </c>
      <c r="E203" s="8"/>
      <c r="F203" s="8"/>
      <c r="G203" s="8"/>
      <c r="H203" s="8">
        <v>1</v>
      </c>
      <c r="I203" s="8"/>
      <c r="J203" s="8"/>
      <c r="K203" s="45"/>
      <c r="L203" s="45">
        <v>1</v>
      </c>
      <c r="M203" s="8"/>
      <c r="N203" s="8"/>
    </row>
    <row r="204" spans="1:14" ht="18" x14ac:dyDescent="0.2">
      <c r="A204" s="49"/>
      <c r="B204" s="49"/>
      <c r="C204" s="62"/>
      <c r="D204" s="34" t="s">
        <v>570</v>
      </c>
      <c r="E204" s="8"/>
      <c r="F204" s="8"/>
      <c r="G204" s="8"/>
      <c r="H204" s="8">
        <v>1</v>
      </c>
      <c r="I204" s="8"/>
      <c r="J204" s="8"/>
      <c r="K204" s="45"/>
      <c r="L204" s="45"/>
      <c r="M204" s="8"/>
      <c r="N204" s="8"/>
    </row>
    <row r="205" spans="1:14" ht="18" x14ac:dyDescent="0.2">
      <c r="A205" s="49"/>
      <c r="B205" s="49"/>
      <c r="C205" s="62"/>
      <c r="D205" s="34" t="s">
        <v>571</v>
      </c>
      <c r="E205" s="8"/>
      <c r="F205" s="8"/>
      <c r="G205" s="8"/>
      <c r="H205" s="8">
        <v>1</v>
      </c>
      <c r="I205" s="8"/>
      <c r="J205" s="8"/>
      <c r="K205" s="45"/>
      <c r="L205" s="45"/>
      <c r="M205" s="8"/>
      <c r="N205" s="8"/>
    </row>
    <row r="206" spans="1:14" ht="18" x14ac:dyDescent="0.2">
      <c r="A206" s="49"/>
      <c r="B206" s="49"/>
      <c r="C206" s="62"/>
      <c r="D206" s="34" t="s">
        <v>572</v>
      </c>
      <c r="E206" s="8"/>
      <c r="F206" s="8"/>
      <c r="G206" s="8"/>
      <c r="H206" s="8">
        <v>1</v>
      </c>
      <c r="I206" s="8"/>
      <c r="J206" s="8"/>
      <c r="K206" s="45"/>
      <c r="L206" s="45"/>
      <c r="M206" s="8"/>
      <c r="N206" s="8"/>
    </row>
    <row r="207" spans="1:14" ht="18" x14ac:dyDescent="0.2">
      <c r="A207" s="49"/>
      <c r="B207" s="49"/>
      <c r="C207" s="62"/>
      <c r="D207" s="34" t="s">
        <v>573</v>
      </c>
      <c r="E207" s="8"/>
      <c r="F207" s="8"/>
      <c r="G207" s="8">
        <v>1</v>
      </c>
      <c r="H207" s="8"/>
      <c r="I207" s="8"/>
      <c r="J207" s="8"/>
      <c r="K207" s="45"/>
      <c r="L207" s="45"/>
      <c r="M207" s="8"/>
      <c r="N207" s="8"/>
    </row>
    <row r="208" spans="1:14" ht="18" x14ac:dyDescent="0.2">
      <c r="A208" s="49"/>
      <c r="B208" s="49"/>
      <c r="C208" s="62"/>
      <c r="D208" s="34" t="s">
        <v>574</v>
      </c>
      <c r="E208" s="8"/>
      <c r="F208" s="8">
        <v>1</v>
      </c>
      <c r="G208" s="8"/>
      <c r="H208" s="8"/>
      <c r="I208" s="8"/>
      <c r="J208" s="8"/>
      <c r="K208" s="45"/>
      <c r="L208" s="45"/>
      <c r="M208" s="8"/>
      <c r="N208" s="8"/>
    </row>
    <row r="209" spans="1:14" ht="18" x14ac:dyDescent="0.2">
      <c r="A209" s="49" t="s">
        <v>575</v>
      </c>
      <c r="B209" s="49" t="s">
        <v>63</v>
      </c>
      <c r="C209" s="62"/>
      <c r="D209" s="34" t="s">
        <v>576</v>
      </c>
      <c r="E209" s="8"/>
      <c r="F209" s="8"/>
      <c r="G209" s="8"/>
      <c r="H209" s="8">
        <v>1</v>
      </c>
      <c r="I209" s="8"/>
      <c r="J209" s="8"/>
      <c r="K209" s="45"/>
      <c r="L209" s="45">
        <v>1</v>
      </c>
      <c r="M209" s="8"/>
      <c r="N209" s="8"/>
    </row>
    <row r="210" spans="1:14" ht="18" x14ac:dyDescent="0.2">
      <c r="A210" s="49"/>
      <c r="B210" s="49"/>
      <c r="C210" s="62"/>
      <c r="D210" s="34" t="s">
        <v>577</v>
      </c>
      <c r="E210" s="8"/>
      <c r="F210" s="8"/>
      <c r="G210" s="8">
        <v>1</v>
      </c>
      <c r="H210" s="8"/>
      <c r="I210" s="8"/>
      <c r="J210" s="8"/>
      <c r="K210" s="45"/>
      <c r="L210" s="45"/>
      <c r="M210" s="8"/>
      <c r="N210" s="8"/>
    </row>
    <row r="211" spans="1:14" ht="18" x14ac:dyDescent="0.2">
      <c r="A211" s="49"/>
      <c r="B211" s="49"/>
      <c r="C211" s="62"/>
      <c r="D211" s="34" t="s">
        <v>578</v>
      </c>
      <c r="E211" s="8"/>
      <c r="F211" s="8">
        <v>1</v>
      </c>
      <c r="G211" s="8"/>
      <c r="H211" s="8"/>
      <c r="I211" s="8"/>
      <c r="J211" s="8"/>
      <c r="K211" s="45"/>
      <c r="L211" s="45"/>
      <c r="M211" s="8"/>
      <c r="N211" s="8"/>
    </row>
    <row r="212" spans="1:14" ht="18" x14ac:dyDescent="0.2">
      <c r="A212" s="49"/>
      <c r="B212" s="49"/>
      <c r="C212" s="62"/>
      <c r="D212" s="34" t="s">
        <v>579</v>
      </c>
      <c r="E212" s="8"/>
      <c r="F212" s="8"/>
      <c r="G212" s="8"/>
      <c r="H212" s="8">
        <v>1</v>
      </c>
      <c r="I212" s="8"/>
      <c r="J212" s="8"/>
      <c r="K212" s="45"/>
      <c r="L212" s="45"/>
      <c r="M212" s="8"/>
      <c r="N212" s="8"/>
    </row>
    <row r="213" spans="1:14" ht="18" x14ac:dyDescent="0.2">
      <c r="A213" s="49"/>
      <c r="B213" s="49"/>
      <c r="C213" s="62"/>
      <c r="D213" s="34" t="s">
        <v>580</v>
      </c>
      <c r="E213" s="8"/>
      <c r="F213" s="8"/>
      <c r="G213" s="8"/>
      <c r="H213" s="8">
        <v>1</v>
      </c>
      <c r="I213" s="8"/>
      <c r="J213" s="8"/>
      <c r="K213" s="45"/>
      <c r="L213" s="45"/>
      <c r="M213" s="8"/>
      <c r="N213" s="8"/>
    </row>
    <row r="214" spans="1:14" ht="18" x14ac:dyDescent="0.2">
      <c r="A214" s="49"/>
      <c r="B214" s="49"/>
      <c r="C214" s="62"/>
      <c r="D214" s="34" t="s">
        <v>581</v>
      </c>
      <c r="E214" s="8"/>
      <c r="F214" s="8"/>
      <c r="G214" s="8"/>
      <c r="H214" s="8">
        <v>1</v>
      </c>
      <c r="I214" s="8"/>
      <c r="J214" s="8"/>
      <c r="K214" s="45"/>
      <c r="L214" s="45"/>
      <c r="M214" s="8"/>
      <c r="N214" s="8"/>
    </row>
    <row r="215" spans="1:14" ht="18" x14ac:dyDescent="0.2">
      <c r="A215" s="49" t="s">
        <v>582</v>
      </c>
      <c r="B215" s="49" t="s">
        <v>63</v>
      </c>
      <c r="C215" s="62">
        <v>5</v>
      </c>
      <c r="D215" s="34" t="s">
        <v>583</v>
      </c>
      <c r="E215" s="8"/>
      <c r="F215" s="8"/>
      <c r="G215" s="8"/>
      <c r="H215" s="8">
        <v>1</v>
      </c>
      <c r="I215" s="8"/>
      <c r="J215" s="8"/>
      <c r="K215" s="45"/>
      <c r="L215" s="45">
        <v>1</v>
      </c>
      <c r="M215" s="8"/>
      <c r="N215" s="8"/>
    </row>
    <row r="216" spans="1:14" ht="18" x14ac:dyDescent="0.2">
      <c r="A216" s="49"/>
      <c r="B216" s="49"/>
      <c r="C216" s="62"/>
      <c r="D216" s="34" t="s">
        <v>584</v>
      </c>
      <c r="E216" s="8"/>
      <c r="F216" s="8"/>
      <c r="G216" s="8"/>
      <c r="H216" s="8">
        <v>1</v>
      </c>
      <c r="I216" s="8"/>
      <c r="J216" s="8"/>
      <c r="K216" s="45"/>
      <c r="L216" s="45"/>
      <c r="M216" s="8"/>
      <c r="N216" s="8"/>
    </row>
    <row r="217" spans="1:14" ht="18" x14ac:dyDescent="0.2">
      <c r="A217" s="49"/>
      <c r="B217" s="49"/>
      <c r="C217" s="62"/>
      <c r="D217" s="34" t="s">
        <v>585</v>
      </c>
      <c r="E217" s="8"/>
      <c r="F217" s="8"/>
      <c r="G217" s="8"/>
      <c r="H217" s="8">
        <v>1</v>
      </c>
      <c r="I217" s="8"/>
      <c r="J217" s="8"/>
      <c r="K217" s="45"/>
      <c r="L217" s="45"/>
      <c r="M217" s="8"/>
      <c r="N217" s="8"/>
    </row>
    <row r="218" spans="1:14" ht="18" x14ac:dyDescent="0.2">
      <c r="A218" s="49"/>
      <c r="B218" s="49"/>
      <c r="C218" s="62"/>
      <c r="D218" s="34" t="s">
        <v>586</v>
      </c>
      <c r="E218" s="8"/>
      <c r="F218" s="8"/>
      <c r="G218" s="8"/>
      <c r="H218" s="8">
        <v>1</v>
      </c>
      <c r="I218" s="8"/>
      <c r="J218" s="8"/>
      <c r="K218" s="45"/>
      <c r="L218" s="45"/>
      <c r="M218" s="8"/>
      <c r="N218" s="8"/>
    </row>
    <row r="219" spans="1:14" ht="18" x14ac:dyDescent="0.2">
      <c r="A219" s="49"/>
      <c r="B219" s="49"/>
      <c r="C219" s="62"/>
      <c r="D219" s="34" t="s">
        <v>587</v>
      </c>
      <c r="E219" s="8"/>
      <c r="F219" s="8"/>
      <c r="G219" s="8">
        <v>1</v>
      </c>
      <c r="H219" s="8"/>
      <c r="I219" s="8"/>
      <c r="J219" s="8"/>
      <c r="K219" s="45"/>
      <c r="L219" s="45"/>
      <c r="M219" s="8"/>
      <c r="N219" s="8"/>
    </row>
    <row r="220" spans="1:14" ht="18" x14ac:dyDescent="0.2">
      <c r="A220" s="49" t="s">
        <v>588</v>
      </c>
      <c r="B220" s="49" t="s">
        <v>63</v>
      </c>
      <c r="C220" s="62">
        <v>5</v>
      </c>
      <c r="D220" s="34" t="s">
        <v>589</v>
      </c>
      <c r="E220" s="8"/>
      <c r="F220" s="8"/>
      <c r="G220" s="8"/>
      <c r="H220" s="8">
        <v>1</v>
      </c>
      <c r="I220" s="8"/>
      <c r="J220" s="8"/>
      <c r="K220" s="45"/>
      <c r="L220" s="45">
        <v>1</v>
      </c>
      <c r="M220" s="8"/>
      <c r="N220" s="8"/>
    </row>
    <row r="221" spans="1:14" ht="18" x14ac:dyDescent="0.2">
      <c r="A221" s="49"/>
      <c r="B221" s="49"/>
      <c r="C221" s="62"/>
      <c r="D221" s="34" t="s">
        <v>590</v>
      </c>
      <c r="E221" s="8"/>
      <c r="F221" s="8"/>
      <c r="G221" s="8"/>
      <c r="H221" s="8">
        <v>1</v>
      </c>
      <c r="I221" s="8"/>
      <c r="J221" s="8"/>
      <c r="K221" s="45"/>
      <c r="L221" s="45"/>
      <c r="M221" s="8"/>
      <c r="N221" s="8"/>
    </row>
    <row r="222" spans="1:14" ht="18" x14ac:dyDescent="0.2">
      <c r="A222" s="49"/>
      <c r="B222" s="49"/>
      <c r="C222" s="62"/>
      <c r="D222" s="34" t="s">
        <v>591</v>
      </c>
      <c r="E222" s="8"/>
      <c r="F222" s="8"/>
      <c r="G222" s="8">
        <v>1</v>
      </c>
      <c r="H222" s="8"/>
      <c r="I222" s="8"/>
      <c r="J222" s="8"/>
      <c r="K222" s="45"/>
      <c r="L222" s="45"/>
      <c r="M222" s="8"/>
      <c r="N222" s="8"/>
    </row>
    <row r="223" spans="1:14" ht="18" x14ac:dyDescent="0.2">
      <c r="A223" s="49"/>
      <c r="B223" s="49"/>
      <c r="C223" s="62"/>
      <c r="D223" s="34" t="s">
        <v>592</v>
      </c>
      <c r="E223" s="8"/>
      <c r="F223" s="8"/>
      <c r="G223" s="8"/>
      <c r="H223" s="8">
        <v>1</v>
      </c>
      <c r="I223" s="8"/>
      <c r="J223" s="8"/>
      <c r="K223" s="45"/>
      <c r="L223" s="45"/>
      <c r="M223" s="8"/>
      <c r="N223" s="8"/>
    </row>
    <row r="224" spans="1:14" ht="18" x14ac:dyDescent="0.2">
      <c r="A224" s="49"/>
      <c r="B224" s="49"/>
      <c r="C224" s="62"/>
      <c r="D224" s="34" t="s">
        <v>593</v>
      </c>
      <c r="E224" s="8"/>
      <c r="F224" s="8"/>
      <c r="G224" s="8"/>
      <c r="H224" s="8">
        <v>1</v>
      </c>
      <c r="I224" s="8"/>
      <c r="J224" s="8"/>
      <c r="K224" s="45"/>
      <c r="L224" s="45"/>
      <c r="M224" s="8"/>
      <c r="N224" s="8"/>
    </row>
    <row r="225" spans="1:14" ht="18" x14ac:dyDescent="0.2">
      <c r="A225" s="49" t="s">
        <v>594</v>
      </c>
      <c r="B225" s="49" t="s">
        <v>63</v>
      </c>
      <c r="C225" s="62">
        <v>8</v>
      </c>
      <c r="D225" s="34" t="s">
        <v>595</v>
      </c>
      <c r="E225" s="8"/>
      <c r="F225" s="8"/>
      <c r="G225" s="8"/>
      <c r="H225" s="8">
        <v>1</v>
      </c>
      <c r="I225" s="8"/>
      <c r="J225" s="8"/>
      <c r="K225" s="8"/>
      <c r="L225" s="45"/>
      <c r="M225" s="45">
        <v>1</v>
      </c>
      <c r="N225" s="8"/>
    </row>
    <row r="226" spans="1:14" ht="18" x14ac:dyDescent="0.2">
      <c r="A226" s="49"/>
      <c r="B226" s="49"/>
      <c r="C226" s="62"/>
      <c r="D226" s="34" t="s">
        <v>596</v>
      </c>
      <c r="E226" s="8"/>
      <c r="F226" s="8"/>
      <c r="G226" s="8">
        <v>1</v>
      </c>
      <c r="H226" s="8"/>
      <c r="I226" s="8"/>
      <c r="J226" s="8"/>
      <c r="K226" s="8"/>
      <c r="L226" s="45"/>
      <c r="M226" s="45"/>
      <c r="N226" s="8"/>
    </row>
    <row r="227" spans="1:14" ht="18" x14ac:dyDescent="0.2">
      <c r="A227" s="49"/>
      <c r="B227" s="49"/>
      <c r="C227" s="62"/>
      <c r="D227" s="34" t="s">
        <v>597</v>
      </c>
      <c r="E227" s="8"/>
      <c r="F227" s="8">
        <v>1</v>
      </c>
      <c r="G227" s="8"/>
      <c r="H227" s="8"/>
      <c r="I227" s="8"/>
      <c r="J227" s="8"/>
      <c r="K227" s="8"/>
      <c r="L227" s="45"/>
      <c r="M227" s="45"/>
      <c r="N227" s="8"/>
    </row>
    <row r="228" spans="1:14" ht="18" x14ac:dyDescent="0.2">
      <c r="A228" s="49"/>
      <c r="B228" s="49"/>
      <c r="C228" s="62"/>
      <c r="D228" s="34" t="s">
        <v>598</v>
      </c>
      <c r="E228" s="8"/>
      <c r="F228" s="8">
        <v>1</v>
      </c>
      <c r="G228" s="8"/>
      <c r="H228" s="8"/>
      <c r="I228" s="8"/>
      <c r="J228" s="8"/>
      <c r="K228" s="8"/>
      <c r="L228" s="45"/>
      <c r="M228" s="45"/>
      <c r="N228" s="8"/>
    </row>
    <row r="229" spans="1:14" ht="18" x14ac:dyDescent="0.2">
      <c r="A229" s="49"/>
      <c r="B229" s="49"/>
      <c r="C229" s="62"/>
      <c r="D229" s="34" t="s">
        <v>599</v>
      </c>
      <c r="E229" s="8"/>
      <c r="F229" s="8">
        <v>1</v>
      </c>
      <c r="G229" s="8"/>
      <c r="H229" s="8"/>
      <c r="I229" s="8"/>
      <c r="J229" s="8"/>
      <c r="K229" s="8"/>
      <c r="L229" s="45"/>
      <c r="M229" s="45"/>
      <c r="N229" s="8"/>
    </row>
    <row r="230" spans="1:14" ht="18" x14ac:dyDescent="0.2">
      <c r="A230" s="49"/>
      <c r="B230" s="49"/>
      <c r="C230" s="62"/>
      <c r="D230" s="34" t="s">
        <v>600</v>
      </c>
      <c r="E230" s="8"/>
      <c r="F230" s="8">
        <v>1</v>
      </c>
      <c r="G230" s="8"/>
      <c r="H230" s="8"/>
      <c r="I230" s="8"/>
      <c r="J230" s="8"/>
      <c r="K230" s="8"/>
      <c r="L230" s="45"/>
      <c r="M230" s="45"/>
      <c r="N230" s="8"/>
    </row>
    <row r="231" spans="1:14" ht="18" x14ac:dyDescent="0.2">
      <c r="A231" s="49"/>
      <c r="B231" s="49"/>
      <c r="C231" s="62"/>
      <c r="D231" s="34" t="s">
        <v>601</v>
      </c>
      <c r="E231" s="8"/>
      <c r="F231" s="8">
        <v>1</v>
      </c>
      <c r="G231" s="8"/>
      <c r="H231" s="8"/>
      <c r="I231" s="8"/>
      <c r="J231" s="8"/>
      <c r="K231" s="8"/>
      <c r="L231" s="45"/>
      <c r="M231" s="45"/>
      <c r="N231" s="8"/>
    </row>
    <row r="232" spans="1:14" ht="18" x14ac:dyDescent="0.2">
      <c r="A232" s="49"/>
      <c r="B232" s="49"/>
      <c r="C232" s="62"/>
      <c r="D232" s="34" t="s">
        <v>602</v>
      </c>
      <c r="E232" s="8"/>
      <c r="F232" s="8"/>
      <c r="G232" s="8"/>
      <c r="H232" s="8">
        <v>1</v>
      </c>
      <c r="I232" s="8"/>
      <c r="J232" s="8"/>
      <c r="K232" s="8"/>
      <c r="L232" s="45"/>
      <c r="M232" s="45"/>
      <c r="N232" s="8"/>
    </row>
    <row r="233" spans="1:14" ht="18" x14ac:dyDescent="0.2">
      <c r="A233" s="49" t="s">
        <v>603</v>
      </c>
      <c r="B233" s="49" t="s">
        <v>63</v>
      </c>
      <c r="C233" s="62">
        <v>5</v>
      </c>
      <c r="D233" s="34" t="s">
        <v>604</v>
      </c>
      <c r="E233" s="8"/>
      <c r="F233" s="8"/>
      <c r="G233" s="8">
        <v>1</v>
      </c>
      <c r="H233" s="8"/>
      <c r="I233" s="8"/>
      <c r="J233" s="8"/>
      <c r="K233" s="8"/>
      <c r="L233" s="45">
        <v>1</v>
      </c>
      <c r="M233" s="45"/>
      <c r="N233" s="8"/>
    </row>
    <row r="234" spans="1:14" ht="18" x14ac:dyDescent="0.2">
      <c r="A234" s="49"/>
      <c r="B234" s="49"/>
      <c r="C234" s="62"/>
      <c r="D234" s="34" t="s">
        <v>605</v>
      </c>
      <c r="E234" s="8"/>
      <c r="F234" s="8"/>
      <c r="G234" s="8"/>
      <c r="H234" s="8">
        <v>1</v>
      </c>
      <c r="I234" s="8"/>
      <c r="J234" s="8"/>
      <c r="K234" s="8"/>
      <c r="L234" s="45"/>
      <c r="M234" s="45"/>
      <c r="N234" s="8"/>
    </row>
    <row r="235" spans="1:14" ht="18" x14ac:dyDescent="0.2">
      <c r="A235" s="49"/>
      <c r="B235" s="49"/>
      <c r="C235" s="62"/>
      <c r="D235" s="34" t="s">
        <v>606</v>
      </c>
      <c r="E235" s="8"/>
      <c r="F235" s="8"/>
      <c r="G235" s="8"/>
      <c r="H235" s="8">
        <v>1</v>
      </c>
      <c r="I235" s="8"/>
      <c r="J235" s="8"/>
      <c r="K235" s="8"/>
      <c r="L235" s="45"/>
      <c r="M235" s="45"/>
      <c r="N235" s="8"/>
    </row>
    <row r="236" spans="1:14" ht="18" x14ac:dyDescent="0.2">
      <c r="A236" s="49"/>
      <c r="B236" s="49"/>
      <c r="C236" s="62"/>
      <c r="D236" s="34" t="s">
        <v>607</v>
      </c>
      <c r="E236" s="8"/>
      <c r="F236" s="8"/>
      <c r="G236" s="8"/>
      <c r="H236" s="8">
        <v>1</v>
      </c>
      <c r="I236" s="8"/>
      <c r="J236" s="8"/>
      <c r="K236" s="8"/>
      <c r="L236" s="45"/>
      <c r="M236" s="45"/>
      <c r="N236" s="8"/>
    </row>
    <row r="237" spans="1:14" ht="18" x14ac:dyDescent="0.2">
      <c r="A237" s="49"/>
      <c r="B237" s="49"/>
      <c r="C237" s="62"/>
      <c r="D237" s="34" t="s">
        <v>608</v>
      </c>
      <c r="E237" s="8"/>
      <c r="F237" s="8"/>
      <c r="G237" s="8"/>
      <c r="H237" s="8">
        <v>1</v>
      </c>
      <c r="I237" s="8"/>
      <c r="J237" s="8"/>
      <c r="K237" s="8"/>
      <c r="L237" s="45"/>
      <c r="M237" s="45"/>
      <c r="N237" s="8"/>
    </row>
    <row r="238" spans="1:14" ht="18" x14ac:dyDescent="0.2">
      <c r="A238" s="49" t="s">
        <v>609</v>
      </c>
      <c r="B238" s="49" t="s">
        <v>63</v>
      </c>
      <c r="C238" s="62">
        <v>6</v>
      </c>
      <c r="D238" s="34" t="s">
        <v>610</v>
      </c>
      <c r="E238" s="8"/>
      <c r="F238" s="8"/>
      <c r="G238" s="8"/>
      <c r="H238" s="8">
        <v>1</v>
      </c>
      <c r="I238" s="8"/>
      <c r="J238" s="8"/>
      <c r="K238" s="8"/>
      <c r="L238" s="45">
        <v>1</v>
      </c>
      <c r="M238" s="8"/>
      <c r="N238" s="8"/>
    </row>
    <row r="239" spans="1:14" ht="18" x14ac:dyDescent="0.2">
      <c r="A239" s="49"/>
      <c r="B239" s="49"/>
      <c r="C239" s="62"/>
      <c r="D239" s="34" t="s">
        <v>611</v>
      </c>
      <c r="E239" s="8"/>
      <c r="F239" s="8"/>
      <c r="G239" s="8"/>
      <c r="H239" s="8">
        <v>1</v>
      </c>
      <c r="I239" s="8"/>
      <c r="J239" s="8"/>
      <c r="K239" s="8"/>
      <c r="L239" s="45"/>
      <c r="M239" s="8"/>
      <c r="N239" s="8"/>
    </row>
    <row r="240" spans="1:14" ht="18" x14ac:dyDescent="0.2">
      <c r="A240" s="49"/>
      <c r="B240" s="49"/>
      <c r="C240" s="62"/>
      <c r="D240" s="34" t="s">
        <v>612</v>
      </c>
      <c r="E240" s="8"/>
      <c r="F240" s="8"/>
      <c r="G240" s="8"/>
      <c r="H240" s="8">
        <v>1</v>
      </c>
      <c r="I240" s="8"/>
      <c r="J240" s="8"/>
      <c r="K240" s="8"/>
      <c r="L240" s="45"/>
      <c r="M240" s="8"/>
      <c r="N240" s="8"/>
    </row>
    <row r="241" spans="1:14" ht="18" x14ac:dyDescent="0.2">
      <c r="A241" s="49"/>
      <c r="B241" s="49"/>
      <c r="C241" s="62"/>
      <c r="D241" s="34" t="s">
        <v>613</v>
      </c>
      <c r="E241" s="8"/>
      <c r="F241" s="8"/>
      <c r="G241" s="8"/>
      <c r="H241" s="8">
        <v>1</v>
      </c>
      <c r="I241" s="8"/>
      <c r="J241" s="8"/>
      <c r="K241" s="8"/>
      <c r="L241" s="45"/>
      <c r="M241" s="8"/>
      <c r="N241" s="8"/>
    </row>
    <row r="242" spans="1:14" ht="18" x14ac:dyDescent="0.2">
      <c r="A242" s="49"/>
      <c r="B242" s="49"/>
      <c r="C242" s="62"/>
      <c r="D242" s="34" t="s">
        <v>614</v>
      </c>
      <c r="E242" s="8"/>
      <c r="F242" s="8"/>
      <c r="G242" s="8">
        <v>1</v>
      </c>
      <c r="H242" s="8"/>
      <c r="I242" s="8"/>
      <c r="J242" s="8"/>
      <c r="K242" s="8"/>
      <c r="L242" s="45"/>
      <c r="M242" s="8"/>
      <c r="N242" s="8"/>
    </row>
    <row r="243" spans="1:14" ht="18" x14ac:dyDescent="0.2">
      <c r="A243" s="49"/>
      <c r="B243" s="49"/>
      <c r="C243" s="62"/>
      <c r="D243" s="34" t="s">
        <v>615</v>
      </c>
      <c r="E243" s="8"/>
      <c r="F243" s="8"/>
      <c r="G243" s="8"/>
      <c r="H243" s="8">
        <v>1</v>
      </c>
      <c r="I243" s="8"/>
      <c r="J243" s="8"/>
      <c r="K243" s="8"/>
      <c r="L243" s="45"/>
      <c r="M243" s="8"/>
      <c r="N243" s="8"/>
    </row>
    <row r="244" spans="1:14" ht="18" x14ac:dyDescent="0.2">
      <c r="A244" s="49" t="s">
        <v>616</v>
      </c>
      <c r="B244" s="49" t="s">
        <v>63</v>
      </c>
      <c r="C244" s="62">
        <v>4</v>
      </c>
      <c r="D244" s="34" t="s">
        <v>617</v>
      </c>
      <c r="E244" s="8"/>
      <c r="F244" s="8"/>
      <c r="G244" s="8"/>
      <c r="H244" s="8">
        <v>1</v>
      </c>
      <c r="I244" s="8"/>
      <c r="J244" s="8"/>
      <c r="K244" s="8"/>
      <c r="L244" s="45">
        <v>1</v>
      </c>
      <c r="M244" s="8"/>
      <c r="N244" s="8"/>
    </row>
    <row r="245" spans="1:14" ht="18" x14ac:dyDescent="0.2">
      <c r="A245" s="49"/>
      <c r="B245" s="49"/>
      <c r="C245" s="62"/>
      <c r="D245" s="34" t="s">
        <v>618</v>
      </c>
      <c r="E245" s="8"/>
      <c r="F245" s="8"/>
      <c r="G245" s="8">
        <v>1</v>
      </c>
      <c r="H245" s="8"/>
      <c r="I245" s="8"/>
      <c r="J245" s="8"/>
      <c r="K245" s="8"/>
      <c r="L245" s="45"/>
      <c r="M245" s="8"/>
      <c r="N245" s="8"/>
    </row>
    <row r="246" spans="1:14" ht="18" x14ac:dyDescent="0.2">
      <c r="A246" s="49"/>
      <c r="B246" s="49"/>
      <c r="C246" s="62"/>
      <c r="D246" s="34" t="s">
        <v>619</v>
      </c>
      <c r="E246" s="8"/>
      <c r="F246" s="8"/>
      <c r="G246" s="8"/>
      <c r="H246" s="8">
        <v>1</v>
      </c>
      <c r="I246" s="8"/>
      <c r="J246" s="8"/>
      <c r="K246" s="8"/>
      <c r="L246" s="45"/>
      <c r="M246" s="8"/>
      <c r="N246" s="8"/>
    </row>
    <row r="247" spans="1:14" ht="18" x14ac:dyDescent="0.2">
      <c r="A247" s="49"/>
      <c r="B247" s="49"/>
      <c r="C247" s="62"/>
      <c r="D247" s="34" t="s">
        <v>620</v>
      </c>
      <c r="E247" s="8"/>
      <c r="F247" s="8"/>
      <c r="G247" s="8"/>
      <c r="H247" s="8">
        <v>1</v>
      </c>
      <c r="I247" s="8"/>
      <c r="J247" s="8"/>
      <c r="K247" s="8"/>
      <c r="L247" s="45"/>
      <c r="M247" s="8"/>
      <c r="N247" s="8"/>
    </row>
    <row r="248" spans="1:14" ht="18" x14ac:dyDescent="0.2">
      <c r="A248" s="49" t="s">
        <v>621</v>
      </c>
      <c r="B248" s="49" t="s">
        <v>63</v>
      </c>
      <c r="C248" s="62">
        <v>4</v>
      </c>
      <c r="D248" s="34" t="s">
        <v>622</v>
      </c>
      <c r="E248" s="8"/>
      <c r="F248" s="8"/>
      <c r="G248" s="8"/>
      <c r="H248" s="8">
        <v>1</v>
      </c>
      <c r="I248" s="8"/>
      <c r="J248" s="8"/>
      <c r="K248" s="8"/>
      <c r="L248" s="45">
        <v>1</v>
      </c>
      <c r="M248" s="8"/>
      <c r="N248" s="8"/>
    </row>
    <row r="249" spans="1:14" ht="18" x14ac:dyDescent="0.2">
      <c r="A249" s="49"/>
      <c r="B249" s="49"/>
      <c r="C249" s="62"/>
      <c r="D249" s="34" t="s">
        <v>623</v>
      </c>
      <c r="E249" s="8"/>
      <c r="F249" s="8"/>
      <c r="G249" s="8"/>
      <c r="H249" s="8">
        <v>1</v>
      </c>
      <c r="I249" s="8"/>
      <c r="J249" s="8"/>
      <c r="K249" s="8"/>
      <c r="L249" s="45"/>
      <c r="M249" s="8"/>
      <c r="N249" s="8"/>
    </row>
    <row r="250" spans="1:14" ht="18" x14ac:dyDescent="0.2">
      <c r="A250" s="49"/>
      <c r="B250" s="49"/>
      <c r="C250" s="62"/>
      <c r="D250" s="34" t="s">
        <v>624</v>
      </c>
      <c r="E250" s="8"/>
      <c r="F250" s="8"/>
      <c r="G250" s="8">
        <v>1</v>
      </c>
      <c r="H250" s="8"/>
      <c r="I250" s="8"/>
      <c r="J250" s="8"/>
      <c r="K250" s="8"/>
      <c r="L250" s="45"/>
      <c r="M250" s="8"/>
      <c r="N250" s="8"/>
    </row>
    <row r="251" spans="1:14" ht="18" x14ac:dyDescent="0.2">
      <c r="A251" s="49"/>
      <c r="B251" s="49"/>
      <c r="C251" s="62"/>
      <c r="D251" s="34" t="s">
        <v>625</v>
      </c>
      <c r="E251" s="8"/>
      <c r="F251" s="8">
        <v>1</v>
      </c>
      <c r="G251" s="8"/>
      <c r="H251" s="8"/>
      <c r="I251" s="8"/>
      <c r="J251" s="8"/>
      <c r="K251" s="8"/>
      <c r="L251" s="45"/>
      <c r="M251" s="8"/>
      <c r="N251" s="8"/>
    </row>
    <row r="252" spans="1:14" ht="18" x14ac:dyDescent="0.2">
      <c r="A252" s="49" t="s">
        <v>626</v>
      </c>
      <c r="B252" s="49" t="s">
        <v>63</v>
      </c>
      <c r="C252" s="62">
        <v>5</v>
      </c>
      <c r="D252" s="34" t="s">
        <v>627</v>
      </c>
      <c r="E252" s="8"/>
      <c r="F252" s="8"/>
      <c r="G252" s="8"/>
      <c r="H252" s="8">
        <v>1</v>
      </c>
      <c r="I252" s="8"/>
      <c r="J252" s="8"/>
      <c r="K252" s="8"/>
      <c r="L252" s="45">
        <v>1</v>
      </c>
      <c r="M252" s="8"/>
      <c r="N252" s="8"/>
    </row>
    <row r="253" spans="1:14" ht="18" x14ac:dyDescent="0.2">
      <c r="A253" s="49"/>
      <c r="B253" s="49"/>
      <c r="C253" s="62"/>
      <c r="D253" s="34" t="s">
        <v>628</v>
      </c>
      <c r="E253" s="8"/>
      <c r="F253" s="8"/>
      <c r="G253" s="8">
        <v>1</v>
      </c>
      <c r="H253" s="8"/>
      <c r="I253" s="8"/>
      <c r="J253" s="8"/>
      <c r="K253" s="8"/>
      <c r="L253" s="45"/>
      <c r="M253" s="8"/>
      <c r="N253" s="8"/>
    </row>
    <row r="254" spans="1:14" ht="18" x14ac:dyDescent="0.2">
      <c r="A254" s="49"/>
      <c r="B254" s="49"/>
      <c r="C254" s="62"/>
      <c r="D254" s="34" t="s">
        <v>629</v>
      </c>
      <c r="E254" s="8"/>
      <c r="F254" s="8"/>
      <c r="G254" s="8"/>
      <c r="H254" s="8">
        <v>1</v>
      </c>
      <c r="I254" s="8"/>
      <c r="J254" s="8"/>
      <c r="K254" s="8"/>
      <c r="L254" s="45"/>
      <c r="M254" s="8"/>
      <c r="N254" s="8"/>
    </row>
    <row r="255" spans="1:14" ht="18" x14ac:dyDescent="0.2">
      <c r="A255" s="49"/>
      <c r="B255" s="49"/>
      <c r="C255" s="62"/>
      <c r="D255" s="34" t="s">
        <v>630</v>
      </c>
      <c r="E255" s="8"/>
      <c r="F255" s="8"/>
      <c r="G255" s="8"/>
      <c r="H255" s="8">
        <v>1</v>
      </c>
      <c r="I255" s="8"/>
      <c r="J255" s="8"/>
      <c r="K255" s="8"/>
      <c r="L255" s="45"/>
      <c r="M255" s="8"/>
      <c r="N255" s="8"/>
    </row>
    <row r="256" spans="1:14" ht="18" x14ac:dyDescent="0.2">
      <c r="A256" s="49"/>
      <c r="B256" s="49"/>
      <c r="C256" s="62"/>
      <c r="D256" s="34" t="s">
        <v>631</v>
      </c>
      <c r="E256" s="8"/>
      <c r="F256" s="8"/>
      <c r="G256" s="8"/>
      <c r="H256" s="8">
        <v>1</v>
      </c>
      <c r="I256" s="8"/>
      <c r="J256" s="8"/>
      <c r="K256" s="8"/>
      <c r="L256" s="45"/>
      <c r="M256" s="8"/>
      <c r="N256" s="8"/>
    </row>
    <row r="257" spans="1:14" ht="18" x14ac:dyDescent="0.2">
      <c r="A257" s="49" t="s">
        <v>632</v>
      </c>
      <c r="B257" s="49" t="s">
        <v>63</v>
      </c>
      <c r="C257" s="62">
        <v>7</v>
      </c>
      <c r="D257" s="34" t="s">
        <v>633</v>
      </c>
      <c r="E257" s="8"/>
      <c r="F257" s="8"/>
      <c r="G257" s="8"/>
      <c r="H257" s="8">
        <v>1</v>
      </c>
      <c r="I257" s="8"/>
      <c r="J257" s="8"/>
      <c r="K257" s="8"/>
      <c r="L257" s="45">
        <v>1</v>
      </c>
      <c r="M257" s="8"/>
      <c r="N257" s="8"/>
    </row>
    <row r="258" spans="1:14" ht="18" x14ac:dyDescent="0.2">
      <c r="A258" s="49"/>
      <c r="B258" s="49"/>
      <c r="C258" s="62"/>
      <c r="D258" s="34" t="s">
        <v>634</v>
      </c>
      <c r="E258" s="8"/>
      <c r="F258" s="8"/>
      <c r="G258" s="8">
        <v>1</v>
      </c>
      <c r="H258" s="8"/>
      <c r="I258" s="8"/>
      <c r="J258" s="8"/>
      <c r="K258" s="8"/>
      <c r="L258" s="45"/>
      <c r="M258" s="8"/>
      <c r="N258" s="8"/>
    </row>
    <row r="259" spans="1:14" ht="18" x14ac:dyDescent="0.2">
      <c r="A259" s="49"/>
      <c r="B259" s="49"/>
      <c r="C259" s="62"/>
      <c r="D259" s="34" t="s">
        <v>635</v>
      </c>
      <c r="E259" s="8"/>
      <c r="F259" s="8">
        <v>1</v>
      </c>
      <c r="G259" s="8"/>
      <c r="H259" s="8"/>
      <c r="I259" s="8"/>
      <c r="J259" s="8"/>
      <c r="K259" s="8"/>
      <c r="L259" s="45"/>
      <c r="M259" s="8"/>
      <c r="N259" s="8"/>
    </row>
    <row r="260" spans="1:14" ht="18" x14ac:dyDescent="0.2">
      <c r="A260" s="49"/>
      <c r="B260" s="49"/>
      <c r="C260" s="62"/>
      <c r="D260" s="34" t="s">
        <v>636</v>
      </c>
      <c r="E260" s="8"/>
      <c r="F260" s="8"/>
      <c r="G260" s="8"/>
      <c r="H260" s="8">
        <v>1</v>
      </c>
      <c r="I260" s="8"/>
      <c r="J260" s="8"/>
      <c r="K260" s="8"/>
      <c r="L260" s="45"/>
      <c r="M260" s="8"/>
      <c r="N260" s="8"/>
    </row>
    <row r="261" spans="1:14" ht="18" x14ac:dyDescent="0.2">
      <c r="A261" s="49"/>
      <c r="B261" s="49"/>
      <c r="C261" s="62"/>
      <c r="D261" s="34" t="s">
        <v>637</v>
      </c>
      <c r="E261" s="8"/>
      <c r="F261" s="8"/>
      <c r="G261" s="8"/>
      <c r="H261" s="8">
        <v>1</v>
      </c>
      <c r="I261" s="8"/>
      <c r="J261" s="8"/>
      <c r="K261" s="8"/>
      <c r="L261" s="45"/>
      <c r="M261" s="8"/>
      <c r="N261" s="8"/>
    </row>
    <row r="262" spans="1:14" ht="18" x14ac:dyDescent="0.2">
      <c r="A262" s="49"/>
      <c r="B262" s="49"/>
      <c r="C262" s="62"/>
      <c r="D262" s="34" t="s">
        <v>638</v>
      </c>
      <c r="E262" s="8"/>
      <c r="F262" s="8"/>
      <c r="G262" s="8">
        <v>1</v>
      </c>
      <c r="H262" s="8"/>
      <c r="I262" s="8"/>
      <c r="J262" s="8"/>
      <c r="K262" s="8"/>
      <c r="L262" s="45"/>
      <c r="M262" s="8"/>
      <c r="N262" s="8"/>
    </row>
    <row r="263" spans="1:14" ht="18" x14ac:dyDescent="0.2">
      <c r="A263" s="49"/>
      <c r="B263" s="49"/>
      <c r="C263" s="62"/>
      <c r="D263" s="34" t="s">
        <v>639</v>
      </c>
      <c r="E263" s="8"/>
      <c r="F263" s="8"/>
      <c r="G263" s="8">
        <v>1</v>
      </c>
      <c r="H263" s="8"/>
      <c r="I263" s="8"/>
      <c r="J263" s="8"/>
      <c r="K263" s="8"/>
      <c r="L263" s="45"/>
      <c r="M263" s="8"/>
      <c r="N263" s="8"/>
    </row>
    <row r="264" spans="1:14" x14ac:dyDescent="0.25">
      <c r="A264" s="25"/>
      <c r="B264" s="25"/>
      <c r="F264">
        <f t="shared" ref="F264:N264" si="0">SUM(F3:F263)</f>
        <v>42</v>
      </c>
      <c r="G264">
        <f t="shared" si="0"/>
        <v>78</v>
      </c>
      <c r="H264">
        <f t="shared" si="0"/>
        <v>140</v>
      </c>
      <c r="I264">
        <f t="shared" si="0"/>
        <v>0</v>
      </c>
      <c r="J264">
        <f t="shared" si="0"/>
        <v>0</v>
      </c>
      <c r="K264">
        <f t="shared" si="0"/>
        <v>26</v>
      </c>
      <c r="L264">
        <f t="shared" si="0"/>
        <v>22</v>
      </c>
      <c r="M264">
        <f t="shared" si="0"/>
        <v>2</v>
      </c>
      <c r="N264">
        <f t="shared" si="0"/>
        <v>0</v>
      </c>
    </row>
    <row r="271" spans="1:14" ht="21" x14ac:dyDescent="0.25">
      <c r="C271" s="1"/>
      <c r="D271" s="15" t="s">
        <v>69</v>
      </c>
      <c r="E271" s="1"/>
      <c r="F271" s="1"/>
      <c r="G271" s="1"/>
      <c r="H271" s="1"/>
      <c r="I271" s="1"/>
      <c r="J271" s="1"/>
      <c r="K271" s="1"/>
      <c r="L271" s="1"/>
      <c r="M271" s="1"/>
    </row>
    <row r="272" spans="1:14" ht="21" x14ac:dyDescent="0.25">
      <c r="C272" s="1"/>
      <c r="D272" s="15" t="s">
        <v>70</v>
      </c>
      <c r="E272" s="1"/>
      <c r="F272" s="1"/>
      <c r="G272" s="1"/>
      <c r="H272" s="1"/>
      <c r="I272" s="1"/>
      <c r="J272" s="1"/>
      <c r="K272" s="1"/>
      <c r="L272" s="1"/>
      <c r="M272" s="1"/>
    </row>
    <row r="273" spans="3:13" ht="21" x14ac:dyDescent="0.25">
      <c r="C273" s="1"/>
      <c r="D273" s="16" t="s">
        <v>71</v>
      </c>
      <c r="E273" s="1"/>
      <c r="F273" s="1"/>
      <c r="G273" s="1"/>
      <c r="H273" s="1"/>
      <c r="I273" s="1"/>
      <c r="J273" s="1"/>
      <c r="K273" s="1"/>
      <c r="L273" s="1"/>
      <c r="M273" s="1"/>
    </row>
    <row r="274" spans="3:13" ht="21" x14ac:dyDescent="0.25">
      <c r="C274" s="1"/>
      <c r="D274" s="16" t="s">
        <v>75</v>
      </c>
      <c r="E274" s="1"/>
      <c r="F274" s="1"/>
      <c r="G274" s="1"/>
      <c r="H274" s="1"/>
      <c r="I274" s="1"/>
      <c r="J274" t="s">
        <v>31</v>
      </c>
      <c r="K274" t="s">
        <v>1</v>
      </c>
      <c r="L274" t="s">
        <v>0</v>
      </c>
    </row>
    <row r="275" spans="3:13" ht="21" x14ac:dyDescent="0.25">
      <c r="C275" s="1"/>
      <c r="D275" s="2"/>
      <c r="E275" s="1"/>
      <c r="F275" s="1"/>
      <c r="G275" s="1"/>
      <c r="H275" s="1"/>
      <c r="I275" s="1"/>
      <c r="J275" t="s">
        <v>32</v>
      </c>
      <c r="K275" s="4">
        <f>26/26</f>
        <v>1</v>
      </c>
      <c r="L275" s="4">
        <f>36/36</f>
        <v>1</v>
      </c>
      <c r="M275" s="4"/>
    </row>
    <row r="276" spans="3:13" ht="22" x14ac:dyDescent="0.25">
      <c r="C276" s="1"/>
      <c r="D276" s="2" t="s">
        <v>33</v>
      </c>
      <c r="E276" s="1"/>
      <c r="F276" s="1"/>
      <c r="G276" s="1"/>
      <c r="H276" s="1"/>
      <c r="I276" s="1"/>
      <c r="J276" t="s">
        <v>34</v>
      </c>
      <c r="K276" s="4">
        <f>26/48</f>
        <v>0.54166666666666663</v>
      </c>
      <c r="L276" s="4">
        <f>120/260</f>
        <v>0.46153846153846156</v>
      </c>
      <c r="M276" s="4"/>
    </row>
    <row r="277" spans="3:13" ht="21" x14ac:dyDescent="0.25">
      <c r="C277" s="1"/>
      <c r="D277" s="2"/>
      <c r="E277" s="1"/>
      <c r="F277" s="1"/>
      <c r="G277" s="1"/>
      <c r="H277" s="1"/>
      <c r="I277" s="1"/>
      <c r="J277" t="s">
        <v>35</v>
      </c>
      <c r="K277" s="4">
        <f>2*((K275*K276)/(K275+K276))</f>
        <v>0.70270270270270274</v>
      </c>
      <c r="L277" s="4">
        <f>2*((L275*L276)/(L275+L276))</f>
        <v>0.63157894736842102</v>
      </c>
      <c r="M277" s="4"/>
    </row>
    <row r="278" spans="3:13" ht="21" x14ac:dyDescent="0.25">
      <c r="C278" s="1"/>
      <c r="D278" s="2"/>
      <c r="E278" s="1"/>
      <c r="F278" s="1"/>
      <c r="G278" s="1"/>
      <c r="H278" s="1"/>
      <c r="I278" s="1"/>
      <c r="J278" s="1" t="s">
        <v>147</v>
      </c>
      <c r="K278" s="1">
        <f>28/50</f>
        <v>0.56000000000000005</v>
      </c>
      <c r="L278" s="1">
        <f>120/260</f>
        <v>0.46153846153846156</v>
      </c>
      <c r="M278" s="1"/>
    </row>
    <row r="279" spans="3:13" ht="21" x14ac:dyDescent="0.25"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</row>
    <row r="280" spans="3:13" ht="21" x14ac:dyDescent="0.25"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</row>
    <row r="281" spans="3:13" ht="21" x14ac:dyDescent="0.25"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</row>
  </sheetData>
  <autoFilter ref="C1:C281" xr:uid="{FEC60DCA-7B70-3741-86CD-DAA473C34FB0}"/>
  <mergeCells count="223">
    <mergeCell ref="A252:A256"/>
    <mergeCell ref="L252:L256"/>
    <mergeCell ref="A257:A263"/>
    <mergeCell ref="L257:L263"/>
    <mergeCell ref="C252:C256"/>
    <mergeCell ref="C257:C263"/>
    <mergeCell ref="A244:A247"/>
    <mergeCell ref="L244:L247"/>
    <mergeCell ref="A248:A251"/>
    <mergeCell ref="L248:L251"/>
    <mergeCell ref="C248:C251"/>
    <mergeCell ref="B244:B247"/>
    <mergeCell ref="B248:B251"/>
    <mergeCell ref="B252:B256"/>
    <mergeCell ref="B257:B263"/>
    <mergeCell ref="C244:C247"/>
    <mergeCell ref="M225:M232"/>
    <mergeCell ref="A233:A237"/>
    <mergeCell ref="L233:L237"/>
    <mergeCell ref="M233:M237"/>
    <mergeCell ref="A238:A243"/>
    <mergeCell ref="L238:L243"/>
    <mergeCell ref="B225:B232"/>
    <mergeCell ref="B233:B237"/>
    <mergeCell ref="A220:A224"/>
    <mergeCell ref="K220:K224"/>
    <mergeCell ref="L220:L224"/>
    <mergeCell ref="A225:A232"/>
    <mergeCell ref="L225:L232"/>
    <mergeCell ref="B220:B224"/>
    <mergeCell ref="B238:B243"/>
    <mergeCell ref="C220:C224"/>
    <mergeCell ref="C225:C232"/>
    <mergeCell ref="C233:C237"/>
    <mergeCell ref="C238:C243"/>
    <mergeCell ref="A209:A214"/>
    <mergeCell ref="K209:K214"/>
    <mergeCell ref="L209:L214"/>
    <mergeCell ref="A215:A219"/>
    <mergeCell ref="K215:K219"/>
    <mergeCell ref="L215:L219"/>
    <mergeCell ref="B215:B219"/>
    <mergeCell ref="C209:C214"/>
    <mergeCell ref="M196:M197"/>
    <mergeCell ref="A198:A202"/>
    <mergeCell ref="K198:K202"/>
    <mergeCell ref="A203:A208"/>
    <mergeCell ref="K203:K208"/>
    <mergeCell ref="L203:L208"/>
    <mergeCell ref="B196:B197"/>
    <mergeCell ref="B198:B202"/>
    <mergeCell ref="B203:B208"/>
    <mergeCell ref="B209:B214"/>
    <mergeCell ref="C215:C219"/>
    <mergeCell ref="C196:C197"/>
    <mergeCell ref="C198:C202"/>
    <mergeCell ref="C203:C208"/>
    <mergeCell ref="A190:A195"/>
    <mergeCell ref="K190:K195"/>
    <mergeCell ref="L190:L195"/>
    <mergeCell ref="A196:A197"/>
    <mergeCell ref="K196:K197"/>
    <mergeCell ref="L196:L197"/>
    <mergeCell ref="L174:L177"/>
    <mergeCell ref="A178:A183"/>
    <mergeCell ref="K178:K183"/>
    <mergeCell ref="A184:A189"/>
    <mergeCell ref="K184:K189"/>
    <mergeCell ref="L184:L189"/>
    <mergeCell ref="B174:B177"/>
    <mergeCell ref="B178:B183"/>
    <mergeCell ref="B184:B189"/>
    <mergeCell ref="B190:B195"/>
    <mergeCell ref="C178:C183"/>
    <mergeCell ref="C184:C189"/>
    <mergeCell ref="C190:C195"/>
    <mergeCell ref="C174:C177"/>
    <mergeCell ref="A171:A173"/>
    <mergeCell ref="K171:K173"/>
    <mergeCell ref="A174:A177"/>
    <mergeCell ref="K174:K177"/>
    <mergeCell ref="B171:B173"/>
    <mergeCell ref="A163:A167"/>
    <mergeCell ref="K163:K167"/>
    <mergeCell ref="L163:L167"/>
    <mergeCell ref="A168:A170"/>
    <mergeCell ref="K168:K170"/>
    <mergeCell ref="L168:L170"/>
    <mergeCell ref="B163:B167"/>
    <mergeCell ref="B168:B170"/>
    <mergeCell ref="C163:C167"/>
    <mergeCell ref="C168:C170"/>
    <mergeCell ref="C171:C173"/>
    <mergeCell ref="A152:A155"/>
    <mergeCell ref="K152:K155"/>
    <mergeCell ref="A156:A162"/>
    <mergeCell ref="K156:K162"/>
    <mergeCell ref="B147:B151"/>
    <mergeCell ref="B152:B155"/>
    <mergeCell ref="B156:B162"/>
    <mergeCell ref="A141:A146"/>
    <mergeCell ref="K141:K146"/>
    <mergeCell ref="A147:A151"/>
    <mergeCell ref="K147:K151"/>
    <mergeCell ref="B141:B146"/>
    <mergeCell ref="C141:C146"/>
    <mergeCell ref="C147:C151"/>
    <mergeCell ref="C152:C155"/>
    <mergeCell ref="C156:C162"/>
    <mergeCell ref="A129:A134"/>
    <mergeCell ref="K129:K134"/>
    <mergeCell ref="L129:L134"/>
    <mergeCell ref="A135:A140"/>
    <mergeCell ref="K135:K140"/>
    <mergeCell ref="B129:B134"/>
    <mergeCell ref="B135:B140"/>
    <mergeCell ref="A117:A122"/>
    <mergeCell ref="L117:L122"/>
    <mergeCell ref="A123:A128"/>
    <mergeCell ref="K123:K128"/>
    <mergeCell ref="B117:B122"/>
    <mergeCell ref="B123:B128"/>
    <mergeCell ref="C123:C128"/>
    <mergeCell ref="C129:C134"/>
    <mergeCell ref="C135:C140"/>
    <mergeCell ref="C117:C122"/>
    <mergeCell ref="L98:L105"/>
    <mergeCell ref="A106:A111"/>
    <mergeCell ref="L106:L111"/>
    <mergeCell ref="A112:A116"/>
    <mergeCell ref="K112:K116"/>
    <mergeCell ref="B98:B105"/>
    <mergeCell ref="B106:B111"/>
    <mergeCell ref="B112:B116"/>
    <mergeCell ref="A92:A97"/>
    <mergeCell ref="K92:K97"/>
    <mergeCell ref="A98:A105"/>
    <mergeCell ref="K98:K105"/>
    <mergeCell ref="B92:B97"/>
    <mergeCell ref="C92:C97"/>
    <mergeCell ref="C98:C105"/>
    <mergeCell ref="C106:C111"/>
    <mergeCell ref="C112:C116"/>
    <mergeCell ref="A83:A88"/>
    <mergeCell ref="K83:K88"/>
    <mergeCell ref="A89:A91"/>
    <mergeCell ref="K89:K91"/>
    <mergeCell ref="B83:B88"/>
    <mergeCell ref="B89:B91"/>
    <mergeCell ref="C83:C88"/>
    <mergeCell ref="C89:C91"/>
    <mergeCell ref="A72:A77"/>
    <mergeCell ref="K72:K77"/>
    <mergeCell ref="A78:A82"/>
    <mergeCell ref="K78:K82"/>
    <mergeCell ref="B72:B77"/>
    <mergeCell ref="B78:B82"/>
    <mergeCell ref="C72:C77"/>
    <mergeCell ref="C78:C82"/>
    <mergeCell ref="A63:A68"/>
    <mergeCell ref="K63:K68"/>
    <mergeCell ref="A69:A71"/>
    <mergeCell ref="K69:K71"/>
    <mergeCell ref="B63:B68"/>
    <mergeCell ref="B69:B71"/>
    <mergeCell ref="C69:C71"/>
    <mergeCell ref="L45:L50"/>
    <mergeCell ref="A51:A57"/>
    <mergeCell ref="K51:K57"/>
    <mergeCell ref="A58:A62"/>
    <mergeCell ref="K58:K62"/>
    <mergeCell ref="B45:B50"/>
    <mergeCell ref="B51:B57"/>
    <mergeCell ref="B58:B62"/>
    <mergeCell ref="C45:C50"/>
    <mergeCell ref="C51:C57"/>
    <mergeCell ref="C58:C62"/>
    <mergeCell ref="C63:C68"/>
    <mergeCell ref="A40:A44"/>
    <mergeCell ref="K40:K44"/>
    <mergeCell ref="A45:A50"/>
    <mergeCell ref="K45:K50"/>
    <mergeCell ref="B40:B44"/>
    <mergeCell ref="A30:A33"/>
    <mergeCell ref="K30:K33"/>
    <mergeCell ref="L30:L33"/>
    <mergeCell ref="A34:A39"/>
    <mergeCell ref="K34:K39"/>
    <mergeCell ref="B30:B33"/>
    <mergeCell ref="B34:B39"/>
    <mergeCell ref="C30:C33"/>
    <mergeCell ref="C34:C39"/>
    <mergeCell ref="C40:C44"/>
    <mergeCell ref="A26:A29"/>
    <mergeCell ref="K26:K29"/>
    <mergeCell ref="B23:B25"/>
    <mergeCell ref="B26:B29"/>
    <mergeCell ref="C26:C29"/>
    <mergeCell ref="A13:A18"/>
    <mergeCell ref="K13:K18"/>
    <mergeCell ref="A19:A22"/>
    <mergeCell ref="K19:K22"/>
    <mergeCell ref="B13:B18"/>
    <mergeCell ref="B19:B22"/>
    <mergeCell ref="C13:C18"/>
    <mergeCell ref="C19:C22"/>
    <mergeCell ref="C23:C25"/>
    <mergeCell ref="F1:J1"/>
    <mergeCell ref="K1:N1"/>
    <mergeCell ref="A3:A9"/>
    <mergeCell ref="K3:K9"/>
    <mergeCell ref="A10:A12"/>
    <mergeCell ref="K10:K12"/>
    <mergeCell ref="B3:B9"/>
    <mergeCell ref="B10:B12"/>
    <mergeCell ref="A23:A25"/>
    <mergeCell ref="K23:K25"/>
    <mergeCell ref="L23:L25"/>
    <mergeCell ref="C3:C9"/>
    <mergeCell ref="C10:C12"/>
    <mergeCell ref="A1:A2"/>
    <mergeCell ref="B1:B2"/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4DE7-A8ED-214A-8D79-57F3F4177E82}">
  <dimension ref="A1:N126"/>
  <sheetViews>
    <sheetView tabSelected="1" topLeftCell="B86" workbookViewId="0">
      <selection activeCell="D102" sqref="D102"/>
    </sheetView>
  </sheetViews>
  <sheetFormatPr baseColWidth="10" defaultRowHeight="16" x14ac:dyDescent="0.2"/>
  <cols>
    <col min="1" max="1" width="38.6640625" customWidth="1"/>
    <col min="2" max="2" width="20.33203125" customWidth="1"/>
    <col min="3" max="3" width="15.5" customWidth="1"/>
    <col min="4" max="4" width="48.33203125" customWidth="1"/>
    <col min="5" max="5" width="15" customWidth="1"/>
  </cols>
  <sheetData>
    <row r="1" spans="1:14" ht="26" x14ac:dyDescent="0.3">
      <c r="A1" s="58" t="s">
        <v>38</v>
      </c>
      <c r="B1" s="59" t="s">
        <v>77</v>
      </c>
      <c r="C1" s="59" t="s">
        <v>78</v>
      </c>
      <c r="D1" s="59"/>
      <c r="E1" s="59"/>
      <c r="F1" s="52" t="s">
        <v>0</v>
      </c>
      <c r="G1" s="53"/>
      <c r="H1" s="53"/>
      <c r="I1" s="53"/>
      <c r="J1" s="54"/>
      <c r="K1" s="55" t="s">
        <v>1</v>
      </c>
      <c r="L1" s="55"/>
      <c r="M1" s="55"/>
      <c r="N1" s="56"/>
    </row>
    <row r="2" spans="1:14" ht="26" x14ac:dyDescent="0.3">
      <c r="A2" s="58"/>
      <c r="B2" s="59"/>
      <c r="C2" s="17" t="s">
        <v>79</v>
      </c>
      <c r="D2" s="17" t="s">
        <v>143</v>
      </c>
      <c r="E2" s="17" t="s">
        <v>142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3</v>
      </c>
      <c r="L2" s="24" t="s">
        <v>4</v>
      </c>
      <c r="M2" s="24" t="s">
        <v>5</v>
      </c>
      <c r="N2" s="24" t="s">
        <v>6</v>
      </c>
    </row>
    <row r="3" spans="1:14" ht="24" x14ac:dyDescent="0.3">
      <c r="A3" s="65" t="s">
        <v>148</v>
      </c>
      <c r="B3" s="65" t="s">
        <v>62</v>
      </c>
      <c r="C3" s="66">
        <v>4</v>
      </c>
      <c r="D3" s="37" t="s">
        <v>149</v>
      </c>
      <c r="E3" s="35"/>
      <c r="F3" s="35"/>
      <c r="G3" s="35">
        <v>1</v>
      </c>
      <c r="H3" s="35"/>
      <c r="I3" s="35"/>
      <c r="J3" s="35"/>
      <c r="K3" s="57">
        <v>1</v>
      </c>
      <c r="L3" s="35"/>
      <c r="M3" s="35"/>
      <c r="N3" s="35"/>
    </row>
    <row r="4" spans="1:14" ht="24" x14ac:dyDescent="0.3">
      <c r="A4" s="65"/>
      <c r="B4" s="65"/>
      <c r="C4" s="66"/>
      <c r="D4" s="37" t="s">
        <v>150</v>
      </c>
      <c r="E4" s="35"/>
      <c r="F4" s="35">
        <v>1</v>
      </c>
      <c r="G4" s="35"/>
      <c r="H4" s="35"/>
      <c r="I4" s="35"/>
      <c r="J4" s="35"/>
      <c r="K4" s="57"/>
      <c r="L4" s="35"/>
      <c r="M4" s="35"/>
      <c r="N4" s="35"/>
    </row>
    <row r="5" spans="1:14" ht="24" x14ac:dyDescent="0.3">
      <c r="A5" s="65"/>
      <c r="B5" s="65"/>
      <c r="C5" s="66"/>
      <c r="D5" s="37" t="s">
        <v>151</v>
      </c>
      <c r="E5" s="35"/>
      <c r="F5" s="35"/>
      <c r="G5" s="35">
        <v>1</v>
      </c>
      <c r="H5" s="35"/>
      <c r="I5" s="35"/>
      <c r="J5" s="35"/>
      <c r="K5" s="57"/>
      <c r="L5" s="35"/>
      <c r="M5" s="35"/>
      <c r="N5" s="35"/>
    </row>
    <row r="6" spans="1:14" ht="18" x14ac:dyDescent="0.2">
      <c r="A6" s="65"/>
      <c r="B6" s="65"/>
      <c r="C6" s="66"/>
      <c r="D6" s="37" t="s">
        <v>152</v>
      </c>
      <c r="E6" s="38"/>
      <c r="F6" s="38"/>
      <c r="G6" s="38"/>
      <c r="H6" s="38">
        <v>1</v>
      </c>
      <c r="I6" s="38"/>
      <c r="J6" s="38"/>
      <c r="K6" s="57"/>
      <c r="L6" s="38"/>
      <c r="M6" s="38"/>
      <c r="N6" s="38"/>
    </row>
    <row r="7" spans="1:14" ht="19" customHeight="1" x14ac:dyDescent="0.2">
      <c r="A7" s="49" t="s">
        <v>153</v>
      </c>
      <c r="B7" s="49" t="s">
        <v>62</v>
      </c>
      <c r="C7" s="64">
        <v>5</v>
      </c>
      <c r="D7" s="34" t="s">
        <v>154</v>
      </c>
      <c r="E7" s="38"/>
      <c r="F7" s="38"/>
      <c r="G7" s="38">
        <v>1</v>
      </c>
      <c r="H7" s="38"/>
      <c r="I7" s="38"/>
      <c r="J7" s="38"/>
      <c r="K7" s="57">
        <v>1</v>
      </c>
      <c r="L7" s="38"/>
      <c r="M7" s="38"/>
      <c r="N7" s="38"/>
    </row>
    <row r="8" spans="1:14" ht="18" x14ac:dyDescent="0.2">
      <c r="A8" s="49"/>
      <c r="B8" s="49"/>
      <c r="C8" s="64"/>
      <c r="D8" s="34" t="s">
        <v>155</v>
      </c>
      <c r="E8" s="38"/>
      <c r="F8" s="38">
        <v>1</v>
      </c>
      <c r="G8" s="38"/>
      <c r="H8" s="38"/>
      <c r="I8" s="38"/>
      <c r="J8" s="38"/>
      <c r="K8" s="57"/>
      <c r="L8" s="38"/>
      <c r="M8" s="38"/>
      <c r="N8" s="38"/>
    </row>
    <row r="9" spans="1:14" ht="18" x14ac:dyDescent="0.2">
      <c r="A9" s="49"/>
      <c r="B9" s="49"/>
      <c r="C9" s="64"/>
      <c r="D9" s="34" t="s">
        <v>156</v>
      </c>
      <c r="E9" s="38"/>
      <c r="F9" s="38"/>
      <c r="G9" s="38">
        <v>1</v>
      </c>
      <c r="H9" s="38"/>
      <c r="I9" s="38"/>
      <c r="J9" s="38"/>
      <c r="K9" s="57"/>
      <c r="L9" s="38"/>
      <c r="M9" s="38"/>
      <c r="N9" s="38"/>
    </row>
    <row r="10" spans="1:14" ht="18" x14ac:dyDescent="0.2">
      <c r="A10" s="49"/>
      <c r="B10" s="49"/>
      <c r="C10" s="64"/>
      <c r="D10" s="34" t="s">
        <v>157</v>
      </c>
      <c r="E10" s="38"/>
      <c r="F10" s="38"/>
      <c r="G10" s="38"/>
      <c r="H10" s="38">
        <v>1</v>
      </c>
      <c r="I10" s="38"/>
      <c r="J10" s="38"/>
      <c r="K10" s="57"/>
      <c r="L10" s="38"/>
      <c r="M10" s="38"/>
      <c r="N10" s="38"/>
    </row>
    <row r="11" spans="1:14" ht="18" x14ac:dyDescent="0.2">
      <c r="A11" s="49"/>
      <c r="B11" s="49"/>
      <c r="C11" s="64"/>
      <c r="D11" s="34" t="s">
        <v>158</v>
      </c>
      <c r="E11" s="8"/>
      <c r="F11" s="8">
        <v>1</v>
      </c>
      <c r="G11" s="8"/>
      <c r="H11" s="8"/>
      <c r="I11" s="8"/>
      <c r="J11" s="8"/>
      <c r="K11" s="57"/>
      <c r="L11" s="8"/>
      <c r="M11" s="8"/>
      <c r="N11" s="8"/>
    </row>
    <row r="12" spans="1:14" ht="19" customHeight="1" x14ac:dyDescent="0.2">
      <c r="A12" s="49" t="s">
        <v>159</v>
      </c>
      <c r="B12" s="49" t="s">
        <v>62</v>
      </c>
      <c r="C12" s="45">
        <v>2</v>
      </c>
      <c r="D12" s="34" t="s">
        <v>160</v>
      </c>
      <c r="E12" s="8"/>
      <c r="F12" s="8"/>
      <c r="G12" s="8">
        <v>1</v>
      </c>
      <c r="H12" s="8"/>
      <c r="I12" s="8"/>
      <c r="J12" s="8"/>
      <c r="K12" s="57">
        <v>1</v>
      </c>
      <c r="L12" s="8"/>
      <c r="M12" s="8"/>
      <c r="N12" s="8"/>
    </row>
    <row r="13" spans="1:14" ht="18" x14ac:dyDescent="0.2">
      <c r="A13" s="49"/>
      <c r="B13" s="49"/>
      <c r="C13" s="45"/>
      <c r="D13" s="34" t="s">
        <v>161</v>
      </c>
      <c r="E13" s="8"/>
      <c r="F13" s="8"/>
      <c r="G13" s="8">
        <v>1</v>
      </c>
      <c r="H13" s="8"/>
      <c r="I13" s="8"/>
      <c r="J13" s="8"/>
      <c r="K13" s="57"/>
      <c r="L13" s="8"/>
      <c r="M13" s="8"/>
      <c r="N13" s="8"/>
    </row>
    <row r="14" spans="1:14" ht="19" customHeight="1" x14ac:dyDescent="0.2">
      <c r="A14" s="49" t="s">
        <v>162</v>
      </c>
      <c r="B14" s="49" t="s">
        <v>62</v>
      </c>
      <c r="C14" s="45">
        <v>3</v>
      </c>
      <c r="D14" s="34" t="s">
        <v>163</v>
      </c>
      <c r="E14" s="8"/>
      <c r="F14" s="8"/>
      <c r="G14" s="8">
        <v>1</v>
      </c>
      <c r="H14" s="8"/>
      <c r="I14" s="8"/>
      <c r="J14" s="8"/>
      <c r="K14" s="57">
        <v>1</v>
      </c>
      <c r="L14" s="8"/>
      <c r="M14" s="8"/>
      <c r="N14" s="8"/>
    </row>
    <row r="15" spans="1:14" ht="18" x14ac:dyDescent="0.2">
      <c r="A15" s="49"/>
      <c r="B15" s="49"/>
      <c r="C15" s="45"/>
      <c r="D15" s="34" t="s">
        <v>164</v>
      </c>
      <c r="E15" s="8"/>
      <c r="F15" s="8">
        <v>1</v>
      </c>
      <c r="G15" s="8"/>
      <c r="H15" s="8"/>
      <c r="I15" s="8"/>
      <c r="J15" s="8"/>
      <c r="K15" s="57"/>
      <c r="L15" s="8"/>
      <c r="M15" s="8"/>
      <c r="N15" s="8"/>
    </row>
    <row r="16" spans="1:14" ht="18" x14ac:dyDescent="0.2">
      <c r="A16" s="49"/>
      <c r="B16" s="49"/>
      <c r="C16" s="45"/>
      <c r="D16" s="34" t="s">
        <v>165</v>
      </c>
      <c r="E16" s="8"/>
      <c r="F16" s="8"/>
      <c r="G16" s="8">
        <v>1</v>
      </c>
      <c r="H16" s="8"/>
      <c r="I16" s="8"/>
      <c r="J16" s="8"/>
      <c r="K16" s="57"/>
      <c r="L16" s="8"/>
      <c r="M16" s="8"/>
      <c r="N16" s="8"/>
    </row>
    <row r="17" spans="1:14" ht="19" customHeight="1" x14ac:dyDescent="0.2">
      <c r="A17" s="49" t="s">
        <v>166</v>
      </c>
      <c r="B17" s="49" t="s">
        <v>62</v>
      </c>
      <c r="C17" s="45">
        <v>2</v>
      </c>
      <c r="D17" s="34" t="s">
        <v>167</v>
      </c>
      <c r="E17" s="8"/>
      <c r="F17" s="8"/>
      <c r="G17" s="8">
        <v>1</v>
      </c>
      <c r="H17" s="8"/>
      <c r="I17" s="8"/>
      <c r="J17" s="8"/>
      <c r="K17" s="57">
        <v>1</v>
      </c>
      <c r="L17" s="8"/>
      <c r="M17" s="8"/>
      <c r="N17" s="8"/>
    </row>
    <row r="18" spans="1:14" ht="18" x14ac:dyDescent="0.2">
      <c r="A18" s="49"/>
      <c r="B18" s="49"/>
      <c r="C18" s="45"/>
      <c r="D18" s="34" t="s">
        <v>168</v>
      </c>
      <c r="E18" s="8"/>
      <c r="F18" s="8"/>
      <c r="G18" s="8">
        <v>1</v>
      </c>
      <c r="H18" s="8"/>
      <c r="I18" s="8"/>
      <c r="J18" s="8">
        <v>1</v>
      </c>
      <c r="K18" s="57"/>
      <c r="L18" s="8"/>
      <c r="M18" s="8"/>
      <c r="N18" s="8"/>
    </row>
    <row r="19" spans="1:14" ht="19" customHeight="1" x14ac:dyDescent="0.2">
      <c r="A19" s="49" t="s">
        <v>169</v>
      </c>
      <c r="B19" s="49" t="s">
        <v>62</v>
      </c>
      <c r="C19" s="45">
        <v>5</v>
      </c>
      <c r="D19" s="34" t="s">
        <v>170</v>
      </c>
      <c r="E19" s="8"/>
      <c r="F19" s="8"/>
      <c r="G19" s="8">
        <v>1</v>
      </c>
      <c r="H19" s="8"/>
      <c r="I19" s="8"/>
      <c r="J19" s="8"/>
      <c r="K19" s="57">
        <v>1</v>
      </c>
      <c r="L19" s="8"/>
      <c r="M19" s="8"/>
      <c r="N19" s="8"/>
    </row>
    <row r="20" spans="1:14" ht="18" x14ac:dyDescent="0.2">
      <c r="A20" s="49"/>
      <c r="B20" s="49"/>
      <c r="C20" s="45"/>
      <c r="D20" s="34" t="s">
        <v>171</v>
      </c>
      <c r="E20" s="8"/>
      <c r="F20" s="8"/>
      <c r="G20" s="8">
        <v>1</v>
      </c>
      <c r="H20" s="8"/>
      <c r="I20" s="8"/>
      <c r="J20" s="8"/>
      <c r="K20" s="57"/>
      <c r="L20" s="8"/>
      <c r="M20" s="8"/>
      <c r="N20" s="8"/>
    </row>
    <row r="21" spans="1:14" ht="18" x14ac:dyDescent="0.2">
      <c r="A21" s="49"/>
      <c r="B21" s="49"/>
      <c r="C21" s="45"/>
      <c r="D21" s="34" t="s">
        <v>172</v>
      </c>
      <c r="E21" s="8"/>
      <c r="F21" s="8"/>
      <c r="G21" s="8"/>
      <c r="H21" s="8">
        <v>1</v>
      </c>
      <c r="I21" s="8"/>
      <c r="J21" s="8"/>
      <c r="K21" s="57"/>
      <c r="L21" s="8"/>
      <c r="M21" s="8"/>
      <c r="N21" s="8"/>
    </row>
    <row r="22" spans="1:14" ht="18" x14ac:dyDescent="0.2">
      <c r="A22" s="49"/>
      <c r="B22" s="49"/>
      <c r="C22" s="45"/>
      <c r="D22" s="34" t="s">
        <v>173</v>
      </c>
      <c r="E22" s="8"/>
      <c r="F22" s="8">
        <v>1</v>
      </c>
      <c r="G22" s="8"/>
      <c r="H22" s="8"/>
      <c r="I22" s="8"/>
      <c r="J22" s="8"/>
      <c r="K22" s="57"/>
      <c r="L22" s="8"/>
      <c r="M22" s="8"/>
      <c r="N22" s="8"/>
    </row>
    <row r="23" spans="1:14" ht="18" x14ac:dyDescent="0.2">
      <c r="A23" s="49"/>
      <c r="B23" s="49"/>
      <c r="C23" s="45"/>
      <c r="D23" s="34" t="s">
        <v>174</v>
      </c>
      <c r="E23" s="8"/>
      <c r="F23" s="8"/>
      <c r="G23" s="8"/>
      <c r="H23" s="8">
        <v>1</v>
      </c>
      <c r="I23" s="8"/>
      <c r="J23" s="8"/>
      <c r="K23" s="57"/>
      <c r="L23" s="8"/>
      <c r="M23" s="8"/>
      <c r="N23" s="8"/>
    </row>
    <row r="24" spans="1:14" ht="18" x14ac:dyDescent="0.2">
      <c r="A24" s="49"/>
      <c r="B24" s="49"/>
      <c r="C24" s="45"/>
      <c r="D24" s="34" t="s">
        <v>175</v>
      </c>
      <c r="E24" s="8"/>
      <c r="F24" s="8">
        <v>1</v>
      </c>
      <c r="G24" s="8"/>
      <c r="H24" s="8"/>
      <c r="I24" s="8"/>
      <c r="J24" s="8"/>
      <c r="K24" s="57"/>
      <c r="L24" s="8"/>
      <c r="M24" s="8"/>
      <c r="N24" s="8"/>
    </row>
    <row r="25" spans="1:14" x14ac:dyDescent="0.2">
      <c r="F25">
        <f>SUM(F3:F24)</f>
        <v>6</v>
      </c>
      <c r="G25">
        <f t="shared" ref="G25:N25" si="0">SUM(G3:G24)</f>
        <v>12</v>
      </c>
      <c r="H25">
        <f t="shared" si="0"/>
        <v>4</v>
      </c>
      <c r="I25">
        <f t="shared" si="0"/>
        <v>0</v>
      </c>
      <c r="J25">
        <f t="shared" si="0"/>
        <v>1</v>
      </c>
      <c r="K25">
        <f t="shared" si="0"/>
        <v>6</v>
      </c>
      <c r="L25">
        <f t="shared" si="0"/>
        <v>0</v>
      </c>
      <c r="M25">
        <f t="shared" si="0"/>
        <v>0</v>
      </c>
      <c r="N25">
        <f t="shared" si="0"/>
        <v>0</v>
      </c>
    </row>
    <row r="28" spans="1:14" ht="21" x14ac:dyDescent="0.25">
      <c r="D28" s="15" t="s">
        <v>69</v>
      </c>
      <c r="E28" s="1"/>
      <c r="F28" s="1"/>
      <c r="G28" s="1"/>
      <c r="H28" s="1"/>
      <c r="I28" s="1"/>
      <c r="J28" s="1"/>
      <c r="K28" s="1"/>
      <c r="L28" s="1"/>
    </row>
    <row r="29" spans="1:14" ht="21" x14ac:dyDescent="0.25">
      <c r="D29" s="15" t="s">
        <v>70</v>
      </c>
      <c r="E29" s="1"/>
      <c r="F29" s="1"/>
      <c r="G29" s="1"/>
      <c r="H29" s="1"/>
      <c r="I29" s="1"/>
      <c r="J29" s="1"/>
      <c r="K29" s="1"/>
      <c r="L29" s="1"/>
    </row>
    <row r="30" spans="1:14" ht="21" x14ac:dyDescent="0.25">
      <c r="D30" s="16" t="s">
        <v>71</v>
      </c>
      <c r="E30" s="1"/>
      <c r="F30" s="1"/>
      <c r="G30" s="1"/>
      <c r="H30" s="1"/>
      <c r="I30" s="1"/>
      <c r="J30" s="1"/>
      <c r="K30" s="1"/>
      <c r="L30" s="1"/>
    </row>
    <row r="31" spans="1:14" ht="21" x14ac:dyDescent="0.25">
      <c r="D31" s="16" t="s">
        <v>75</v>
      </c>
      <c r="E31" s="1"/>
      <c r="F31" s="1"/>
      <c r="G31" s="1"/>
      <c r="H31" s="1"/>
      <c r="I31" s="1"/>
      <c r="J31" t="s">
        <v>31</v>
      </c>
      <c r="K31" t="s">
        <v>1</v>
      </c>
      <c r="L31" t="s">
        <v>0</v>
      </c>
    </row>
    <row r="32" spans="1:14" ht="21" x14ac:dyDescent="0.25">
      <c r="D32" s="2"/>
      <c r="E32" s="1"/>
      <c r="F32" s="1"/>
      <c r="G32" s="1"/>
      <c r="H32" s="1"/>
      <c r="I32" s="1"/>
      <c r="J32" t="s">
        <v>32</v>
      </c>
      <c r="K32" s="4">
        <v>1</v>
      </c>
      <c r="L32" s="4">
        <f>18/19</f>
        <v>0.94736842105263153</v>
      </c>
    </row>
    <row r="33" spans="1:14" ht="22" x14ac:dyDescent="0.25">
      <c r="D33" s="2" t="s">
        <v>33</v>
      </c>
      <c r="E33" s="1"/>
      <c r="F33" s="1"/>
      <c r="G33" s="1"/>
      <c r="H33" s="1"/>
      <c r="I33" s="1"/>
      <c r="J33" t="s">
        <v>34</v>
      </c>
      <c r="K33" s="4">
        <v>1</v>
      </c>
      <c r="L33" s="4">
        <f>18/22</f>
        <v>0.81818181818181823</v>
      </c>
    </row>
    <row r="34" spans="1:14" ht="21" x14ac:dyDescent="0.25">
      <c r="D34" s="2"/>
      <c r="E34" s="1"/>
      <c r="F34" s="1"/>
      <c r="G34" s="1"/>
      <c r="H34" s="1"/>
      <c r="I34" s="1"/>
      <c r="J34" t="s">
        <v>35</v>
      </c>
      <c r="K34" s="4">
        <f>2*((K32*K33)/(K32+K33))</f>
        <v>1</v>
      </c>
      <c r="L34" s="4">
        <f>2*((L32*L33)/(L32+L33))</f>
        <v>0.87804878048780488</v>
      </c>
    </row>
    <row r="35" spans="1:14" ht="21" x14ac:dyDescent="0.25">
      <c r="D35" s="2"/>
      <c r="E35" s="1"/>
      <c r="F35" s="1"/>
      <c r="G35" s="1"/>
      <c r="H35" s="1"/>
      <c r="I35" s="1"/>
      <c r="J35" s="1" t="s">
        <v>147</v>
      </c>
      <c r="K35" s="1">
        <v>1</v>
      </c>
      <c r="L35" s="1">
        <f>18/23</f>
        <v>0.78260869565217395</v>
      </c>
    </row>
    <row r="39" spans="1:14" ht="26" x14ac:dyDescent="0.3">
      <c r="A39" s="58" t="s">
        <v>38</v>
      </c>
      <c r="B39" s="59" t="s">
        <v>77</v>
      </c>
      <c r="C39" s="59" t="s">
        <v>78</v>
      </c>
      <c r="D39" s="59"/>
      <c r="E39" s="59"/>
      <c r="F39" s="52" t="s">
        <v>0</v>
      </c>
      <c r="G39" s="53"/>
      <c r="H39" s="53"/>
      <c r="I39" s="53"/>
      <c r="J39" s="54"/>
      <c r="K39" s="55" t="s">
        <v>1</v>
      </c>
      <c r="L39" s="55"/>
      <c r="M39" s="55"/>
      <c r="N39" s="56"/>
    </row>
    <row r="40" spans="1:14" ht="26" x14ac:dyDescent="0.3">
      <c r="A40" s="58"/>
      <c r="B40" s="59"/>
      <c r="C40" s="17" t="s">
        <v>79</v>
      </c>
      <c r="D40" s="17" t="s">
        <v>143</v>
      </c>
      <c r="E40" s="17" t="s">
        <v>142</v>
      </c>
      <c r="F40" s="24" t="s">
        <v>2</v>
      </c>
      <c r="G40" s="24" t="s">
        <v>3</v>
      </c>
      <c r="H40" s="24" t="s">
        <v>4</v>
      </c>
      <c r="I40" s="24" t="s">
        <v>5</v>
      </c>
      <c r="J40" s="24" t="s">
        <v>6</v>
      </c>
      <c r="K40" s="24" t="s">
        <v>3</v>
      </c>
      <c r="L40" s="24" t="s">
        <v>4</v>
      </c>
      <c r="M40" s="24" t="s">
        <v>5</v>
      </c>
      <c r="N40" s="24" t="s">
        <v>6</v>
      </c>
    </row>
    <row r="41" spans="1:14" ht="34" x14ac:dyDescent="0.2">
      <c r="A41" s="67" t="s">
        <v>694</v>
      </c>
      <c r="B41" s="8"/>
      <c r="C41" s="45">
        <v>2</v>
      </c>
      <c r="D41" s="39" t="s">
        <v>695</v>
      </c>
      <c r="E41" s="8"/>
      <c r="F41" s="8"/>
      <c r="G41" s="8">
        <v>1</v>
      </c>
      <c r="H41" s="8"/>
      <c r="I41" s="8"/>
      <c r="J41" s="8"/>
      <c r="K41" s="45">
        <v>1</v>
      </c>
      <c r="L41" s="8"/>
      <c r="M41" s="8"/>
      <c r="N41" s="8"/>
    </row>
    <row r="42" spans="1:14" ht="34" x14ac:dyDescent="0.2">
      <c r="A42" s="67"/>
      <c r="B42" s="8"/>
      <c r="C42" s="45"/>
      <c r="D42" s="39" t="s">
        <v>696</v>
      </c>
      <c r="E42" s="8"/>
      <c r="F42" s="8"/>
      <c r="G42" s="8">
        <v>1</v>
      </c>
      <c r="H42" s="8"/>
      <c r="I42" s="8"/>
      <c r="J42" s="8"/>
      <c r="K42" s="45"/>
      <c r="L42" s="8"/>
      <c r="M42" s="8"/>
      <c r="N42" s="8"/>
    </row>
    <row r="43" spans="1:14" ht="38" x14ac:dyDescent="0.2">
      <c r="A43" s="40" t="s">
        <v>697</v>
      </c>
      <c r="B43" s="8"/>
      <c r="C43" s="8">
        <v>1</v>
      </c>
      <c r="D43" s="20" t="s">
        <v>698</v>
      </c>
      <c r="E43" s="8"/>
      <c r="F43" s="8"/>
      <c r="G43" s="8">
        <v>1</v>
      </c>
      <c r="H43" s="8"/>
      <c r="I43" s="8"/>
      <c r="J43" s="8"/>
      <c r="K43" s="8"/>
      <c r="L43" s="8"/>
      <c r="M43" s="8">
        <v>1</v>
      </c>
      <c r="N43" s="8"/>
    </row>
    <row r="44" spans="1:14" ht="57" x14ac:dyDescent="0.2">
      <c r="A44" s="67" t="s">
        <v>699</v>
      </c>
      <c r="B44" s="8"/>
      <c r="C44" s="45">
        <v>2</v>
      </c>
      <c r="D44" s="20" t="s">
        <v>700</v>
      </c>
      <c r="E44" s="8"/>
      <c r="F44" s="8"/>
      <c r="G44" s="8">
        <v>1</v>
      </c>
      <c r="H44" s="8"/>
      <c r="I44" s="8"/>
      <c r="J44" s="8"/>
      <c r="K44" s="45">
        <v>1</v>
      </c>
      <c r="L44" s="8"/>
      <c r="M44" s="8"/>
      <c r="N44" s="8"/>
    </row>
    <row r="45" spans="1:14" ht="57" x14ac:dyDescent="0.2">
      <c r="A45" s="67"/>
      <c r="B45" s="8"/>
      <c r="C45" s="45"/>
      <c r="D45" s="20" t="s">
        <v>701</v>
      </c>
      <c r="E45" s="8"/>
      <c r="F45" s="8"/>
      <c r="G45" s="8">
        <v>1</v>
      </c>
      <c r="H45" s="8"/>
      <c r="I45" s="8"/>
      <c r="J45" s="8"/>
      <c r="K45" s="45"/>
      <c r="L45" s="8"/>
      <c r="M45" s="8"/>
      <c r="N45" s="8"/>
    </row>
    <row r="46" spans="1:14" ht="57" x14ac:dyDescent="0.2">
      <c r="A46" s="67" t="s">
        <v>702</v>
      </c>
      <c r="B46" s="8"/>
      <c r="C46" s="45">
        <v>5</v>
      </c>
      <c r="D46" s="20" t="s">
        <v>703</v>
      </c>
      <c r="E46" s="8"/>
      <c r="F46" s="8"/>
      <c r="G46" s="8">
        <v>1</v>
      </c>
      <c r="H46" s="8"/>
      <c r="I46" s="8"/>
      <c r="J46" s="8"/>
      <c r="K46" s="45">
        <v>1</v>
      </c>
      <c r="L46" s="8"/>
      <c r="M46" s="8"/>
      <c r="N46" s="8"/>
    </row>
    <row r="47" spans="1:14" ht="57" x14ac:dyDescent="0.2">
      <c r="A47" s="67"/>
      <c r="B47" s="8"/>
      <c r="C47" s="45"/>
      <c r="D47" s="20" t="s">
        <v>704</v>
      </c>
      <c r="E47" s="8"/>
      <c r="F47" s="8"/>
      <c r="G47" s="8">
        <v>1</v>
      </c>
      <c r="H47" s="8"/>
      <c r="I47" s="8"/>
      <c r="J47" s="8"/>
      <c r="K47" s="45"/>
      <c r="L47" s="8"/>
      <c r="M47" s="8"/>
      <c r="N47" s="8"/>
    </row>
    <row r="48" spans="1:14" ht="57" x14ac:dyDescent="0.2">
      <c r="A48" s="67"/>
      <c r="B48" s="8"/>
      <c r="C48" s="45"/>
      <c r="D48" s="20" t="s">
        <v>705</v>
      </c>
      <c r="E48" s="8"/>
      <c r="F48" s="8"/>
      <c r="G48" s="8">
        <v>1</v>
      </c>
      <c r="H48" s="8"/>
      <c r="I48" s="8"/>
      <c r="J48" s="8"/>
      <c r="K48" s="45"/>
      <c r="L48" s="8"/>
      <c r="M48" s="8"/>
      <c r="N48" s="8"/>
    </row>
    <row r="49" spans="1:14" ht="57" x14ac:dyDescent="0.2">
      <c r="A49" s="67"/>
      <c r="B49" s="8"/>
      <c r="C49" s="45"/>
      <c r="D49" s="20" t="s">
        <v>706</v>
      </c>
      <c r="E49" s="8"/>
      <c r="F49" s="8"/>
      <c r="G49" s="8">
        <v>1</v>
      </c>
      <c r="H49" s="8"/>
      <c r="I49" s="8"/>
      <c r="J49" s="8"/>
      <c r="K49" s="45"/>
      <c r="L49" s="8"/>
      <c r="M49" s="8"/>
      <c r="N49" s="8"/>
    </row>
    <row r="50" spans="1:14" ht="57" x14ac:dyDescent="0.2">
      <c r="A50" s="67"/>
      <c r="B50" s="8"/>
      <c r="C50" s="45"/>
      <c r="D50" s="20" t="s">
        <v>707</v>
      </c>
      <c r="E50" s="8"/>
      <c r="F50" s="8"/>
      <c r="G50" s="8">
        <v>1</v>
      </c>
      <c r="H50" s="8"/>
      <c r="I50" s="8"/>
      <c r="J50" s="8"/>
      <c r="K50" s="45"/>
      <c r="L50" s="8"/>
      <c r="M50" s="8"/>
      <c r="N50" s="8"/>
    </row>
    <row r="51" spans="1:14" ht="38" x14ac:dyDescent="0.2">
      <c r="A51" s="67" t="s">
        <v>708</v>
      </c>
      <c r="B51" s="8"/>
      <c r="C51" s="45">
        <v>5</v>
      </c>
      <c r="D51" s="20" t="s">
        <v>709</v>
      </c>
      <c r="E51" s="8"/>
      <c r="F51" s="8"/>
      <c r="G51" s="8"/>
      <c r="H51" s="8">
        <v>1</v>
      </c>
      <c r="I51" s="8"/>
      <c r="J51" s="8"/>
      <c r="K51" s="45">
        <v>1</v>
      </c>
      <c r="L51" s="8"/>
      <c r="M51" s="8"/>
      <c r="N51" s="8"/>
    </row>
    <row r="52" spans="1:14" ht="38" x14ac:dyDescent="0.2">
      <c r="A52" s="67"/>
      <c r="B52" s="8"/>
      <c r="C52" s="45"/>
      <c r="D52" s="20" t="s">
        <v>710</v>
      </c>
      <c r="E52" s="8"/>
      <c r="F52" s="8"/>
      <c r="G52" s="8"/>
      <c r="H52" s="8">
        <v>1</v>
      </c>
      <c r="I52" s="8"/>
      <c r="J52" s="8"/>
      <c r="K52" s="45"/>
      <c r="L52" s="8"/>
      <c r="M52" s="8"/>
      <c r="N52" s="8"/>
    </row>
    <row r="53" spans="1:14" ht="38" x14ac:dyDescent="0.2">
      <c r="A53" s="67"/>
      <c r="B53" s="8"/>
      <c r="C53" s="45"/>
      <c r="D53" s="20" t="s">
        <v>711</v>
      </c>
      <c r="E53" s="8"/>
      <c r="F53" s="8"/>
      <c r="G53" s="8">
        <v>1</v>
      </c>
      <c r="H53" s="8"/>
      <c r="I53" s="8"/>
      <c r="J53" s="8"/>
      <c r="K53" s="45"/>
      <c r="L53" s="8"/>
      <c r="M53" s="8"/>
      <c r="N53" s="8"/>
    </row>
    <row r="54" spans="1:14" ht="38" x14ac:dyDescent="0.2">
      <c r="A54" s="67"/>
      <c r="B54" s="8"/>
      <c r="C54" s="45"/>
      <c r="D54" s="20" t="s">
        <v>712</v>
      </c>
      <c r="E54" s="8"/>
      <c r="F54" s="8"/>
      <c r="G54" s="8"/>
      <c r="H54" s="8"/>
      <c r="I54" s="8"/>
      <c r="J54" s="8"/>
      <c r="K54" s="45"/>
      <c r="L54" s="8"/>
      <c r="M54" s="8"/>
      <c r="N54" s="8"/>
    </row>
    <row r="55" spans="1:14" ht="38" x14ac:dyDescent="0.2">
      <c r="A55" s="67"/>
      <c r="B55" s="8"/>
      <c r="C55" s="45"/>
      <c r="D55" s="20" t="s">
        <v>713</v>
      </c>
      <c r="E55" s="8"/>
      <c r="F55" s="8"/>
      <c r="G55" s="8">
        <v>1</v>
      </c>
      <c r="H55" s="8"/>
      <c r="I55" s="8"/>
      <c r="J55" s="8"/>
      <c r="K55" s="45"/>
      <c r="L55" s="8"/>
      <c r="M55" s="8"/>
      <c r="N55" s="8"/>
    </row>
    <row r="56" spans="1:14" ht="57" x14ac:dyDescent="0.2">
      <c r="A56" s="67" t="s">
        <v>714</v>
      </c>
      <c r="B56" s="8"/>
      <c r="C56" s="45">
        <v>7</v>
      </c>
      <c r="D56" s="20" t="s">
        <v>715</v>
      </c>
      <c r="E56" s="8"/>
      <c r="F56" s="8"/>
      <c r="G56" s="8">
        <v>1</v>
      </c>
      <c r="H56" s="8"/>
      <c r="I56" s="8"/>
      <c r="J56" s="8"/>
      <c r="K56" s="45">
        <v>1</v>
      </c>
      <c r="L56" s="8"/>
      <c r="M56" s="8"/>
      <c r="N56" s="8"/>
    </row>
    <row r="57" spans="1:14" ht="57" x14ac:dyDescent="0.2">
      <c r="A57" s="67"/>
      <c r="B57" s="8"/>
      <c r="C57" s="45"/>
      <c r="D57" s="20" t="s">
        <v>716</v>
      </c>
      <c r="E57" s="8"/>
      <c r="F57" s="8"/>
      <c r="G57" s="8">
        <v>1</v>
      </c>
      <c r="H57" s="8"/>
      <c r="I57" s="8"/>
      <c r="J57" s="8"/>
      <c r="K57" s="45"/>
      <c r="L57" s="8"/>
      <c r="M57" s="8"/>
      <c r="N57" s="8"/>
    </row>
    <row r="58" spans="1:14" ht="57" x14ac:dyDescent="0.2">
      <c r="A58" s="67"/>
      <c r="B58" s="8"/>
      <c r="C58" s="45"/>
      <c r="D58" s="20" t="s">
        <v>717</v>
      </c>
      <c r="E58" s="8"/>
      <c r="F58" s="8"/>
      <c r="G58" s="8"/>
      <c r="H58" s="8">
        <v>1</v>
      </c>
      <c r="I58" s="8"/>
      <c r="J58" s="8"/>
      <c r="K58" s="45"/>
      <c r="L58" s="8"/>
      <c r="M58" s="8"/>
      <c r="N58" s="8"/>
    </row>
    <row r="59" spans="1:14" ht="57" x14ac:dyDescent="0.2">
      <c r="A59" s="67"/>
      <c r="B59" s="8"/>
      <c r="C59" s="45"/>
      <c r="D59" s="20" t="s">
        <v>718</v>
      </c>
      <c r="E59" s="8"/>
      <c r="F59" s="8"/>
      <c r="G59" s="8"/>
      <c r="H59" s="8">
        <v>1</v>
      </c>
      <c r="I59" s="8"/>
      <c r="J59" s="8"/>
      <c r="K59" s="45"/>
      <c r="L59" s="8"/>
      <c r="M59" s="8"/>
      <c r="N59" s="8"/>
    </row>
    <row r="60" spans="1:14" ht="57" x14ac:dyDescent="0.2">
      <c r="A60" s="67"/>
      <c r="B60" s="8"/>
      <c r="C60" s="45"/>
      <c r="D60" s="20" t="s">
        <v>719</v>
      </c>
      <c r="E60" s="8"/>
      <c r="F60" s="8"/>
      <c r="G60" s="8"/>
      <c r="H60" s="8">
        <v>1</v>
      </c>
      <c r="I60" s="8"/>
      <c r="J60" s="8"/>
      <c r="K60" s="45"/>
      <c r="L60" s="8"/>
      <c r="M60" s="8"/>
      <c r="N60" s="8"/>
    </row>
    <row r="61" spans="1:14" ht="57" x14ac:dyDescent="0.2">
      <c r="A61" s="67"/>
      <c r="B61" s="8"/>
      <c r="C61" s="45"/>
      <c r="D61" s="20" t="s">
        <v>720</v>
      </c>
      <c r="E61" s="8"/>
      <c r="F61" s="8"/>
      <c r="G61" s="8"/>
      <c r="H61" s="8">
        <v>1</v>
      </c>
      <c r="I61" s="8"/>
      <c r="J61" s="8"/>
      <c r="K61" s="45"/>
      <c r="L61" s="8"/>
      <c r="M61" s="8"/>
      <c r="N61" s="8"/>
    </row>
    <row r="62" spans="1:14" ht="57" x14ac:dyDescent="0.2">
      <c r="A62" s="67"/>
      <c r="B62" s="8"/>
      <c r="C62" s="45"/>
      <c r="D62" s="20" t="s">
        <v>721</v>
      </c>
      <c r="E62" s="8"/>
      <c r="F62" s="8"/>
      <c r="G62" s="8"/>
      <c r="H62" s="8">
        <v>1</v>
      </c>
      <c r="I62" s="8"/>
      <c r="J62" s="8"/>
      <c r="K62" s="45"/>
      <c r="L62" s="8"/>
      <c r="M62" s="8"/>
      <c r="N62" s="8"/>
    </row>
    <row r="63" spans="1:14" ht="57" x14ac:dyDescent="0.2">
      <c r="A63" s="41" t="s">
        <v>722</v>
      </c>
      <c r="B63" s="8"/>
      <c r="C63" s="8">
        <v>1</v>
      </c>
      <c r="D63" s="20" t="s">
        <v>723</v>
      </c>
      <c r="E63" s="8"/>
      <c r="F63" s="8"/>
      <c r="G63" s="8"/>
      <c r="H63" s="8">
        <v>1</v>
      </c>
      <c r="I63" s="8"/>
      <c r="J63" s="8"/>
      <c r="K63" s="45"/>
      <c r="L63" s="8"/>
      <c r="M63" s="8"/>
      <c r="N63" s="8"/>
    </row>
    <row r="64" spans="1:14" ht="57" x14ac:dyDescent="0.2">
      <c r="A64" s="67" t="s">
        <v>724</v>
      </c>
      <c r="B64" s="8"/>
      <c r="C64" s="45">
        <v>2</v>
      </c>
      <c r="D64" s="20" t="s">
        <v>725</v>
      </c>
      <c r="E64" s="8"/>
      <c r="F64" s="8"/>
      <c r="G64" s="8">
        <v>1</v>
      </c>
      <c r="H64" s="8"/>
      <c r="I64" s="8"/>
      <c r="J64" s="8"/>
      <c r="K64" s="45">
        <v>1</v>
      </c>
      <c r="L64" s="8"/>
      <c r="M64" s="8"/>
      <c r="N64" s="8"/>
    </row>
    <row r="65" spans="1:14" ht="57" x14ac:dyDescent="0.2">
      <c r="A65" s="67"/>
      <c r="B65" s="8"/>
      <c r="C65" s="45"/>
      <c r="D65" s="20" t="s">
        <v>726</v>
      </c>
      <c r="E65" s="8"/>
      <c r="F65" s="8"/>
      <c r="G65" s="8">
        <v>1</v>
      </c>
      <c r="H65" s="8"/>
      <c r="I65" s="8"/>
      <c r="J65" s="8"/>
      <c r="K65" s="45"/>
      <c r="L65" s="8"/>
      <c r="M65" s="8"/>
      <c r="N65" s="8"/>
    </row>
    <row r="66" spans="1:14" ht="57" x14ac:dyDescent="0.2">
      <c r="A66" s="67" t="s">
        <v>727</v>
      </c>
      <c r="B66" s="8"/>
      <c r="C66" s="45">
        <v>2</v>
      </c>
      <c r="D66" s="20" t="s">
        <v>728</v>
      </c>
      <c r="E66" s="8"/>
      <c r="F66" s="8"/>
      <c r="G66" s="8">
        <v>1</v>
      </c>
      <c r="H66" s="8"/>
      <c r="I66" s="8"/>
      <c r="J66" s="8"/>
      <c r="K66" s="45">
        <v>1</v>
      </c>
      <c r="L66" s="8"/>
      <c r="M66" s="8"/>
      <c r="N66" s="8"/>
    </row>
    <row r="67" spans="1:14" ht="57" x14ac:dyDescent="0.2">
      <c r="A67" s="67"/>
      <c r="B67" s="8"/>
      <c r="C67" s="45"/>
      <c r="D67" s="20" t="s">
        <v>729</v>
      </c>
      <c r="E67" s="8"/>
      <c r="F67" s="8"/>
      <c r="G67" s="8">
        <v>1</v>
      </c>
      <c r="H67" s="8"/>
      <c r="I67" s="8"/>
      <c r="J67" s="8"/>
      <c r="K67" s="45"/>
      <c r="L67" s="8"/>
      <c r="M67" s="8"/>
      <c r="N67" s="8"/>
    </row>
    <row r="68" spans="1:14" ht="38" x14ac:dyDescent="0.2">
      <c r="A68" s="40" t="s">
        <v>730</v>
      </c>
      <c r="B68" s="8"/>
      <c r="C68" s="8">
        <v>1</v>
      </c>
      <c r="D68" s="20" t="s">
        <v>731</v>
      </c>
      <c r="E68" s="8"/>
      <c r="F68" s="8"/>
      <c r="G68" s="8">
        <v>1</v>
      </c>
      <c r="H68" s="8"/>
      <c r="I68" s="8"/>
      <c r="J68" s="8">
        <v>1</v>
      </c>
      <c r="K68" s="8"/>
      <c r="L68" s="8"/>
      <c r="M68" s="8"/>
      <c r="N68" s="8">
        <v>1</v>
      </c>
    </row>
    <row r="69" spans="1:14" ht="38" x14ac:dyDescent="0.2">
      <c r="A69" s="67" t="s">
        <v>732</v>
      </c>
      <c r="B69" s="8"/>
      <c r="C69" s="45">
        <v>2</v>
      </c>
      <c r="D69" s="20" t="s">
        <v>733</v>
      </c>
      <c r="E69" s="8"/>
      <c r="F69" s="8"/>
      <c r="G69" s="8">
        <v>1</v>
      </c>
      <c r="H69" s="8"/>
      <c r="I69" s="8"/>
      <c r="J69" s="8"/>
      <c r="K69" s="45">
        <v>1</v>
      </c>
      <c r="L69" s="8"/>
      <c r="M69" s="8"/>
      <c r="N69" s="8"/>
    </row>
    <row r="70" spans="1:14" ht="57" x14ac:dyDescent="0.2">
      <c r="A70" s="67"/>
      <c r="B70" s="8"/>
      <c r="C70" s="45"/>
      <c r="D70" s="20" t="s">
        <v>734</v>
      </c>
      <c r="E70" s="8"/>
      <c r="F70" s="8"/>
      <c r="G70" s="8">
        <v>1</v>
      </c>
      <c r="H70" s="8"/>
      <c r="I70" s="8"/>
      <c r="J70" s="8"/>
      <c r="K70" s="45"/>
      <c r="L70" s="8"/>
      <c r="M70" s="8"/>
      <c r="N70" s="8"/>
    </row>
    <row r="71" spans="1:14" ht="76" x14ac:dyDescent="0.2">
      <c r="A71" s="67" t="s">
        <v>735</v>
      </c>
      <c r="B71" s="8"/>
      <c r="C71" s="45">
        <v>2</v>
      </c>
      <c r="D71" s="20" t="s">
        <v>736</v>
      </c>
      <c r="E71" s="8"/>
      <c r="F71" s="8"/>
      <c r="G71" s="8"/>
      <c r="H71" s="8">
        <v>1</v>
      </c>
      <c r="I71" s="8"/>
      <c r="J71" s="8">
        <v>1</v>
      </c>
      <c r="K71" s="45">
        <v>1</v>
      </c>
      <c r="L71" s="8"/>
      <c r="M71" s="8"/>
      <c r="N71" s="8"/>
    </row>
    <row r="72" spans="1:14" ht="76" x14ac:dyDescent="0.2">
      <c r="A72" s="67"/>
      <c r="B72" s="8"/>
      <c r="C72" s="45"/>
      <c r="D72" s="20" t="s">
        <v>737</v>
      </c>
      <c r="E72" s="8"/>
      <c r="F72" s="8"/>
      <c r="G72" s="8">
        <v>1</v>
      </c>
      <c r="H72" s="8"/>
      <c r="I72" s="8"/>
      <c r="J72" s="8"/>
      <c r="K72" s="45"/>
      <c r="L72" s="8"/>
      <c r="M72" s="8"/>
      <c r="N72" s="8"/>
    </row>
    <row r="73" spans="1:14" ht="38" x14ac:dyDescent="0.2">
      <c r="A73" s="67" t="s">
        <v>738</v>
      </c>
      <c r="B73" s="8"/>
      <c r="C73" s="45">
        <v>2</v>
      </c>
      <c r="D73" s="20" t="s">
        <v>739</v>
      </c>
      <c r="E73" s="8"/>
      <c r="F73" s="8"/>
      <c r="G73" s="8">
        <v>1</v>
      </c>
      <c r="H73" s="8"/>
      <c r="I73" s="8"/>
      <c r="J73" s="8"/>
      <c r="K73" s="45">
        <v>1</v>
      </c>
      <c r="L73" s="8"/>
      <c r="M73" s="8"/>
      <c r="N73" s="8"/>
    </row>
    <row r="74" spans="1:14" ht="38" x14ac:dyDescent="0.2">
      <c r="A74" s="67"/>
      <c r="B74" s="8"/>
      <c r="C74" s="45"/>
      <c r="D74" s="20" t="s">
        <v>740</v>
      </c>
      <c r="E74" s="8"/>
      <c r="F74" s="8"/>
      <c r="G74" s="8">
        <v>1</v>
      </c>
      <c r="H74" s="8"/>
      <c r="I74" s="8"/>
      <c r="J74" s="8"/>
      <c r="K74" s="45"/>
      <c r="L74" s="8"/>
      <c r="M74" s="8"/>
      <c r="N74" s="8"/>
    </row>
    <row r="75" spans="1:14" ht="38" x14ac:dyDescent="0.2">
      <c r="A75" s="68" t="s">
        <v>741</v>
      </c>
      <c r="B75" s="8"/>
      <c r="C75" s="45">
        <v>2</v>
      </c>
      <c r="D75" s="20" t="s">
        <v>742</v>
      </c>
      <c r="E75" s="8"/>
      <c r="F75" s="8"/>
      <c r="G75" s="8">
        <v>1</v>
      </c>
      <c r="H75" s="8"/>
      <c r="I75" s="8"/>
      <c r="J75" s="8"/>
      <c r="K75" s="45">
        <v>1</v>
      </c>
      <c r="L75" s="8"/>
      <c r="M75" s="8"/>
      <c r="N75" s="8"/>
    </row>
    <row r="76" spans="1:14" ht="38" x14ac:dyDescent="0.2">
      <c r="A76" s="68"/>
      <c r="B76" s="8"/>
      <c r="C76" s="45"/>
      <c r="D76" s="20" t="s">
        <v>743</v>
      </c>
      <c r="E76" s="8"/>
      <c r="F76" s="8"/>
      <c r="G76" s="8">
        <v>1</v>
      </c>
      <c r="H76" s="8"/>
      <c r="I76" s="8"/>
      <c r="J76" s="8"/>
      <c r="K76" s="45"/>
      <c r="L76" s="8"/>
      <c r="M76" s="8"/>
      <c r="N76" s="8"/>
    </row>
    <row r="77" spans="1:14" ht="57" x14ac:dyDescent="0.2">
      <c r="A77" s="67" t="s">
        <v>744</v>
      </c>
      <c r="B77" s="8"/>
      <c r="C77" s="45">
        <v>2</v>
      </c>
      <c r="D77" s="20" t="s">
        <v>745</v>
      </c>
      <c r="E77" s="8"/>
      <c r="F77" s="8"/>
      <c r="G77" s="8">
        <v>1</v>
      </c>
      <c r="H77" s="8"/>
      <c r="I77" s="8"/>
      <c r="J77" s="8"/>
      <c r="K77" s="45">
        <v>1</v>
      </c>
      <c r="L77" s="8"/>
      <c r="M77" s="8"/>
      <c r="N77" s="8"/>
    </row>
    <row r="78" spans="1:14" ht="57" x14ac:dyDescent="0.2">
      <c r="A78" s="67"/>
      <c r="B78" s="8"/>
      <c r="C78" s="45"/>
      <c r="D78" s="20" t="s">
        <v>746</v>
      </c>
      <c r="E78" s="8"/>
      <c r="F78" s="8"/>
      <c r="G78" s="8">
        <v>1</v>
      </c>
      <c r="H78" s="8"/>
      <c r="I78" s="8"/>
      <c r="J78" s="8"/>
      <c r="K78" s="45"/>
      <c r="L78" s="8"/>
      <c r="M78" s="8"/>
      <c r="N78" s="8"/>
    </row>
    <row r="79" spans="1:14" ht="57" x14ac:dyDescent="0.2">
      <c r="A79" s="67" t="s">
        <v>747</v>
      </c>
      <c r="B79" s="8"/>
      <c r="C79" s="45">
        <v>2</v>
      </c>
      <c r="D79" s="20" t="s">
        <v>748</v>
      </c>
      <c r="E79" s="8"/>
      <c r="F79" s="8"/>
      <c r="G79" s="8">
        <v>1</v>
      </c>
      <c r="H79" s="8"/>
      <c r="I79" s="8"/>
      <c r="J79" s="8"/>
      <c r="K79" s="45">
        <v>1</v>
      </c>
      <c r="L79" s="8"/>
      <c r="M79" s="8"/>
      <c r="N79" s="8"/>
    </row>
    <row r="80" spans="1:14" ht="57" x14ac:dyDescent="0.2">
      <c r="A80" s="67"/>
      <c r="B80" s="8"/>
      <c r="C80" s="45"/>
      <c r="D80" s="20" t="s">
        <v>749</v>
      </c>
      <c r="E80" s="8"/>
      <c r="F80" s="8"/>
      <c r="G80" s="8">
        <v>1</v>
      </c>
      <c r="H80" s="8"/>
      <c r="I80" s="8"/>
      <c r="J80" s="8"/>
      <c r="K80" s="45"/>
      <c r="L80" s="8"/>
      <c r="M80" s="8"/>
      <c r="N80" s="8"/>
    </row>
    <row r="81" spans="1:14" ht="38" x14ac:dyDescent="0.2">
      <c r="A81" s="68" t="s">
        <v>750</v>
      </c>
      <c r="B81" s="8"/>
      <c r="C81" s="45">
        <v>2</v>
      </c>
      <c r="D81" s="20" t="s">
        <v>751</v>
      </c>
      <c r="E81" s="8"/>
      <c r="F81" s="8"/>
      <c r="G81" s="8">
        <v>1</v>
      </c>
      <c r="H81" s="8"/>
      <c r="I81" s="8"/>
      <c r="J81" s="8"/>
      <c r="K81" s="45">
        <v>1</v>
      </c>
      <c r="L81" s="8"/>
      <c r="M81" s="8"/>
      <c r="N81" s="8"/>
    </row>
    <row r="82" spans="1:14" ht="38" x14ac:dyDescent="0.2">
      <c r="A82" s="68"/>
      <c r="B82" s="8"/>
      <c r="C82" s="45"/>
      <c r="D82" s="20" t="s">
        <v>752</v>
      </c>
      <c r="E82" s="8"/>
      <c r="F82" s="8"/>
      <c r="G82" s="8">
        <v>1</v>
      </c>
      <c r="H82" s="8"/>
      <c r="I82" s="8"/>
      <c r="J82" s="8"/>
      <c r="K82" s="45"/>
      <c r="L82" s="8"/>
      <c r="M82" s="8"/>
      <c r="N82" s="8"/>
    </row>
    <row r="83" spans="1:14" ht="38" x14ac:dyDescent="0.2">
      <c r="A83" s="40" t="s">
        <v>753</v>
      </c>
      <c r="B83" s="8"/>
      <c r="C83" s="8">
        <v>1</v>
      </c>
      <c r="D83" s="20" t="s">
        <v>754</v>
      </c>
      <c r="E83" s="8"/>
      <c r="F83" s="8"/>
      <c r="G83" s="8">
        <v>1</v>
      </c>
      <c r="H83" s="8"/>
      <c r="I83" s="8"/>
      <c r="J83" s="8">
        <v>1</v>
      </c>
      <c r="K83" s="8"/>
      <c r="L83" s="8"/>
      <c r="M83" s="8"/>
      <c r="N83" s="8">
        <v>1</v>
      </c>
    </row>
    <row r="84" spans="1:14" ht="57" x14ac:dyDescent="0.2">
      <c r="A84" s="67" t="s">
        <v>755</v>
      </c>
      <c r="B84" s="8"/>
      <c r="C84" s="45">
        <v>2</v>
      </c>
      <c r="D84" s="20" t="s">
        <v>756</v>
      </c>
      <c r="E84" s="8"/>
      <c r="F84" s="8"/>
      <c r="G84" s="8">
        <v>1</v>
      </c>
      <c r="H84" s="8"/>
      <c r="I84" s="8"/>
      <c r="J84" s="8"/>
      <c r="K84" s="45">
        <v>1</v>
      </c>
      <c r="L84" s="8"/>
      <c r="M84" s="8"/>
      <c r="N84" s="8"/>
    </row>
    <row r="85" spans="1:14" ht="57" x14ac:dyDescent="0.2">
      <c r="A85" s="67"/>
      <c r="B85" s="8"/>
      <c r="C85" s="45"/>
      <c r="D85" s="20" t="s">
        <v>757</v>
      </c>
      <c r="E85" s="8"/>
      <c r="F85" s="8"/>
      <c r="G85" s="8">
        <v>1</v>
      </c>
      <c r="H85" s="8"/>
      <c r="I85" s="8"/>
      <c r="J85" s="8"/>
      <c r="K85" s="45"/>
      <c r="L85" s="8"/>
      <c r="M85" s="8"/>
      <c r="N85" s="8"/>
    </row>
    <row r="86" spans="1:14" ht="57" x14ac:dyDescent="0.2">
      <c r="A86" s="67" t="s">
        <v>758</v>
      </c>
      <c r="B86" s="8"/>
      <c r="C86" s="45">
        <v>2</v>
      </c>
      <c r="D86" s="20" t="s">
        <v>759</v>
      </c>
      <c r="E86" s="8"/>
      <c r="F86" s="8"/>
      <c r="G86" s="8">
        <v>1</v>
      </c>
      <c r="H86" s="8"/>
      <c r="I86" s="8"/>
      <c r="J86" s="8"/>
      <c r="K86" s="45">
        <v>1</v>
      </c>
      <c r="L86" s="8"/>
      <c r="M86" s="8"/>
      <c r="N86" s="8"/>
    </row>
    <row r="87" spans="1:14" ht="57" x14ac:dyDescent="0.2">
      <c r="A87" s="67"/>
      <c r="B87" s="8"/>
      <c r="C87" s="45"/>
      <c r="D87" s="20" t="s">
        <v>760</v>
      </c>
      <c r="E87" s="8"/>
      <c r="F87" s="8"/>
      <c r="G87" s="8">
        <v>1</v>
      </c>
      <c r="H87" s="8"/>
      <c r="I87" s="8"/>
      <c r="J87" s="8"/>
      <c r="K87" s="45"/>
      <c r="L87" s="8"/>
      <c r="M87" s="8"/>
      <c r="N87" s="8"/>
    </row>
    <row r="88" spans="1:14" ht="57" x14ac:dyDescent="0.2">
      <c r="A88" s="67" t="s">
        <v>761</v>
      </c>
      <c r="B88" s="8"/>
      <c r="C88" s="45">
        <v>2</v>
      </c>
      <c r="D88" s="20" t="s">
        <v>762</v>
      </c>
      <c r="E88" s="8"/>
      <c r="F88" s="8"/>
      <c r="G88" s="8">
        <v>1</v>
      </c>
      <c r="H88" s="8"/>
      <c r="I88" s="8"/>
      <c r="J88" s="8"/>
      <c r="K88" s="45">
        <v>1</v>
      </c>
      <c r="L88" s="8"/>
      <c r="M88" s="8"/>
      <c r="N88" s="8"/>
    </row>
    <row r="89" spans="1:14" ht="57" x14ac:dyDescent="0.2">
      <c r="A89" s="67"/>
      <c r="B89" s="8"/>
      <c r="C89" s="45"/>
      <c r="D89" s="20" t="s">
        <v>763</v>
      </c>
      <c r="E89" s="8"/>
      <c r="F89" s="8"/>
      <c r="G89" s="8">
        <v>1</v>
      </c>
      <c r="H89" s="8"/>
      <c r="I89" s="8"/>
      <c r="J89" s="8"/>
      <c r="K89" s="45"/>
      <c r="L89" s="8"/>
      <c r="M89" s="8"/>
      <c r="N89" s="8"/>
    </row>
    <row r="90" spans="1:14" x14ac:dyDescent="0.2">
      <c r="A90" s="36"/>
      <c r="D90" s="25"/>
      <c r="G90">
        <f t="shared" ref="G90:N90" si="1">SUM(G41:G89)</f>
        <v>39</v>
      </c>
      <c r="H90">
        <f t="shared" si="1"/>
        <v>9</v>
      </c>
      <c r="I90">
        <f t="shared" si="1"/>
        <v>0</v>
      </c>
      <c r="J90">
        <f t="shared" si="1"/>
        <v>3</v>
      </c>
      <c r="K90">
        <f t="shared" si="1"/>
        <v>17</v>
      </c>
      <c r="L90">
        <f t="shared" si="1"/>
        <v>0</v>
      </c>
      <c r="M90">
        <f t="shared" si="1"/>
        <v>1</v>
      </c>
      <c r="N90">
        <f t="shared" si="1"/>
        <v>2</v>
      </c>
    </row>
    <row r="91" spans="1:14" x14ac:dyDescent="0.2">
      <c r="D91" s="25"/>
    </row>
    <row r="92" spans="1:14" x14ac:dyDescent="0.2">
      <c r="D92" s="25"/>
    </row>
    <row r="93" spans="1:14" x14ac:dyDescent="0.2">
      <c r="D93" s="25"/>
    </row>
    <row r="94" spans="1:14" x14ac:dyDescent="0.2">
      <c r="D94" s="25"/>
    </row>
    <row r="95" spans="1:14" ht="19" x14ac:dyDescent="0.25">
      <c r="C95" s="15"/>
      <c r="D95" s="12"/>
    </row>
    <row r="96" spans="1:14" ht="21" x14ac:dyDescent="0.25">
      <c r="C96" s="1"/>
      <c r="D96" s="15" t="s">
        <v>69</v>
      </c>
      <c r="E96" s="1"/>
      <c r="F96" s="1"/>
      <c r="G96" s="1"/>
      <c r="H96" s="1"/>
      <c r="I96" s="1"/>
      <c r="J96" s="1"/>
      <c r="K96" s="1"/>
      <c r="L96" s="1"/>
      <c r="M96" s="1"/>
    </row>
    <row r="97" spans="3:13" ht="21" x14ac:dyDescent="0.25">
      <c r="C97" s="1"/>
      <c r="D97" s="15" t="s">
        <v>70</v>
      </c>
      <c r="E97" s="1"/>
      <c r="F97" s="1"/>
      <c r="G97" s="1"/>
      <c r="H97" s="1"/>
      <c r="I97" s="1"/>
      <c r="J97" s="1"/>
      <c r="K97" s="1"/>
      <c r="L97" s="1"/>
      <c r="M97" s="1"/>
    </row>
    <row r="98" spans="3:13" ht="21" x14ac:dyDescent="0.25">
      <c r="C98" s="1"/>
      <c r="D98" s="16" t="s">
        <v>71</v>
      </c>
      <c r="E98" s="1"/>
      <c r="F98" s="1"/>
      <c r="G98" s="1"/>
      <c r="H98" s="1"/>
      <c r="I98" s="1"/>
      <c r="J98" s="1"/>
      <c r="K98" s="1"/>
      <c r="L98" s="1"/>
      <c r="M98" s="1"/>
    </row>
    <row r="99" spans="3:13" ht="21" x14ac:dyDescent="0.25">
      <c r="C99" s="1"/>
      <c r="D99" s="16" t="s">
        <v>75</v>
      </c>
      <c r="E99" s="1"/>
      <c r="F99" s="1"/>
      <c r="G99" s="1"/>
      <c r="H99" s="1"/>
      <c r="I99" s="1"/>
      <c r="J99" t="s">
        <v>31</v>
      </c>
      <c r="K99" t="s">
        <v>1</v>
      </c>
      <c r="L99" t="s">
        <v>0</v>
      </c>
    </row>
    <row r="100" spans="3:13" ht="21" x14ac:dyDescent="0.25">
      <c r="C100" s="1"/>
      <c r="D100" s="2"/>
      <c r="E100" s="1"/>
      <c r="F100" s="1"/>
      <c r="G100" s="1"/>
      <c r="H100" s="1"/>
      <c r="I100" s="1"/>
      <c r="J100" t="s">
        <v>32</v>
      </c>
      <c r="K100" s="4">
        <f>17/19</f>
        <v>0.89473684210526316</v>
      </c>
      <c r="L100" s="4">
        <f>39/42</f>
        <v>0.9285714285714286</v>
      </c>
      <c r="M100" s="4"/>
    </row>
    <row r="101" spans="3:13" ht="22" x14ac:dyDescent="0.25">
      <c r="C101" s="1"/>
      <c r="D101" s="2" t="s">
        <v>779</v>
      </c>
      <c r="E101" s="1"/>
      <c r="F101" s="1"/>
      <c r="G101" s="1"/>
      <c r="H101" s="1"/>
      <c r="I101" s="1"/>
      <c r="J101" t="s">
        <v>34</v>
      </c>
      <c r="K101" s="4">
        <v>1</v>
      </c>
      <c r="L101" s="4">
        <f>39/48</f>
        <v>0.8125</v>
      </c>
      <c r="M101" s="4"/>
    </row>
    <row r="102" spans="3:13" ht="21" x14ac:dyDescent="0.25">
      <c r="C102" s="1"/>
      <c r="D102" s="2"/>
      <c r="E102" s="1"/>
      <c r="F102" s="1"/>
      <c r="G102" s="1"/>
      <c r="H102" s="1"/>
      <c r="I102" s="1"/>
      <c r="J102" t="s">
        <v>35</v>
      </c>
      <c r="K102" s="4">
        <f>2*((K100*K101)/(K100+K101))</f>
        <v>0.94444444444444442</v>
      </c>
      <c r="L102" s="4">
        <f>2*((L100*L101)/(L100+L101))</f>
        <v>0.86666666666666659</v>
      </c>
      <c r="M102" s="4"/>
    </row>
    <row r="103" spans="3:13" ht="21" x14ac:dyDescent="0.25">
      <c r="C103" s="1"/>
      <c r="D103" s="2"/>
      <c r="E103" s="1"/>
      <c r="F103" s="1"/>
      <c r="G103" s="1"/>
      <c r="H103" s="1"/>
      <c r="I103" s="1"/>
      <c r="J103" s="1" t="s">
        <v>147</v>
      </c>
      <c r="K103" s="1">
        <f>17/20</f>
        <v>0.85</v>
      </c>
      <c r="L103" s="1">
        <f>39/51</f>
        <v>0.76470588235294112</v>
      </c>
      <c r="M103" s="1"/>
    </row>
    <row r="104" spans="3:13" ht="21" x14ac:dyDescent="0.25"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</row>
    <row r="105" spans="3:13" x14ac:dyDescent="0.2">
      <c r="D105" s="25"/>
    </row>
    <row r="106" spans="3:13" x14ac:dyDescent="0.2">
      <c r="D106" s="25"/>
    </row>
    <row r="107" spans="3:13" x14ac:dyDescent="0.2">
      <c r="D107" s="25"/>
    </row>
    <row r="108" spans="3:13" x14ac:dyDescent="0.2">
      <c r="D108" s="25"/>
    </row>
    <row r="109" spans="3:13" x14ac:dyDescent="0.2">
      <c r="D109" s="25"/>
    </row>
    <row r="110" spans="3:13" x14ac:dyDescent="0.2">
      <c r="D110" s="25"/>
    </row>
    <row r="111" spans="3:13" x14ac:dyDescent="0.2">
      <c r="D111" s="25"/>
    </row>
    <row r="112" spans="3:13" x14ac:dyDescent="0.2">
      <c r="D112" s="25"/>
    </row>
    <row r="113" spans="4:4" x14ac:dyDescent="0.2">
      <c r="D113" s="25"/>
    </row>
    <row r="114" spans="4:4" x14ac:dyDescent="0.2">
      <c r="D114" s="25"/>
    </row>
    <row r="115" spans="4:4" x14ac:dyDescent="0.2">
      <c r="D115" s="25"/>
    </row>
    <row r="116" spans="4:4" x14ac:dyDescent="0.2">
      <c r="D116" s="25"/>
    </row>
    <row r="117" spans="4:4" x14ac:dyDescent="0.2">
      <c r="D117" s="25"/>
    </row>
    <row r="118" spans="4:4" x14ac:dyDescent="0.2">
      <c r="D118" s="25"/>
    </row>
    <row r="119" spans="4:4" x14ac:dyDescent="0.2">
      <c r="D119" s="25"/>
    </row>
    <row r="120" spans="4:4" x14ac:dyDescent="0.2">
      <c r="D120" s="25"/>
    </row>
    <row r="121" spans="4:4" x14ac:dyDescent="0.2">
      <c r="D121" s="25"/>
    </row>
    <row r="122" spans="4:4" x14ac:dyDescent="0.2">
      <c r="D122" s="25"/>
    </row>
    <row r="123" spans="4:4" x14ac:dyDescent="0.2">
      <c r="D123" s="25"/>
    </row>
    <row r="124" spans="4:4" x14ac:dyDescent="0.2">
      <c r="D124" s="25"/>
    </row>
    <row r="125" spans="4:4" x14ac:dyDescent="0.2">
      <c r="D125" s="25"/>
    </row>
    <row r="126" spans="4:4" x14ac:dyDescent="0.2">
      <c r="D126" s="25"/>
    </row>
  </sheetData>
  <mergeCells count="85">
    <mergeCell ref="K81:K82"/>
    <mergeCell ref="K84:K85"/>
    <mergeCell ref="K86:K87"/>
    <mergeCell ref="K88:K89"/>
    <mergeCell ref="K69:K70"/>
    <mergeCell ref="K71:K72"/>
    <mergeCell ref="K73:K74"/>
    <mergeCell ref="K75:K76"/>
    <mergeCell ref="K77:K78"/>
    <mergeCell ref="K79:K80"/>
    <mergeCell ref="K41:K42"/>
    <mergeCell ref="K44:K45"/>
    <mergeCell ref="K46:K50"/>
    <mergeCell ref="K51:K55"/>
    <mergeCell ref="K56:K63"/>
    <mergeCell ref="K64:K65"/>
    <mergeCell ref="K66:K67"/>
    <mergeCell ref="C86:C87"/>
    <mergeCell ref="A86:A87"/>
    <mergeCell ref="C88:C89"/>
    <mergeCell ref="A88:A89"/>
    <mergeCell ref="C81:C82"/>
    <mergeCell ref="A81:A82"/>
    <mergeCell ref="C84:C85"/>
    <mergeCell ref="A84:A85"/>
    <mergeCell ref="C77:C78"/>
    <mergeCell ref="A77:A78"/>
    <mergeCell ref="C79:C80"/>
    <mergeCell ref="A79:A80"/>
    <mergeCell ref="C73:C74"/>
    <mergeCell ref="A73:A74"/>
    <mergeCell ref="C75:C76"/>
    <mergeCell ref="A75:A76"/>
    <mergeCell ref="C69:C70"/>
    <mergeCell ref="A69:A70"/>
    <mergeCell ref="C71:C72"/>
    <mergeCell ref="A71:A72"/>
    <mergeCell ref="C64:C65"/>
    <mergeCell ref="A64:A65"/>
    <mergeCell ref="C66:C67"/>
    <mergeCell ref="A66:A67"/>
    <mergeCell ref="C51:C55"/>
    <mergeCell ref="A51:A55"/>
    <mergeCell ref="C56:C62"/>
    <mergeCell ref="A56:A62"/>
    <mergeCell ref="C44:C45"/>
    <mergeCell ref="A44:A45"/>
    <mergeCell ref="C46:C50"/>
    <mergeCell ref="A46:A50"/>
    <mergeCell ref="F39:J39"/>
    <mergeCell ref="K39:N39"/>
    <mergeCell ref="C41:C42"/>
    <mergeCell ref="A41:A42"/>
    <mergeCell ref="A1:A2"/>
    <mergeCell ref="B1:B2"/>
    <mergeCell ref="C1:E1"/>
    <mergeCell ref="C19:C24"/>
    <mergeCell ref="A39:A40"/>
    <mergeCell ref="B39:B40"/>
    <mergeCell ref="C39:E39"/>
    <mergeCell ref="C17:C18"/>
    <mergeCell ref="A17:A18"/>
    <mergeCell ref="K17:K18"/>
    <mergeCell ref="A19:A24"/>
    <mergeCell ref="K19:K24"/>
    <mergeCell ref="B17:B18"/>
    <mergeCell ref="B19:B24"/>
    <mergeCell ref="C12:C13"/>
    <mergeCell ref="A12:A13"/>
    <mergeCell ref="K12:K13"/>
    <mergeCell ref="C14:C16"/>
    <mergeCell ref="A14:A16"/>
    <mergeCell ref="K14:K16"/>
    <mergeCell ref="B12:B13"/>
    <mergeCell ref="B14:B16"/>
    <mergeCell ref="F1:J1"/>
    <mergeCell ref="K1:N1"/>
    <mergeCell ref="C3:C6"/>
    <mergeCell ref="A3:A6"/>
    <mergeCell ref="K3:K6"/>
    <mergeCell ref="C7:C11"/>
    <mergeCell ref="A7:A11"/>
    <mergeCell ref="K7:K11"/>
    <mergeCell ref="B3:B6"/>
    <mergeCell ref="B7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17F1-156A-794B-8FAE-821B15ABD58F}">
  <dimension ref="A1:E48"/>
  <sheetViews>
    <sheetView topLeftCell="A23" workbookViewId="0">
      <selection activeCell="F40" sqref="F40"/>
    </sheetView>
  </sheetViews>
  <sheetFormatPr baseColWidth="10" defaultRowHeight="16" x14ac:dyDescent="0.2"/>
  <cols>
    <col min="1" max="1" width="13.83203125" customWidth="1"/>
    <col min="2" max="2" width="12.5" customWidth="1"/>
  </cols>
  <sheetData>
    <row r="1" spans="1:4" x14ac:dyDescent="0.2">
      <c r="C1" t="s">
        <v>764</v>
      </c>
      <c r="D1" t="s">
        <v>765</v>
      </c>
    </row>
    <row r="3" spans="1:4" x14ac:dyDescent="0.2">
      <c r="A3" s="51" t="s">
        <v>769</v>
      </c>
    </row>
    <row r="4" spans="1:4" x14ac:dyDescent="0.2">
      <c r="A4" s="51"/>
      <c r="B4" t="s">
        <v>766</v>
      </c>
      <c r="C4" s="4">
        <f>23/24</f>
        <v>0.95833333333333337</v>
      </c>
      <c r="D4">
        <f>3/24</f>
        <v>0.125</v>
      </c>
    </row>
    <row r="5" spans="1:4" x14ac:dyDescent="0.2">
      <c r="A5" s="51"/>
      <c r="B5" t="s">
        <v>767</v>
      </c>
      <c r="C5" s="4">
        <f>23/26</f>
        <v>0.88461538461538458</v>
      </c>
      <c r="D5">
        <f>3/3</f>
        <v>1</v>
      </c>
    </row>
    <row r="6" spans="1:4" x14ac:dyDescent="0.2">
      <c r="A6" s="51"/>
      <c r="B6" t="s">
        <v>768</v>
      </c>
      <c r="C6" s="4">
        <f>2*((C4*C5)/(C4+C5))</f>
        <v>0.91999999999999993</v>
      </c>
      <c r="D6">
        <f>2*(0.125/1.125)</f>
        <v>0.22222222222222221</v>
      </c>
    </row>
    <row r="7" spans="1:4" x14ac:dyDescent="0.2">
      <c r="A7" s="51"/>
    </row>
    <row r="8" spans="1:4" x14ac:dyDescent="0.2">
      <c r="A8" s="51" t="s">
        <v>770</v>
      </c>
    </row>
    <row r="9" spans="1:4" x14ac:dyDescent="0.2">
      <c r="A9" s="51"/>
      <c r="B9" t="s">
        <v>766</v>
      </c>
      <c r="C9" s="4">
        <f>10/10</f>
        <v>1</v>
      </c>
      <c r="D9">
        <f>1/10</f>
        <v>0.1</v>
      </c>
    </row>
    <row r="10" spans="1:4" x14ac:dyDescent="0.2">
      <c r="A10" s="51"/>
      <c r="B10" t="s">
        <v>767</v>
      </c>
      <c r="C10" s="4">
        <f>10/19</f>
        <v>0.52631578947368418</v>
      </c>
      <c r="D10" s="4">
        <f>1/1</f>
        <v>1</v>
      </c>
    </row>
    <row r="11" spans="1:4" x14ac:dyDescent="0.2">
      <c r="A11" s="51"/>
      <c r="B11" t="s">
        <v>768</v>
      </c>
      <c r="C11" s="4">
        <f>2*((C9*C10)/(C9+C10))</f>
        <v>0.68965517241379315</v>
      </c>
      <c r="D11">
        <f>2*((0.1*1)/1.1)</f>
        <v>0.18181818181818182</v>
      </c>
    </row>
    <row r="12" spans="1:4" x14ac:dyDescent="0.2">
      <c r="A12" s="51"/>
    </row>
    <row r="13" spans="1:4" x14ac:dyDescent="0.2">
      <c r="A13" s="51" t="s">
        <v>771</v>
      </c>
    </row>
    <row r="14" spans="1:4" x14ac:dyDescent="0.2">
      <c r="A14" s="51"/>
      <c r="B14" t="s">
        <v>766</v>
      </c>
      <c r="C14" s="4">
        <f>26/26</f>
        <v>1</v>
      </c>
      <c r="D14">
        <f>7/32</f>
        <v>0.21875</v>
      </c>
    </row>
    <row r="15" spans="1:4" x14ac:dyDescent="0.2">
      <c r="A15" s="51"/>
      <c r="B15" t="s">
        <v>767</v>
      </c>
      <c r="C15" s="4">
        <f>26/48</f>
        <v>0.54166666666666663</v>
      </c>
      <c r="D15" s="4">
        <f>7/8</f>
        <v>0.875</v>
      </c>
    </row>
    <row r="16" spans="1:4" x14ac:dyDescent="0.2">
      <c r="A16" s="51"/>
      <c r="B16" t="s">
        <v>768</v>
      </c>
      <c r="C16" s="4">
        <f>2*((C14*C15)/(C14+C15))</f>
        <v>0.70270270270270274</v>
      </c>
      <c r="D16">
        <f>2*((D14*D15)/(D14+D15))</f>
        <v>0.35</v>
      </c>
    </row>
    <row r="27" spans="1:3" x14ac:dyDescent="0.2">
      <c r="A27" t="s">
        <v>772</v>
      </c>
      <c r="B27" t="s">
        <v>773</v>
      </c>
      <c r="C27" t="s">
        <v>774</v>
      </c>
    </row>
    <row r="28" spans="1:3" x14ac:dyDescent="0.2">
      <c r="A28">
        <v>1</v>
      </c>
      <c r="B28">
        <v>11</v>
      </c>
      <c r="C28">
        <f>B28/131</f>
        <v>8.3969465648854963E-2</v>
      </c>
    </row>
    <row r="29" spans="1:3" x14ac:dyDescent="0.2">
      <c r="A29">
        <v>2</v>
      </c>
      <c r="B29">
        <v>44</v>
      </c>
      <c r="C29">
        <f t="shared" ref="C29:C35" si="0">B29/131</f>
        <v>0.33587786259541985</v>
      </c>
    </row>
    <row r="30" spans="1:3" x14ac:dyDescent="0.2">
      <c r="A30">
        <v>3</v>
      </c>
      <c r="B30">
        <v>18</v>
      </c>
      <c r="C30">
        <f t="shared" si="0"/>
        <v>0.13740458015267176</v>
      </c>
    </row>
    <row r="31" spans="1:3" x14ac:dyDescent="0.2">
      <c r="A31">
        <v>4</v>
      </c>
      <c r="B31">
        <v>14</v>
      </c>
      <c r="C31">
        <f t="shared" si="0"/>
        <v>0.10687022900763359</v>
      </c>
    </row>
    <row r="32" spans="1:3" x14ac:dyDescent="0.2">
      <c r="A32">
        <v>5</v>
      </c>
      <c r="B32">
        <v>14</v>
      </c>
      <c r="C32">
        <f t="shared" si="0"/>
        <v>0.10687022900763359</v>
      </c>
    </row>
    <row r="33" spans="1:5" x14ac:dyDescent="0.2">
      <c r="A33">
        <v>6</v>
      </c>
      <c r="B33">
        <v>21</v>
      </c>
      <c r="C33">
        <f t="shared" si="0"/>
        <v>0.16030534351145037</v>
      </c>
    </row>
    <row r="34" spans="1:5" x14ac:dyDescent="0.2">
      <c r="A34">
        <v>7</v>
      </c>
      <c r="B34">
        <v>6</v>
      </c>
      <c r="C34">
        <f t="shared" si="0"/>
        <v>4.5801526717557252E-2</v>
      </c>
    </row>
    <row r="35" spans="1:5" x14ac:dyDescent="0.2">
      <c r="A35">
        <v>8</v>
      </c>
      <c r="B35">
        <v>4</v>
      </c>
      <c r="C35">
        <f t="shared" si="0"/>
        <v>3.0534351145038167E-2</v>
      </c>
    </row>
    <row r="36" spans="1:5" x14ac:dyDescent="0.2">
      <c r="E36" t="s">
        <v>775</v>
      </c>
    </row>
    <row r="40" spans="1:5" s="25" customFormat="1" ht="85" x14ac:dyDescent="0.2">
      <c r="A40" s="25" t="s">
        <v>776</v>
      </c>
      <c r="B40" s="25" t="s">
        <v>778</v>
      </c>
      <c r="C40" s="25" t="s">
        <v>772</v>
      </c>
      <c r="D40" s="25" t="s">
        <v>777</v>
      </c>
    </row>
    <row r="41" spans="1:5" x14ac:dyDescent="0.2">
      <c r="A41">
        <v>0</v>
      </c>
      <c r="B41">
        <f>A41/(B28*C41)</f>
        <v>0</v>
      </c>
      <c r="C41">
        <v>1</v>
      </c>
      <c r="D41">
        <f>1-B41</f>
        <v>1</v>
      </c>
    </row>
    <row r="42" spans="1:5" x14ac:dyDescent="0.2">
      <c r="A42">
        <v>8</v>
      </c>
      <c r="B42">
        <f t="shared" ref="B42:B48" si="1">A42/(B29*C42)</f>
        <v>9.0909090909090912E-2</v>
      </c>
      <c r="C42">
        <v>2</v>
      </c>
      <c r="D42">
        <f t="shared" ref="D42:D48" si="2">1-B42</f>
        <v>0.90909090909090906</v>
      </c>
    </row>
    <row r="43" spans="1:5" x14ac:dyDescent="0.2">
      <c r="A43">
        <v>16</v>
      </c>
      <c r="B43">
        <f t="shared" si="1"/>
        <v>0.29629629629629628</v>
      </c>
      <c r="C43">
        <v>3</v>
      </c>
      <c r="D43">
        <f t="shared" si="2"/>
        <v>0.70370370370370372</v>
      </c>
    </row>
    <row r="44" spans="1:5" x14ac:dyDescent="0.2">
      <c r="A44">
        <v>21</v>
      </c>
      <c r="B44">
        <f t="shared" si="1"/>
        <v>0.375</v>
      </c>
      <c r="C44">
        <v>4</v>
      </c>
      <c r="D44">
        <f t="shared" si="2"/>
        <v>0.625</v>
      </c>
    </row>
    <row r="45" spans="1:5" x14ac:dyDescent="0.2">
      <c r="A45">
        <v>36</v>
      </c>
      <c r="B45">
        <f t="shared" si="1"/>
        <v>0.51428571428571423</v>
      </c>
      <c r="C45">
        <v>5</v>
      </c>
      <c r="D45">
        <f t="shared" si="2"/>
        <v>0.48571428571428577</v>
      </c>
    </row>
    <row r="46" spans="1:5" x14ac:dyDescent="0.2">
      <c r="A46">
        <v>69</v>
      </c>
      <c r="B46">
        <f t="shared" si="1"/>
        <v>0.54761904761904767</v>
      </c>
      <c r="C46">
        <v>6</v>
      </c>
      <c r="D46">
        <f t="shared" si="2"/>
        <v>0.45238095238095233</v>
      </c>
    </row>
    <row r="47" spans="1:5" x14ac:dyDescent="0.2">
      <c r="A47">
        <v>22</v>
      </c>
      <c r="B47">
        <f t="shared" si="1"/>
        <v>0.52380952380952384</v>
      </c>
      <c r="C47">
        <v>7</v>
      </c>
      <c r="D47">
        <f t="shared" si="2"/>
        <v>0.47619047619047616</v>
      </c>
    </row>
    <row r="48" spans="1:5" x14ac:dyDescent="0.2">
      <c r="A48">
        <v>17</v>
      </c>
      <c r="B48">
        <f t="shared" si="1"/>
        <v>0.53125</v>
      </c>
      <c r="C48">
        <v>8</v>
      </c>
      <c r="D48">
        <f t="shared" si="2"/>
        <v>0.46875</v>
      </c>
    </row>
  </sheetData>
  <mergeCells count="3">
    <mergeCell ref="A3:A7"/>
    <mergeCell ref="A8:A12"/>
    <mergeCell ref="A13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AmbiGO Coordination Ev</vt:lpstr>
      <vt:lpstr>AmbiGO Attachment Ev</vt:lpstr>
      <vt:lpstr>AmbiGO Analytical Ev</vt:lpstr>
      <vt:lpstr>Coordination testCases</vt:lpstr>
      <vt:lpstr>Attachment testCases</vt:lpstr>
      <vt:lpstr>Analytical tstCases</vt:lpstr>
      <vt:lpstr>Complex testCases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2020-03-02T08:01:00Z</dcterms:created>
  <dcterms:modified xsi:type="dcterms:W3CDTF">2020-05-29T11:24:54Z</dcterms:modified>
</cp:coreProperties>
</file>