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Work/Papers Information/DSSAMvsEnhancedDSSAM-paper/"/>
    </mc:Choice>
  </mc:AlternateContent>
  <xr:revisionPtr revIDLastSave="0" documentId="13_ncr:1_{ACDF79B6-E68A-2D41-8350-87508185C346}" xr6:coauthVersionLast="45" xr6:coauthVersionMax="45" xr10:uidLastSave="{00000000-0000-0000-0000-000000000000}"/>
  <bookViews>
    <workbookView xWindow="5800" yWindow="1980" windowWidth="28040" windowHeight="17440" activeTab="4" xr2:uid="{6FA45C34-2F56-5D4B-A5AA-7FB398AD51C4}"/>
  </bookViews>
  <sheets>
    <sheet name="Arsenal" sheetId="1" r:id="rId1"/>
    <sheet name="CARA" sheetId="4" r:id="rId2"/>
    <sheet name="BtC" sheetId="6" r:id="rId3"/>
    <sheet name="Cruise Control" sheetId="5" r:id="rId4"/>
    <sheet name="Aggregated" sheetId="3" r:id="rId5"/>
    <sheet name="Extraction Performance" sheetId="7" r:id="rId6"/>
    <sheet name="Processing Time" sheetId="8" r:id="rId7"/>
  </sheets>
  <definedNames>
    <definedName name="_xlnm._FilterDatabase" localSheetId="4" hidden="1">Aggregated!$K$1:$K$61</definedName>
    <definedName name="_xlnm._FilterDatabase" localSheetId="3" hidden="1">'Cruise Control'!$AA$1:$AA$44</definedName>
    <definedName name="_xlchart.v1.0" hidden="1">'Processing Time'!$A$2:$A$162</definedName>
    <definedName name="_xlchart.v1.1" hidden="1">'Processing Time'!$B$2:$B$162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6" l="1"/>
  <c r="C12" i="7"/>
  <c r="H86" i="3"/>
  <c r="H80" i="3"/>
  <c r="H72" i="5"/>
  <c r="H66" i="5"/>
  <c r="H60" i="6"/>
  <c r="H54" i="6"/>
  <c r="H77" i="3"/>
  <c r="H63" i="5"/>
  <c r="H53" i="6"/>
  <c r="AM35" i="6"/>
  <c r="E7" i="7"/>
  <c r="F15" i="7" l="1"/>
  <c r="F61" i="6"/>
  <c r="J61" i="6" s="1"/>
  <c r="E10" i="7"/>
  <c r="F10" i="7"/>
  <c r="F11" i="7"/>
  <c r="F12" i="7"/>
  <c r="G12" i="7"/>
  <c r="H50" i="1"/>
  <c r="L50" i="1" s="1"/>
  <c r="H49" i="1"/>
  <c r="H48" i="1"/>
  <c r="F49" i="1"/>
  <c r="F48" i="1"/>
  <c r="E50" i="1"/>
  <c r="E49" i="1"/>
  <c r="E48" i="1"/>
  <c r="AT24" i="1"/>
  <c r="AS24" i="1"/>
  <c r="AR24" i="1"/>
  <c r="AQ24" i="1"/>
  <c r="AP24" i="1"/>
  <c r="AO24" i="1"/>
  <c r="AN24" i="1"/>
  <c r="H38" i="4"/>
  <c r="H37" i="4"/>
  <c r="H36" i="4"/>
  <c r="F36" i="4"/>
  <c r="E38" i="4"/>
  <c r="E37" i="4"/>
  <c r="E36" i="4"/>
  <c r="AP12" i="4"/>
  <c r="AO12" i="4"/>
  <c r="AN12" i="4"/>
  <c r="F68" i="5"/>
  <c r="F72" i="5"/>
  <c r="AU47" i="5"/>
  <c r="AT47" i="5"/>
  <c r="AS47" i="5"/>
  <c r="AR47" i="5"/>
  <c r="F73" i="5" s="1"/>
  <c r="AQ47" i="5"/>
  <c r="E73" i="5" s="1"/>
  <c r="AP47" i="5"/>
  <c r="AO47" i="5"/>
  <c r="E71" i="5" s="1"/>
  <c r="AX61" i="3"/>
  <c r="AW61" i="3"/>
  <c r="AV61" i="3"/>
  <c r="F86" i="3" s="1"/>
  <c r="E11" i="7" s="1"/>
  <c r="AU61" i="3"/>
  <c r="E86" i="3" s="1"/>
  <c r="AT61" i="3"/>
  <c r="AS61" i="3"/>
  <c r="E85" i="3" s="1"/>
  <c r="F38" i="4"/>
  <c r="L38" i="4"/>
  <c r="D38" i="4"/>
  <c r="F37" i="4"/>
  <c r="D37" i="4"/>
  <c r="J36" i="4"/>
  <c r="D36" i="4"/>
  <c r="H35" i="4"/>
  <c r="F35" i="4"/>
  <c r="E35" i="4"/>
  <c r="D35" i="4" s="1"/>
  <c r="D50" i="1"/>
  <c r="D49" i="1"/>
  <c r="L48" i="1"/>
  <c r="D48" i="1"/>
  <c r="H47" i="1"/>
  <c r="F47" i="1"/>
  <c r="E47" i="1"/>
  <c r="J47" i="1" s="1"/>
  <c r="D87" i="3"/>
  <c r="D86" i="3"/>
  <c r="D85" i="3"/>
  <c r="H84" i="3"/>
  <c r="G15" i="7" s="1"/>
  <c r="F84" i="3"/>
  <c r="E15" i="7" s="1"/>
  <c r="E84" i="3"/>
  <c r="D15" i="7" s="1"/>
  <c r="D73" i="5"/>
  <c r="D72" i="5"/>
  <c r="D71" i="5"/>
  <c r="H70" i="5"/>
  <c r="F70" i="5"/>
  <c r="E70" i="5"/>
  <c r="J70" i="5" s="1"/>
  <c r="F60" i="6"/>
  <c r="L60" i="6"/>
  <c r="E61" i="6"/>
  <c r="E60" i="6"/>
  <c r="H59" i="6"/>
  <c r="E59" i="6"/>
  <c r="H58" i="6"/>
  <c r="F58" i="6"/>
  <c r="E57" i="6"/>
  <c r="E58" i="6"/>
  <c r="D58" i="6" s="1"/>
  <c r="D61" i="6"/>
  <c r="D60" i="6"/>
  <c r="J59" i="6"/>
  <c r="D59" i="6"/>
  <c r="AV35" i="6"/>
  <c r="AU35" i="6"/>
  <c r="AT35" i="6"/>
  <c r="AS35" i="6"/>
  <c r="AR35" i="6"/>
  <c r="AQ35" i="6"/>
  <c r="F8" i="7"/>
  <c r="F7" i="7"/>
  <c r="F13" i="7"/>
  <c r="F14" i="7"/>
  <c r="G9" i="7"/>
  <c r="F9" i="7"/>
  <c r="H83" i="3"/>
  <c r="G14" i="7" s="1"/>
  <c r="F83" i="3"/>
  <c r="E14" i="7" s="1"/>
  <c r="E83" i="3"/>
  <c r="AQ61" i="3"/>
  <c r="AL61" i="3"/>
  <c r="AM61" i="3"/>
  <c r="AN61" i="3"/>
  <c r="E81" i="3" s="1"/>
  <c r="AO61" i="3"/>
  <c r="AP61" i="3"/>
  <c r="AK61" i="3"/>
  <c r="D81" i="3"/>
  <c r="D79" i="3"/>
  <c r="H69" i="5"/>
  <c r="F69" i="5"/>
  <c r="L69" i="5" s="1"/>
  <c r="E69" i="5"/>
  <c r="D67" i="5"/>
  <c r="D65" i="5"/>
  <c r="AN47" i="5"/>
  <c r="AM47" i="5"/>
  <c r="AL47" i="5"/>
  <c r="AK47" i="5"/>
  <c r="AJ47" i="5"/>
  <c r="E67" i="5" s="1"/>
  <c r="AI47" i="5"/>
  <c r="AH47" i="5"/>
  <c r="H65" i="5" s="1"/>
  <c r="H57" i="6"/>
  <c r="H56" i="6"/>
  <c r="F57" i="6"/>
  <c r="F56" i="6"/>
  <c r="D57" i="6"/>
  <c r="E56" i="6"/>
  <c r="J56" i="6" s="1"/>
  <c r="D55" i="6"/>
  <c r="D54" i="6"/>
  <c r="D53" i="6"/>
  <c r="AJ35" i="6"/>
  <c r="E53" i="6" s="1"/>
  <c r="AK35" i="6"/>
  <c r="AL35" i="6"/>
  <c r="E54" i="6" s="1"/>
  <c r="AN35" i="6"/>
  <c r="AO35" i="6"/>
  <c r="F54" i="6" s="1"/>
  <c r="H34" i="4"/>
  <c r="F34" i="4"/>
  <c r="E34" i="4"/>
  <c r="L34" i="4" s="1"/>
  <c r="L33" i="4"/>
  <c r="J33" i="4"/>
  <c r="H33" i="4"/>
  <c r="F33" i="4"/>
  <c r="E33" i="4"/>
  <c r="I33" i="4" s="1"/>
  <c r="K33" i="4" s="1"/>
  <c r="D33" i="4"/>
  <c r="H32" i="4"/>
  <c r="F32" i="4"/>
  <c r="D32" i="4"/>
  <c r="F31" i="4"/>
  <c r="D31" i="4"/>
  <c r="H30" i="4"/>
  <c r="D30" i="4"/>
  <c r="E45" i="1"/>
  <c r="E43" i="1"/>
  <c r="L43" i="1" s="1"/>
  <c r="H46" i="1"/>
  <c r="F46" i="1"/>
  <c r="E46" i="1"/>
  <c r="L46" i="1" s="1"/>
  <c r="D46" i="1"/>
  <c r="J45" i="1"/>
  <c r="H45" i="1"/>
  <c r="L45" i="1" s="1"/>
  <c r="F45" i="1"/>
  <c r="D45" i="1"/>
  <c r="H44" i="1"/>
  <c r="F44" i="1"/>
  <c r="D44" i="1"/>
  <c r="F43" i="1"/>
  <c r="D43" i="1"/>
  <c r="H42" i="1"/>
  <c r="D42" i="1"/>
  <c r="AM24" i="1"/>
  <c r="AL24" i="1"/>
  <c r="AK24" i="1"/>
  <c r="AJ24" i="1"/>
  <c r="AI24" i="1"/>
  <c r="E44" i="1" s="1"/>
  <c r="I44" i="1" s="1"/>
  <c r="AH24" i="1"/>
  <c r="AG24" i="1"/>
  <c r="E42" i="1" s="1"/>
  <c r="F55" i="6" l="1"/>
  <c r="L73" i="5"/>
  <c r="D11" i="7"/>
  <c r="E72" i="5"/>
  <c r="D10" i="7"/>
  <c r="I10" i="7" s="1"/>
  <c r="F67" i="5"/>
  <c r="F66" i="5"/>
  <c r="J67" i="5"/>
  <c r="L67" i="5"/>
  <c r="E66" i="5"/>
  <c r="E65" i="5"/>
  <c r="L65" i="5" s="1"/>
  <c r="K15" i="7"/>
  <c r="I11" i="7"/>
  <c r="F87" i="3"/>
  <c r="E12" i="7" s="1"/>
  <c r="F81" i="3"/>
  <c r="E9" i="7" s="1"/>
  <c r="E87" i="3"/>
  <c r="J87" i="3" s="1"/>
  <c r="L87" i="3"/>
  <c r="I87" i="3"/>
  <c r="K87" i="3" s="1"/>
  <c r="D12" i="7"/>
  <c r="I12" i="7" s="1"/>
  <c r="E80" i="3"/>
  <c r="D8" i="7" s="1"/>
  <c r="H15" i="7"/>
  <c r="I15" i="7"/>
  <c r="L49" i="1"/>
  <c r="I49" i="1"/>
  <c r="J49" i="1"/>
  <c r="I37" i="4"/>
  <c r="J37" i="4"/>
  <c r="L37" i="4"/>
  <c r="I72" i="5"/>
  <c r="D70" i="5"/>
  <c r="J72" i="5"/>
  <c r="J71" i="5"/>
  <c r="L72" i="5"/>
  <c r="I84" i="3"/>
  <c r="D84" i="3"/>
  <c r="F80" i="3"/>
  <c r="J86" i="3"/>
  <c r="L84" i="3"/>
  <c r="L70" i="5"/>
  <c r="L35" i="4"/>
  <c r="L47" i="1"/>
  <c r="D47" i="1"/>
  <c r="I36" i="4"/>
  <c r="K36" i="4" s="1"/>
  <c r="L36" i="4"/>
  <c r="I38" i="4"/>
  <c r="I35" i="4"/>
  <c r="J38" i="4"/>
  <c r="J35" i="4"/>
  <c r="J48" i="1"/>
  <c r="I48" i="1"/>
  <c r="I50" i="1"/>
  <c r="I47" i="1"/>
  <c r="K47" i="1" s="1"/>
  <c r="J50" i="1"/>
  <c r="J85" i="3"/>
  <c r="J84" i="3"/>
  <c r="I73" i="5"/>
  <c r="I70" i="5"/>
  <c r="K70" i="5" s="1"/>
  <c r="J73" i="5"/>
  <c r="L58" i="6"/>
  <c r="L61" i="6"/>
  <c r="I61" i="6"/>
  <c r="K61" i="6" s="1"/>
  <c r="E55" i="6"/>
  <c r="J55" i="6" s="1"/>
  <c r="D14" i="7"/>
  <c r="L59" i="6"/>
  <c r="I58" i="6"/>
  <c r="J58" i="6"/>
  <c r="I60" i="6"/>
  <c r="J60" i="6"/>
  <c r="I59" i="6"/>
  <c r="K59" i="6" s="1"/>
  <c r="L42" i="1"/>
  <c r="I45" i="1"/>
  <c r="K45" i="1" s="1"/>
  <c r="E79" i="3"/>
  <c r="L83" i="3"/>
  <c r="J66" i="5"/>
  <c r="L66" i="5"/>
  <c r="I66" i="5"/>
  <c r="J69" i="5"/>
  <c r="I69" i="5"/>
  <c r="D69" i="5"/>
  <c r="I67" i="5"/>
  <c r="J53" i="6"/>
  <c r="I53" i="6"/>
  <c r="E8" i="7"/>
  <c r="D56" i="6"/>
  <c r="L56" i="6"/>
  <c r="L57" i="6"/>
  <c r="I56" i="6"/>
  <c r="K56" i="6" s="1"/>
  <c r="L55" i="6"/>
  <c r="I57" i="6"/>
  <c r="L53" i="6"/>
  <c r="J57" i="6"/>
  <c r="D34" i="4"/>
  <c r="J34" i="4"/>
  <c r="I34" i="4"/>
  <c r="I43" i="1"/>
  <c r="K43" i="1" s="1"/>
  <c r="J43" i="1"/>
  <c r="J44" i="1"/>
  <c r="K44" i="1" s="1"/>
  <c r="I42" i="1"/>
  <c r="J42" i="1"/>
  <c r="L44" i="1"/>
  <c r="I46" i="1"/>
  <c r="J46" i="1"/>
  <c r="J54" i="6" l="1"/>
  <c r="I65" i="5"/>
  <c r="K65" i="5" s="1"/>
  <c r="D7" i="7"/>
  <c r="I55" i="6"/>
  <c r="K55" i="6"/>
  <c r="K53" i="6"/>
  <c r="I8" i="7"/>
  <c r="K67" i="5"/>
  <c r="J65" i="5"/>
  <c r="H12" i="7"/>
  <c r="K12" i="7"/>
  <c r="C9" i="7"/>
  <c r="J15" i="7"/>
  <c r="J12" i="7"/>
  <c r="K48" i="1"/>
  <c r="K50" i="1"/>
  <c r="K49" i="1"/>
  <c r="K37" i="4"/>
  <c r="K72" i="5"/>
  <c r="L71" i="5"/>
  <c r="I71" i="5"/>
  <c r="K71" i="5" s="1"/>
  <c r="K84" i="3"/>
  <c r="I7" i="7"/>
  <c r="K35" i="4"/>
  <c r="K38" i="4"/>
  <c r="K73" i="5"/>
  <c r="H14" i="7"/>
  <c r="I14" i="7"/>
  <c r="K14" i="7"/>
  <c r="K60" i="6"/>
  <c r="K58" i="6"/>
  <c r="K66" i="5"/>
  <c r="K69" i="5"/>
  <c r="K57" i="6"/>
  <c r="K34" i="4"/>
  <c r="K42" i="1"/>
  <c r="K46" i="1"/>
  <c r="J14" i="7" l="1"/>
  <c r="C13" i="7" l="1"/>
  <c r="E47" i="5" l="1"/>
  <c r="F61" i="3" l="1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E61" i="3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E35" i="6"/>
  <c r="H85" i="3" l="1"/>
  <c r="H79" i="3"/>
  <c r="G7" i="7" s="1"/>
  <c r="I79" i="3"/>
  <c r="F77" i="3"/>
  <c r="J79" i="3"/>
  <c r="I80" i="3"/>
  <c r="F78" i="3"/>
  <c r="G8" i="7"/>
  <c r="H51" i="6"/>
  <c r="E4" i="7"/>
  <c r="F4" i="7"/>
  <c r="F5" i="7"/>
  <c r="F6" i="7"/>
  <c r="F3" i="7"/>
  <c r="G11" i="7" l="1"/>
  <c r="L86" i="3"/>
  <c r="I86" i="3"/>
  <c r="K86" i="3" s="1"/>
  <c r="H7" i="7"/>
  <c r="J7" i="7" s="1"/>
  <c r="K7" i="7"/>
  <c r="G10" i="7"/>
  <c r="L85" i="3"/>
  <c r="I85" i="3"/>
  <c r="K85" i="3" s="1"/>
  <c r="H8" i="7"/>
  <c r="J8" i="7" s="1"/>
  <c r="K8" i="7"/>
  <c r="L79" i="3"/>
  <c r="I81" i="3"/>
  <c r="K79" i="3"/>
  <c r="G5" i="7"/>
  <c r="L54" i="6"/>
  <c r="I54" i="6"/>
  <c r="K54" i="6" s="1"/>
  <c r="H68" i="5"/>
  <c r="E68" i="5"/>
  <c r="D68" i="5" s="1"/>
  <c r="H11" i="7" l="1"/>
  <c r="J11" i="7" s="1"/>
  <c r="K11" i="7"/>
  <c r="H10" i="7"/>
  <c r="J10" i="7" s="1"/>
  <c r="K10" i="7"/>
  <c r="L68" i="5"/>
  <c r="I68" i="5"/>
  <c r="J68" i="5"/>
  <c r="K68" i="5" l="1"/>
  <c r="H82" i="3"/>
  <c r="G13" i="7" s="1"/>
  <c r="F82" i="3"/>
  <c r="E13" i="7" s="1"/>
  <c r="E82" i="3"/>
  <c r="D13" i="7" s="1"/>
  <c r="H38" i="1"/>
  <c r="H26" i="4"/>
  <c r="AD24" i="1"/>
  <c r="X24" i="1"/>
  <c r="S12" i="4"/>
  <c r="X12" i="4"/>
  <c r="K13" i="7" l="1"/>
  <c r="H13" i="7"/>
  <c r="I13" i="7"/>
  <c r="L82" i="3"/>
  <c r="J82" i="3"/>
  <c r="I82" i="3"/>
  <c r="D82" i="3"/>
  <c r="X47" i="5"/>
  <c r="F61" i="5" s="1"/>
  <c r="AF12" i="4"/>
  <c r="AG12" i="4"/>
  <c r="E30" i="4" s="1"/>
  <c r="AH12" i="4"/>
  <c r="AI12" i="4"/>
  <c r="E12" i="4"/>
  <c r="E24" i="1"/>
  <c r="C3" i="7" s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Y24" i="1"/>
  <c r="Z24" i="1"/>
  <c r="AA24" i="1"/>
  <c r="AB24" i="1"/>
  <c r="AC24" i="1"/>
  <c r="AE24" i="1"/>
  <c r="AF24" i="1"/>
  <c r="F24" i="1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U12" i="4"/>
  <c r="V12" i="4"/>
  <c r="W12" i="4"/>
  <c r="Y12" i="4"/>
  <c r="Z12" i="4"/>
  <c r="AA12" i="4"/>
  <c r="AB12" i="4"/>
  <c r="AC12" i="4"/>
  <c r="AD12" i="4"/>
  <c r="AE12" i="4"/>
  <c r="J13" i="7" l="1"/>
  <c r="E32" i="4"/>
  <c r="E31" i="4"/>
  <c r="J30" i="4"/>
  <c r="I30" i="4"/>
  <c r="K30" i="4" s="1"/>
  <c r="L30" i="4"/>
  <c r="C5" i="7"/>
  <c r="K82" i="3"/>
  <c r="E50" i="6"/>
  <c r="H50" i="6" s="1"/>
  <c r="D50" i="6"/>
  <c r="D49" i="6"/>
  <c r="E49" i="6"/>
  <c r="H49" i="6" s="1"/>
  <c r="F51" i="6"/>
  <c r="F52" i="6"/>
  <c r="E52" i="6"/>
  <c r="D52" i="6"/>
  <c r="E51" i="6"/>
  <c r="F26" i="4"/>
  <c r="H29" i="4"/>
  <c r="E27" i="4"/>
  <c r="E26" i="4"/>
  <c r="D26" i="4"/>
  <c r="F29" i="4"/>
  <c r="F28" i="4"/>
  <c r="D29" i="4"/>
  <c r="E28" i="4"/>
  <c r="E29" i="4"/>
  <c r="D28" i="4"/>
  <c r="F38" i="1"/>
  <c r="H41" i="1"/>
  <c r="H39" i="1"/>
  <c r="F40" i="1"/>
  <c r="F41" i="1"/>
  <c r="D41" i="1"/>
  <c r="E40" i="1"/>
  <c r="E41" i="1"/>
  <c r="D40" i="1"/>
  <c r="D39" i="1"/>
  <c r="E39" i="1"/>
  <c r="E38" i="1"/>
  <c r="D38" i="1"/>
  <c r="F12" i="4"/>
  <c r="D27" i="4" s="1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Z47" i="5"/>
  <c r="AA47" i="5"/>
  <c r="AB47" i="5"/>
  <c r="AC47" i="5"/>
  <c r="AD47" i="5"/>
  <c r="AE47" i="5"/>
  <c r="AF47" i="5"/>
  <c r="AG47" i="5"/>
  <c r="F47" i="5"/>
  <c r="C4" i="7" s="1"/>
  <c r="G6" i="7" l="1"/>
  <c r="L31" i="4"/>
  <c r="D9" i="7"/>
  <c r="I31" i="4"/>
  <c r="J31" i="4"/>
  <c r="J32" i="4"/>
  <c r="I32" i="4"/>
  <c r="K32" i="4" s="1"/>
  <c r="L32" i="4"/>
  <c r="H62" i="5"/>
  <c r="E61" i="5"/>
  <c r="H61" i="5" s="1"/>
  <c r="D61" i="5"/>
  <c r="E62" i="5"/>
  <c r="D62" i="5"/>
  <c r="F64" i="5"/>
  <c r="F63" i="5"/>
  <c r="E63" i="5"/>
  <c r="E64" i="5"/>
  <c r="D64" i="5"/>
  <c r="L52" i="6"/>
  <c r="I52" i="6"/>
  <c r="J52" i="6"/>
  <c r="I51" i="6"/>
  <c r="J51" i="6"/>
  <c r="L51" i="6"/>
  <c r="L49" i="6"/>
  <c r="J49" i="6"/>
  <c r="I49" i="6"/>
  <c r="J50" i="6"/>
  <c r="L50" i="6"/>
  <c r="I50" i="6"/>
  <c r="E5" i="7"/>
  <c r="E6" i="7"/>
  <c r="E77" i="3"/>
  <c r="D5" i="7" s="1"/>
  <c r="E3" i="7"/>
  <c r="L26" i="4"/>
  <c r="J26" i="4"/>
  <c r="I26" i="4"/>
  <c r="J27" i="4"/>
  <c r="I29" i="4"/>
  <c r="L29" i="4"/>
  <c r="J29" i="4"/>
  <c r="H27" i="4"/>
  <c r="I27" i="4" s="1"/>
  <c r="L28" i="4"/>
  <c r="J28" i="4"/>
  <c r="I28" i="4"/>
  <c r="I38" i="1"/>
  <c r="J38" i="1"/>
  <c r="L38" i="1"/>
  <c r="L39" i="1"/>
  <c r="J39" i="1"/>
  <c r="I39" i="1"/>
  <c r="L41" i="1"/>
  <c r="I41" i="1"/>
  <c r="J41" i="1"/>
  <c r="J40" i="1"/>
  <c r="I40" i="1"/>
  <c r="L40" i="1"/>
  <c r="D78" i="3"/>
  <c r="E78" i="3"/>
  <c r="D6" i="7" s="1"/>
  <c r="D76" i="3"/>
  <c r="E76" i="3"/>
  <c r="D75" i="3"/>
  <c r="E75" i="3"/>
  <c r="I6" i="7" l="1"/>
  <c r="K6" i="7"/>
  <c r="H6" i="7"/>
  <c r="J6" i="7" s="1"/>
  <c r="H5" i="7"/>
  <c r="I5" i="7"/>
  <c r="K5" i="7"/>
  <c r="K9" i="7"/>
  <c r="I9" i="7"/>
  <c r="H9" i="7"/>
  <c r="K31" i="4"/>
  <c r="J80" i="3"/>
  <c r="K80" i="3" s="1"/>
  <c r="L80" i="3"/>
  <c r="J81" i="3"/>
  <c r="K81" i="3" s="1"/>
  <c r="L81" i="3"/>
  <c r="D3" i="7"/>
  <c r="H75" i="3"/>
  <c r="G3" i="7" s="1"/>
  <c r="D4" i="7"/>
  <c r="H76" i="3"/>
  <c r="L76" i="3" s="1"/>
  <c r="K49" i="6"/>
  <c r="C6" i="7"/>
  <c r="I63" i="5"/>
  <c r="J63" i="5"/>
  <c r="K63" i="5" s="1"/>
  <c r="L63" i="5"/>
  <c r="L64" i="5"/>
  <c r="J64" i="5"/>
  <c r="I64" i="5"/>
  <c r="K64" i="5" s="1"/>
  <c r="J62" i="5"/>
  <c r="L62" i="5"/>
  <c r="I62" i="5"/>
  <c r="K38" i="1"/>
  <c r="L61" i="5"/>
  <c r="I61" i="5"/>
  <c r="J61" i="5"/>
  <c r="K28" i="4"/>
  <c r="K40" i="1"/>
  <c r="K29" i="4"/>
  <c r="K50" i="6"/>
  <c r="K51" i="6"/>
  <c r="K52" i="6"/>
  <c r="I77" i="3"/>
  <c r="J77" i="3"/>
  <c r="L77" i="3"/>
  <c r="L27" i="4"/>
  <c r="K26" i="4"/>
  <c r="K27" i="4"/>
  <c r="K41" i="1"/>
  <c r="K39" i="1"/>
  <c r="L78" i="3"/>
  <c r="I78" i="3"/>
  <c r="J78" i="3"/>
  <c r="J76" i="3"/>
  <c r="J75" i="3"/>
  <c r="G4" i="7" l="1"/>
  <c r="J9" i="7"/>
  <c r="I4" i="7"/>
  <c r="H4" i="7"/>
  <c r="K4" i="7"/>
  <c r="J5" i="7"/>
  <c r="K3" i="7"/>
  <c r="H3" i="7"/>
  <c r="I3" i="7"/>
  <c r="L75" i="3"/>
  <c r="I75" i="3"/>
  <c r="K75" i="3" s="1"/>
  <c r="I76" i="3"/>
  <c r="K76" i="3" s="1"/>
  <c r="K61" i="5"/>
  <c r="K62" i="5"/>
  <c r="K77" i="3"/>
  <c r="K78" i="3"/>
  <c r="J4" i="7" l="1"/>
  <c r="J3" i="7"/>
</calcChain>
</file>

<file path=xl/sharedStrings.xml><?xml version="1.0" encoding="utf-8"?>
<sst xmlns="http://schemas.openxmlformats.org/spreadsheetml/2006/main" count="914" uniqueCount="353">
  <si>
    <t>A</t>
  </si>
  <si>
    <t>ReqID</t>
  </si>
  <si>
    <t>PrimReqText</t>
  </si>
  <si>
    <t>PReqID</t>
  </si>
  <si>
    <t>Components Extraction</t>
  </si>
  <si>
    <t>Failure cause</t>
  </si>
  <si>
    <t>DSSAM</t>
  </si>
  <si>
    <t>EnhancedDSSAM</t>
  </si>
  <si>
    <t>TempReqId-2</t>
  </si>
  <si>
    <t xml:space="preserve"> if the regulator mode equals RCMVAL_init , the output regulator status shall be set to RCMVAL_init .</t>
  </si>
  <si>
    <t>correct</t>
  </si>
  <si>
    <t>[TempReqId-1</t>
  </si>
  <si>
    <t>if the regulator mode equals RCMVAL_init , the output regulator status shall be set to RCMVAL_init .</t>
  </si>
  <si>
    <t>TempReqId-19</t>
  </si>
  <si>
    <t>when the reset equals RCMVAL_true , the regulator mode shall be set to RCMVAL_init .</t>
  </si>
  <si>
    <t>[TempReqId-18</t>
  </si>
  <si>
    <t>if the monitor mode equals RCMVAL_failed , the regulator mode shall never be set to RCMVAL_normal .</t>
  </si>
  <si>
    <t>if the monitor mode equals RCMVAL_failed , the regulator mode shall never be set to RCMVAL_normal.</t>
  </si>
  <si>
    <t>[TempReqId-17</t>
  </si>
  <si>
    <t>Slot Count</t>
  </si>
  <si>
    <t>Ex Comps</t>
  </si>
  <si>
    <t>Ex Slots</t>
  </si>
  <si>
    <t>Comps Count</t>
  </si>
  <si>
    <t>TempReqId-1</t>
  </si>
  <si>
    <t xml:space="preserve"> if the monitor status equals RCMVAL_false , the monitor init timeout shall be set to RCMVAL_true .</t>
  </si>
  <si>
    <t xml:space="preserve"> if the monitor status equals RCMVAL_true , the monitor init timeout shall be set to RCMVAL_false .</t>
  </si>
  <si>
    <t>TempReqId-16</t>
  </si>
  <si>
    <t>TempReqId-15</t>
  </si>
  <si>
    <t xml:space="preserve"> the monitor mode shall be initialized to RCMVAL_init .</t>
  </si>
  <si>
    <t>TempReqId-14</t>
  </si>
  <si>
    <t>if the regulator status equals RCMVAL_false , the regulator init timeout shall be set to RCMVAL_true .</t>
  </si>
  <si>
    <t>TempReqId-13</t>
  </si>
  <si>
    <t>if the regulator status equals RCMVAL_true , the regulator init timeout shall be set to RCMVAL_false .</t>
  </si>
  <si>
    <t>TempReqId-12</t>
  </si>
  <si>
    <t>the regulator mode shall be initialized to RCMVAL_init .</t>
  </si>
  <si>
    <t>TempReqId-11</t>
  </si>
  <si>
    <t>TempReqId-10</t>
  </si>
  <si>
    <t>the manage monitor interface mode shall be set to the monitor mode .</t>
  </si>
  <si>
    <t>TempReqId-20</t>
  </si>
  <si>
    <t>when the regulator mode equals RCMVAL_init , the reset shall be set to RCMVAL_true .</t>
  </si>
  <si>
    <t>TempReqId-4</t>
  </si>
  <si>
    <t xml:space="preserve"> if the regulator mode equals RCMVAL_failed, when the signal is RCMVAL_ok, the output regulator status shall be set to RCMVAL_failed .</t>
  </si>
  <si>
    <t>TempReqId-3</t>
  </si>
  <si>
    <t>if the regulator mode equals RCMVAL_normal , the output regulator status shall be set to RCMVAL_status_on .</t>
  </si>
  <si>
    <t>TempReqId-6</t>
  </si>
  <si>
    <t>if the manage monitor interface mode equals RCMVAL_init , the output monitor status shall be set to RCMVAL_init .</t>
  </si>
  <si>
    <t xml:space="preserve"> if the regulator mode equals RCMVAL_failed , the heat control shall be set to RCMVAL_control_off .</t>
  </si>
  <si>
    <t>TempReqId-5</t>
  </si>
  <si>
    <t xml:space="preserve"> if the manage monitor interface mode equals RCMVAL_failed , the output monitor status shall be set to RCMVAL_failed .</t>
  </si>
  <si>
    <t>TempReqId-8</t>
  </si>
  <si>
    <t>if the manage monitor interface mode equals RCMVAL_normal , the output monitor status shall be set to RCMVAL_status_on .</t>
  </si>
  <si>
    <t>TempReqId-7</t>
  </si>
  <si>
    <t>TempReqId-9</t>
  </si>
  <si>
    <t xml:space="preserve"> if the monitor mode equals RCMVAL_init , the alarm control shall be set to RCMVAL_control_off .</t>
  </si>
  <si>
    <t>comments</t>
  </si>
  <si>
    <t>while increases comps size to 3</t>
  </si>
  <si>
    <t xml:space="preserve"> the display elements glow.</t>
  </si>
  <si>
    <t>req_28</t>
  </si>
  <si>
    <t>out of scope</t>
  </si>
  <si>
    <t>TempReqId-26</t>
  </si>
  <si>
    <t xml:space="preserve"> when the monitor receives for 5 time intervals no status signal &lt;ε&gt;, it sends a request RCMVAR_req to the station .</t>
  </si>
  <si>
    <t>S</t>
  </si>
  <si>
    <t>R</t>
  </si>
  <si>
    <t>C</t>
  </si>
  <si>
    <t>T</t>
  </si>
  <si>
    <t>SP</t>
  </si>
  <si>
    <t>EP</t>
  </si>
  <si>
    <t>SA</t>
  </si>
  <si>
    <t>EA</t>
  </si>
  <si>
    <t>Action</t>
  </si>
  <si>
    <t>Cond</t>
  </si>
  <si>
    <t>Trig</t>
  </si>
  <si>
    <t>Cond-Scope</t>
  </si>
  <si>
    <t xml:space="preserve">Found Comp/slot </t>
  </si>
  <si>
    <t>partially</t>
  </si>
  <si>
    <t>missed</t>
  </si>
  <si>
    <t>algorithm failure</t>
  </si>
  <si>
    <t>TempReqId-18</t>
  </si>
  <si>
    <t>when emergency button is pressed, the RCMTECHTERM_liquid_open_mixer_controller shall close RCMVAR_valve_0 .</t>
  </si>
  <si>
    <t>TempReqId-28</t>
  </si>
  <si>
    <t>while the aircraft is RCMVAL_onground, when RCMTECHTERM_reverse_thrust is commanded, the control system shall enable deployment of the thrust reverser .</t>
  </si>
  <si>
    <t>when RCMTECHTERM_liquid_level_2 is reached, the 60 second timer shall start .</t>
  </si>
  <si>
    <t>Ex Comp</t>
  </si>
  <si>
    <t>TempReqId-38</t>
  </si>
  <si>
    <t>the coffee machine shall produce hot drink every 10 seconds .</t>
  </si>
  <si>
    <t>while  thrust reverser door translation, the control system shall limit thrust to minimum idle .</t>
  </si>
  <si>
    <t>while RCMTECHTERM_liquid_level_2 is not reached, when RCMTECHTERM_liquid_level_1 is reached, the RCMTECHTERM_liquid_open_mixer_controller shall open RCMVAR_valve_1 before emergency button is pressed .</t>
  </si>
  <si>
    <t>while increases comps size to 5</t>
  </si>
  <si>
    <t>while increases comps size to 4</t>
  </si>
  <si>
    <t>TempReqId-36</t>
  </si>
  <si>
    <t xml:space="preserve">while serve sea conditions, when radar is sighting, the weapon operator shall fire a missile within 3 seconds </t>
  </si>
  <si>
    <t>TempReqId-24</t>
  </si>
  <si>
    <t>if the computed airspeed fault flag is set, the control system shall use modelled airspeed</t>
  </si>
  <si>
    <t>TempReqId-46</t>
  </si>
  <si>
    <t>while moving the window up, the RCMTECHTERM_engine_control_system shall be essentially RCMTECHTERM_single_fault_tolerant with respect to RCMVAR_lotc event .</t>
  </si>
  <si>
    <t>while RCMTECHTERM_liquid_level_1 is not reached, when start button is pressed, the RCMTECHTERM_liquid_open_mixer_controller shall open the RCMVAR_valve_0 before the emergency button is pressed .</t>
  </si>
  <si>
    <t>TempReqId-34</t>
  </si>
  <si>
    <t>if an obstacle is detected at least for 50 ms, the window down signal must be activated for minimum time frame of 1 second .</t>
  </si>
  <si>
    <t>excess words</t>
  </si>
  <si>
    <t>TempReqId-22</t>
  </si>
  <si>
    <t>the control system shall prevent engine overspeed .</t>
  </si>
  <si>
    <t>TempReqId-44</t>
  </si>
  <si>
    <t>the gates must be in the RCMTECHTERM_closed_state for 6 seconds before the RCMTECHTERM_railroad_crossing is safeguarded .</t>
  </si>
  <si>
    <t>[TempReqId-10</t>
  </si>
  <si>
    <t>if the RCMTECHTERM_personal_code is valid, RCMVAR_simplemat accepts the card .</t>
  </si>
  <si>
    <t>failed</t>
  </si>
  <si>
    <t>TempReqId-32</t>
  </si>
  <si>
    <t>if a single failure leads to RCMTECHTERM_deficient_aircraft_supplied_data, the RCMTECHTERM_engine_control_system shall not cause a hazardous engine effect .</t>
  </si>
  <si>
    <t>when emergency button is pressed, the RCMTECHTERM_liquid_open_mixer_controller shall close RCMVAR_valve_2</t>
  </si>
  <si>
    <t>TempReqId-42</t>
  </si>
  <si>
    <t>the inflow must be opened before the temperature sensor has relayed the value 400 .</t>
  </si>
  <si>
    <t>excess</t>
  </si>
  <si>
    <t>TempReqId-30</t>
  </si>
  <si>
    <t xml:space="preserve"> when selecting idle setting, if aircraft data is unavailable, the control system shall select idle approach .</t>
  </si>
  <si>
    <t>TempReqId-40</t>
  </si>
  <si>
    <t>if a defect is detected at a certain valve, the RCMTECHTERM_software_control_system must be switched off for 2 seconds .</t>
  </si>
  <si>
    <t>after the RCMTECHTERM_software_control_system is switched off, the RCMTECHTERM_redundant_pneumatic_control must be switched on .</t>
  </si>
  <si>
    <t>when countdown timer expires then the RCMTECHTERM_automatic_door_controller shall close door .</t>
  </si>
  <si>
    <t>timer equals to previous timer #Plus# 1</t>
  </si>
  <si>
    <t>when RCMTECHTERM_object_proximity_sensor is activated , the RCMTECHTERM_automatic_door_controller shall open door .</t>
  </si>
  <si>
    <t xml:space="preserve"> simplemat checks the RCMTECHTERM_personal_code .</t>
  </si>
  <si>
    <t>if timer greater than timeout then heater_command equal to error .</t>
  </si>
  <si>
    <t>incorrect grammar missing comma</t>
  </si>
  <si>
    <t xml:space="preserve">incorrect grammar </t>
  </si>
  <si>
    <t>when emergency button is pressed, the RCMTECHTERM_liquid_open_mixer_controller shall close RCMVAR_valve_1</t>
  </si>
  <si>
    <t>TempReqId-29</t>
  </si>
  <si>
    <t>while the aircraft is RCMVAL_inflight, if RCMTECHTERM_reverse_thrust is commanded, the control system shall inhibit RCMTECHTERM_thrust_reverser_deployment .</t>
  </si>
  <si>
    <t>TempReqId-17</t>
  </si>
  <si>
    <t>when 60 second timer expires, the 120 second timer shall start .</t>
  </si>
  <si>
    <t>TempReqId-39</t>
  </si>
  <si>
    <t>after the train has passed the RCMTECHTERM_railroad_crossing, the gates can be opened .</t>
  </si>
  <si>
    <t>TempReqId-27</t>
  </si>
  <si>
    <t>when the control system includes an overspeed protection function, the control system shall test the availability of the overspeed protection function before aircraft dispatch .</t>
  </si>
  <si>
    <t xml:space="preserve"> when RCMTECHTERM_liquid_level_2 is reached, the RCMTECHTERM_liquid_open_mixer_controller shall close RCMVAR_valve_1 .</t>
  </si>
  <si>
    <t>TempReqId-37</t>
  </si>
  <si>
    <t>the communication system shall sustain telephone contact with 10 callers while the absence of external power .</t>
  </si>
  <si>
    <t>TempReqId-25</t>
  </si>
  <si>
    <t xml:space="preserve"> while the aircraft is RCMVAL_inflight, the control system shall maintain engine fuel flow above xx .</t>
  </si>
  <si>
    <t>TempReqId-47</t>
  </si>
  <si>
    <t>when RCMTECHTERM_liquid_level_1 is reached, the RCMTECHTERM_liquid_open_mixer_controller shall close RCMVAR_valve_0 .</t>
  </si>
  <si>
    <t>TempReqId-35</t>
  </si>
  <si>
    <t>if an obstacle is detected for at least 50 milliseconds, the window down signal must be activated for at least 1 second .</t>
  </si>
  <si>
    <t>TempReqId-23</t>
  </si>
  <si>
    <t>when continuous ignition is commanded by the aircraft, the control system shall switch on continuous ignition .</t>
  </si>
  <si>
    <t>TempReqId-45</t>
  </si>
  <si>
    <t>while moving, the RCMTECHTERM_engine_control_system shall be essentially RCMTECHTERM_single_fault_tolerant with respect to RCMVAR_lotc event .</t>
  </si>
  <si>
    <t>TempReqId-33</t>
  </si>
  <si>
    <t>while in a RCMVAL_fullup configuration, the RCMTECHTERM_engine_control_system shall be essentially RCMTECHTERM_single_fault_tolerant with respect to RCMVAR_lotc event .</t>
  </si>
  <si>
    <t>TempReqId-21</t>
  </si>
  <si>
    <t>when emergency button is pressed, the RCMTECHTERM_liquid_open_mixer_controller shall stop stirring motor .</t>
  </si>
  <si>
    <t>TempReqId-31</t>
  </si>
  <si>
    <t xml:space="preserve"> when the RCMTECHTERM_engine_control_system changes operational mode, the RCMTECHTERM_engine_control_system shall maintain the engine within RCMTECHTERM_approved_operational_limits .</t>
  </si>
  <si>
    <t>TempReqId-43</t>
  </si>
  <si>
    <t>after the temperature sensor has relayed the value 350, the inflow is opened if the level of the tank is less than the minimum value .</t>
  </si>
  <si>
    <t>TempReqId-41</t>
  </si>
  <si>
    <t>the safeguard of a RCMTECHTERM_level_crossing is terminated, after the RCMTECHTERM_railroad_crossing has been completely vacated if the train had passed .</t>
  </si>
  <si>
    <t>when RCMTECHTERM_object_proximity_sensor is activated then the RCMTECHTERM_automatic_door_controller shall open door</t>
  </si>
  <si>
    <t>when RCMTECHTERM_door_closing_limit_sensor is activated then the RCMTECHTERM_automatic_door_controller shall stop door .</t>
  </si>
  <si>
    <t>when RCMTECHTERM_door_closing_limit_sensor is activated , the RCMTECHTERM_automatic_door_controller shall stop door .</t>
  </si>
  <si>
    <t>after transmission, the RCMTECHTERM_engine_control_system shall be essentially RCMTECHTERM_single_fault_tolerant with respect to RCMVAR_lotc event .</t>
  </si>
  <si>
    <t>wrong POS</t>
  </si>
  <si>
    <t>wrong TD</t>
  </si>
  <si>
    <t>excess words and expression</t>
  </si>
  <si>
    <t>unrecognized quanrifying reations and quantification order</t>
  </si>
  <si>
    <t>wrong stanford</t>
  </si>
  <si>
    <t>req_49</t>
  </si>
  <si>
    <t xml:space="preserve"> when a start_auto_control_button is enabled, the start_auto_control_button is enabled before it is pressed.</t>
  </si>
  <si>
    <t>req_48c1</t>
  </si>
  <si>
    <t>when termiante_auto_control_button is selected, a confirmation button is available.</t>
  </si>
  <si>
    <t>req_08</t>
  </si>
  <si>
    <t>if air_ok signal is low, auto_control_mode is terminated within 3 sec.</t>
  </si>
  <si>
    <t>if a valid blood_pressure is unavailable after at least 180 sec, manual_mode should be triggered.</t>
  </si>
  <si>
    <t>req_17c3</t>
  </si>
  <si>
    <t xml:space="preserve"> if alarm_reset_button is pressed, the alarm is disabled.</t>
  </si>
  <si>
    <t>req_01</t>
  </si>
  <si>
    <t>the cara will be operational when the RCMVAR_lstat is RCMVAL_poweredon.</t>
  </si>
  <si>
    <t>req_17c1</t>
  </si>
  <si>
    <t>when auto_control_mode is running, the cuff will be inflated.</t>
  </si>
  <si>
    <t>req_34</t>
  </si>
  <si>
    <t>when auto_control_mode is running, terminate_auto_control_button should be available.</t>
  </si>
  <si>
    <t>fa_4</t>
  </si>
  <si>
    <t>if the distance to the RCMTECHTERM_vehicle_ahead falls below the specified speed dependent safety distance, the vehicle brakes are activated.</t>
  </si>
  <si>
    <t>al_105</t>
  </si>
  <si>
    <t>if the driver holds the RCMTECHTERM_pitman_arm for more than 5 seconds to RCMVAL_tip_blinking_left, flashing is released for the left direction indicators before the RCMTECHTERM_pitman_arm leaves RCMVAL_tip_blinking_left.</t>
  </si>
  <si>
    <t>fa_6</t>
  </si>
  <si>
    <t>fa_35</t>
  </si>
  <si>
    <t xml:space="preserve"> when pressing the RCMTECHTERM_gas_pedal beyond 90, the speed limit is deactivated.</t>
  </si>
  <si>
    <t xml:space="preserve"> if the speed of the RCMTECHTERM_preceding_vehicle decreases below 20, the distance is set to 2.</t>
  </si>
  <si>
    <t>fa_99</t>
  </si>
  <si>
    <t>when both vehicles are standing, the absolute distance is regulated to 2m.</t>
  </si>
  <si>
    <t>when the RCMTECHTERM_preceding_vehicle is accelerating, the distance is set to 3 before the vehicle speed exceeds 20 .</t>
  </si>
  <si>
    <t>[fa_31</t>
  </si>
  <si>
    <t xml:space="preserve"> the current vehicle speed is adopted as speed limit.</t>
  </si>
  <si>
    <t>the duration of a flashing cycle is 1 second</t>
  </si>
  <si>
    <t>a subvoltage is present if the voltage in the vehicle electrical system is less than 8.5.</t>
  </si>
  <si>
    <t>if  the RCMTECHTERM_hazard_warning_light_switch is released, direction indicators flash synchronically.</t>
  </si>
  <si>
    <t>if the ignition key is in the ignition lock, the pulse ratio of bright to dark is 1.</t>
  </si>
  <si>
    <t>if the ignition key is not in the lock, the pulse ratio is 5.</t>
  </si>
  <si>
    <t xml:space="preserve"> if the light rotary switch is RCMVAL_auto, the adaptive RCMTECHTERM_high_beam_headlights are activated.</t>
  </si>
  <si>
    <t>the cognitive threshold of a human observer shall be set to the deviation that is less than 5</t>
  </si>
  <si>
    <t>hidden</t>
  </si>
  <si>
    <t>if the darkness switch is activated, the ambient lighting is not activated</t>
  </si>
  <si>
    <t xml:space="preserve"> if the RCMTECHTERM_brake_pedal exceeds the threshold value RCMVAR_m, the RCMTECHTERM_braking_force is strengthened to 100.</t>
  </si>
  <si>
    <t>if the daytime running light is activated, the low beam headlights are activated after starting the engine if the ignition key is in the ignition lock.</t>
  </si>
  <si>
    <t>when the ambient light is activated, the low beam headlights remain active.</t>
  </si>
  <si>
    <t>an overvoltage is present if the voltage in the vehicle electrical system is more than 14.</t>
  </si>
  <si>
    <t>if flashing cycles exceed 1000, the cumulated deviation must not exceed 5.</t>
  </si>
  <si>
    <t>if a subvoltage is present, the ambient light should not be available.</t>
  </si>
  <si>
    <t>fa_19</t>
  </si>
  <si>
    <t>the cruise control lever activates the cruise control.</t>
  </si>
  <si>
    <t>fa_36</t>
  </si>
  <si>
    <t>when the pressure on the RCMTECHTERM_gas_pedal decreases below 90, the speed limit is activated.</t>
  </si>
  <si>
    <t>fa_5</t>
  </si>
  <si>
    <t>if the maximum deceleration is RCMVAL_insufficient_to_stop before a collision with the RCMTECHTERM_vehicle_ahead, the vehicle warns the driver by acoustical signals for 1 seconds every 2 seconds.</t>
  </si>
  <si>
    <t xml:space="preserve"> the maximum deceleration is 5.</t>
  </si>
  <si>
    <t>al_144</t>
  </si>
  <si>
    <t>the maximum deviation of the pulse ratio should be below the cognitive threshold of a human observer.</t>
  </si>
  <si>
    <t>fa_32</t>
  </si>
  <si>
    <t xml:space="preserve"> if the speed limit function is activated, the current speed must not exceed the RCMTECHTERM_set_speed_limit.</t>
  </si>
  <si>
    <t>fa_86</t>
  </si>
  <si>
    <t>when the velocity window is below 20, the distance to the RCMTECHTERM_vehicle_ahead shall be calculated.</t>
  </si>
  <si>
    <t>if RCMTECHTERM_tip_blinking was activated shortly before the RCMTECHTERM_hazard_warning_light_switch is deactivated, it shall not be activated while the deactivation of the RCMTECHTERM_hazard_warning_light_switch.</t>
  </si>
  <si>
    <t>if a subvoltage is present, the adaptive RCMTECHTERM_high_beam_headlight should not be available.</t>
  </si>
  <si>
    <t>if  an emergency situation, the RCMTECHTERM_hazard_warning_light_switch is active before the car battery is empty.</t>
  </si>
  <si>
    <t xml:space="preserve"> if the camera recognizes the lights of an RCMTECHTERM_advancing_vehicle, the RCMTECHTERM_high_beam_headlight that is activated is reduced to low beam headlight within 5 seconds.</t>
  </si>
  <si>
    <t>if the darkness switch is activated, the RCMTECHTERM_cornering_light is not activated.</t>
  </si>
  <si>
    <t>if  the RCMTECHTERM_pitman_arm is pulled, the RCMTECHTERM_high_beam_headlight is activated.</t>
  </si>
  <si>
    <t>if the light rotary switch is RCMVAL_automatic, the low beam headlights are activated for at least 3 seconds when the exterior brightness is lower than a threshold RCMVAR_s1.</t>
  </si>
  <si>
    <t>if the exterior brightness exceeds a threshold RCMVAR_s2 that exceeds RCMVAR_s1, the low beam headlights are deactivated for at least 3 seconds.</t>
  </si>
  <si>
    <t>if an overvoltage is present, the headlight must be activated.</t>
  </si>
  <si>
    <t>the driver activates the low beam headlights when turning the light rotary switch to RCMVAL_exterior_lights_on.</t>
  </si>
  <si>
    <t>wrong grammar</t>
  </si>
  <si>
    <t>if a subvoltage is present, the RCMTECHTERM_cornering_light should not be available.</t>
  </si>
  <si>
    <t>fa_81</t>
  </si>
  <si>
    <t xml:space="preserve"> if RCMTECHTERM_advancing_vehicle is not recognized, the high beam illumination is restored within 2 seconds.</t>
  </si>
  <si>
    <t>the adaptive cruise control system issues acoustic alarm if the calculated distance is less than (current speed #Div# 3) #Mul# RCMVAR_t .</t>
  </si>
  <si>
    <t>text:  it issues visual warning if the calculated distance is less than (current speed #Div# 3) #Mul# RCMVAR_t2 .</t>
  </si>
  <si>
    <t>Wrong POS</t>
  </si>
  <si>
    <t>Wrong Stanford</t>
  </si>
  <si>
    <t>Ex comp</t>
  </si>
  <si>
    <t>Correct</t>
  </si>
  <si>
    <t>Missed</t>
  </si>
  <si>
    <t>Failur Cause</t>
  </si>
  <si>
    <t>partial</t>
  </si>
  <si>
    <t>comment</t>
  </si>
  <si>
    <t xml:space="preserve">the wipers are active while it rains </t>
  </si>
  <si>
    <t>if it rains for 1 minute , the wipers are activated within 30 seconds before the windscreen is dry .</t>
  </si>
  <si>
    <t>the airbag is not activated before a crash is detected .</t>
  </si>
  <si>
    <t>if it rains for 1 minute , the wipers are activated .</t>
  </si>
  <si>
    <t>the radio is powered continuously within 5 seconds .</t>
  </si>
  <si>
    <t>if it rains , the wipers are RCMVAL_on within 30 seconds .</t>
  </si>
  <si>
    <t>if it rains and the wipers are active , the wipers are active within 30 seconds .</t>
  </si>
  <si>
    <t>merged</t>
  </si>
  <si>
    <t>Initial Comps count</t>
  </si>
  <si>
    <t>Ex Inititial Comp</t>
  </si>
  <si>
    <t>the electricity circuit is active .</t>
  </si>
  <si>
    <t xml:space="preserve"> if a crash is detected , an emergency signal is sent continuously .</t>
  </si>
  <si>
    <t>if it rains for 1 minute , the wipers are active continuously within 1 minute .</t>
  </si>
  <si>
    <t>the fuel display blinks while the fuel level is low .</t>
  </si>
  <si>
    <t xml:space="preserve"> the wipers are active for at most 10 seconds while it rains .</t>
  </si>
  <si>
    <t>if a crash is detected , an emergency signal is sent continuously within 10 ms .</t>
  </si>
  <si>
    <t>the parking sensors beep while an obstacle is detected .</t>
  </si>
  <si>
    <t xml:space="preserve"> the fuel display blinks for at most 10 seconds if the fuel level is low .</t>
  </si>
  <si>
    <t>if it rains for 1 minute , the wipers are active for 30 seconds within 1 minute .</t>
  </si>
  <si>
    <t xml:space="preserve"> if it rains for 1 minute , the wipers are activated within 30 seconds .</t>
  </si>
  <si>
    <t>the airbag is activated only after a crash is detected .</t>
  </si>
  <si>
    <t xml:space="preserve"> if it rains , the wipers are RCMVAL_on exactly after 30 seconds .</t>
  </si>
  <si>
    <t>the motor is RCMVAL_on within 1 second .</t>
  </si>
  <si>
    <t>if it rains , the wipers are RCMVAL_on for 30 seconds .</t>
  </si>
  <si>
    <t>the light is RCMVAL_on .</t>
  </si>
  <si>
    <t>if it rains and the wipers are active , the wipers are active for 30 seconds .</t>
  </si>
  <si>
    <t>cooordination</t>
  </si>
  <si>
    <t>if it rains for 1 minute , the wipers are active for 30 seconds exactly within 1 minute .</t>
  </si>
  <si>
    <t xml:space="preserve"> the fuel display blinks if the fuel level is low .</t>
  </si>
  <si>
    <t>the parking sensors beep for at most 10 seconds while an obstacle is detected .</t>
  </si>
  <si>
    <t xml:space="preserve"> if a crash is detected , an emergency signal is sent within 10 ms .</t>
  </si>
  <si>
    <t># req</t>
  </si>
  <si>
    <t># prim req</t>
  </si>
  <si>
    <t>failed prim-req  by comp extraction</t>
  </si>
  <si>
    <t>failed prim-req  by DSSAM</t>
  </si>
  <si>
    <t>failed prim-req  by EnhancedDSSAM</t>
  </si>
  <si>
    <t>one req failed in extractiom</t>
  </si>
  <si>
    <t>if the RCMTECHTERM_personal_code is not valid, RCMVAR_simplemat rejects the card .</t>
  </si>
  <si>
    <t>if the distance to the RCMTECHTERM_preceding_vehicle increases above the speed_dependent safety distance, the vehicle accelerates within 2 seconds before the set speed is reached.</t>
  </si>
  <si>
    <t>recall = TP / (TP+FN) </t>
  </si>
  <si>
    <t>Precision = TP / (TP+FP)</t>
  </si>
  <si>
    <t>F-measure  = 2*(prec*recall)/(prec+recall) </t>
  </si>
  <si>
    <t>Accuracy = (TP + TN) / (TP+FP+TN+FN)</t>
  </si>
  <si>
    <t>intial components</t>
  </si>
  <si>
    <t>final components</t>
  </si>
  <si>
    <t>TP</t>
  </si>
  <si>
    <t>FP</t>
  </si>
  <si>
    <t>TN</t>
  </si>
  <si>
    <t>FN</t>
  </si>
  <si>
    <t>Accuracy</t>
  </si>
  <si>
    <t>detection rate</t>
  </si>
  <si>
    <t>Merged</t>
  </si>
  <si>
    <t>partial prim-req by EnhancedDSSAM</t>
  </si>
  <si>
    <t>partial prim-req by DSSAM</t>
  </si>
  <si>
    <t>Precition</t>
  </si>
  <si>
    <t>F-Measure</t>
  </si>
  <si>
    <t>Recall</t>
  </si>
  <si>
    <t>Comp Extraction Algo</t>
  </si>
  <si>
    <t>DSSAM Algo</t>
  </si>
  <si>
    <t>Entire Prim- Req</t>
  </si>
  <si>
    <t>Perspective</t>
  </si>
  <si>
    <t>Criteria</t>
  </si>
  <si>
    <t>rel(Sub-components)</t>
  </si>
  <si>
    <t>new slot count</t>
  </si>
  <si>
    <t>New slot count</t>
  </si>
  <si>
    <t>Rel(Arguments)</t>
  </si>
  <si>
    <t>Rel(subComponents)</t>
  </si>
  <si>
    <t>Abs(Arguments)</t>
  </si>
  <si>
    <t xml:space="preserve"> if a crash is detected, the airbag is activated within 5 ms, after an emergency signal is sent for 10 seconds.</t>
  </si>
  <si>
    <t>if it is dark, the lights are on before it is bright for at most 10 minutes.</t>
  </si>
  <si>
    <t>if the vehicle in front decelerates, the vehicle decelerates before the safety distance is restored for at most 2 seconds.</t>
  </si>
  <si>
    <t>when the blood pressure is monitored every 2 hours, if the blood pressure is higher than 200 for more than 4 hours, the medical staff shall be notified.</t>
  </si>
  <si>
    <t>after the door is open, if the door is still not locked within 15 minutes, an alarm shall be triggered.</t>
  </si>
  <si>
    <t>every animal RCMVAR_a eats all animals RCMVAR_b that are smaller than RCMVAR_a.</t>
  </si>
  <si>
    <t>the wolf catches a bird that is yellow.</t>
  </si>
  <si>
    <t>after &lt;X&gt; is [true] for 2 seconds if &lt;Z&gt; exceeds &lt;M&gt;, &lt;Y&gt; shall be set to [true] every 2 seconds.</t>
  </si>
  <si>
    <t>after &lt;X&gt; is [true] for 2 seconds, the entry whose index is larger than 2 shall be set to 1.</t>
  </si>
  <si>
    <t>before &lt;X&gt; is [true] for 2 seconds, when &lt;Z&gt; is turned  to 1 for 1 second, &lt;Y&gt; shall be set to [true] every 2 seconds.</t>
  </si>
  <si>
    <t>after &lt;X&gt; is [true] for 2 seconds, when &lt;Z&gt; is turned to 1 for 1 second, &lt;Y&gt; shall be set to [true] every 2 seconds.</t>
  </si>
  <si>
    <t>when the button is pressed, if &lt;X&gt; is [On] within 10 seconds, turn &lt;Y&gt; to [true].</t>
  </si>
  <si>
    <t>P</t>
  </si>
  <si>
    <t>Manual Count</t>
  </si>
  <si>
    <t>TempReqId-50</t>
  </si>
  <si>
    <t>TempReqId-51</t>
  </si>
  <si>
    <t>TempReqId-52</t>
  </si>
  <si>
    <t>TempReqId-54</t>
  </si>
  <si>
    <t>TempReqId-56</t>
  </si>
  <si>
    <t>TempReqId-57</t>
  </si>
  <si>
    <t>Word Count</t>
  </si>
  <si>
    <t>Extraction Time</t>
  </si>
  <si>
    <t>ESSGA</t>
  </si>
  <si>
    <t>Enhanced DSSAM Algo</t>
  </si>
  <si>
    <t>Enhanced DSSAM</t>
  </si>
  <si>
    <t>Wrong TD</t>
  </si>
  <si>
    <t>Wrong TD increases as noun</t>
  </si>
  <si>
    <t>contain expression</t>
  </si>
  <si>
    <t>unrecognized quantifying relation</t>
  </si>
  <si>
    <t>algo filluar to differentiate between time slot and verb argument</t>
  </si>
  <si>
    <t>non-finite</t>
  </si>
  <si>
    <t>incorrect grammar</t>
  </si>
  <si>
    <t>HybridDSSAM</t>
  </si>
  <si>
    <t>failed prim-req  by Hybrid DSSAM</t>
  </si>
  <si>
    <t>partial prim-req by HybridDSSAM</t>
  </si>
  <si>
    <t>Hybrid DSSAM Algo</t>
  </si>
  <si>
    <t>Hybrid DSSAM</t>
  </si>
  <si>
    <t>TempReqId-49</t>
  </si>
  <si>
    <t>TempReqId-48</t>
  </si>
  <si>
    <t>TempReqd-53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</si>
</sst>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2" fillId="7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textRotation="90"/>
    </xf>
    <xf numFmtId="2" fontId="0" fillId="6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 wrapText="1"/>
    </xf>
    <xf numFmtId="0" fontId="5" fillId="0" borderId="0" xfId="0" applyFont="1" applyAlignment="1"/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0" borderId="1" xfId="0" applyFont="1" applyBorder="1"/>
    <xf numFmtId="0" fontId="2" fillId="7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6" fillId="9" borderId="7" xfId="0" applyFont="1" applyFill="1" applyBorder="1" applyAlignment="1">
      <alignment vertical="center"/>
    </xf>
    <xf numFmtId="0" fontId="1" fillId="11" borderId="7" xfId="0" applyFont="1" applyFill="1" applyBorder="1" applyAlignment="1">
      <alignment horizontal="center"/>
    </xf>
    <xf numFmtId="2" fontId="1" fillId="11" borderId="7" xfId="0" applyNumberFormat="1" applyFont="1" applyFill="1" applyBorder="1" applyAlignment="1">
      <alignment horizontal="center"/>
    </xf>
    <xf numFmtId="2" fontId="1" fillId="10" borderId="7" xfId="0" applyNumberFormat="1" applyFont="1" applyFill="1" applyBorder="1" applyAlignment="1">
      <alignment horizontal="center" wrapText="1"/>
    </xf>
    <xf numFmtId="0" fontId="4" fillId="7" borderId="1" xfId="0" applyFont="1" applyFill="1" applyBorder="1" applyAlignment="1">
      <alignment vertical="center" wrapText="1"/>
    </xf>
    <xf numFmtId="0" fontId="0" fillId="12" borderId="1" xfId="0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1" fillId="13" borderId="7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13" borderId="13" xfId="0" applyFont="1" applyFill="1" applyBorder="1" applyAlignment="1">
      <alignment wrapText="1"/>
    </xf>
    <xf numFmtId="0" fontId="2" fillId="7" borderId="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9FE0"/>
      <color rgb="FFBA4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Extraction Time vs Sentence Length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Extraction Time vs Sentence Length </a:t>
          </a:r>
        </a:p>
      </cx:txPr>
    </cx:title>
    <cx:plotArea>
      <cx:plotAreaRegion>
        <cx:series layoutId="boxWhisker" uniqueId="{00000002-2A0B-7B4A-A6B9-B2DEE36F417D}">
          <cx:spPr>
            <a:solidFill>
              <a:schemeClr val="accent4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Word Count per Requirement Sentence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Word Count per Requirement Sentence</a:t>
              </a:r>
            </a:p>
          </cx:txPr>
        </cx:title>
        <cx:tickLabels/>
      </cx:axis>
      <cx:axis id="1">
        <cx:valScaling max="2"/>
        <cx:title>
          <cx:tx>
            <cx:txData>
              <cx:v>Extraction Time in 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Extraction Time in Seconds</a:t>
              </a:r>
            </a:p>
          </cx:txPr>
        </cx:title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GB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3</xdr:row>
      <xdr:rowOff>190500</xdr:rowOff>
    </xdr:from>
    <xdr:to>
      <xdr:col>11</xdr:col>
      <xdr:colOff>196850</xdr:colOff>
      <xdr:row>17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24F31DC-5E75-814B-AA0A-90AADCD278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2450" y="838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7101-CE86-4945-A964-25270FBF0AE8}">
  <dimension ref="A1:AT50"/>
  <sheetViews>
    <sheetView topLeftCell="A27" workbookViewId="0">
      <selection activeCell="H51" sqref="H51"/>
    </sheetView>
  </sheetViews>
  <sheetFormatPr baseColWidth="10" defaultRowHeight="16" x14ac:dyDescent="0.2"/>
  <cols>
    <col min="1" max="1" width="13.83203125" customWidth="1"/>
    <col min="2" max="2" width="11.33203125" customWidth="1"/>
    <col min="3" max="3" width="46.5" style="1" customWidth="1"/>
    <col min="4" max="4" width="10.1640625" style="1" customWidth="1"/>
    <col min="5" max="5" width="9" customWidth="1"/>
    <col min="6" max="6" width="11.6640625" style="1" customWidth="1"/>
    <col min="7" max="7" width="9.5" style="1" customWidth="1"/>
    <col min="8" max="8" width="3" customWidth="1"/>
    <col min="9" max="9" width="5.5" customWidth="1"/>
    <col min="10" max="12" width="5.33203125" customWidth="1"/>
    <col min="13" max="18" width="3" customWidth="1"/>
    <col min="19" max="19" width="3.83203125" customWidth="1"/>
    <col min="20" max="20" width="9" customWidth="1"/>
    <col min="21" max="21" width="10.5" customWidth="1"/>
    <col min="22" max="24" width="7.83203125" customWidth="1"/>
    <col min="25" max="25" width="11.5" customWidth="1"/>
    <col min="26" max="26" width="9.5" customWidth="1"/>
    <col min="27" max="27" width="7.6640625" customWidth="1"/>
    <col min="32" max="32" width="13.5" customWidth="1"/>
    <col min="33" max="33" width="9.5" customWidth="1"/>
    <col min="34" max="34" width="7.6640625" customWidth="1"/>
    <col min="35" max="38" width="10.5" customWidth="1"/>
    <col min="40" max="40" width="9.5" customWidth="1"/>
    <col min="41" max="41" width="7.6640625" customWidth="1"/>
    <col min="42" max="45" width="10.5" customWidth="1"/>
  </cols>
  <sheetData>
    <row r="1" spans="1:46" ht="16" customHeight="1" x14ac:dyDescent="0.2">
      <c r="A1" s="74" t="s">
        <v>1</v>
      </c>
      <c r="B1" s="74" t="s">
        <v>3</v>
      </c>
      <c r="C1" s="85" t="s">
        <v>2</v>
      </c>
      <c r="D1" s="86" t="s">
        <v>244</v>
      </c>
      <c r="E1" s="89" t="s">
        <v>253</v>
      </c>
      <c r="F1" s="85" t="s">
        <v>22</v>
      </c>
      <c r="G1" s="85" t="s">
        <v>19</v>
      </c>
      <c r="H1" s="92" t="s">
        <v>73</v>
      </c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82" t="s">
        <v>4</v>
      </c>
      <c r="U1" s="83"/>
      <c r="V1" s="83"/>
      <c r="W1" s="83"/>
      <c r="X1" s="83"/>
      <c r="Y1" s="84"/>
      <c r="Z1" s="74" t="s">
        <v>6</v>
      </c>
      <c r="AA1" s="74"/>
      <c r="AB1" s="74"/>
      <c r="AC1" s="74"/>
      <c r="AD1" s="74"/>
      <c r="AE1" s="74"/>
      <c r="AF1" s="74"/>
      <c r="AG1" s="74" t="s">
        <v>7</v>
      </c>
      <c r="AH1" s="74"/>
      <c r="AI1" s="74"/>
      <c r="AJ1" s="74"/>
      <c r="AK1" s="74"/>
      <c r="AL1" s="74"/>
      <c r="AM1" s="74"/>
      <c r="AN1" s="74" t="s">
        <v>345</v>
      </c>
      <c r="AO1" s="74"/>
      <c r="AP1" s="74"/>
      <c r="AQ1" s="74"/>
      <c r="AR1" s="74"/>
      <c r="AS1" s="74"/>
      <c r="AT1" s="74"/>
    </row>
    <row r="2" spans="1:46" ht="16" customHeight="1" x14ac:dyDescent="0.2">
      <c r="A2" s="74"/>
      <c r="B2" s="74"/>
      <c r="C2" s="85"/>
      <c r="D2" s="87"/>
      <c r="E2" s="90"/>
      <c r="F2" s="85"/>
      <c r="G2" s="85"/>
      <c r="H2" s="93" t="s">
        <v>69</v>
      </c>
      <c r="I2" s="93"/>
      <c r="J2" s="93"/>
      <c r="K2" s="93" t="s">
        <v>70</v>
      </c>
      <c r="L2" s="93"/>
      <c r="M2" s="93" t="s">
        <v>71</v>
      </c>
      <c r="N2" s="93"/>
      <c r="O2" s="93" t="s">
        <v>72</v>
      </c>
      <c r="P2" s="93"/>
      <c r="Q2" s="93"/>
      <c r="R2" s="93"/>
      <c r="S2" s="94" t="s">
        <v>200</v>
      </c>
      <c r="T2" s="75" t="s">
        <v>239</v>
      </c>
      <c r="U2" s="75" t="s">
        <v>240</v>
      </c>
      <c r="V2" s="75" t="s">
        <v>243</v>
      </c>
      <c r="W2" s="76" t="s">
        <v>241</v>
      </c>
      <c r="X2" s="76" t="s">
        <v>252</v>
      </c>
      <c r="Y2" s="76" t="s">
        <v>242</v>
      </c>
      <c r="Z2" s="75" t="s">
        <v>20</v>
      </c>
      <c r="AA2" s="75" t="s">
        <v>21</v>
      </c>
      <c r="AB2" s="75" t="s">
        <v>10</v>
      </c>
      <c r="AC2" s="76" t="s">
        <v>243</v>
      </c>
      <c r="AD2" s="76" t="s">
        <v>111</v>
      </c>
      <c r="AE2" s="76" t="s">
        <v>75</v>
      </c>
      <c r="AF2" s="75" t="s">
        <v>5</v>
      </c>
      <c r="AG2" s="75" t="s">
        <v>20</v>
      </c>
      <c r="AH2" s="75" t="s">
        <v>21</v>
      </c>
      <c r="AI2" s="75" t="s">
        <v>10</v>
      </c>
      <c r="AJ2" s="76" t="s">
        <v>243</v>
      </c>
      <c r="AK2" s="76" t="s">
        <v>111</v>
      </c>
      <c r="AL2" s="76" t="s">
        <v>75</v>
      </c>
      <c r="AM2" s="78" t="s">
        <v>5</v>
      </c>
      <c r="AN2" s="75" t="s">
        <v>20</v>
      </c>
      <c r="AO2" s="75" t="s">
        <v>21</v>
      </c>
      <c r="AP2" s="75" t="s">
        <v>10</v>
      </c>
      <c r="AQ2" s="76" t="s">
        <v>243</v>
      </c>
      <c r="AR2" s="76" t="s">
        <v>111</v>
      </c>
      <c r="AS2" s="76" t="s">
        <v>75</v>
      </c>
      <c r="AT2" s="78" t="s">
        <v>5</v>
      </c>
    </row>
    <row r="3" spans="1:46" ht="34" x14ac:dyDescent="0.2">
      <c r="A3" s="74"/>
      <c r="B3" s="74"/>
      <c r="C3" s="85"/>
      <c r="D3" s="88"/>
      <c r="E3" s="91"/>
      <c r="F3" s="85"/>
      <c r="G3" s="85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68</v>
      </c>
      <c r="S3" s="95"/>
      <c r="T3" s="75"/>
      <c r="U3" s="75"/>
      <c r="V3" s="75"/>
      <c r="W3" s="77"/>
      <c r="X3" s="77"/>
      <c r="Y3" s="77"/>
      <c r="Z3" s="75"/>
      <c r="AA3" s="75"/>
      <c r="AB3" s="75"/>
      <c r="AC3" s="77"/>
      <c r="AD3" s="77"/>
      <c r="AE3" s="77"/>
      <c r="AF3" s="75"/>
      <c r="AG3" s="75"/>
      <c r="AH3" s="75"/>
      <c r="AI3" s="75"/>
      <c r="AJ3" s="77"/>
      <c r="AK3" s="77"/>
      <c r="AL3" s="77"/>
      <c r="AM3" s="78"/>
      <c r="AN3" s="75"/>
      <c r="AO3" s="75"/>
      <c r="AP3" s="75"/>
      <c r="AQ3" s="77"/>
      <c r="AR3" s="77"/>
      <c r="AS3" s="77"/>
      <c r="AT3" s="78"/>
    </row>
    <row r="4" spans="1:46" ht="34" x14ac:dyDescent="0.2">
      <c r="A4" t="s">
        <v>8</v>
      </c>
      <c r="B4">
        <v>1</v>
      </c>
      <c r="C4" s="1" t="s">
        <v>9</v>
      </c>
      <c r="E4" s="1">
        <v>2</v>
      </c>
      <c r="F4" s="1">
        <v>2</v>
      </c>
      <c r="G4" s="1">
        <v>2</v>
      </c>
      <c r="H4" s="5">
        <v>1</v>
      </c>
      <c r="I4" s="4"/>
      <c r="J4" s="4"/>
      <c r="K4" s="5">
        <v>1</v>
      </c>
      <c r="L4" s="4"/>
      <c r="M4" s="4"/>
      <c r="N4" s="4"/>
      <c r="O4" s="4"/>
      <c r="P4" s="4"/>
      <c r="Q4" s="4"/>
      <c r="R4" s="4"/>
      <c r="S4" s="19"/>
      <c r="T4">
        <v>2</v>
      </c>
      <c r="U4" s="3">
        <v>2</v>
      </c>
      <c r="Z4">
        <v>2</v>
      </c>
      <c r="AA4">
        <v>2</v>
      </c>
      <c r="AB4">
        <v>2</v>
      </c>
      <c r="AG4">
        <v>2</v>
      </c>
      <c r="AH4">
        <v>2</v>
      </c>
      <c r="AI4">
        <v>2</v>
      </c>
      <c r="AN4">
        <v>2</v>
      </c>
      <c r="AO4">
        <v>2</v>
      </c>
      <c r="AP4">
        <v>2</v>
      </c>
    </row>
    <row r="5" spans="1:46" ht="34" x14ac:dyDescent="0.2">
      <c r="A5" t="s">
        <v>11</v>
      </c>
      <c r="B5">
        <v>1</v>
      </c>
      <c r="C5" s="1" t="s">
        <v>12</v>
      </c>
      <c r="E5">
        <v>2</v>
      </c>
      <c r="F5" s="1">
        <v>2</v>
      </c>
      <c r="G5" s="1">
        <v>2</v>
      </c>
      <c r="H5" s="5">
        <v>1</v>
      </c>
      <c r="I5" s="4"/>
      <c r="J5" s="4"/>
      <c r="K5" s="5">
        <v>1</v>
      </c>
      <c r="L5" s="4"/>
      <c r="M5" s="4"/>
      <c r="N5" s="4"/>
      <c r="O5" s="4"/>
      <c r="P5" s="4"/>
      <c r="Q5" s="4"/>
      <c r="R5" s="4"/>
      <c r="S5" s="19"/>
      <c r="T5">
        <v>2</v>
      </c>
      <c r="U5" s="3">
        <v>2</v>
      </c>
      <c r="Z5">
        <v>2</v>
      </c>
      <c r="AA5">
        <v>2</v>
      </c>
      <c r="AB5">
        <v>2</v>
      </c>
      <c r="AG5">
        <v>2</v>
      </c>
      <c r="AH5">
        <v>2</v>
      </c>
      <c r="AI5">
        <v>2</v>
      </c>
      <c r="AN5">
        <v>2</v>
      </c>
      <c r="AO5">
        <v>2</v>
      </c>
      <c r="AP5">
        <v>2</v>
      </c>
    </row>
    <row r="6" spans="1:46" ht="34" x14ac:dyDescent="0.2">
      <c r="A6" t="s">
        <v>13</v>
      </c>
      <c r="B6">
        <v>1</v>
      </c>
      <c r="C6" s="1" t="s">
        <v>14</v>
      </c>
      <c r="E6">
        <v>2</v>
      </c>
      <c r="F6" s="1">
        <v>2</v>
      </c>
      <c r="G6" s="1">
        <v>2</v>
      </c>
      <c r="H6" s="5">
        <v>1</v>
      </c>
      <c r="I6" s="4"/>
      <c r="J6" s="4"/>
      <c r="K6" s="4"/>
      <c r="L6" s="4"/>
      <c r="M6" s="4">
        <v>1</v>
      </c>
      <c r="N6" s="4"/>
      <c r="O6" s="4"/>
      <c r="P6" s="4"/>
      <c r="Q6" s="4"/>
      <c r="R6" s="4"/>
      <c r="S6" s="4"/>
      <c r="T6">
        <v>2</v>
      </c>
      <c r="U6" s="3">
        <v>2</v>
      </c>
      <c r="Z6">
        <v>2</v>
      </c>
      <c r="AA6">
        <v>2</v>
      </c>
      <c r="AB6">
        <v>2</v>
      </c>
      <c r="AG6">
        <v>2</v>
      </c>
      <c r="AH6">
        <v>2</v>
      </c>
      <c r="AI6">
        <v>2</v>
      </c>
      <c r="AN6">
        <v>2</v>
      </c>
      <c r="AO6">
        <v>2</v>
      </c>
      <c r="AP6">
        <v>2</v>
      </c>
    </row>
    <row r="7" spans="1:46" ht="51" x14ac:dyDescent="0.2">
      <c r="A7" t="s">
        <v>15</v>
      </c>
      <c r="B7">
        <v>1</v>
      </c>
      <c r="C7" s="1" t="s">
        <v>17</v>
      </c>
      <c r="E7">
        <v>2</v>
      </c>
      <c r="F7" s="1">
        <v>2</v>
      </c>
      <c r="G7" s="1">
        <v>2</v>
      </c>
      <c r="H7" s="22">
        <v>1</v>
      </c>
      <c r="I7" s="4"/>
      <c r="J7" s="4"/>
      <c r="K7" s="22">
        <v>1</v>
      </c>
      <c r="L7" s="4"/>
      <c r="M7" s="4"/>
      <c r="N7" s="4"/>
      <c r="O7" s="4"/>
      <c r="P7" s="4"/>
      <c r="Q7" s="4"/>
      <c r="R7" s="4"/>
      <c r="S7" s="4"/>
      <c r="T7">
        <v>2</v>
      </c>
      <c r="U7" s="3">
        <v>2</v>
      </c>
      <c r="Z7">
        <v>2</v>
      </c>
      <c r="AA7">
        <v>2</v>
      </c>
      <c r="AB7">
        <v>2</v>
      </c>
      <c r="AG7">
        <v>2</v>
      </c>
      <c r="AH7">
        <v>2</v>
      </c>
      <c r="AI7">
        <v>2</v>
      </c>
      <c r="AN7">
        <v>2</v>
      </c>
      <c r="AO7">
        <v>2</v>
      </c>
      <c r="AP7">
        <v>2</v>
      </c>
    </row>
    <row r="8" spans="1:46" ht="51" x14ac:dyDescent="0.2">
      <c r="A8" t="s">
        <v>18</v>
      </c>
      <c r="B8">
        <v>1</v>
      </c>
      <c r="C8" s="1" t="s">
        <v>16</v>
      </c>
      <c r="E8">
        <v>2</v>
      </c>
      <c r="F8" s="1">
        <v>2</v>
      </c>
      <c r="G8" s="1">
        <v>2</v>
      </c>
      <c r="H8" s="22">
        <v>1</v>
      </c>
      <c r="I8" s="4"/>
      <c r="J8" s="4"/>
      <c r="K8" s="22">
        <v>1</v>
      </c>
      <c r="L8" s="4"/>
      <c r="M8" s="4"/>
      <c r="N8" s="4"/>
      <c r="O8" s="4"/>
      <c r="P8" s="4"/>
      <c r="Q8" s="4"/>
      <c r="R8" s="4"/>
      <c r="S8" s="4"/>
      <c r="T8">
        <v>2</v>
      </c>
      <c r="U8" s="3">
        <v>2</v>
      </c>
      <c r="Z8">
        <v>2</v>
      </c>
      <c r="AA8">
        <v>2</v>
      </c>
      <c r="AB8">
        <v>2</v>
      </c>
      <c r="AG8">
        <v>2</v>
      </c>
      <c r="AH8">
        <v>2</v>
      </c>
      <c r="AI8">
        <v>2</v>
      </c>
      <c r="AN8">
        <v>2</v>
      </c>
      <c r="AO8">
        <v>2</v>
      </c>
      <c r="AP8">
        <v>2</v>
      </c>
    </row>
    <row r="9" spans="1:46" ht="34" x14ac:dyDescent="0.2">
      <c r="A9" t="s">
        <v>26</v>
      </c>
      <c r="B9">
        <v>1</v>
      </c>
      <c r="C9" s="1" t="s">
        <v>24</v>
      </c>
      <c r="E9">
        <v>2</v>
      </c>
      <c r="F9" s="1">
        <v>2</v>
      </c>
      <c r="G9" s="1">
        <v>2</v>
      </c>
      <c r="H9" s="22">
        <v>1</v>
      </c>
      <c r="I9" s="4"/>
      <c r="J9" s="4"/>
      <c r="K9" s="22">
        <v>1</v>
      </c>
      <c r="L9" s="4"/>
      <c r="M9" s="4"/>
      <c r="N9" s="4"/>
      <c r="O9" s="4"/>
      <c r="P9" s="4"/>
      <c r="Q9" s="14"/>
      <c r="R9" s="4"/>
      <c r="S9" s="4"/>
      <c r="T9" s="1">
        <v>2</v>
      </c>
      <c r="U9" s="3">
        <v>2</v>
      </c>
      <c r="Z9" s="1">
        <v>2</v>
      </c>
      <c r="AA9" s="1">
        <v>2</v>
      </c>
      <c r="AB9">
        <v>2</v>
      </c>
      <c r="AG9">
        <v>2</v>
      </c>
      <c r="AH9">
        <v>2</v>
      </c>
      <c r="AI9">
        <v>2</v>
      </c>
      <c r="AN9">
        <v>2</v>
      </c>
      <c r="AO9">
        <v>2</v>
      </c>
      <c r="AP9">
        <v>2</v>
      </c>
    </row>
    <row r="10" spans="1:46" ht="34" x14ac:dyDescent="0.2">
      <c r="A10" t="s">
        <v>27</v>
      </c>
      <c r="B10">
        <v>1</v>
      </c>
      <c r="C10" s="1" t="s">
        <v>25</v>
      </c>
      <c r="E10" s="5">
        <v>2</v>
      </c>
      <c r="F10" s="1">
        <v>2</v>
      </c>
      <c r="G10" s="1">
        <v>2</v>
      </c>
      <c r="H10" s="22">
        <v>1</v>
      </c>
      <c r="I10" s="4"/>
      <c r="J10" s="4"/>
      <c r="K10" s="22">
        <v>1</v>
      </c>
      <c r="L10" s="4"/>
      <c r="M10" s="4"/>
      <c r="N10" s="4"/>
      <c r="O10" s="4"/>
      <c r="P10" s="4"/>
      <c r="Q10" s="4"/>
      <c r="R10" s="4"/>
      <c r="S10" s="4"/>
      <c r="T10" s="1">
        <v>2</v>
      </c>
      <c r="U10" s="3">
        <v>2</v>
      </c>
      <c r="Z10" s="1">
        <v>2</v>
      </c>
      <c r="AA10" s="1">
        <v>2</v>
      </c>
      <c r="AB10">
        <v>2</v>
      </c>
      <c r="AG10">
        <v>2</v>
      </c>
      <c r="AH10">
        <v>2</v>
      </c>
      <c r="AI10">
        <v>2</v>
      </c>
      <c r="AN10">
        <v>2</v>
      </c>
      <c r="AO10">
        <v>2</v>
      </c>
      <c r="AP10">
        <v>2</v>
      </c>
    </row>
    <row r="11" spans="1:46" ht="34" x14ac:dyDescent="0.2">
      <c r="A11" t="s">
        <v>29</v>
      </c>
      <c r="B11">
        <v>1</v>
      </c>
      <c r="C11" s="1" t="s">
        <v>28</v>
      </c>
      <c r="E11">
        <v>1</v>
      </c>
      <c r="F11" s="1">
        <v>1</v>
      </c>
      <c r="G11" s="1">
        <v>1</v>
      </c>
      <c r="H11" s="22">
        <v>1</v>
      </c>
      <c r="I11" s="14"/>
      <c r="J11" s="4"/>
      <c r="K11" s="14"/>
      <c r="L11" s="4"/>
      <c r="M11" s="4"/>
      <c r="N11" s="4"/>
      <c r="O11" s="4"/>
      <c r="P11" s="4"/>
      <c r="Q11" s="4"/>
      <c r="R11" s="4"/>
      <c r="S11" s="4"/>
      <c r="T11" s="1">
        <v>1</v>
      </c>
      <c r="U11" s="3">
        <v>1</v>
      </c>
      <c r="Z11" s="1">
        <v>1</v>
      </c>
      <c r="AA11" s="1">
        <v>1</v>
      </c>
      <c r="AB11">
        <v>1</v>
      </c>
      <c r="AG11">
        <v>1</v>
      </c>
      <c r="AH11">
        <v>1</v>
      </c>
      <c r="AI11">
        <v>1</v>
      </c>
      <c r="AN11">
        <v>1</v>
      </c>
      <c r="AO11">
        <v>1</v>
      </c>
      <c r="AP11">
        <v>1</v>
      </c>
    </row>
    <row r="12" spans="1:46" ht="34" x14ac:dyDescent="0.2">
      <c r="A12" t="s">
        <v>31</v>
      </c>
      <c r="B12">
        <v>1</v>
      </c>
      <c r="C12" s="1" t="s">
        <v>30</v>
      </c>
      <c r="E12">
        <v>2</v>
      </c>
      <c r="F12" s="1">
        <v>2</v>
      </c>
      <c r="G12" s="1">
        <v>2</v>
      </c>
      <c r="H12" s="23">
        <v>1</v>
      </c>
      <c r="I12" s="24"/>
      <c r="J12" s="24"/>
      <c r="K12" s="23">
        <v>1</v>
      </c>
      <c r="L12" s="24"/>
      <c r="M12" s="4"/>
      <c r="N12" s="4"/>
      <c r="O12" s="4"/>
      <c r="P12" s="4"/>
      <c r="Q12" s="4"/>
      <c r="R12" s="4"/>
      <c r="S12" s="4"/>
      <c r="T12" s="1">
        <v>2</v>
      </c>
      <c r="U12" s="3">
        <v>2</v>
      </c>
      <c r="Z12" s="1">
        <v>2</v>
      </c>
      <c r="AA12" s="1">
        <v>2</v>
      </c>
      <c r="AB12">
        <v>2</v>
      </c>
      <c r="AG12">
        <v>2</v>
      </c>
      <c r="AH12">
        <v>2</v>
      </c>
      <c r="AI12">
        <v>2</v>
      </c>
      <c r="AN12">
        <v>2</v>
      </c>
      <c r="AO12">
        <v>2</v>
      </c>
      <c r="AP12">
        <v>2</v>
      </c>
    </row>
    <row r="13" spans="1:46" ht="34" x14ac:dyDescent="0.2">
      <c r="A13" t="s">
        <v>33</v>
      </c>
      <c r="B13">
        <v>1</v>
      </c>
      <c r="C13" s="1" t="s">
        <v>32</v>
      </c>
      <c r="E13">
        <v>2</v>
      </c>
      <c r="F13" s="1">
        <v>2</v>
      </c>
      <c r="G13" s="1">
        <v>2</v>
      </c>
      <c r="H13" s="23">
        <v>1</v>
      </c>
      <c r="I13" s="24"/>
      <c r="J13" s="24"/>
      <c r="K13" s="23">
        <v>1</v>
      </c>
      <c r="L13" s="24"/>
      <c r="M13" s="4"/>
      <c r="N13" s="4"/>
      <c r="O13" s="4"/>
      <c r="P13" s="4"/>
      <c r="Q13" s="4"/>
      <c r="R13" s="4"/>
      <c r="S13" s="4"/>
      <c r="T13" s="1">
        <v>2</v>
      </c>
      <c r="U13" s="3">
        <v>2</v>
      </c>
      <c r="Z13" s="1">
        <v>2</v>
      </c>
      <c r="AA13" s="1">
        <v>2</v>
      </c>
      <c r="AB13">
        <v>2</v>
      </c>
      <c r="AG13">
        <v>2</v>
      </c>
      <c r="AH13">
        <v>2</v>
      </c>
      <c r="AI13">
        <v>2</v>
      </c>
      <c r="AN13">
        <v>2</v>
      </c>
      <c r="AO13">
        <v>2</v>
      </c>
      <c r="AP13">
        <v>2</v>
      </c>
    </row>
    <row r="14" spans="1:46" ht="34" x14ac:dyDescent="0.2">
      <c r="A14" t="s">
        <v>35</v>
      </c>
      <c r="B14">
        <v>1</v>
      </c>
      <c r="C14" s="1" t="s">
        <v>34</v>
      </c>
      <c r="E14">
        <v>1</v>
      </c>
      <c r="F14" s="1">
        <v>1</v>
      </c>
      <c r="G14" s="1">
        <v>1</v>
      </c>
      <c r="H14" s="22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">
        <v>1</v>
      </c>
      <c r="U14" s="3">
        <v>1</v>
      </c>
      <c r="Z14" s="1">
        <v>1</v>
      </c>
      <c r="AA14" s="1">
        <v>1</v>
      </c>
      <c r="AB14">
        <v>1</v>
      </c>
      <c r="AG14">
        <v>1</v>
      </c>
      <c r="AH14">
        <v>1</v>
      </c>
      <c r="AI14">
        <v>1</v>
      </c>
      <c r="AN14">
        <v>1</v>
      </c>
      <c r="AO14">
        <v>1</v>
      </c>
      <c r="AP14">
        <v>1</v>
      </c>
    </row>
    <row r="15" spans="1:46" ht="34" x14ac:dyDescent="0.2">
      <c r="A15" t="s">
        <v>36</v>
      </c>
      <c r="B15">
        <v>1</v>
      </c>
      <c r="C15" s="1" t="s">
        <v>37</v>
      </c>
      <c r="E15">
        <v>1</v>
      </c>
      <c r="F15" s="1">
        <v>1</v>
      </c>
      <c r="G15" s="1">
        <v>1</v>
      </c>
      <c r="H15" s="22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1">
        <v>1</v>
      </c>
      <c r="U15" s="3">
        <v>1</v>
      </c>
      <c r="Z15" s="1">
        <v>1</v>
      </c>
      <c r="AA15" s="1">
        <v>1</v>
      </c>
      <c r="AB15">
        <v>1</v>
      </c>
      <c r="AG15">
        <v>1</v>
      </c>
      <c r="AH15">
        <v>1</v>
      </c>
      <c r="AI15">
        <v>1</v>
      </c>
      <c r="AN15">
        <v>1</v>
      </c>
      <c r="AO15">
        <v>1</v>
      </c>
      <c r="AP15">
        <v>1</v>
      </c>
    </row>
    <row r="16" spans="1:46" ht="34" x14ac:dyDescent="0.2">
      <c r="A16" t="s">
        <v>38</v>
      </c>
      <c r="B16">
        <v>1</v>
      </c>
      <c r="C16" s="1" t="s">
        <v>39</v>
      </c>
      <c r="E16">
        <v>2</v>
      </c>
      <c r="F16" s="1">
        <v>2</v>
      </c>
      <c r="G16" s="1">
        <v>2</v>
      </c>
      <c r="H16" s="22">
        <v>1</v>
      </c>
      <c r="I16" s="14"/>
      <c r="J16" s="4"/>
      <c r="K16" s="4"/>
      <c r="L16" s="4"/>
      <c r="M16" s="4">
        <v>1</v>
      </c>
      <c r="N16" s="4"/>
      <c r="O16" s="4"/>
      <c r="P16" s="4"/>
      <c r="Q16" s="4"/>
      <c r="R16" s="4"/>
      <c r="S16" s="4"/>
      <c r="T16" s="1">
        <v>2</v>
      </c>
      <c r="U16" s="3">
        <v>2</v>
      </c>
      <c r="Z16" s="1">
        <v>2</v>
      </c>
      <c r="AA16" s="1">
        <v>2</v>
      </c>
      <c r="AB16">
        <v>2</v>
      </c>
      <c r="AG16">
        <v>2</v>
      </c>
      <c r="AH16">
        <v>2</v>
      </c>
      <c r="AI16">
        <v>2</v>
      </c>
      <c r="AN16">
        <v>2</v>
      </c>
      <c r="AO16">
        <v>2</v>
      </c>
      <c r="AP16">
        <v>2</v>
      </c>
    </row>
    <row r="17" spans="1:46" ht="51" x14ac:dyDescent="0.2">
      <c r="A17" t="s">
        <v>40</v>
      </c>
      <c r="B17">
        <v>1</v>
      </c>
      <c r="C17" s="1" t="s">
        <v>41</v>
      </c>
      <c r="E17">
        <v>3</v>
      </c>
      <c r="F17" s="1">
        <v>3</v>
      </c>
      <c r="G17" s="1">
        <v>3</v>
      </c>
      <c r="H17" s="23">
        <v>1</v>
      </c>
      <c r="I17" s="24"/>
      <c r="J17" s="24"/>
      <c r="K17" s="23">
        <v>1</v>
      </c>
      <c r="L17" s="24"/>
      <c r="M17" s="4">
        <v>1</v>
      </c>
      <c r="N17" s="4"/>
      <c r="O17" s="4"/>
      <c r="P17" s="4"/>
      <c r="Q17" s="4"/>
      <c r="R17" s="4"/>
      <c r="S17" s="4"/>
      <c r="T17" s="1">
        <v>3</v>
      </c>
      <c r="U17" s="3">
        <v>3</v>
      </c>
      <c r="Z17" s="1">
        <v>3</v>
      </c>
      <c r="AA17" s="1">
        <v>3</v>
      </c>
      <c r="AB17">
        <v>3</v>
      </c>
      <c r="AG17">
        <v>3</v>
      </c>
      <c r="AH17">
        <v>3</v>
      </c>
      <c r="AI17">
        <v>3</v>
      </c>
      <c r="AN17">
        <v>3</v>
      </c>
      <c r="AO17">
        <v>3</v>
      </c>
      <c r="AP17">
        <v>3</v>
      </c>
    </row>
    <row r="18" spans="1:46" ht="51" x14ac:dyDescent="0.2">
      <c r="A18" t="s">
        <v>42</v>
      </c>
      <c r="B18">
        <v>1</v>
      </c>
      <c r="C18" s="1" t="s">
        <v>43</v>
      </c>
      <c r="E18">
        <v>2</v>
      </c>
      <c r="F18" s="1">
        <v>2</v>
      </c>
      <c r="G18" s="1">
        <v>2</v>
      </c>
      <c r="H18" s="23">
        <v>1</v>
      </c>
      <c r="I18" s="24"/>
      <c r="J18" s="24"/>
      <c r="K18" s="23">
        <v>1</v>
      </c>
      <c r="L18" s="24"/>
      <c r="M18" s="4"/>
      <c r="N18" s="4"/>
      <c r="O18" s="4"/>
      <c r="P18" s="4"/>
      <c r="Q18" s="4"/>
      <c r="R18" s="4"/>
      <c r="S18" s="4"/>
      <c r="T18" s="1">
        <v>2</v>
      </c>
      <c r="U18" s="3">
        <v>2</v>
      </c>
      <c r="Z18" s="1">
        <v>2</v>
      </c>
      <c r="AA18" s="1">
        <v>2</v>
      </c>
      <c r="AB18">
        <v>2</v>
      </c>
      <c r="AG18">
        <v>2</v>
      </c>
      <c r="AH18">
        <v>2</v>
      </c>
      <c r="AI18">
        <v>2</v>
      </c>
      <c r="AN18">
        <v>2</v>
      </c>
      <c r="AO18">
        <v>2</v>
      </c>
      <c r="AP18">
        <v>2</v>
      </c>
    </row>
    <row r="19" spans="1:46" ht="51" x14ac:dyDescent="0.2">
      <c r="A19" t="s">
        <v>44</v>
      </c>
      <c r="B19">
        <v>1</v>
      </c>
      <c r="C19" s="1" t="s">
        <v>45</v>
      </c>
      <c r="E19">
        <v>2</v>
      </c>
      <c r="F19" s="1">
        <v>2</v>
      </c>
      <c r="G19" s="1">
        <v>2</v>
      </c>
      <c r="H19" s="23">
        <v>1</v>
      </c>
      <c r="I19" s="24"/>
      <c r="J19" s="24"/>
      <c r="K19" s="23">
        <v>1</v>
      </c>
      <c r="L19" s="24"/>
      <c r="M19" s="4"/>
      <c r="N19" s="4"/>
      <c r="O19" s="4"/>
      <c r="P19" s="4"/>
      <c r="Q19" s="4"/>
      <c r="R19" s="4"/>
      <c r="S19" s="4"/>
      <c r="T19" s="1">
        <v>2</v>
      </c>
      <c r="U19" s="3">
        <v>2</v>
      </c>
      <c r="Z19" s="1">
        <v>2</v>
      </c>
      <c r="AA19" s="1">
        <v>2</v>
      </c>
      <c r="AB19">
        <v>2</v>
      </c>
      <c r="AG19">
        <v>2</v>
      </c>
      <c r="AH19">
        <v>2</v>
      </c>
      <c r="AI19">
        <v>2</v>
      </c>
      <c r="AN19">
        <v>2</v>
      </c>
      <c r="AO19">
        <v>2</v>
      </c>
      <c r="AP19">
        <v>2</v>
      </c>
    </row>
    <row r="20" spans="1:46" ht="34" x14ac:dyDescent="0.2">
      <c r="A20" t="s">
        <v>47</v>
      </c>
      <c r="B20">
        <v>1</v>
      </c>
      <c r="C20" s="1" t="s">
        <v>46</v>
      </c>
      <c r="E20">
        <v>2</v>
      </c>
      <c r="F20" s="1">
        <v>2</v>
      </c>
      <c r="G20" s="1">
        <v>2</v>
      </c>
      <c r="H20" s="23">
        <v>1</v>
      </c>
      <c r="I20" s="24"/>
      <c r="J20" s="24"/>
      <c r="K20" s="23">
        <v>1</v>
      </c>
      <c r="L20" s="24"/>
      <c r="M20" s="4"/>
      <c r="N20" s="4"/>
      <c r="O20" s="4"/>
      <c r="P20" s="4"/>
      <c r="Q20" s="4"/>
      <c r="R20" s="4"/>
      <c r="S20" s="4"/>
      <c r="T20" s="1">
        <v>2</v>
      </c>
      <c r="U20" s="3">
        <v>2</v>
      </c>
      <c r="Z20" s="1">
        <v>2</v>
      </c>
      <c r="AA20" s="1">
        <v>2</v>
      </c>
      <c r="AB20">
        <v>2</v>
      </c>
      <c r="AG20">
        <v>2</v>
      </c>
      <c r="AH20">
        <v>2</v>
      </c>
      <c r="AI20">
        <v>2</v>
      </c>
      <c r="AN20">
        <v>2</v>
      </c>
      <c r="AO20">
        <v>2</v>
      </c>
      <c r="AP20">
        <v>2</v>
      </c>
    </row>
    <row r="21" spans="1:46" ht="51" x14ac:dyDescent="0.2">
      <c r="A21" t="s">
        <v>49</v>
      </c>
      <c r="B21">
        <v>1</v>
      </c>
      <c r="C21" s="1" t="s">
        <v>48</v>
      </c>
      <c r="E21">
        <v>2</v>
      </c>
      <c r="F21" s="1">
        <v>2</v>
      </c>
      <c r="G21" s="1">
        <v>2</v>
      </c>
      <c r="H21" s="23">
        <v>1</v>
      </c>
      <c r="I21" s="24"/>
      <c r="J21" s="24"/>
      <c r="K21" s="23">
        <v>1</v>
      </c>
      <c r="L21" s="24"/>
      <c r="M21" s="4"/>
      <c r="N21" s="4"/>
      <c r="O21" s="4"/>
      <c r="P21" s="4"/>
      <c r="Q21" s="4"/>
      <c r="R21" s="4"/>
      <c r="S21" s="4"/>
      <c r="T21" s="1">
        <v>2</v>
      </c>
      <c r="U21" s="3">
        <v>2</v>
      </c>
      <c r="Z21" s="1">
        <v>2</v>
      </c>
      <c r="AA21" s="1">
        <v>2</v>
      </c>
      <c r="AB21">
        <v>2</v>
      </c>
      <c r="AG21">
        <v>2</v>
      </c>
      <c r="AH21">
        <v>2</v>
      </c>
      <c r="AI21">
        <v>2</v>
      </c>
      <c r="AN21">
        <v>2</v>
      </c>
      <c r="AO21">
        <v>2</v>
      </c>
      <c r="AP21">
        <v>2</v>
      </c>
    </row>
    <row r="22" spans="1:46" ht="51" x14ac:dyDescent="0.2">
      <c r="A22" t="s">
        <v>51</v>
      </c>
      <c r="B22">
        <v>1</v>
      </c>
      <c r="C22" s="1" t="s">
        <v>50</v>
      </c>
      <c r="E22">
        <v>2</v>
      </c>
      <c r="F22" s="1">
        <v>2</v>
      </c>
      <c r="G22" s="1">
        <v>2</v>
      </c>
      <c r="H22" s="23">
        <v>1</v>
      </c>
      <c r="I22" s="24"/>
      <c r="J22" s="24"/>
      <c r="K22" s="23">
        <v>1</v>
      </c>
      <c r="L22" s="24"/>
      <c r="M22" s="4"/>
      <c r="N22" s="4"/>
      <c r="O22" s="4"/>
      <c r="P22" s="4"/>
      <c r="Q22" s="4"/>
      <c r="R22" s="4"/>
      <c r="S22" s="4"/>
      <c r="T22" s="1">
        <v>2</v>
      </c>
      <c r="U22" s="3">
        <v>2</v>
      </c>
      <c r="Z22" s="1">
        <v>2</v>
      </c>
      <c r="AA22" s="1">
        <v>2</v>
      </c>
      <c r="AB22">
        <v>2</v>
      </c>
      <c r="AG22">
        <v>2</v>
      </c>
      <c r="AH22">
        <v>2</v>
      </c>
      <c r="AI22">
        <v>2</v>
      </c>
      <c r="AN22">
        <v>2</v>
      </c>
      <c r="AO22">
        <v>2</v>
      </c>
      <c r="AP22">
        <v>2</v>
      </c>
    </row>
    <row r="23" spans="1:46" ht="34" x14ac:dyDescent="0.2">
      <c r="A23" t="s">
        <v>52</v>
      </c>
      <c r="B23">
        <v>1</v>
      </c>
      <c r="C23" s="1" t="s">
        <v>53</v>
      </c>
      <c r="E23">
        <v>2</v>
      </c>
      <c r="F23" s="1">
        <v>2</v>
      </c>
      <c r="G23" s="1">
        <v>2</v>
      </c>
      <c r="H23" s="23">
        <v>1</v>
      </c>
      <c r="I23" s="24"/>
      <c r="J23" s="24"/>
      <c r="K23" s="23">
        <v>1</v>
      </c>
      <c r="L23" s="24"/>
      <c r="M23" s="4"/>
      <c r="N23" s="4"/>
      <c r="O23" s="4"/>
      <c r="P23" s="4"/>
      <c r="Q23" s="4"/>
      <c r="R23" s="4"/>
      <c r="S23" s="4"/>
      <c r="T23" s="1">
        <v>2</v>
      </c>
      <c r="U23" s="3">
        <v>2</v>
      </c>
      <c r="Z23" s="1">
        <v>2</v>
      </c>
      <c r="AA23" s="1">
        <v>2</v>
      </c>
      <c r="AB23">
        <v>2</v>
      </c>
      <c r="AG23">
        <v>2</v>
      </c>
      <c r="AH23">
        <v>2</v>
      </c>
      <c r="AI23">
        <v>2</v>
      </c>
      <c r="AN23">
        <v>2</v>
      </c>
      <c r="AO23">
        <v>2</v>
      </c>
      <c r="AP23">
        <v>2</v>
      </c>
    </row>
    <row r="24" spans="1:46" x14ac:dyDescent="0.2">
      <c r="E24" s="1">
        <f>SUM(E4:E23)</f>
        <v>38</v>
      </c>
      <c r="F24" s="1">
        <f>SUM(F4:F23)</f>
        <v>38</v>
      </c>
      <c r="G24" s="1">
        <f t="shared" ref="G24:AM24" si="0">SUM(G4:G23)</f>
        <v>38</v>
      </c>
      <c r="H24" s="1">
        <f t="shared" si="0"/>
        <v>20</v>
      </c>
      <c r="I24" s="1">
        <f t="shared" si="0"/>
        <v>0</v>
      </c>
      <c r="J24" s="1">
        <f t="shared" si="0"/>
        <v>0</v>
      </c>
      <c r="K24" s="1">
        <f t="shared" si="0"/>
        <v>15</v>
      </c>
      <c r="L24" s="1">
        <f t="shared" si="0"/>
        <v>0</v>
      </c>
      <c r="M24" s="1">
        <f t="shared" si="0"/>
        <v>3</v>
      </c>
      <c r="N24" s="1">
        <f t="shared" si="0"/>
        <v>0</v>
      </c>
      <c r="O24" s="1">
        <f t="shared" si="0"/>
        <v>0</v>
      </c>
      <c r="P24" s="1">
        <f t="shared" si="0"/>
        <v>0</v>
      </c>
      <c r="Q24" s="1">
        <f t="shared" si="0"/>
        <v>0</v>
      </c>
      <c r="R24" s="1">
        <f t="shared" si="0"/>
        <v>0</v>
      </c>
      <c r="S24" s="1">
        <f t="shared" si="0"/>
        <v>0</v>
      </c>
      <c r="T24" s="1">
        <f t="shared" si="0"/>
        <v>38</v>
      </c>
      <c r="U24" s="1">
        <f t="shared" si="0"/>
        <v>38</v>
      </c>
      <c r="V24" s="1">
        <f t="shared" si="0"/>
        <v>0</v>
      </c>
      <c r="W24" s="1">
        <f t="shared" si="0"/>
        <v>0</v>
      </c>
      <c r="X24" s="1">
        <f t="shared" si="0"/>
        <v>0</v>
      </c>
      <c r="Y24" s="1">
        <f t="shared" si="0"/>
        <v>0</v>
      </c>
      <c r="Z24" s="1">
        <f t="shared" si="0"/>
        <v>38</v>
      </c>
      <c r="AA24" s="1">
        <f t="shared" si="0"/>
        <v>38</v>
      </c>
      <c r="AB24" s="1">
        <f t="shared" si="0"/>
        <v>38</v>
      </c>
      <c r="AC24" s="1">
        <f t="shared" si="0"/>
        <v>0</v>
      </c>
      <c r="AD24" s="1">
        <f t="shared" si="0"/>
        <v>0</v>
      </c>
      <c r="AE24" s="1">
        <f t="shared" si="0"/>
        <v>0</v>
      </c>
      <c r="AF24" s="1">
        <f t="shared" si="0"/>
        <v>0</v>
      </c>
      <c r="AG24" s="1">
        <f t="shared" si="0"/>
        <v>38</v>
      </c>
      <c r="AH24" s="1">
        <f t="shared" si="0"/>
        <v>38</v>
      </c>
      <c r="AI24" s="1">
        <f t="shared" si="0"/>
        <v>38</v>
      </c>
      <c r="AJ24" s="1">
        <f t="shared" si="0"/>
        <v>0</v>
      </c>
      <c r="AK24" s="1">
        <f t="shared" si="0"/>
        <v>0</v>
      </c>
      <c r="AL24" s="1">
        <f t="shared" si="0"/>
        <v>0</v>
      </c>
      <c r="AM24" s="1">
        <f t="shared" si="0"/>
        <v>0</v>
      </c>
      <c r="AN24" s="1">
        <f t="shared" ref="AN24:AT24" si="1">SUM(AN4:AN23)</f>
        <v>38</v>
      </c>
      <c r="AO24" s="1">
        <f t="shared" si="1"/>
        <v>38</v>
      </c>
      <c r="AP24" s="1">
        <f t="shared" si="1"/>
        <v>38</v>
      </c>
      <c r="AQ24" s="1">
        <f t="shared" si="1"/>
        <v>0</v>
      </c>
      <c r="AR24" s="1">
        <f t="shared" si="1"/>
        <v>0</v>
      </c>
      <c r="AS24" s="1">
        <f t="shared" si="1"/>
        <v>0</v>
      </c>
      <c r="AT24" s="1">
        <f t="shared" si="1"/>
        <v>0</v>
      </c>
    </row>
    <row r="25" spans="1:46" x14ac:dyDescent="0.2"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46" x14ac:dyDescent="0.2"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46" ht="17" x14ac:dyDescent="0.2">
      <c r="C27" s="27" t="s">
        <v>276</v>
      </c>
      <c r="D27" s="26">
        <v>20</v>
      </c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46" ht="17" x14ac:dyDescent="0.2">
      <c r="C28" s="27" t="s">
        <v>277</v>
      </c>
      <c r="D28" s="26">
        <v>20</v>
      </c>
      <c r="H28" s="14"/>
      <c r="I28" s="1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46" x14ac:dyDescent="0.2">
      <c r="D29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46" ht="17" x14ac:dyDescent="0.2">
      <c r="C30" s="27" t="s">
        <v>278</v>
      </c>
      <c r="D30" s="26">
        <v>0</v>
      </c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46" ht="17" x14ac:dyDescent="0.2">
      <c r="C31" s="33" t="s">
        <v>279</v>
      </c>
      <c r="D31" s="29">
        <v>0</v>
      </c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46" ht="17" x14ac:dyDescent="0.2">
      <c r="C32" s="34" t="s">
        <v>298</v>
      </c>
      <c r="D32" s="30">
        <v>0</v>
      </c>
      <c r="H32" s="14"/>
      <c r="I32" s="1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19" ht="17" x14ac:dyDescent="0.2">
      <c r="C33" s="32" t="s">
        <v>280</v>
      </c>
      <c r="D33" s="31">
        <v>0</v>
      </c>
      <c r="H33" s="14"/>
      <c r="I33" s="1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2:19" ht="17" x14ac:dyDescent="0.2">
      <c r="C34" s="32" t="s">
        <v>297</v>
      </c>
      <c r="D34" s="31">
        <v>0</v>
      </c>
      <c r="H34" s="14"/>
      <c r="I34" s="1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2:19" ht="17" x14ac:dyDescent="0.2">
      <c r="C35" s="27" t="s">
        <v>346</v>
      </c>
      <c r="D35" s="65">
        <v>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2:19" ht="17" x14ac:dyDescent="0.2">
      <c r="C36" s="32" t="s">
        <v>347</v>
      </c>
      <c r="D36" s="66">
        <v>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2:19" ht="60" x14ac:dyDescent="0.2">
      <c r="B37" s="35" t="s">
        <v>305</v>
      </c>
      <c r="C37" s="35" t="s">
        <v>306</v>
      </c>
      <c r="D37" s="28" t="s">
        <v>295</v>
      </c>
      <c r="E37" s="37" t="s">
        <v>290</v>
      </c>
      <c r="F37" s="37" t="s">
        <v>291</v>
      </c>
      <c r="G37" s="37" t="s">
        <v>292</v>
      </c>
      <c r="H37" s="37" t="s">
        <v>293</v>
      </c>
      <c r="I37" s="37" t="s">
        <v>301</v>
      </c>
      <c r="J37" s="37" t="s">
        <v>299</v>
      </c>
      <c r="K37" s="37" t="s">
        <v>300</v>
      </c>
      <c r="L37" s="37" t="s">
        <v>294</v>
      </c>
      <c r="M37" s="4"/>
      <c r="N37" s="4"/>
      <c r="O37" s="4"/>
      <c r="P37" s="4"/>
      <c r="Q37" s="4"/>
      <c r="R37" s="4"/>
      <c r="S37" s="4"/>
    </row>
    <row r="38" spans="2:19" ht="51" x14ac:dyDescent="0.2">
      <c r="B38" s="36" t="s">
        <v>302</v>
      </c>
      <c r="C38" s="35" t="s">
        <v>288</v>
      </c>
      <c r="D38" s="38">
        <f>U24/E24</f>
        <v>1</v>
      </c>
      <c r="E38" s="20">
        <f>U24</f>
        <v>38</v>
      </c>
      <c r="F38" s="20">
        <f>X24+W24+V24</f>
        <v>0</v>
      </c>
      <c r="G38" s="20">
        <v>0</v>
      </c>
      <c r="H38" s="39">
        <f>D30</f>
        <v>0</v>
      </c>
      <c r="I38" s="40">
        <f>E38/(E38+H38)</f>
        <v>1</v>
      </c>
      <c r="J38" s="40">
        <f>E38/SUM(E38,F38)</f>
        <v>1</v>
      </c>
      <c r="K38" s="40">
        <f>2*(I38*J38)/(I38+J38)</f>
        <v>1</v>
      </c>
      <c r="L38" s="40">
        <f>(E38+G38)/(E38+F38+G38+H38)</f>
        <v>1</v>
      </c>
      <c r="M38" s="4"/>
      <c r="N38" s="4"/>
      <c r="O38" s="4"/>
      <c r="P38" s="4"/>
      <c r="Q38" s="4"/>
      <c r="R38" s="4"/>
      <c r="S38" s="4"/>
    </row>
    <row r="39" spans="2:19" x14ac:dyDescent="0.2">
      <c r="B39" s="79" t="s">
        <v>303</v>
      </c>
      <c r="C39" s="35" t="s">
        <v>289</v>
      </c>
      <c r="D39" s="38">
        <f>Z24/F24</f>
        <v>1</v>
      </c>
      <c r="E39" s="20">
        <f>Z24</f>
        <v>38</v>
      </c>
      <c r="F39" s="20">
        <v>0</v>
      </c>
      <c r="G39" s="20">
        <v>0</v>
      </c>
      <c r="H39" s="20">
        <f>F24-Z24</f>
        <v>0</v>
      </c>
      <c r="I39" s="40">
        <f t="shared" ref="I39:I50" si="2">E39/(E39+H39)</f>
        <v>1</v>
      </c>
      <c r="J39" s="40">
        <f t="shared" ref="J39:J50" si="3">E39/SUM(E39,F39)</f>
        <v>1</v>
      </c>
      <c r="K39" s="40">
        <f t="shared" ref="K39:K50" si="4">2*(I39*J39)/(I39+J39)</f>
        <v>1</v>
      </c>
      <c r="L39" s="40">
        <f t="shared" ref="L39:L50" si="5">(E39+G39)/(E39+F39+G39+H39)</f>
        <v>1</v>
      </c>
      <c r="M39" s="4"/>
      <c r="N39" s="4"/>
      <c r="O39" s="4"/>
      <c r="P39" s="4"/>
      <c r="Q39" s="4"/>
      <c r="R39" s="4"/>
      <c r="S39" s="4"/>
    </row>
    <row r="40" spans="2:19" x14ac:dyDescent="0.2">
      <c r="B40" s="80"/>
      <c r="C40" s="35" t="s">
        <v>311</v>
      </c>
      <c r="D40" s="38">
        <f>AB24/AA24</f>
        <v>1</v>
      </c>
      <c r="E40" s="20">
        <f>AB24</f>
        <v>38</v>
      </c>
      <c r="F40" s="20">
        <f>AC24+AD24+AE24</f>
        <v>0</v>
      </c>
      <c r="G40" s="20">
        <v>0</v>
      </c>
      <c r="H40" s="20">
        <v>0</v>
      </c>
      <c r="I40" s="40">
        <f t="shared" si="2"/>
        <v>1</v>
      </c>
      <c r="J40" s="40">
        <f t="shared" si="3"/>
        <v>1</v>
      </c>
      <c r="K40" s="40">
        <f t="shared" si="4"/>
        <v>1</v>
      </c>
      <c r="L40" s="40">
        <f t="shared" si="5"/>
        <v>1</v>
      </c>
      <c r="M40" s="4"/>
      <c r="N40" s="4"/>
      <c r="O40" s="4"/>
      <c r="P40" s="4"/>
      <c r="Q40" s="4"/>
      <c r="R40" s="4"/>
      <c r="S40" s="4"/>
    </row>
    <row r="41" spans="2:19" ht="17" customHeight="1" x14ac:dyDescent="0.2">
      <c r="B41" s="81"/>
      <c r="C41" s="35" t="s">
        <v>312</v>
      </c>
      <c r="D41" s="38">
        <f>AB24/G24</f>
        <v>1</v>
      </c>
      <c r="E41" s="20">
        <f>AB24</f>
        <v>38</v>
      </c>
      <c r="F41" s="20">
        <f>AC24+AD24+AE24</f>
        <v>0</v>
      </c>
      <c r="G41" s="20">
        <v>0</v>
      </c>
      <c r="H41" s="20">
        <f>G24-AA24</f>
        <v>0</v>
      </c>
      <c r="I41" s="40">
        <f t="shared" si="2"/>
        <v>1</v>
      </c>
      <c r="J41" s="40">
        <f t="shared" si="3"/>
        <v>1</v>
      </c>
      <c r="K41" s="40">
        <f t="shared" si="4"/>
        <v>1</v>
      </c>
      <c r="L41" s="40">
        <f t="shared" si="5"/>
        <v>1</v>
      </c>
      <c r="M41" s="4"/>
      <c r="N41" s="4"/>
      <c r="O41" s="4"/>
      <c r="P41" s="4"/>
      <c r="Q41" s="4"/>
      <c r="R41" s="4"/>
      <c r="S41" s="4"/>
    </row>
    <row r="42" spans="2:19" ht="49" customHeight="1" x14ac:dyDescent="0.2">
      <c r="B42" s="70" t="s">
        <v>336</v>
      </c>
      <c r="C42" s="35" t="s">
        <v>289</v>
      </c>
      <c r="D42" s="38">
        <f>AG23/F23</f>
        <v>1</v>
      </c>
      <c r="E42" s="53">
        <f>AG24</f>
        <v>38</v>
      </c>
      <c r="F42" s="53">
        <v>0</v>
      </c>
      <c r="G42" s="53">
        <v>0</v>
      </c>
      <c r="H42" s="53">
        <f>F23-AG23</f>
        <v>0</v>
      </c>
      <c r="I42" s="40">
        <f t="shared" si="2"/>
        <v>1</v>
      </c>
      <c r="J42" s="40">
        <f t="shared" si="3"/>
        <v>1</v>
      </c>
      <c r="K42" s="40">
        <f t="shared" si="4"/>
        <v>1</v>
      </c>
      <c r="L42" s="40">
        <f t="shared" si="5"/>
        <v>1</v>
      </c>
      <c r="M42" s="4"/>
      <c r="N42" s="4"/>
      <c r="O42" s="4"/>
      <c r="P42" s="4"/>
      <c r="Q42" s="4"/>
      <c r="R42" s="4"/>
      <c r="S42" s="4"/>
    </row>
    <row r="43" spans="2:19" x14ac:dyDescent="0.2">
      <c r="B43" s="70"/>
      <c r="C43" s="35" t="s">
        <v>311</v>
      </c>
      <c r="D43" s="38">
        <f>AI23/AH23</f>
        <v>1</v>
      </c>
      <c r="E43" s="53">
        <f>AI24</f>
        <v>38</v>
      </c>
      <c r="F43" s="53">
        <f>AJ23</f>
        <v>0</v>
      </c>
      <c r="G43" s="53">
        <v>0</v>
      </c>
      <c r="H43" s="53">
        <v>0</v>
      </c>
      <c r="I43" s="40">
        <f t="shared" si="2"/>
        <v>1</v>
      </c>
      <c r="J43" s="40">
        <f t="shared" si="3"/>
        <v>1</v>
      </c>
      <c r="K43" s="40">
        <f t="shared" si="4"/>
        <v>1</v>
      </c>
      <c r="L43" s="40">
        <f t="shared" si="5"/>
        <v>1</v>
      </c>
    </row>
    <row r="44" spans="2:19" x14ac:dyDescent="0.2">
      <c r="B44" s="70"/>
      <c r="C44" s="35" t="s">
        <v>312</v>
      </c>
      <c r="D44" s="38">
        <f>AI23/G23</f>
        <v>1</v>
      </c>
      <c r="E44" s="53">
        <f>AI24</f>
        <v>38</v>
      </c>
      <c r="F44" s="53">
        <f>AJ23</f>
        <v>0</v>
      </c>
      <c r="G44" s="53">
        <v>0</v>
      </c>
      <c r="H44" s="53">
        <f>G23-AH23</f>
        <v>0</v>
      </c>
      <c r="I44" s="40">
        <f t="shared" si="2"/>
        <v>1</v>
      </c>
      <c r="J44" s="40">
        <f t="shared" si="3"/>
        <v>1</v>
      </c>
      <c r="K44" s="40">
        <f t="shared" si="4"/>
        <v>1</v>
      </c>
      <c r="L44" s="40">
        <f t="shared" si="5"/>
        <v>1</v>
      </c>
    </row>
    <row r="45" spans="2:19" ht="16" customHeight="1" x14ac:dyDescent="0.2">
      <c r="B45" s="71" t="s">
        <v>304</v>
      </c>
      <c r="C45" s="35" t="s">
        <v>6</v>
      </c>
      <c r="D45" s="41">
        <f>E45/D27</f>
        <v>1</v>
      </c>
      <c r="E45" s="53">
        <f>D27-D30-D31</f>
        <v>20</v>
      </c>
      <c r="F45" s="53">
        <f>D31</f>
        <v>0</v>
      </c>
      <c r="G45" s="53">
        <v>0</v>
      </c>
      <c r="H45" s="53">
        <f>D30</f>
        <v>0</v>
      </c>
      <c r="I45" s="40">
        <f t="shared" si="2"/>
        <v>1</v>
      </c>
      <c r="J45" s="40">
        <f t="shared" si="3"/>
        <v>1</v>
      </c>
      <c r="K45" s="40">
        <f t="shared" si="4"/>
        <v>1</v>
      </c>
      <c r="L45" s="40">
        <f t="shared" si="5"/>
        <v>1</v>
      </c>
    </row>
    <row r="46" spans="2:19" ht="16" customHeight="1" x14ac:dyDescent="0.2">
      <c r="B46" s="72"/>
      <c r="C46" s="35" t="s">
        <v>337</v>
      </c>
      <c r="D46" s="41">
        <f>E46/D27</f>
        <v>1</v>
      </c>
      <c r="E46" s="53">
        <f>D27-D32-D33</f>
        <v>20</v>
      </c>
      <c r="F46" s="53">
        <f>D33</f>
        <v>0</v>
      </c>
      <c r="G46" s="53">
        <v>0</v>
      </c>
      <c r="H46" s="53">
        <f>D32</f>
        <v>0</v>
      </c>
      <c r="I46" s="40">
        <f t="shared" si="2"/>
        <v>1</v>
      </c>
      <c r="J46" s="40">
        <f t="shared" si="3"/>
        <v>1</v>
      </c>
      <c r="K46" s="40">
        <f t="shared" si="4"/>
        <v>1</v>
      </c>
      <c r="L46" s="40">
        <f t="shared" si="5"/>
        <v>1</v>
      </c>
    </row>
    <row r="47" spans="2:19" x14ac:dyDescent="0.2">
      <c r="B47" s="73"/>
      <c r="C47" s="35" t="s">
        <v>349</v>
      </c>
      <c r="D47" s="41">
        <f>E47/D27</f>
        <v>1</v>
      </c>
      <c r="E47" s="53">
        <f>D28-D35-D36</f>
        <v>20</v>
      </c>
      <c r="F47" s="53">
        <f>D36</f>
        <v>0</v>
      </c>
      <c r="G47" s="53">
        <v>0</v>
      </c>
      <c r="H47" s="53">
        <f>D35</f>
        <v>0</v>
      </c>
      <c r="I47" s="40">
        <f t="shared" si="2"/>
        <v>1</v>
      </c>
      <c r="J47" s="40">
        <f t="shared" si="3"/>
        <v>1</v>
      </c>
      <c r="K47" s="40">
        <f t="shared" si="4"/>
        <v>1</v>
      </c>
      <c r="L47" s="40">
        <f t="shared" si="5"/>
        <v>1</v>
      </c>
    </row>
    <row r="48" spans="2:19" ht="36" customHeight="1" x14ac:dyDescent="0.2">
      <c r="B48" s="70" t="s">
        <v>348</v>
      </c>
      <c r="C48" s="35" t="s">
        <v>289</v>
      </c>
      <c r="D48" s="38" t="e">
        <f>AH27/F27</f>
        <v>#DIV/0!</v>
      </c>
      <c r="E48" s="53">
        <f>AN24</f>
        <v>38</v>
      </c>
      <c r="F48" s="53">
        <f>AQ24</f>
        <v>0</v>
      </c>
      <c r="G48" s="53">
        <v>0</v>
      </c>
      <c r="H48" s="53">
        <f>F24-AN24</f>
        <v>0</v>
      </c>
      <c r="I48" s="40">
        <f t="shared" si="2"/>
        <v>1</v>
      </c>
      <c r="J48" s="40">
        <f t="shared" si="3"/>
        <v>1</v>
      </c>
      <c r="K48" s="40">
        <f t="shared" si="4"/>
        <v>1</v>
      </c>
      <c r="L48" s="40">
        <f t="shared" si="5"/>
        <v>1</v>
      </c>
    </row>
    <row r="49" spans="2:12" x14ac:dyDescent="0.2">
      <c r="B49" s="70"/>
      <c r="C49" s="35" t="s">
        <v>311</v>
      </c>
      <c r="D49" s="38" t="e">
        <f>AJ27/AI27</f>
        <v>#DIV/0!</v>
      </c>
      <c r="E49" s="53">
        <f>AP24</f>
        <v>38</v>
      </c>
      <c r="F49" s="53">
        <f>AQ24+AR24</f>
        <v>0</v>
      </c>
      <c r="G49" s="53">
        <v>0</v>
      </c>
      <c r="H49" s="53">
        <f>Z24-AP24</f>
        <v>0</v>
      </c>
      <c r="I49" s="40">
        <f t="shared" si="2"/>
        <v>1</v>
      </c>
      <c r="J49" s="40">
        <f t="shared" si="3"/>
        <v>1</v>
      </c>
      <c r="K49" s="40">
        <f t="shared" si="4"/>
        <v>1</v>
      </c>
      <c r="L49" s="40">
        <f t="shared" si="5"/>
        <v>1</v>
      </c>
    </row>
    <row r="50" spans="2:12" x14ac:dyDescent="0.2">
      <c r="B50" s="70"/>
      <c r="C50" s="35" t="s">
        <v>312</v>
      </c>
      <c r="D50" s="38" t="e">
        <f>AJ27/G27</f>
        <v>#DIV/0!</v>
      </c>
      <c r="E50" s="53">
        <f>AP24</f>
        <v>38</v>
      </c>
      <c r="F50" s="53">
        <v>0</v>
      </c>
      <c r="G50" s="53">
        <v>0</v>
      </c>
      <c r="H50" s="53">
        <f>G24-AP24</f>
        <v>0</v>
      </c>
      <c r="I50" s="40">
        <f t="shared" si="2"/>
        <v>1</v>
      </c>
      <c r="J50" s="40">
        <f t="shared" si="3"/>
        <v>1</v>
      </c>
      <c r="K50" s="40">
        <f t="shared" si="4"/>
        <v>1</v>
      </c>
      <c r="L50" s="40">
        <f t="shared" si="5"/>
        <v>1</v>
      </c>
    </row>
  </sheetData>
  <mergeCells count="48">
    <mergeCell ref="H1:S1"/>
    <mergeCell ref="H2:J2"/>
    <mergeCell ref="K2:L2"/>
    <mergeCell ref="M2:N2"/>
    <mergeCell ref="O2:R2"/>
    <mergeCell ref="S2:S3"/>
    <mergeCell ref="A1:A3"/>
    <mergeCell ref="B1:B3"/>
    <mergeCell ref="C1:C3"/>
    <mergeCell ref="F1:F3"/>
    <mergeCell ref="G1:G3"/>
    <mergeCell ref="D1:D3"/>
    <mergeCell ref="E1:E3"/>
    <mergeCell ref="T1:Y1"/>
    <mergeCell ref="AC2:AC3"/>
    <mergeCell ref="AE2:AE3"/>
    <mergeCell ref="AA2:AA3"/>
    <mergeCell ref="AB2:AB3"/>
    <mergeCell ref="T2:T3"/>
    <mergeCell ref="B39:B41"/>
    <mergeCell ref="AD2:AD3"/>
    <mergeCell ref="X2:X3"/>
    <mergeCell ref="U2:U3"/>
    <mergeCell ref="V2:V3"/>
    <mergeCell ref="Z2:Z3"/>
    <mergeCell ref="Y2:Y3"/>
    <mergeCell ref="W2:W3"/>
    <mergeCell ref="AK2:AK3"/>
    <mergeCell ref="AL2:AL3"/>
    <mergeCell ref="AM2:AM3"/>
    <mergeCell ref="AF2:AF3"/>
    <mergeCell ref="Z1:AF1"/>
    <mergeCell ref="B42:B44"/>
    <mergeCell ref="B48:B50"/>
    <mergeCell ref="B45:B47"/>
    <mergeCell ref="AN1:AT1"/>
    <mergeCell ref="AN2:AN3"/>
    <mergeCell ref="AO2:AO3"/>
    <mergeCell ref="AP2:AP3"/>
    <mergeCell ref="AQ2:AQ3"/>
    <mergeCell ref="AR2:AR3"/>
    <mergeCell ref="AS2:AS3"/>
    <mergeCell ref="AT2:AT3"/>
    <mergeCell ref="AG1:AM1"/>
    <mergeCell ref="AG2:AG3"/>
    <mergeCell ref="AH2:AH3"/>
    <mergeCell ref="AI2:AI3"/>
    <mergeCell ref="AJ2:A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2BC8-C4AB-E645-8C85-B5B86854E391}">
  <dimension ref="A1:AT43"/>
  <sheetViews>
    <sheetView topLeftCell="A14" workbookViewId="0">
      <selection activeCell="B33" sqref="B33:B35"/>
    </sheetView>
  </sheetViews>
  <sheetFormatPr baseColWidth="10" defaultRowHeight="16" x14ac:dyDescent="0.2"/>
  <cols>
    <col min="1" max="1" width="14.33203125" customWidth="1"/>
    <col min="2" max="2" width="13" customWidth="1"/>
    <col min="3" max="3" width="43.1640625" style="1" customWidth="1"/>
    <col min="5" max="5" width="9" customWidth="1"/>
    <col min="6" max="6" width="7.33203125" customWidth="1"/>
    <col min="7" max="7" width="7.1640625" customWidth="1"/>
    <col min="8" max="8" width="4" customWidth="1"/>
    <col min="9" max="10" width="4.5" customWidth="1"/>
    <col min="11" max="12" width="4.33203125" customWidth="1"/>
    <col min="13" max="14" width="4.1640625" customWidth="1"/>
    <col min="15" max="15" width="5.1640625" customWidth="1"/>
    <col min="16" max="16" width="4" customWidth="1"/>
    <col min="17" max="17" width="4.33203125" customWidth="1"/>
    <col min="18" max="18" width="3.5" customWidth="1"/>
    <col min="19" max="19" width="3" customWidth="1"/>
    <col min="20" max="20" width="8.33203125" customWidth="1"/>
    <col min="21" max="21" width="7.1640625" customWidth="1"/>
    <col min="22" max="22" width="7.5" customWidth="1"/>
    <col min="23" max="24" width="7" customWidth="1"/>
    <col min="25" max="25" width="6.6640625" customWidth="1"/>
    <col min="26" max="26" width="8.83203125" customWidth="1"/>
    <col min="27" max="27" width="7.1640625" customWidth="1"/>
    <col min="28" max="28" width="6.33203125" customWidth="1"/>
    <col min="29" max="29" width="7.83203125" customWidth="1"/>
    <col min="30" max="30" width="6.6640625" customWidth="1"/>
    <col min="31" max="31" width="7.1640625" customWidth="1"/>
    <col min="32" max="32" width="11.5" customWidth="1"/>
    <col min="33" max="33" width="9.1640625" customWidth="1"/>
    <col min="34" max="34" width="7.33203125" customWidth="1"/>
    <col min="35" max="35" width="6.83203125" customWidth="1"/>
    <col min="36" max="36" width="7.83203125" customWidth="1"/>
    <col min="37" max="37" width="6.1640625" customWidth="1"/>
    <col min="38" max="38" width="7" customWidth="1"/>
    <col min="39" max="39" width="12.6640625" customWidth="1"/>
    <col min="40" max="40" width="9.1640625" customWidth="1"/>
    <col min="41" max="41" width="7.33203125" customWidth="1"/>
    <col min="42" max="42" width="6.83203125" customWidth="1"/>
    <col min="43" max="43" width="7.83203125" customWidth="1"/>
    <col min="44" max="44" width="6.1640625" customWidth="1"/>
    <col min="45" max="45" width="7" customWidth="1"/>
    <col min="46" max="46" width="12.6640625" customWidth="1"/>
  </cols>
  <sheetData>
    <row r="1" spans="1:46" s="6" customFormat="1" x14ac:dyDescent="0.2">
      <c r="A1" s="106" t="s">
        <v>1</v>
      </c>
      <c r="B1" s="106" t="s">
        <v>3</v>
      </c>
      <c r="C1" s="89" t="s">
        <v>2</v>
      </c>
      <c r="D1" s="89" t="s">
        <v>54</v>
      </c>
      <c r="E1" s="89" t="s">
        <v>253</v>
      </c>
      <c r="F1" s="89" t="s">
        <v>22</v>
      </c>
      <c r="G1" s="89" t="s">
        <v>19</v>
      </c>
      <c r="H1" s="103" t="s">
        <v>73</v>
      </c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5"/>
      <c r="T1" s="96" t="s">
        <v>4</v>
      </c>
      <c r="U1" s="97"/>
      <c r="V1" s="97"/>
      <c r="W1" s="97"/>
      <c r="X1" s="97"/>
      <c r="Y1" s="98"/>
      <c r="Z1" s="96" t="s">
        <v>6</v>
      </c>
      <c r="AA1" s="97"/>
      <c r="AB1" s="97"/>
      <c r="AC1" s="97"/>
      <c r="AD1" s="97"/>
      <c r="AE1" s="97"/>
      <c r="AF1" s="98"/>
      <c r="AG1" s="96" t="s">
        <v>7</v>
      </c>
      <c r="AH1" s="97"/>
      <c r="AI1" s="97"/>
      <c r="AJ1" s="97"/>
      <c r="AK1" s="97"/>
      <c r="AL1" s="97"/>
      <c r="AM1" s="98"/>
      <c r="AN1" s="96" t="s">
        <v>345</v>
      </c>
      <c r="AO1" s="97"/>
      <c r="AP1" s="97"/>
      <c r="AQ1" s="97"/>
      <c r="AR1" s="97"/>
      <c r="AS1" s="97"/>
      <c r="AT1" s="98"/>
    </row>
    <row r="2" spans="1:46" s="6" customFormat="1" ht="17" customHeight="1" x14ac:dyDescent="0.2">
      <c r="A2" s="107"/>
      <c r="B2" s="107"/>
      <c r="C2" s="90"/>
      <c r="D2" s="90"/>
      <c r="E2" s="90"/>
      <c r="F2" s="90"/>
      <c r="G2" s="90"/>
      <c r="H2" s="109" t="s">
        <v>69</v>
      </c>
      <c r="I2" s="110"/>
      <c r="J2" s="111"/>
      <c r="K2" s="109" t="s">
        <v>70</v>
      </c>
      <c r="L2" s="111"/>
      <c r="M2" s="109" t="s">
        <v>71</v>
      </c>
      <c r="N2" s="111"/>
      <c r="O2" s="109" t="s">
        <v>72</v>
      </c>
      <c r="P2" s="110"/>
      <c r="Q2" s="110"/>
      <c r="R2" s="111"/>
      <c r="S2" s="93" t="s">
        <v>200</v>
      </c>
      <c r="T2" s="99"/>
      <c r="U2" s="100"/>
      <c r="V2" s="100"/>
      <c r="W2" s="100"/>
      <c r="X2" s="100"/>
      <c r="Y2" s="101"/>
      <c r="Z2" s="99"/>
      <c r="AA2" s="100"/>
      <c r="AB2" s="100"/>
      <c r="AC2" s="100"/>
      <c r="AD2" s="100"/>
      <c r="AE2" s="100"/>
      <c r="AF2" s="101"/>
      <c r="AG2" s="99"/>
      <c r="AH2" s="100"/>
      <c r="AI2" s="100"/>
      <c r="AJ2" s="100"/>
      <c r="AK2" s="100"/>
      <c r="AL2" s="100"/>
      <c r="AM2" s="101"/>
      <c r="AN2" s="99"/>
      <c r="AO2" s="100"/>
      <c r="AP2" s="100"/>
      <c r="AQ2" s="100"/>
      <c r="AR2" s="100"/>
      <c r="AS2" s="100"/>
      <c r="AT2" s="101"/>
    </row>
    <row r="3" spans="1:46" s="6" customFormat="1" ht="38" customHeight="1" x14ac:dyDescent="0.2">
      <c r="A3" s="108"/>
      <c r="B3" s="108"/>
      <c r="C3" s="91"/>
      <c r="D3" s="91"/>
      <c r="E3" s="91"/>
      <c r="F3" s="91"/>
      <c r="G3" s="91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68</v>
      </c>
      <c r="S3" s="93"/>
      <c r="T3" s="7" t="s">
        <v>82</v>
      </c>
      <c r="U3" s="7" t="s">
        <v>10</v>
      </c>
      <c r="V3" s="7" t="s">
        <v>74</v>
      </c>
      <c r="W3" s="7" t="s">
        <v>75</v>
      </c>
      <c r="X3" s="7" t="s">
        <v>296</v>
      </c>
      <c r="Y3" s="8" t="s">
        <v>5</v>
      </c>
      <c r="Z3" s="7" t="s">
        <v>20</v>
      </c>
      <c r="AA3" s="7" t="s">
        <v>21</v>
      </c>
      <c r="AB3" s="7" t="s">
        <v>10</v>
      </c>
      <c r="AC3" s="7" t="s">
        <v>74</v>
      </c>
      <c r="AD3" s="7" t="s">
        <v>111</v>
      </c>
      <c r="AE3" s="7" t="s">
        <v>75</v>
      </c>
      <c r="AF3" s="8" t="s">
        <v>5</v>
      </c>
      <c r="AG3" s="7" t="s">
        <v>20</v>
      </c>
      <c r="AH3" s="7" t="s">
        <v>21</v>
      </c>
      <c r="AI3" s="7" t="s">
        <v>10</v>
      </c>
      <c r="AJ3" s="7" t="s">
        <v>74</v>
      </c>
      <c r="AK3" s="7" t="s">
        <v>111</v>
      </c>
      <c r="AL3" s="7" t="s">
        <v>75</v>
      </c>
      <c r="AM3" s="9" t="s">
        <v>5</v>
      </c>
      <c r="AN3" s="7" t="s">
        <v>20</v>
      </c>
      <c r="AO3" s="7" t="s">
        <v>21</v>
      </c>
      <c r="AP3" s="7" t="s">
        <v>10</v>
      </c>
      <c r="AQ3" s="7" t="s">
        <v>74</v>
      </c>
      <c r="AR3" s="7" t="s">
        <v>111</v>
      </c>
      <c r="AS3" s="7" t="s">
        <v>75</v>
      </c>
      <c r="AT3" s="9" t="s">
        <v>5</v>
      </c>
    </row>
    <row r="4" spans="1:46" ht="51" x14ac:dyDescent="0.2">
      <c r="A4" t="s">
        <v>165</v>
      </c>
      <c r="B4">
        <v>1</v>
      </c>
      <c r="C4" s="1" t="s">
        <v>166</v>
      </c>
      <c r="E4" s="1">
        <v>3</v>
      </c>
      <c r="F4">
        <v>3</v>
      </c>
      <c r="G4">
        <v>3</v>
      </c>
      <c r="H4">
        <v>1</v>
      </c>
      <c r="M4">
        <v>1</v>
      </c>
      <c r="R4">
        <v>1</v>
      </c>
      <c r="T4">
        <v>3</v>
      </c>
      <c r="U4">
        <v>3</v>
      </c>
      <c r="Z4">
        <v>3</v>
      </c>
      <c r="AA4">
        <v>3</v>
      </c>
      <c r="AB4">
        <v>3</v>
      </c>
      <c r="AG4">
        <v>3</v>
      </c>
      <c r="AH4">
        <v>3</v>
      </c>
      <c r="AI4">
        <v>3</v>
      </c>
      <c r="AN4">
        <v>3</v>
      </c>
      <c r="AO4">
        <v>3</v>
      </c>
      <c r="AP4">
        <v>3</v>
      </c>
    </row>
    <row r="5" spans="1:46" ht="34" x14ac:dyDescent="0.2">
      <c r="A5" t="s">
        <v>167</v>
      </c>
      <c r="B5">
        <v>1</v>
      </c>
      <c r="C5" s="1" t="s">
        <v>168</v>
      </c>
      <c r="E5">
        <v>2</v>
      </c>
      <c r="F5">
        <v>2</v>
      </c>
      <c r="G5">
        <v>2</v>
      </c>
      <c r="H5">
        <v>1</v>
      </c>
      <c r="M5">
        <v>1</v>
      </c>
      <c r="T5">
        <v>2</v>
      </c>
      <c r="U5">
        <v>2</v>
      </c>
      <c r="Z5">
        <v>2</v>
      </c>
      <c r="AA5">
        <v>2</v>
      </c>
      <c r="AB5">
        <v>2</v>
      </c>
      <c r="AG5">
        <v>2</v>
      </c>
      <c r="AH5">
        <v>2</v>
      </c>
      <c r="AI5">
        <v>2</v>
      </c>
      <c r="AN5">
        <v>2</v>
      </c>
      <c r="AO5">
        <v>2</v>
      </c>
      <c r="AP5">
        <v>2</v>
      </c>
    </row>
    <row r="6" spans="1:46" ht="34" x14ac:dyDescent="0.2">
      <c r="A6" t="s">
        <v>169</v>
      </c>
      <c r="B6">
        <v>1</v>
      </c>
      <c r="C6" s="1" t="s">
        <v>170</v>
      </c>
      <c r="E6">
        <v>2</v>
      </c>
      <c r="F6">
        <v>3</v>
      </c>
      <c r="G6">
        <v>3</v>
      </c>
      <c r="H6">
        <v>1</v>
      </c>
      <c r="K6">
        <v>1</v>
      </c>
      <c r="Q6">
        <v>1</v>
      </c>
      <c r="T6">
        <v>2</v>
      </c>
      <c r="U6">
        <v>2</v>
      </c>
      <c r="Z6">
        <v>3</v>
      </c>
      <c r="AA6">
        <v>3</v>
      </c>
      <c r="AB6">
        <v>3</v>
      </c>
      <c r="AG6">
        <v>3</v>
      </c>
      <c r="AH6">
        <v>3</v>
      </c>
      <c r="AI6">
        <v>3</v>
      </c>
      <c r="AN6">
        <v>3</v>
      </c>
      <c r="AO6">
        <v>3</v>
      </c>
      <c r="AP6">
        <v>3</v>
      </c>
    </row>
    <row r="7" spans="1:46" ht="34" x14ac:dyDescent="0.2">
      <c r="A7" t="s">
        <v>57</v>
      </c>
      <c r="B7">
        <v>1</v>
      </c>
      <c r="C7" s="1" t="s">
        <v>171</v>
      </c>
      <c r="E7">
        <v>2</v>
      </c>
      <c r="F7">
        <v>3</v>
      </c>
      <c r="G7">
        <v>3</v>
      </c>
      <c r="H7">
        <v>1</v>
      </c>
      <c r="K7">
        <v>1</v>
      </c>
      <c r="Q7">
        <v>1</v>
      </c>
      <c r="T7">
        <v>2</v>
      </c>
      <c r="U7">
        <v>2</v>
      </c>
      <c r="Z7">
        <v>3</v>
      </c>
      <c r="AA7">
        <v>3</v>
      </c>
      <c r="AB7">
        <v>3</v>
      </c>
      <c r="AG7">
        <v>3</v>
      </c>
      <c r="AH7">
        <v>3</v>
      </c>
      <c r="AI7">
        <v>3</v>
      </c>
      <c r="AN7">
        <v>3</v>
      </c>
      <c r="AO7">
        <v>3</v>
      </c>
      <c r="AP7">
        <v>3</v>
      </c>
    </row>
    <row r="8" spans="1:46" ht="34" x14ac:dyDescent="0.2">
      <c r="A8" t="s">
        <v>172</v>
      </c>
      <c r="B8">
        <v>1</v>
      </c>
      <c r="C8" s="1" t="s">
        <v>173</v>
      </c>
      <c r="E8">
        <v>2</v>
      </c>
      <c r="F8">
        <v>2</v>
      </c>
      <c r="G8">
        <v>2</v>
      </c>
      <c r="H8">
        <v>1</v>
      </c>
      <c r="K8">
        <v>1</v>
      </c>
      <c r="T8">
        <v>2</v>
      </c>
      <c r="U8">
        <v>2</v>
      </c>
      <c r="Z8">
        <v>2</v>
      </c>
      <c r="AA8">
        <v>2</v>
      </c>
      <c r="AB8">
        <v>2</v>
      </c>
      <c r="AG8">
        <v>2</v>
      </c>
      <c r="AH8">
        <v>2</v>
      </c>
      <c r="AI8">
        <v>2</v>
      </c>
      <c r="AN8">
        <v>2</v>
      </c>
      <c r="AO8">
        <v>2</v>
      </c>
      <c r="AP8">
        <v>2</v>
      </c>
    </row>
    <row r="9" spans="1:46" ht="34" x14ac:dyDescent="0.2">
      <c r="A9" t="s">
        <v>174</v>
      </c>
      <c r="B9">
        <v>1</v>
      </c>
      <c r="C9" s="1" t="s">
        <v>175</v>
      </c>
      <c r="E9">
        <v>2</v>
      </c>
      <c r="F9">
        <v>2</v>
      </c>
      <c r="G9">
        <v>2</v>
      </c>
      <c r="H9">
        <v>1</v>
      </c>
      <c r="M9">
        <v>1</v>
      </c>
      <c r="T9">
        <v>2</v>
      </c>
      <c r="U9">
        <v>2</v>
      </c>
      <c r="Z9">
        <v>2</v>
      </c>
      <c r="AA9">
        <v>2</v>
      </c>
      <c r="AB9">
        <v>2</v>
      </c>
      <c r="AG9">
        <v>2</v>
      </c>
      <c r="AH9">
        <v>2</v>
      </c>
      <c r="AI9">
        <v>2</v>
      </c>
      <c r="AN9">
        <v>2</v>
      </c>
      <c r="AO9">
        <v>2</v>
      </c>
      <c r="AP9">
        <v>2</v>
      </c>
    </row>
    <row r="10" spans="1:46" ht="34" x14ac:dyDescent="0.2">
      <c r="A10" t="s">
        <v>176</v>
      </c>
      <c r="B10">
        <v>1</v>
      </c>
      <c r="C10" s="1" t="s">
        <v>177</v>
      </c>
      <c r="E10" s="5">
        <v>2</v>
      </c>
      <c r="F10">
        <v>2</v>
      </c>
      <c r="G10">
        <v>2</v>
      </c>
      <c r="H10">
        <v>1</v>
      </c>
      <c r="M10">
        <v>1</v>
      </c>
      <c r="T10">
        <v>2</v>
      </c>
      <c r="U10">
        <v>2</v>
      </c>
      <c r="Z10">
        <v>2</v>
      </c>
      <c r="AA10">
        <v>2</v>
      </c>
      <c r="AB10">
        <v>2</v>
      </c>
      <c r="AG10">
        <v>2</v>
      </c>
      <c r="AH10">
        <v>2</v>
      </c>
      <c r="AI10">
        <v>2</v>
      </c>
      <c r="AN10">
        <v>2</v>
      </c>
      <c r="AO10">
        <v>2</v>
      </c>
      <c r="AP10">
        <v>2</v>
      </c>
    </row>
    <row r="11" spans="1:46" ht="51" x14ac:dyDescent="0.2">
      <c r="A11" t="s">
        <v>178</v>
      </c>
      <c r="B11">
        <v>1</v>
      </c>
      <c r="C11" s="1" t="s">
        <v>179</v>
      </c>
      <c r="E11">
        <v>2</v>
      </c>
      <c r="F11">
        <v>2</v>
      </c>
      <c r="G11">
        <v>2</v>
      </c>
      <c r="H11">
        <v>1</v>
      </c>
      <c r="M11">
        <v>1</v>
      </c>
      <c r="T11">
        <v>2</v>
      </c>
      <c r="U11">
        <v>2</v>
      </c>
      <c r="Z11">
        <v>2</v>
      </c>
      <c r="AA11">
        <v>2</v>
      </c>
      <c r="AB11">
        <v>2</v>
      </c>
      <c r="AG11">
        <v>2</v>
      </c>
      <c r="AH11">
        <v>2</v>
      </c>
      <c r="AI11">
        <v>2</v>
      </c>
      <c r="AN11">
        <v>2</v>
      </c>
      <c r="AO11">
        <v>2</v>
      </c>
      <c r="AP11">
        <v>2</v>
      </c>
    </row>
    <row r="12" spans="1:46" x14ac:dyDescent="0.2">
      <c r="E12">
        <f>SUM(E4:E11)</f>
        <v>17</v>
      </c>
      <c r="F12">
        <f>SUM(F4:F11)</f>
        <v>19</v>
      </c>
      <c r="G12">
        <f t="shared" ref="G12:AE12" si="0">SUM(G4:G11)</f>
        <v>19</v>
      </c>
      <c r="H12">
        <f t="shared" si="0"/>
        <v>8</v>
      </c>
      <c r="I12">
        <f t="shared" si="0"/>
        <v>0</v>
      </c>
      <c r="J12">
        <f t="shared" si="0"/>
        <v>0</v>
      </c>
      <c r="K12">
        <f t="shared" si="0"/>
        <v>3</v>
      </c>
      <c r="L12">
        <f t="shared" si="0"/>
        <v>0</v>
      </c>
      <c r="M12">
        <f t="shared" si="0"/>
        <v>5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2</v>
      </c>
      <c r="R12">
        <f t="shared" si="0"/>
        <v>1</v>
      </c>
      <c r="S12">
        <f t="shared" si="0"/>
        <v>0</v>
      </c>
      <c r="T12">
        <f t="shared" si="0"/>
        <v>17</v>
      </c>
      <c r="U12">
        <f t="shared" si="0"/>
        <v>17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19</v>
      </c>
      <c r="AA12">
        <f t="shared" si="0"/>
        <v>19</v>
      </c>
      <c r="AB12">
        <f t="shared" si="0"/>
        <v>19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ref="AF12" si="1">SUM(AF4:AF11)</f>
        <v>0</v>
      </c>
      <c r="AG12">
        <f t="shared" ref="AG12" si="2">SUM(AG4:AG11)</f>
        <v>19</v>
      </c>
      <c r="AH12">
        <f t="shared" ref="AH12" si="3">SUM(AH4:AH11)</f>
        <v>19</v>
      </c>
      <c r="AI12">
        <f t="shared" ref="AI12" si="4">SUM(AI4:AI11)</f>
        <v>19</v>
      </c>
      <c r="AN12">
        <f t="shared" ref="AN12:AP12" si="5">SUM(AN4:AN11)</f>
        <v>19</v>
      </c>
      <c r="AO12">
        <f t="shared" si="5"/>
        <v>19</v>
      </c>
      <c r="AP12">
        <f t="shared" si="5"/>
        <v>19</v>
      </c>
    </row>
    <row r="15" spans="1:46" ht="17" x14ac:dyDescent="0.2">
      <c r="C15" s="27" t="s">
        <v>276</v>
      </c>
      <c r="D15" s="26">
        <v>8</v>
      </c>
    </row>
    <row r="16" spans="1:46" ht="17" x14ac:dyDescent="0.2">
      <c r="C16" s="27" t="s">
        <v>277</v>
      </c>
      <c r="D16" s="26">
        <v>8</v>
      </c>
    </row>
    <row r="18" spans="2:12" ht="17" x14ac:dyDescent="0.2">
      <c r="C18" s="27" t="s">
        <v>278</v>
      </c>
      <c r="D18" s="26">
        <v>0</v>
      </c>
    </row>
    <row r="19" spans="2:12" ht="17" x14ac:dyDescent="0.2">
      <c r="C19" s="27" t="s">
        <v>279</v>
      </c>
      <c r="D19" s="29">
        <v>0</v>
      </c>
    </row>
    <row r="20" spans="2:12" ht="17" x14ac:dyDescent="0.2">
      <c r="C20" s="27" t="s">
        <v>298</v>
      </c>
      <c r="D20" s="30">
        <v>0</v>
      </c>
    </row>
    <row r="21" spans="2:12" ht="17" x14ac:dyDescent="0.2">
      <c r="C21" s="27" t="s">
        <v>280</v>
      </c>
      <c r="D21" s="31">
        <v>0</v>
      </c>
    </row>
    <row r="22" spans="2:12" ht="17" x14ac:dyDescent="0.2">
      <c r="C22" s="27" t="s">
        <v>297</v>
      </c>
      <c r="D22" s="31">
        <v>0</v>
      </c>
    </row>
    <row r="23" spans="2:12" ht="17" x14ac:dyDescent="0.2">
      <c r="C23" s="32" t="s">
        <v>346</v>
      </c>
      <c r="D23" s="67">
        <v>0</v>
      </c>
    </row>
    <row r="24" spans="2:12" ht="17" x14ac:dyDescent="0.2">
      <c r="C24" s="68" t="s">
        <v>347</v>
      </c>
      <c r="D24" s="69">
        <v>0</v>
      </c>
    </row>
    <row r="25" spans="2:12" ht="60" x14ac:dyDescent="0.2">
      <c r="B25" s="35" t="s">
        <v>305</v>
      </c>
      <c r="C25" s="35" t="s">
        <v>306</v>
      </c>
      <c r="D25" s="28" t="s">
        <v>295</v>
      </c>
      <c r="E25" s="37" t="s">
        <v>290</v>
      </c>
      <c r="F25" s="37" t="s">
        <v>291</v>
      </c>
      <c r="G25" s="37" t="s">
        <v>292</v>
      </c>
      <c r="H25" s="37" t="s">
        <v>293</v>
      </c>
      <c r="I25" s="37" t="s">
        <v>301</v>
      </c>
      <c r="J25" s="37" t="s">
        <v>299</v>
      </c>
      <c r="K25" s="37" t="s">
        <v>300</v>
      </c>
      <c r="L25" s="37" t="s">
        <v>294</v>
      </c>
    </row>
    <row r="26" spans="2:12" ht="51" x14ac:dyDescent="0.2">
      <c r="B26" s="36" t="s">
        <v>302</v>
      </c>
      <c r="C26" s="35" t="s">
        <v>288</v>
      </c>
      <c r="D26" s="38">
        <f>U12/E12</f>
        <v>1</v>
      </c>
      <c r="E26" s="20">
        <f>U12</f>
        <v>17</v>
      </c>
      <c r="F26" s="20">
        <f>X12+W12+V12</f>
        <v>0</v>
      </c>
      <c r="G26" s="20">
        <v>0</v>
      </c>
      <c r="H26" s="39">
        <f>D18</f>
        <v>0</v>
      </c>
      <c r="I26" s="40">
        <f>E26/(E26+H26)</f>
        <v>1</v>
      </c>
      <c r="J26" s="40">
        <f>E26/SUM(E26,F26)</f>
        <v>1</v>
      </c>
      <c r="K26" s="40">
        <f>2*(I26*J26)/(I26+J26)</f>
        <v>1</v>
      </c>
      <c r="L26" s="40">
        <f>(E26+G26)/(E26+F26+G26+H26)</f>
        <v>1</v>
      </c>
    </row>
    <row r="27" spans="2:12" x14ac:dyDescent="0.2">
      <c r="B27" s="79" t="s">
        <v>303</v>
      </c>
      <c r="C27" s="35" t="s">
        <v>289</v>
      </c>
      <c r="D27" s="38">
        <f>Z12/F12</f>
        <v>1</v>
      </c>
      <c r="E27" s="20">
        <f>Z12</f>
        <v>19</v>
      </c>
      <c r="F27" s="20">
        <v>0</v>
      </c>
      <c r="G27" s="20">
        <v>0</v>
      </c>
      <c r="H27" s="20">
        <f>F12-Z12</f>
        <v>0</v>
      </c>
      <c r="I27" s="40">
        <f t="shared" ref="I27:I38" si="6">E27/(E27+H27)</f>
        <v>1</v>
      </c>
      <c r="J27" s="40">
        <f t="shared" ref="J27:J38" si="7">E27/SUM(E27,F27)</f>
        <v>1</v>
      </c>
      <c r="K27" s="40">
        <f t="shared" ref="K27:K38" si="8">2*(I27*J27)/(I27+J27)</f>
        <v>1</v>
      </c>
      <c r="L27" s="40">
        <f t="shared" ref="L27:L38" si="9">(E27+G27)/(E27+F27+G27+H27)</f>
        <v>1</v>
      </c>
    </row>
    <row r="28" spans="2:12" x14ac:dyDescent="0.2">
      <c r="B28" s="80"/>
      <c r="C28" s="35" t="s">
        <v>311</v>
      </c>
      <c r="D28" s="38">
        <f>AB12/AA12</f>
        <v>1</v>
      </c>
      <c r="E28" s="20">
        <f>AB12</f>
        <v>19</v>
      </c>
      <c r="F28" s="20">
        <f>AC12+AD12+AE12</f>
        <v>0</v>
      </c>
      <c r="G28" s="20">
        <v>0</v>
      </c>
      <c r="H28" s="20">
        <v>0</v>
      </c>
      <c r="I28" s="40">
        <f t="shared" si="6"/>
        <v>1</v>
      </c>
      <c r="J28" s="40">
        <f t="shared" si="7"/>
        <v>1</v>
      </c>
      <c r="K28" s="40">
        <f t="shared" si="8"/>
        <v>1</v>
      </c>
      <c r="L28" s="40">
        <f t="shared" si="9"/>
        <v>1</v>
      </c>
    </row>
    <row r="29" spans="2:12" x14ac:dyDescent="0.2">
      <c r="B29" s="81"/>
      <c r="C29" s="35" t="s">
        <v>312</v>
      </c>
      <c r="D29" s="38">
        <f>AB12/G12</f>
        <v>1</v>
      </c>
      <c r="E29" s="20">
        <f>AB12</f>
        <v>19</v>
      </c>
      <c r="F29" s="20">
        <f>AC12+AD12+AE12</f>
        <v>0</v>
      </c>
      <c r="G29" s="20">
        <v>0</v>
      </c>
      <c r="H29" s="20">
        <f>G12-AA12</f>
        <v>0</v>
      </c>
      <c r="I29" s="40">
        <f t="shared" si="6"/>
        <v>1</v>
      </c>
      <c r="J29" s="40">
        <f t="shared" si="7"/>
        <v>1</v>
      </c>
      <c r="K29" s="40">
        <f t="shared" si="8"/>
        <v>1</v>
      </c>
      <c r="L29" s="40">
        <f t="shared" si="9"/>
        <v>1</v>
      </c>
    </row>
    <row r="30" spans="2:12" ht="37" customHeight="1" x14ac:dyDescent="0.2">
      <c r="B30" s="70" t="s">
        <v>336</v>
      </c>
      <c r="C30" s="35" t="s">
        <v>289</v>
      </c>
      <c r="D30" s="38">
        <f>AG11/F11</f>
        <v>1</v>
      </c>
      <c r="E30" s="53">
        <f>AG12</f>
        <v>19</v>
      </c>
      <c r="F30" s="53">
        <v>0</v>
      </c>
      <c r="G30" s="53">
        <v>0</v>
      </c>
      <c r="H30" s="53">
        <f>F11-AG11</f>
        <v>0</v>
      </c>
      <c r="I30" s="40">
        <f t="shared" si="6"/>
        <v>1</v>
      </c>
      <c r="J30" s="40">
        <f t="shared" si="7"/>
        <v>1</v>
      </c>
      <c r="K30" s="40">
        <f t="shared" si="8"/>
        <v>1</v>
      </c>
      <c r="L30" s="40">
        <f t="shared" si="9"/>
        <v>1</v>
      </c>
    </row>
    <row r="31" spans="2:12" x14ac:dyDescent="0.2">
      <c r="B31" s="70"/>
      <c r="C31" s="35" t="s">
        <v>311</v>
      </c>
      <c r="D31" s="38">
        <f>AI11/AH11</f>
        <v>1</v>
      </c>
      <c r="E31" s="53">
        <f>AI12</f>
        <v>19</v>
      </c>
      <c r="F31" s="53">
        <f>AJ11</f>
        <v>0</v>
      </c>
      <c r="G31" s="53">
        <v>0</v>
      </c>
      <c r="H31" s="53">
        <v>0</v>
      </c>
      <c r="I31" s="40">
        <f t="shared" si="6"/>
        <v>1</v>
      </c>
      <c r="J31" s="40">
        <f t="shared" si="7"/>
        <v>1</v>
      </c>
      <c r="K31" s="40">
        <f t="shared" si="8"/>
        <v>1</v>
      </c>
      <c r="L31" s="40">
        <f t="shared" si="9"/>
        <v>1</v>
      </c>
    </row>
    <row r="32" spans="2:12" x14ac:dyDescent="0.2">
      <c r="B32" s="70"/>
      <c r="C32" s="35" t="s">
        <v>312</v>
      </c>
      <c r="D32" s="38">
        <f>AI11/G11</f>
        <v>1</v>
      </c>
      <c r="E32" s="53">
        <f>AI12</f>
        <v>19</v>
      </c>
      <c r="F32" s="53">
        <f>AJ11</f>
        <v>0</v>
      </c>
      <c r="G32" s="53">
        <v>0</v>
      </c>
      <c r="H32" s="53">
        <f>G11-AH11</f>
        <v>0</v>
      </c>
      <c r="I32" s="40">
        <f t="shared" si="6"/>
        <v>1</v>
      </c>
      <c r="J32" s="40">
        <f t="shared" si="7"/>
        <v>1</v>
      </c>
      <c r="K32" s="40">
        <f t="shared" si="8"/>
        <v>1</v>
      </c>
      <c r="L32" s="40">
        <f t="shared" si="9"/>
        <v>1</v>
      </c>
    </row>
    <row r="33" spans="2:12" ht="16" customHeight="1" x14ac:dyDescent="0.2">
      <c r="B33" s="71" t="s">
        <v>304</v>
      </c>
      <c r="C33" s="35" t="s">
        <v>6</v>
      </c>
      <c r="D33" s="41">
        <f>E33/D15</f>
        <v>1</v>
      </c>
      <c r="E33" s="53">
        <f>D15-D18-D19</f>
        <v>8</v>
      </c>
      <c r="F33" s="53">
        <f>D19</f>
        <v>0</v>
      </c>
      <c r="G33" s="53">
        <v>0</v>
      </c>
      <c r="H33" s="53">
        <f>D18</f>
        <v>0</v>
      </c>
      <c r="I33" s="40">
        <f t="shared" si="6"/>
        <v>1</v>
      </c>
      <c r="J33" s="40">
        <f t="shared" si="7"/>
        <v>1</v>
      </c>
      <c r="K33" s="40">
        <f t="shared" si="8"/>
        <v>1</v>
      </c>
      <c r="L33" s="40">
        <f t="shared" si="9"/>
        <v>1</v>
      </c>
    </row>
    <row r="34" spans="2:12" ht="16" customHeight="1" x14ac:dyDescent="0.2">
      <c r="B34" s="72"/>
      <c r="C34" s="35" t="s">
        <v>337</v>
      </c>
      <c r="D34" s="41">
        <f>E34/D15</f>
        <v>1</v>
      </c>
      <c r="E34" s="53">
        <f>D15-D20-D21</f>
        <v>8</v>
      </c>
      <c r="F34" s="53">
        <f>D21</f>
        <v>0</v>
      </c>
      <c r="G34" s="53">
        <v>0</v>
      </c>
      <c r="H34" s="53">
        <f>D20</f>
        <v>0</v>
      </c>
      <c r="I34" s="40">
        <f t="shared" si="6"/>
        <v>1</v>
      </c>
      <c r="J34" s="40">
        <f t="shared" si="7"/>
        <v>1</v>
      </c>
      <c r="K34" s="40">
        <f t="shared" si="8"/>
        <v>1</v>
      </c>
      <c r="L34" s="40">
        <f t="shared" si="9"/>
        <v>1</v>
      </c>
    </row>
    <row r="35" spans="2:12" x14ac:dyDescent="0.2">
      <c r="B35" s="73"/>
      <c r="C35" s="35" t="s">
        <v>349</v>
      </c>
      <c r="D35" s="41">
        <f>E35/D15</f>
        <v>1</v>
      </c>
      <c r="E35" s="53">
        <f>D16-D23-D24</f>
        <v>8</v>
      </c>
      <c r="F35" s="53">
        <f>D24</f>
        <v>0</v>
      </c>
      <c r="G35" s="53">
        <v>0</v>
      </c>
      <c r="H35" s="53">
        <f>D23</f>
        <v>0</v>
      </c>
      <c r="I35" s="40">
        <f t="shared" si="6"/>
        <v>1</v>
      </c>
      <c r="J35" s="40">
        <f t="shared" si="7"/>
        <v>1</v>
      </c>
      <c r="K35" s="40">
        <f t="shared" si="8"/>
        <v>1</v>
      </c>
      <c r="L35" s="40">
        <f t="shared" si="9"/>
        <v>1</v>
      </c>
    </row>
    <row r="36" spans="2:12" ht="36" customHeight="1" x14ac:dyDescent="0.2">
      <c r="B36" s="70" t="s">
        <v>348</v>
      </c>
      <c r="C36" s="35" t="s">
        <v>289</v>
      </c>
      <c r="D36" s="38" t="e">
        <f>AH15/F15</f>
        <v>#DIV/0!</v>
      </c>
      <c r="E36" s="53">
        <f>AG12</f>
        <v>19</v>
      </c>
      <c r="F36" s="53">
        <f>AQ12+AR12</f>
        <v>0</v>
      </c>
      <c r="G36" s="53">
        <v>0</v>
      </c>
      <c r="H36" s="53">
        <f>F12-AN12</f>
        <v>0</v>
      </c>
      <c r="I36" s="40">
        <f t="shared" si="6"/>
        <v>1</v>
      </c>
      <c r="J36" s="40">
        <f t="shared" si="7"/>
        <v>1</v>
      </c>
      <c r="K36" s="40">
        <f t="shared" si="8"/>
        <v>1</v>
      </c>
      <c r="L36" s="40">
        <f t="shared" si="9"/>
        <v>1</v>
      </c>
    </row>
    <row r="37" spans="2:12" x14ac:dyDescent="0.2">
      <c r="B37" s="70"/>
      <c r="C37" s="35" t="s">
        <v>311</v>
      </c>
      <c r="D37" s="38" t="e">
        <f>AJ15/AI15</f>
        <v>#DIV/0!</v>
      </c>
      <c r="E37" s="53">
        <f>AP12</f>
        <v>19</v>
      </c>
      <c r="F37" s="53">
        <f>AT12+AU12</f>
        <v>0</v>
      </c>
      <c r="G37" s="53">
        <v>0</v>
      </c>
      <c r="H37" s="53">
        <f>Z12-AI12</f>
        <v>0</v>
      </c>
      <c r="I37" s="40">
        <f t="shared" si="6"/>
        <v>1</v>
      </c>
      <c r="J37" s="40">
        <f t="shared" si="7"/>
        <v>1</v>
      </c>
      <c r="K37" s="40">
        <f t="shared" si="8"/>
        <v>1</v>
      </c>
      <c r="L37" s="40">
        <f t="shared" si="9"/>
        <v>1</v>
      </c>
    </row>
    <row r="38" spans="2:12" x14ac:dyDescent="0.2">
      <c r="B38" s="70"/>
      <c r="C38" s="35" t="s">
        <v>312</v>
      </c>
      <c r="D38" s="38" t="e">
        <f>AJ15/G15</f>
        <v>#DIV/0!</v>
      </c>
      <c r="E38" s="53">
        <f>AP12</f>
        <v>19</v>
      </c>
      <c r="F38" s="53">
        <f>AM17+AN17+AO17</f>
        <v>0</v>
      </c>
      <c r="G38" s="53">
        <v>0</v>
      </c>
      <c r="H38" s="53">
        <f>Z12-AI12</f>
        <v>0</v>
      </c>
      <c r="I38" s="40">
        <f t="shared" si="6"/>
        <v>1</v>
      </c>
      <c r="J38" s="40">
        <f t="shared" si="7"/>
        <v>1</v>
      </c>
      <c r="K38" s="40">
        <f t="shared" si="8"/>
        <v>1</v>
      </c>
      <c r="L38" s="40">
        <f t="shared" si="9"/>
        <v>1</v>
      </c>
    </row>
    <row r="42" spans="2:12" x14ac:dyDescent="0.2">
      <c r="E42" s="102"/>
    </row>
    <row r="43" spans="2:12" x14ac:dyDescent="0.2">
      <c r="E43" s="102"/>
    </row>
  </sheetData>
  <mergeCells count="22">
    <mergeCell ref="A1:A3"/>
    <mergeCell ref="B1:B3"/>
    <mergeCell ref="C1:C3"/>
    <mergeCell ref="D1:D3"/>
    <mergeCell ref="F1:F3"/>
    <mergeCell ref="E1:E3"/>
    <mergeCell ref="AN1:AT2"/>
    <mergeCell ref="B33:B35"/>
    <mergeCell ref="E42:E43"/>
    <mergeCell ref="S2:S3"/>
    <mergeCell ref="H1:S1"/>
    <mergeCell ref="B27:B29"/>
    <mergeCell ref="G1:G3"/>
    <mergeCell ref="B30:B32"/>
    <mergeCell ref="B36:B38"/>
    <mergeCell ref="T1:Y2"/>
    <mergeCell ref="Z1:AF2"/>
    <mergeCell ref="AG1:AM2"/>
    <mergeCell ref="H2:J2"/>
    <mergeCell ref="K2:L2"/>
    <mergeCell ref="M2:N2"/>
    <mergeCell ref="O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59D7-BAD8-9B4E-BA7D-EC61403A27B9}">
  <dimension ref="A1:AW61"/>
  <sheetViews>
    <sheetView topLeftCell="C19" workbookViewId="0">
      <selection activeCell="A22" sqref="A22"/>
    </sheetView>
  </sheetViews>
  <sheetFormatPr baseColWidth="10" defaultRowHeight="16" x14ac:dyDescent="0.2"/>
  <cols>
    <col min="1" max="1" width="12.83203125" customWidth="1"/>
    <col min="2" max="2" width="11.83203125" customWidth="1"/>
    <col min="3" max="3" width="32.1640625" style="1" customWidth="1"/>
    <col min="5" max="5" width="9" customWidth="1"/>
    <col min="8" max="8" width="3.5" customWidth="1"/>
    <col min="9" max="12" width="5.33203125" customWidth="1"/>
    <col min="13" max="16" width="2.1640625" customWidth="1"/>
    <col min="17" max="18" width="3" customWidth="1"/>
    <col min="19" max="20" width="2.1640625" customWidth="1"/>
    <col min="21" max="21" width="3" customWidth="1"/>
    <col min="22" max="22" width="9.6640625" customWidth="1"/>
    <col min="23" max="28" width="7.83203125" customWidth="1"/>
    <col min="29" max="49" width="6.83203125" customWidth="1"/>
  </cols>
  <sheetData>
    <row r="1" spans="1:49" s="6" customFormat="1" x14ac:dyDescent="0.2">
      <c r="A1" s="106" t="s">
        <v>1</v>
      </c>
      <c r="B1" s="106" t="s">
        <v>3</v>
      </c>
      <c r="C1" s="89" t="s">
        <v>2</v>
      </c>
      <c r="D1" s="89" t="s">
        <v>54</v>
      </c>
      <c r="E1" s="89" t="s">
        <v>253</v>
      </c>
      <c r="F1" s="89" t="s">
        <v>22</v>
      </c>
      <c r="G1" s="89" t="s">
        <v>19</v>
      </c>
      <c r="H1" s="96" t="s">
        <v>73</v>
      </c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8"/>
      <c r="V1" s="43" t="s">
        <v>4</v>
      </c>
      <c r="W1" s="44"/>
      <c r="X1" s="44"/>
      <c r="Y1" s="44"/>
      <c r="Z1" s="44"/>
      <c r="AA1" s="45"/>
      <c r="AB1" s="17"/>
      <c r="AC1" s="96" t="s">
        <v>6</v>
      </c>
      <c r="AD1" s="97"/>
      <c r="AE1" s="97"/>
      <c r="AF1" s="97"/>
      <c r="AG1" s="97"/>
      <c r="AH1" s="97"/>
      <c r="AI1" s="98"/>
      <c r="AJ1" s="96" t="s">
        <v>7</v>
      </c>
      <c r="AK1" s="97"/>
      <c r="AL1" s="97"/>
      <c r="AM1" s="97"/>
      <c r="AN1" s="97"/>
      <c r="AO1" s="97"/>
      <c r="AP1" s="98"/>
      <c r="AQ1" s="96" t="s">
        <v>345</v>
      </c>
      <c r="AR1" s="97"/>
      <c r="AS1" s="97"/>
      <c r="AT1" s="97"/>
      <c r="AU1" s="97"/>
      <c r="AV1" s="97"/>
      <c r="AW1" s="98"/>
    </row>
    <row r="2" spans="1:49" s="6" customFormat="1" ht="17" customHeight="1" x14ac:dyDescent="0.2">
      <c r="A2" s="107"/>
      <c r="B2" s="107"/>
      <c r="C2" s="90"/>
      <c r="D2" s="90"/>
      <c r="E2" s="90"/>
      <c r="F2" s="90"/>
      <c r="G2" s="90"/>
      <c r="H2" s="109" t="s">
        <v>69</v>
      </c>
      <c r="I2" s="110"/>
      <c r="J2" s="111"/>
      <c r="K2" s="109" t="s">
        <v>70</v>
      </c>
      <c r="L2" s="111"/>
      <c r="M2" s="109" t="s">
        <v>71</v>
      </c>
      <c r="N2" s="111"/>
      <c r="O2" s="112" t="s">
        <v>72</v>
      </c>
      <c r="P2" s="113"/>
      <c r="Q2" s="113"/>
      <c r="R2" s="113"/>
      <c r="S2" s="113"/>
      <c r="T2" s="114"/>
      <c r="U2" s="94" t="s">
        <v>200</v>
      </c>
      <c r="V2" s="46"/>
      <c r="W2" s="47"/>
      <c r="X2" s="47"/>
      <c r="Y2" s="47"/>
      <c r="Z2" s="47"/>
      <c r="AA2" s="48"/>
      <c r="AB2" s="18"/>
      <c r="AC2" s="99"/>
      <c r="AD2" s="100"/>
      <c r="AE2" s="100"/>
      <c r="AF2" s="100"/>
      <c r="AG2" s="100"/>
      <c r="AH2" s="100"/>
      <c r="AI2" s="101"/>
      <c r="AJ2" s="99"/>
      <c r="AK2" s="100"/>
      <c r="AL2" s="100"/>
      <c r="AM2" s="100"/>
      <c r="AN2" s="100"/>
      <c r="AO2" s="100"/>
      <c r="AP2" s="101"/>
      <c r="AQ2" s="99"/>
      <c r="AR2" s="100"/>
      <c r="AS2" s="100"/>
      <c r="AT2" s="100"/>
      <c r="AU2" s="100"/>
      <c r="AV2" s="100"/>
      <c r="AW2" s="101"/>
    </row>
    <row r="3" spans="1:49" s="6" customFormat="1" ht="51" x14ac:dyDescent="0.2">
      <c r="A3" s="108"/>
      <c r="B3" s="108"/>
      <c r="C3" s="91"/>
      <c r="D3" s="91"/>
      <c r="E3" s="91"/>
      <c r="F3" s="91"/>
      <c r="G3" s="91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61</v>
      </c>
      <c r="S3" s="10" t="s">
        <v>68</v>
      </c>
      <c r="T3" s="52" t="s">
        <v>61</v>
      </c>
      <c r="U3" s="95"/>
      <c r="V3" s="8" t="s">
        <v>254</v>
      </c>
      <c r="W3" s="7" t="s">
        <v>10</v>
      </c>
      <c r="X3" s="7" t="s">
        <v>74</v>
      </c>
      <c r="Y3" s="7" t="s">
        <v>75</v>
      </c>
      <c r="Z3" s="7" t="s">
        <v>252</v>
      </c>
      <c r="AA3" s="8" t="s">
        <v>5</v>
      </c>
      <c r="AB3" s="8" t="s">
        <v>309</v>
      </c>
      <c r="AC3" s="7" t="s">
        <v>20</v>
      </c>
      <c r="AD3" s="7" t="s">
        <v>21</v>
      </c>
      <c r="AE3" s="7" t="s">
        <v>10</v>
      </c>
      <c r="AF3" s="7" t="s">
        <v>74</v>
      </c>
      <c r="AG3" s="7" t="s">
        <v>111</v>
      </c>
      <c r="AH3" s="7" t="s">
        <v>75</v>
      </c>
      <c r="AI3" s="8" t="s">
        <v>5</v>
      </c>
      <c r="AJ3" s="7" t="s">
        <v>20</v>
      </c>
      <c r="AK3" s="7" t="s">
        <v>21</v>
      </c>
      <c r="AL3" s="7" t="s">
        <v>10</v>
      </c>
      <c r="AM3" s="7" t="s">
        <v>74</v>
      </c>
      <c r="AN3" s="7" t="s">
        <v>111</v>
      </c>
      <c r="AO3" s="7" t="s">
        <v>75</v>
      </c>
      <c r="AP3" s="9" t="s">
        <v>5</v>
      </c>
      <c r="AQ3" s="7" t="s">
        <v>20</v>
      </c>
      <c r="AR3" s="7" t="s">
        <v>21</v>
      </c>
      <c r="AS3" s="7" t="s">
        <v>10</v>
      </c>
      <c r="AT3" s="7" t="s">
        <v>74</v>
      </c>
      <c r="AU3" s="7" t="s">
        <v>111</v>
      </c>
      <c r="AV3" s="7" t="s">
        <v>75</v>
      </c>
      <c r="AW3" s="9" t="s">
        <v>5</v>
      </c>
    </row>
    <row r="4" spans="1:49" ht="68" x14ac:dyDescent="0.2">
      <c r="A4" t="s">
        <v>23</v>
      </c>
      <c r="B4">
        <v>1</v>
      </c>
      <c r="C4" s="1" t="s">
        <v>245</v>
      </c>
      <c r="D4" s="1" t="s">
        <v>55</v>
      </c>
      <c r="E4" s="1">
        <v>2</v>
      </c>
      <c r="F4">
        <v>3</v>
      </c>
      <c r="G4">
        <v>3</v>
      </c>
      <c r="H4">
        <v>1</v>
      </c>
      <c r="Q4">
        <v>1</v>
      </c>
      <c r="S4">
        <v>1</v>
      </c>
      <c r="V4">
        <v>2</v>
      </c>
      <c r="W4">
        <v>2</v>
      </c>
      <c r="AB4">
        <v>3</v>
      </c>
      <c r="AC4">
        <v>3</v>
      </c>
      <c r="AD4">
        <v>3</v>
      </c>
      <c r="AE4">
        <v>3</v>
      </c>
      <c r="AJ4">
        <v>3</v>
      </c>
      <c r="AK4">
        <v>3</v>
      </c>
      <c r="AL4">
        <v>3</v>
      </c>
      <c r="AQ4">
        <v>3</v>
      </c>
      <c r="AR4">
        <v>3</v>
      </c>
      <c r="AS4">
        <v>3</v>
      </c>
    </row>
    <row r="5" spans="1:49" ht="51" x14ac:dyDescent="0.2">
      <c r="A5" t="s">
        <v>77</v>
      </c>
      <c r="B5">
        <v>1</v>
      </c>
      <c r="C5" s="1" t="s">
        <v>246</v>
      </c>
      <c r="E5">
        <v>3</v>
      </c>
      <c r="F5">
        <v>3</v>
      </c>
      <c r="G5">
        <v>5</v>
      </c>
      <c r="H5">
        <v>1</v>
      </c>
      <c r="K5">
        <v>1</v>
      </c>
      <c r="L5">
        <v>1</v>
      </c>
      <c r="Q5">
        <v>1</v>
      </c>
      <c r="S5">
        <v>1</v>
      </c>
      <c r="V5">
        <v>3</v>
      </c>
      <c r="W5">
        <v>3</v>
      </c>
      <c r="AB5">
        <v>5</v>
      </c>
      <c r="AC5">
        <v>3</v>
      </c>
      <c r="AD5">
        <v>5</v>
      </c>
      <c r="AE5">
        <v>5</v>
      </c>
      <c r="AJ5">
        <v>4</v>
      </c>
      <c r="AK5">
        <v>5</v>
      </c>
      <c r="AL5">
        <v>5</v>
      </c>
      <c r="AQ5">
        <v>3</v>
      </c>
      <c r="AR5">
        <v>5</v>
      </c>
      <c r="AS5">
        <v>5</v>
      </c>
    </row>
    <row r="6" spans="1:49" ht="34" x14ac:dyDescent="0.2">
      <c r="A6" t="s">
        <v>79</v>
      </c>
      <c r="B6">
        <v>1</v>
      </c>
      <c r="C6" s="1" t="s">
        <v>247</v>
      </c>
      <c r="E6">
        <v>2</v>
      </c>
      <c r="F6">
        <v>2</v>
      </c>
      <c r="G6">
        <v>2</v>
      </c>
      <c r="H6">
        <v>1</v>
      </c>
      <c r="S6">
        <v>1</v>
      </c>
      <c r="V6">
        <v>2</v>
      </c>
      <c r="W6">
        <v>2</v>
      </c>
      <c r="AB6">
        <v>2</v>
      </c>
      <c r="AC6">
        <v>2</v>
      </c>
      <c r="AD6">
        <v>2</v>
      </c>
      <c r="AE6">
        <v>2</v>
      </c>
      <c r="AJ6">
        <v>2</v>
      </c>
      <c r="AK6">
        <v>2</v>
      </c>
      <c r="AL6">
        <v>2</v>
      </c>
      <c r="AQ6">
        <v>2</v>
      </c>
      <c r="AR6">
        <v>2</v>
      </c>
      <c r="AS6">
        <v>2</v>
      </c>
    </row>
    <row r="7" spans="1:49" ht="34" x14ac:dyDescent="0.2">
      <c r="A7" t="s">
        <v>26</v>
      </c>
      <c r="B7">
        <v>1</v>
      </c>
      <c r="C7" s="1" t="s">
        <v>248</v>
      </c>
      <c r="E7">
        <v>2</v>
      </c>
      <c r="F7">
        <v>2</v>
      </c>
      <c r="G7">
        <v>3</v>
      </c>
      <c r="H7">
        <v>1</v>
      </c>
      <c r="K7">
        <v>1</v>
      </c>
      <c r="L7">
        <v>1</v>
      </c>
      <c r="V7">
        <v>2</v>
      </c>
      <c r="W7">
        <v>2</v>
      </c>
      <c r="AB7">
        <v>3</v>
      </c>
      <c r="AC7">
        <v>2</v>
      </c>
      <c r="AD7">
        <v>3</v>
      </c>
      <c r="AE7">
        <v>3</v>
      </c>
      <c r="AJ7">
        <v>2</v>
      </c>
      <c r="AK7">
        <v>3</v>
      </c>
      <c r="AL7">
        <v>3</v>
      </c>
      <c r="AQ7">
        <v>2</v>
      </c>
      <c r="AR7">
        <v>3</v>
      </c>
      <c r="AS7">
        <v>3</v>
      </c>
    </row>
    <row r="8" spans="1:49" ht="34" x14ac:dyDescent="0.2">
      <c r="A8" t="s">
        <v>59</v>
      </c>
      <c r="B8">
        <v>1</v>
      </c>
      <c r="C8" s="1" t="s">
        <v>249</v>
      </c>
      <c r="E8">
        <v>1</v>
      </c>
      <c r="F8">
        <v>2</v>
      </c>
      <c r="G8">
        <v>2</v>
      </c>
      <c r="H8">
        <v>1</v>
      </c>
      <c r="Q8">
        <v>1</v>
      </c>
      <c r="V8">
        <v>1</v>
      </c>
      <c r="W8">
        <v>1</v>
      </c>
      <c r="AB8">
        <v>2</v>
      </c>
      <c r="AC8">
        <v>1</v>
      </c>
      <c r="AI8" s="1" t="s">
        <v>98</v>
      </c>
      <c r="AJ8">
        <v>2</v>
      </c>
      <c r="AK8">
        <v>2</v>
      </c>
      <c r="AL8">
        <v>2</v>
      </c>
      <c r="AQ8">
        <v>2</v>
      </c>
      <c r="AR8">
        <v>2</v>
      </c>
      <c r="AS8">
        <v>2</v>
      </c>
    </row>
    <row r="9" spans="1:49" ht="34" x14ac:dyDescent="0.2">
      <c r="A9" t="s">
        <v>29</v>
      </c>
      <c r="B9">
        <v>1</v>
      </c>
      <c r="C9" s="1" t="s">
        <v>250</v>
      </c>
      <c r="E9">
        <v>2</v>
      </c>
      <c r="F9">
        <v>2</v>
      </c>
      <c r="G9">
        <v>3</v>
      </c>
      <c r="H9">
        <v>1</v>
      </c>
      <c r="K9">
        <v>1</v>
      </c>
      <c r="Q9">
        <v>1</v>
      </c>
      <c r="V9">
        <v>2</v>
      </c>
      <c r="W9">
        <v>2</v>
      </c>
      <c r="AB9">
        <v>3</v>
      </c>
      <c r="AC9">
        <v>2</v>
      </c>
      <c r="AD9">
        <v>3</v>
      </c>
      <c r="AE9">
        <v>3</v>
      </c>
      <c r="AJ9">
        <v>3</v>
      </c>
      <c r="AK9">
        <v>3</v>
      </c>
      <c r="AL9">
        <v>3</v>
      </c>
      <c r="AQ9">
        <v>2</v>
      </c>
      <c r="AR9">
        <v>3</v>
      </c>
      <c r="AS9">
        <v>3</v>
      </c>
    </row>
    <row r="10" spans="1:49" s="4" customFormat="1" ht="51" x14ac:dyDescent="0.2">
      <c r="A10" s="4" t="s">
        <v>91</v>
      </c>
      <c r="B10" s="4">
        <v>1</v>
      </c>
      <c r="C10" s="5" t="s">
        <v>56</v>
      </c>
      <c r="D10" s="5"/>
      <c r="E10" s="5">
        <v>1</v>
      </c>
      <c r="F10" s="4">
        <v>1</v>
      </c>
      <c r="G10" s="4">
        <v>1</v>
      </c>
      <c r="H10" s="14">
        <v>1</v>
      </c>
      <c r="K10" s="14"/>
      <c r="V10" s="4">
        <v>0</v>
      </c>
      <c r="AA10" s="5" t="s">
        <v>238</v>
      </c>
      <c r="AB10" s="4">
        <v>0</v>
      </c>
      <c r="AC10" s="4">
        <v>0</v>
      </c>
      <c r="AI10" s="4" t="s">
        <v>237</v>
      </c>
      <c r="AJ10">
        <v>0</v>
      </c>
      <c r="AK10"/>
      <c r="AL10"/>
      <c r="AM10"/>
      <c r="AN10"/>
      <c r="AO10"/>
      <c r="AP10" s="1" t="s">
        <v>338</v>
      </c>
      <c r="AQ10">
        <v>0</v>
      </c>
      <c r="AR10"/>
      <c r="AS10"/>
      <c r="AT10"/>
      <c r="AU10"/>
      <c r="AV10"/>
      <c r="AW10" s="1"/>
    </row>
    <row r="11" spans="1:49" ht="51" x14ac:dyDescent="0.2">
      <c r="A11" t="s">
        <v>33</v>
      </c>
      <c r="B11" s="4">
        <v>1</v>
      </c>
      <c r="C11" s="1" t="s">
        <v>251</v>
      </c>
      <c r="D11" t="s">
        <v>58</v>
      </c>
      <c r="E11">
        <v>3</v>
      </c>
      <c r="F11" s="4">
        <v>4</v>
      </c>
      <c r="G11" s="4">
        <v>4</v>
      </c>
      <c r="H11" s="14">
        <v>1</v>
      </c>
      <c r="K11">
        <v>1</v>
      </c>
      <c r="Q11">
        <v>1</v>
      </c>
      <c r="V11" s="4">
        <v>3</v>
      </c>
      <c r="W11" s="4">
        <v>1</v>
      </c>
      <c r="X11" s="4"/>
      <c r="Z11">
        <v>2</v>
      </c>
      <c r="AB11" s="4">
        <v>4</v>
      </c>
      <c r="AC11" s="4">
        <v>1</v>
      </c>
      <c r="AD11" s="4"/>
      <c r="AE11" s="4"/>
      <c r="AJ11">
        <v>4</v>
      </c>
      <c r="AK11">
        <v>4</v>
      </c>
      <c r="AL11">
        <v>2</v>
      </c>
      <c r="AM11">
        <v>2</v>
      </c>
      <c r="AP11" t="s">
        <v>161</v>
      </c>
      <c r="AQ11">
        <v>4</v>
      </c>
      <c r="AR11">
        <v>4</v>
      </c>
      <c r="AS11">
        <v>2</v>
      </c>
      <c r="AT11">
        <v>2</v>
      </c>
      <c r="AW11" t="s">
        <v>161</v>
      </c>
    </row>
    <row r="12" spans="1:49" ht="17" x14ac:dyDescent="0.2">
      <c r="A12" t="s">
        <v>99</v>
      </c>
      <c r="B12" s="4">
        <v>1</v>
      </c>
      <c r="C12" s="1" t="s">
        <v>255</v>
      </c>
      <c r="E12">
        <v>1</v>
      </c>
      <c r="F12" s="4">
        <v>1</v>
      </c>
      <c r="G12" s="4">
        <v>1</v>
      </c>
      <c r="H12" s="14">
        <v>1</v>
      </c>
      <c r="V12" s="4">
        <v>1</v>
      </c>
      <c r="W12" s="4">
        <v>1</v>
      </c>
      <c r="AB12" s="4">
        <v>1</v>
      </c>
      <c r="AC12" s="4">
        <v>1</v>
      </c>
      <c r="AD12">
        <v>1</v>
      </c>
      <c r="AE12">
        <v>1</v>
      </c>
      <c r="AJ12">
        <v>1</v>
      </c>
      <c r="AK12">
        <v>1</v>
      </c>
      <c r="AL12">
        <v>1</v>
      </c>
      <c r="AQ12">
        <v>1</v>
      </c>
      <c r="AR12">
        <v>1</v>
      </c>
      <c r="AS12">
        <v>1</v>
      </c>
    </row>
    <row r="13" spans="1:49" ht="51" x14ac:dyDescent="0.2">
      <c r="A13" t="s">
        <v>36</v>
      </c>
      <c r="B13" s="4">
        <v>1</v>
      </c>
      <c r="C13" s="1" t="s">
        <v>256</v>
      </c>
      <c r="E13">
        <v>2</v>
      </c>
      <c r="F13" s="4">
        <v>2</v>
      </c>
      <c r="G13" s="4">
        <v>2</v>
      </c>
      <c r="H13" s="14">
        <v>1</v>
      </c>
      <c r="K13">
        <v>1</v>
      </c>
      <c r="V13" s="4">
        <v>2</v>
      </c>
      <c r="W13" s="4">
        <v>2</v>
      </c>
      <c r="AB13" s="4">
        <v>2</v>
      </c>
      <c r="AC13" s="4">
        <v>2</v>
      </c>
      <c r="AI13" t="s">
        <v>98</v>
      </c>
      <c r="AJ13">
        <v>2</v>
      </c>
      <c r="AK13">
        <v>2</v>
      </c>
      <c r="AL13">
        <v>2</v>
      </c>
      <c r="AQ13">
        <v>2</v>
      </c>
      <c r="AR13">
        <v>2</v>
      </c>
      <c r="AS13">
        <v>2</v>
      </c>
    </row>
    <row r="14" spans="1:49" ht="51" x14ac:dyDescent="0.2">
      <c r="A14" t="s">
        <v>38</v>
      </c>
      <c r="B14" s="4">
        <v>1</v>
      </c>
      <c r="C14" s="1" t="s">
        <v>257</v>
      </c>
      <c r="E14">
        <v>2</v>
      </c>
      <c r="F14" s="4">
        <v>3</v>
      </c>
      <c r="G14" s="4">
        <v>4</v>
      </c>
      <c r="H14" s="14">
        <v>1</v>
      </c>
      <c r="K14">
        <v>1</v>
      </c>
      <c r="L14">
        <v>1</v>
      </c>
      <c r="Q14">
        <v>1</v>
      </c>
      <c r="V14" s="4">
        <v>2</v>
      </c>
      <c r="W14" s="4">
        <v>2</v>
      </c>
      <c r="AB14" s="4">
        <v>4</v>
      </c>
      <c r="AC14" s="4">
        <v>2</v>
      </c>
      <c r="AI14" t="s">
        <v>98</v>
      </c>
      <c r="AJ14">
        <v>3</v>
      </c>
      <c r="AK14">
        <v>4</v>
      </c>
      <c r="AL14">
        <v>4</v>
      </c>
      <c r="AQ14">
        <v>3</v>
      </c>
      <c r="AR14">
        <v>4</v>
      </c>
      <c r="AS14">
        <v>4</v>
      </c>
    </row>
    <row r="15" spans="1:49" ht="34" x14ac:dyDescent="0.2">
      <c r="A15" t="s">
        <v>42</v>
      </c>
      <c r="B15" s="4">
        <v>1</v>
      </c>
      <c r="C15" s="1" t="s">
        <v>258</v>
      </c>
      <c r="D15" t="s">
        <v>55</v>
      </c>
      <c r="E15">
        <v>2</v>
      </c>
      <c r="F15" s="4">
        <v>3</v>
      </c>
      <c r="G15" s="4">
        <v>3</v>
      </c>
      <c r="H15" s="14">
        <v>1</v>
      </c>
      <c r="Q15">
        <v>1</v>
      </c>
      <c r="S15">
        <v>1</v>
      </c>
      <c r="V15" s="4">
        <v>2</v>
      </c>
      <c r="W15" s="4">
        <v>2</v>
      </c>
      <c r="AB15" s="4">
        <v>3</v>
      </c>
      <c r="AC15" s="4">
        <v>3</v>
      </c>
      <c r="AD15">
        <v>3</v>
      </c>
      <c r="AE15">
        <v>3</v>
      </c>
      <c r="AJ15">
        <v>3</v>
      </c>
      <c r="AK15">
        <v>3</v>
      </c>
      <c r="AL15">
        <v>3</v>
      </c>
      <c r="AQ15">
        <v>3</v>
      </c>
      <c r="AR15">
        <v>3</v>
      </c>
      <c r="AS15">
        <v>3</v>
      </c>
    </row>
    <row r="16" spans="1:49" ht="34" x14ac:dyDescent="0.2">
      <c r="A16" t="s">
        <v>47</v>
      </c>
      <c r="B16" s="4">
        <v>1</v>
      </c>
      <c r="C16" s="1" t="s">
        <v>259</v>
      </c>
      <c r="D16" t="s">
        <v>55</v>
      </c>
      <c r="E16">
        <v>2</v>
      </c>
      <c r="F16" s="4">
        <v>3</v>
      </c>
      <c r="G16" s="4">
        <v>4</v>
      </c>
      <c r="H16" s="14">
        <v>1</v>
      </c>
      <c r="I16" s="14">
        <v>1</v>
      </c>
      <c r="Q16">
        <v>1</v>
      </c>
      <c r="S16">
        <v>1</v>
      </c>
      <c r="V16" s="4">
        <v>2</v>
      </c>
      <c r="W16" s="4">
        <v>2</v>
      </c>
      <c r="AB16" s="4">
        <v>4</v>
      </c>
      <c r="AC16" s="4">
        <v>3</v>
      </c>
      <c r="AD16">
        <v>4</v>
      </c>
      <c r="AE16">
        <v>4</v>
      </c>
      <c r="AJ16">
        <v>3</v>
      </c>
      <c r="AK16">
        <v>4</v>
      </c>
      <c r="AL16">
        <v>4</v>
      </c>
      <c r="AQ16">
        <v>3</v>
      </c>
      <c r="AR16">
        <v>4</v>
      </c>
      <c r="AS16">
        <v>4</v>
      </c>
    </row>
    <row r="17" spans="1:49" ht="51" x14ac:dyDescent="0.2">
      <c r="A17" t="s">
        <v>52</v>
      </c>
      <c r="B17" s="4">
        <v>1</v>
      </c>
      <c r="C17" s="1" t="s">
        <v>260</v>
      </c>
      <c r="E17">
        <v>2</v>
      </c>
      <c r="F17" s="4">
        <v>3</v>
      </c>
      <c r="G17" s="4">
        <v>3</v>
      </c>
      <c r="H17" s="14">
        <v>1</v>
      </c>
      <c r="K17">
        <v>1</v>
      </c>
      <c r="Q17">
        <v>1</v>
      </c>
      <c r="V17" s="4">
        <v>2</v>
      </c>
      <c r="W17" s="4">
        <v>2</v>
      </c>
      <c r="AB17" s="4">
        <v>3</v>
      </c>
      <c r="AC17" s="4">
        <v>2</v>
      </c>
      <c r="AJ17">
        <v>3</v>
      </c>
      <c r="AK17">
        <v>3</v>
      </c>
      <c r="AL17">
        <v>3</v>
      </c>
      <c r="AQ17">
        <v>3</v>
      </c>
      <c r="AR17">
        <v>3</v>
      </c>
      <c r="AS17">
        <v>3</v>
      </c>
    </row>
    <row r="18" spans="1:49" ht="34" x14ac:dyDescent="0.2">
      <c r="A18" t="s">
        <v>51</v>
      </c>
      <c r="B18" s="4">
        <v>1</v>
      </c>
      <c r="C18" s="1" t="s">
        <v>262</v>
      </c>
      <c r="E18">
        <v>2</v>
      </c>
      <c r="F18" s="4">
        <v>2</v>
      </c>
      <c r="G18" s="4">
        <v>3</v>
      </c>
      <c r="H18" s="14">
        <v>1</v>
      </c>
      <c r="I18" s="14">
        <v>1</v>
      </c>
      <c r="K18">
        <v>1</v>
      </c>
      <c r="V18" s="4">
        <v>2</v>
      </c>
      <c r="W18" s="4">
        <v>2</v>
      </c>
      <c r="AB18" s="4">
        <v>3</v>
      </c>
      <c r="AC18" s="4">
        <v>2</v>
      </c>
      <c r="AD18">
        <v>3</v>
      </c>
      <c r="AE18">
        <v>3</v>
      </c>
      <c r="AJ18">
        <v>1</v>
      </c>
      <c r="AK18">
        <v>1</v>
      </c>
      <c r="AL18">
        <v>1</v>
      </c>
      <c r="AO18">
        <v>2</v>
      </c>
      <c r="AP18" t="s">
        <v>161</v>
      </c>
      <c r="AQ18" s="4">
        <v>2</v>
      </c>
      <c r="AR18">
        <v>3</v>
      </c>
      <c r="AS18">
        <v>3</v>
      </c>
    </row>
    <row r="19" spans="1:49" ht="34" x14ac:dyDescent="0.2">
      <c r="A19" t="s">
        <v>8</v>
      </c>
      <c r="B19" s="4">
        <v>1</v>
      </c>
      <c r="C19" s="1" t="s">
        <v>261</v>
      </c>
      <c r="D19" t="s">
        <v>55</v>
      </c>
      <c r="E19">
        <v>2</v>
      </c>
      <c r="F19" s="4">
        <v>3</v>
      </c>
      <c r="G19" s="4">
        <v>3</v>
      </c>
      <c r="H19" s="14">
        <v>1</v>
      </c>
      <c r="Q19">
        <v>1</v>
      </c>
      <c r="S19">
        <v>1</v>
      </c>
      <c r="V19" s="4">
        <v>2</v>
      </c>
      <c r="W19" s="4">
        <v>2</v>
      </c>
      <c r="AB19" s="4">
        <v>3</v>
      </c>
      <c r="AC19" s="4">
        <v>3</v>
      </c>
      <c r="AD19">
        <v>3</v>
      </c>
      <c r="AE19">
        <v>2</v>
      </c>
      <c r="AF19">
        <v>1</v>
      </c>
      <c r="AJ19">
        <v>0</v>
      </c>
      <c r="AQ19" s="4">
        <v>3</v>
      </c>
      <c r="AR19">
        <v>3</v>
      </c>
      <c r="AS19">
        <v>2</v>
      </c>
      <c r="AT19">
        <v>1</v>
      </c>
    </row>
    <row r="20" spans="1:49" ht="51" x14ac:dyDescent="0.2">
      <c r="A20" t="s">
        <v>13</v>
      </c>
      <c r="B20" s="4">
        <v>1</v>
      </c>
      <c r="C20" s="1" t="s">
        <v>263</v>
      </c>
      <c r="E20">
        <v>2</v>
      </c>
      <c r="F20" s="4">
        <v>3</v>
      </c>
      <c r="G20" s="4">
        <v>5</v>
      </c>
      <c r="H20" s="14">
        <v>1</v>
      </c>
      <c r="I20" s="14">
        <v>1</v>
      </c>
      <c r="K20">
        <v>1</v>
      </c>
      <c r="L20">
        <v>1</v>
      </c>
      <c r="Q20">
        <v>1</v>
      </c>
      <c r="V20" s="4">
        <v>2</v>
      </c>
      <c r="W20" s="4">
        <v>2</v>
      </c>
      <c r="AB20" s="4">
        <v>5</v>
      </c>
      <c r="AC20" s="4">
        <v>3</v>
      </c>
      <c r="AD20">
        <v>5</v>
      </c>
      <c r="AE20">
        <v>5</v>
      </c>
      <c r="AJ20">
        <v>3</v>
      </c>
      <c r="AK20">
        <v>5</v>
      </c>
      <c r="AL20">
        <v>5</v>
      </c>
      <c r="AQ20">
        <v>3</v>
      </c>
      <c r="AR20">
        <v>5</v>
      </c>
      <c r="AS20">
        <v>5</v>
      </c>
    </row>
    <row r="21" spans="1:49" ht="34" x14ac:dyDescent="0.2">
      <c r="A21" t="s">
        <v>127</v>
      </c>
      <c r="B21" s="4">
        <v>1</v>
      </c>
      <c r="C21" s="1" t="s">
        <v>264</v>
      </c>
      <c r="E21">
        <v>2</v>
      </c>
      <c r="F21" s="4">
        <v>3</v>
      </c>
      <c r="G21" s="4">
        <v>4</v>
      </c>
      <c r="H21" s="14">
        <v>1</v>
      </c>
      <c r="K21">
        <v>1</v>
      </c>
      <c r="L21">
        <v>1</v>
      </c>
      <c r="Q21">
        <v>1</v>
      </c>
      <c r="V21" s="4">
        <v>2</v>
      </c>
      <c r="W21" s="4">
        <v>2</v>
      </c>
      <c r="AB21" s="4">
        <v>4</v>
      </c>
      <c r="AC21" s="4">
        <v>3</v>
      </c>
      <c r="AD21">
        <v>4</v>
      </c>
      <c r="AE21">
        <v>4</v>
      </c>
      <c r="AJ21">
        <v>3</v>
      </c>
      <c r="AK21">
        <v>4</v>
      </c>
      <c r="AL21">
        <v>4</v>
      </c>
      <c r="AQ21">
        <v>3</v>
      </c>
      <c r="AR21">
        <v>4</v>
      </c>
      <c r="AS21">
        <v>4</v>
      </c>
    </row>
    <row r="22" spans="1:49" ht="34" x14ac:dyDescent="0.2">
      <c r="A22" t="s">
        <v>131</v>
      </c>
      <c r="B22" s="4">
        <v>1</v>
      </c>
      <c r="C22" s="1" t="s">
        <v>265</v>
      </c>
      <c r="E22">
        <v>2</v>
      </c>
      <c r="F22" s="4">
        <v>2</v>
      </c>
      <c r="G22" s="4">
        <v>2</v>
      </c>
      <c r="H22" s="14">
        <v>1</v>
      </c>
      <c r="Q22">
        <v>1</v>
      </c>
      <c r="V22" s="4">
        <v>2</v>
      </c>
      <c r="Z22">
        <v>2</v>
      </c>
      <c r="AB22" s="4">
        <v>2</v>
      </c>
      <c r="AC22" s="4">
        <v>2</v>
      </c>
      <c r="AI22" t="s">
        <v>98</v>
      </c>
      <c r="AJ22">
        <v>2</v>
      </c>
      <c r="AK22">
        <v>2</v>
      </c>
      <c r="AL22">
        <v>2</v>
      </c>
      <c r="AQ22">
        <v>2</v>
      </c>
      <c r="AR22">
        <v>2</v>
      </c>
      <c r="AS22">
        <v>2</v>
      </c>
    </row>
    <row r="23" spans="1:49" ht="51" x14ac:dyDescent="0.2">
      <c r="A23" t="s">
        <v>27</v>
      </c>
      <c r="B23" s="4">
        <v>1</v>
      </c>
      <c r="C23" s="1" t="s">
        <v>266</v>
      </c>
      <c r="E23">
        <v>2</v>
      </c>
      <c r="F23" s="4">
        <v>3</v>
      </c>
      <c r="G23" s="4">
        <v>3</v>
      </c>
      <c r="H23" s="14">
        <v>1</v>
      </c>
      <c r="K23">
        <v>1</v>
      </c>
      <c r="Q23">
        <v>1</v>
      </c>
      <c r="V23" s="4">
        <v>2</v>
      </c>
      <c r="W23">
        <v>2</v>
      </c>
      <c r="AB23" s="4">
        <v>3</v>
      </c>
      <c r="AC23" s="4">
        <v>2</v>
      </c>
      <c r="AI23" t="s">
        <v>98</v>
      </c>
      <c r="AJ23">
        <v>3</v>
      </c>
      <c r="AK23">
        <v>3</v>
      </c>
      <c r="AL23">
        <v>3</v>
      </c>
      <c r="AQ23">
        <v>3</v>
      </c>
      <c r="AR23">
        <v>3</v>
      </c>
      <c r="AS23">
        <v>3</v>
      </c>
    </row>
    <row r="24" spans="1:49" ht="34" x14ac:dyDescent="0.2">
      <c r="A24" t="s">
        <v>136</v>
      </c>
      <c r="B24" s="4">
        <v>1</v>
      </c>
      <c r="C24" s="1" t="s">
        <v>267</v>
      </c>
      <c r="E24">
        <v>1</v>
      </c>
      <c r="F24" s="4">
        <v>2</v>
      </c>
      <c r="G24" s="4">
        <v>2</v>
      </c>
      <c r="H24" s="14">
        <v>1</v>
      </c>
      <c r="Q24">
        <v>1</v>
      </c>
      <c r="V24" s="4">
        <v>1</v>
      </c>
      <c r="W24">
        <v>1</v>
      </c>
      <c r="AB24" s="4">
        <v>2</v>
      </c>
      <c r="AC24" s="4">
        <v>2</v>
      </c>
      <c r="AD24">
        <v>2</v>
      </c>
      <c r="AE24">
        <v>2</v>
      </c>
      <c r="AJ24">
        <v>2</v>
      </c>
      <c r="AK24">
        <v>2</v>
      </c>
      <c r="AL24">
        <v>2</v>
      </c>
      <c r="AQ24">
        <v>2</v>
      </c>
      <c r="AR24">
        <v>2</v>
      </c>
      <c r="AS24">
        <v>2</v>
      </c>
    </row>
    <row r="25" spans="1:49" ht="34" x14ac:dyDescent="0.2">
      <c r="A25" t="s">
        <v>31</v>
      </c>
      <c r="B25" s="4">
        <v>1</v>
      </c>
      <c r="C25" s="1" t="s">
        <v>268</v>
      </c>
      <c r="E25">
        <v>2</v>
      </c>
      <c r="F25" s="4">
        <v>2</v>
      </c>
      <c r="G25" s="4">
        <v>3</v>
      </c>
      <c r="H25" s="14">
        <v>1</v>
      </c>
      <c r="I25" s="14">
        <v>1</v>
      </c>
      <c r="K25">
        <v>1</v>
      </c>
      <c r="V25" s="4">
        <v>2</v>
      </c>
      <c r="W25">
        <v>2</v>
      </c>
      <c r="AB25" s="4">
        <v>3</v>
      </c>
      <c r="AC25" s="4">
        <v>2</v>
      </c>
      <c r="AD25">
        <v>3</v>
      </c>
      <c r="AE25">
        <v>3</v>
      </c>
      <c r="AJ25">
        <v>2</v>
      </c>
      <c r="AK25">
        <v>3</v>
      </c>
      <c r="AL25">
        <v>3</v>
      </c>
      <c r="AQ25">
        <v>2</v>
      </c>
      <c r="AR25">
        <v>3</v>
      </c>
      <c r="AS25">
        <v>3</v>
      </c>
    </row>
    <row r="26" spans="1:49" ht="17" x14ac:dyDescent="0.2">
      <c r="A26" t="s">
        <v>142</v>
      </c>
      <c r="B26" s="4">
        <v>1</v>
      </c>
      <c r="C26" s="1" t="s">
        <v>269</v>
      </c>
      <c r="E26">
        <v>1</v>
      </c>
      <c r="F26" s="4">
        <v>1</v>
      </c>
      <c r="G26" s="4">
        <v>1</v>
      </c>
      <c r="H26" s="14">
        <v>1</v>
      </c>
      <c r="V26" s="4">
        <v>1</v>
      </c>
      <c r="W26">
        <v>1</v>
      </c>
      <c r="AB26" s="4">
        <v>1</v>
      </c>
      <c r="AC26" s="4">
        <v>1</v>
      </c>
      <c r="AD26">
        <v>1</v>
      </c>
      <c r="AE26">
        <v>1</v>
      </c>
      <c r="AJ26">
        <v>1</v>
      </c>
      <c r="AK26">
        <v>1</v>
      </c>
      <c r="AL26">
        <v>1</v>
      </c>
      <c r="AQ26">
        <v>1</v>
      </c>
      <c r="AR26">
        <v>1</v>
      </c>
      <c r="AS26">
        <v>1</v>
      </c>
    </row>
    <row r="27" spans="1:49" ht="51" x14ac:dyDescent="0.2">
      <c r="A27" t="s">
        <v>35</v>
      </c>
      <c r="B27">
        <v>1</v>
      </c>
      <c r="C27" s="1" t="s">
        <v>270</v>
      </c>
      <c r="D27" t="s">
        <v>58</v>
      </c>
      <c r="E27">
        <v>3</v>
      </c>
      <c r="F27" s="4">
        <v>4</v>
      </c>
      <c r="G27" s="4">
        <v>3</v>
      </c>
      <c r="H27" s="14">
        <v>1</v>
      </c>
      <c r="I27" s="14">
        <v>1</v>
      </c>
      <c r="K27">
        <v>1</v>
      </c>
      <c r="V27">
        <v>3</v>
      </c>
      <c r="W27">
        <v>1</v>
      </c>
      <c r="Z27">
        <v>2</v>
      </c>
      <c r="AB27" s="4">
        <v>3</v>
      </c>
      <c r="AC27" s="4">
        <v>1</v>
      </c>
      <c r="AI27" t="s">
        <v>271</v>
      </c>
      <c r="AJ27">
        <v>3</v>
      </c>
      <c r="AK27">
        <v>4</v>
      </c>
      <c r="AL27">
        <v>3</v>
      </c>
      <c r="AP27" t="s">
        <v>161</v>
      </c>
      <c r="AQ27">
        <v>3</v>
      </c>
      <c r="AR27">
        <v>4</v>
      </c>
      <c r="AS27">
        <v>3</v>
      </c>
      <c r="AT27">
        <v>1</v>
      </c>
      <c r="AW27" t="s">
        <v>161</v>
      </c>
    </row>
    <row r="28" spans="1:49" ht="51" x14ac:dyDescent="0.2">
      <c r="A28" t="s">
        <v>148</v>
      </c>
      <c r="B28">
        <v>1</v>
      </c>
      <c r="C28" s="1" t="s">
        <v>272</v>
      </c>
      <c r="E28">
        <v>2</v>
      </c>
      <c r="F28" s="4">
        <v>3</v>
      </c>
      <c r="G28" s="4">
        <v>4</v>
      </c>
      <c r="H28" s="14">
        <v>1</v>
      </c>
      <c r="I28" s="14">
        <v>1</v>
      </c>
      <c r="K28">
        <v>1</v>
      </c>
      <c r="L28">
        <v>1</v>
      </c>
      <c r="Q28">
        <v>1</v>
      </c>
      <c r="V28">
        <v>2</v>
      </c>
      <c r="W28">
        <v>2</v>
      </c>
      <c r="AB28" s="4">
        <v>4</v>
      </c>
      <c r="AC28" s="4">
        <v>2</v>
      </c>
      <c r="AI28" t="s">
        <v>98</v>
      </c>
      <c r="AJ28">
        <v>3</v>
      </c>
      <c r="AK28">
        <v>4</v>
      </c>
      <c r="AL28">
        <v>4</v>
      </c>
      <c r="AQ28">
        <v>3</v>
      </c>
      <c r="AR28">
        <v>4</v>
      </c>
      <c r="AS28">
        <v>4</v>
      </c>
    </row>
    <row r="29" spans="1:49" ht="34" x14ac:dyDescent="0.2">
      <c r="A29" t="s">
        <v>40</v>
      </c>
      <c r="B29">
        <v>1</v>
      </c>
      <c r="C29" s="1" t="s">
        <v>273</v>
      </c>
      <c r="E29">
        <v>2</v>
      </c>
      <c r="F29" s="4">
        <v>2</v>
      </c>
      <c r="G29" s="4">
        <v>2</v>
      </c>
      <c r="H29" s="14">
        <v>1</v>
      </c>
      <c r="K29">
        <v>1</v>
      </c>
      <c r="V29">
        <v>2</v>
      </c>
      <c r="W29">
        <v>2</v>
      </c>
      <c r="AB29" s="4">
        <v>2</v>
      </c>
      <c r="AC29" s="4">
        <v>2</v>
      </c>
      <c r="AD29">
        <v>2</v>
      </c>
      <c r="AE29">
        <v>2</v>
      </c>
      <c r="AJ29">
        <v>2</v>
      </c>
      <c r="AK29">
        <v>2</v>
      </c>
      <c r="AL29">
        <v>2</v>
      </c>
      <c r="AQ29">
        <v>2</v>
      </c>
      <c r="AR29">
        <v>2</v>
      </c>
      <c r="AS29">
        <v>2</v>
      </c>
    </row>
    <row r="30" spans="1:49" ht="51" x14ac:dyDescent="0.2">
      <c r="A30" t="s">
        <v>44</v>
      </c>
      <c r="B30">
        <v>1</v>
      </c>
      <c r="C30" s="1" t="s">
        <v>274</v>
      </c>
      <c r="D30" t="s">
        <v>55</v>
      </c>
      <c r="E30">
        <v>2</v>
      </c>
      <c r="F30" s="4">
        <v>3</v>
      </c>
      <c r="G30" s="4">
        <v>4</v>
      </c>
      <c r="H30" s="14">
        <v>1</v>
      </c>
      <c r="K30">
        <v>1</v>
      </c>
      <c r="L30">
        <v>1</v>
      </c>
      <c r="Q30">
        <v>1</v>
      </c>
      <c r="S30">
        <v>1</v>
      </c>
      <c r="V30">
        <v>1</v>
      </c>
      <c r="W30">
        <v>1</v>
      </c>
      <c r="Y30">
        <v>1</v>
      </c>
      <c r="AB30" s="4">
        <v>2</v>
      </c>
      <c r="AC30" s="4">
        <v>2</v>
      </c>
      <c r="AJ30">
        <v>0</v>
      </c>
      <c r="AQ30">
        <v>0</v>
      </c>
    </row>
    <row r="31" spans="1:49" ht="51" x14ac:dyDescent="0.2">
      <c r="A31" t="s">
        <v>49</v>
      </c>
      <c r="B31">
        <v>1</v>
      </c>
      <c r="C31" s="1" t="s">
        <v>275</v>
      </c>
      <c r="E31">
        <v>2</v>
      </c>
      <c r="F31" s="4">
        <v>3</v>
      </c>
      <c r="G31" s="4">
        <v>3</v>
      </c>
      <c r="H31" s="14">
        <v>1</v>
      </c>
      <c r="K31">
        <v>1</v>
      </c>
      <c r="Q31">
        <v>1</v>
      </c>
      <c r="V31">
        <v>2</v>
      </c>
      <c r="W31">
        <v>2</v>
      </c>
      <c r="AB31" s="4">
        <v>3</v>
      </c>
      <c r="AC31" s="4">
        <v>3</v>
      </c>
      <c r="AD31">
        <v>3</v>
      </c>
      <c r="AE31">
        <v>3</v>
      </c>
      <c r="AJ31">
        <v>3</v>
      </c>
      <c r="AK31">
        <v>3</v>
      </c>
      <c r="AL31">
        <v>3</v>
      </c>
      <c r="AQ31">
        <v>3</v>
      </c>
      <c r="AR31">
        <v>3</v>
      </c>
      <c r="AS31">
        <v>3</v>
      </c>
    </row>
    <row r="32" spans="1:49" ht="68" x14ac:dyDescent="0.2">
      <c r="A32" t="s">
        <v>125</v>
      </c>
      <c r="C32" s="1" t="s">
        <v>315</v>
      </c>
      <c r="E32">
        <v>3</v>
      </c>
      <c r="F32" s="4">
        <v>3</v>
      </c>
      <c r="G32" s="4">
        <v>4</v>
      </c>
      <c r="H32" s="14">
        <v>1</v>
      </c>
      <c r="K32">
        <v>1</v>
      </c>
      <c r="S32">
        <v>1</v>
      </c>
      <c r="T32">
        <v>1</v>
      </c>
      <c r="V32">
        <v>3</v>
      </c>
      <c r="W32">
        <v>3</v>
      </c>
      <c r="AB32" s="4">
        <v>4</v>
      </c>
      <c r="AC32" s="4">
        <v>3</v>
      </c>
      <c r="AD32">
        <v>4</v>
      </c>
      <c r="AE32">
        <v>4</v>
      </c>
      <c r="AJ32" s="4">
        <v>3</v>
      </c>
      <c r="AK32">
        <v>4</v>
      </c>
      <c r="AL32">
        <v>4</v>
      </c>
      <c r="AQ32" s="4">
        <v>3</v>
      </c>
      <c r="AR32">
        <v>4</v>
      </c>
      <c r="AS32">
        <v>4</v>
      </c>
    </row>
    <row r="33" spans="1:48" ht="34" x14ac:dyDescent="0.2">
      <c r="A33" s="24" t="s">
        <v>112</v>
      </c>
      <c r="C33" s="1" t="s">
        <v>314</v>
      </c>
      <c r="E33">
        <v>3</v>
      </c>
      <c r="F33" s="4">
        <v>3</v>
      </c>
      <c r="G33" s="4">
        <v>4</v>
      </c>
      <c r="H33" s="14">
        <v>1</v>
      </c>
      <c r="K33">
        <v>1</v>
      </c>
      <c r="S33">
        <v>1</v>
      </c>
      <c r="T33">
        <v>1</v>
      </c>
      <c r="V33">
        <v>3</v>
      </c>
      <c r="W33">
        <v>3</v>
      </c>
      <c r="AB33" s="4">
        <v>4</v>
      </c>
      <c r="AC33" s="4">
        <v>3</v>
      </c>
      <c r="AD33">
        <v>4</v>
      </c>
      <c r="AE33">
        <v>4</v>
      </c>
      <c r="AJ33" s="4">
        <v>3</v>
      </c>
      <c r="AK33">
        <v>4</v>
      </c>
      <c r="AL33">
        <v>4</v>
      </c>
      <c r="AQ33" s="4">
        <v>3</v>
      </c>
      <c r="AR33">
        <v>4</v>
      </c>
      <c r="AS33">
        <v>4</v>
      </c>
    </row>
    <row r="34" spans="1:48" ht="68" x14ac:dyDescent="0.2">
      <c r="A34" s="24" t="s">
        <v>150</v>
      </c>
      <c r="C34" s="1" t="s">
        <v>313</v>
      </c>
      <c r="E34">
        <v>3</v>
      </c>
      <c r="F34" s="4">
        <v>3</v>
      </c>
      <c r="G34" s="4">
        <v>5</v>
      </c>
      <c r="H34" s="14">
        <v>1</v>
      </c>
      <c r="I34" s="14">
        <v>1</v>
      </c>
      <c r="K34">
        <v>1</v>
      </c>
      <c r="Q34">
        <v>1</v>
      </c>
      <c r="R34">
        <v>1</v>
      </c>
      <c r="V34">
        <v>3</v>
      </c>
      <c r="W34">
        <v>3</v>
      </c>
      <c r="AB34" s="4">
        <v>5</v>
      </c>
      <c r="AC34" s="4">
        <v>3</v>
      </c>
      <c r="AD34">
        <v>5</v>
      </c>
      <c r="AE34">
        <v>5</v>
      </c>
      <c r="AJ34" s="4">
        <v>3</v>
      </c>
      <c r="AK34">
        <v>5</v>
      </c>
      <c r="AL34">
        <v>5</v>
      </c>
      <c r="AQ34" s="4">
        <v>3</v>
      </c>
      <c r="AR34">
        <v>5</v>
      </c>
      <c r="AS34">
        <v>5</v>
      </c>
    </row>
    <row r="35" spans="1:48" x14ac:dyDescent="0.2">
      <c r="E35">
        <f>SUM(E4:E34)</f>
        <v>63</v>
      </c>
      <c r="F35">
        <f t="shared" ref="F35:AO35" si="0">SUM(F4:F34)</f>
        <v>79</v>
      </c>
      <c r="G35">
        <f t="shared" si="0"/>
        <v>95</v>
      </c>
      <c r="H35">
        <f t="shared" si="0"/>
        <v>31</v>
      </c>
      <c r="I35">
        <f t="shared" si="0"/>
        <v>7</v>
      </c>
      <c r="J35">
        <f t="shared" si="0"/>
        <v>0</v>
      </c>
      <c r="K35">
        <f t="shared" si="0"/>
        <v>20</v>
      </c>
      <c r="L35">
        <f t="shared" si="0"/>
        <v>7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19</v>
      </c>
      <c r="R35">
        <f t="shared" si="0"/>
        <v>1</v>
      </c>
      <c r="S35">
        <f t="shared" si="0"/>
        <v>9</v>
      </c>
      <c r="T35">
        <f t="shared" si="0"/>
        <v>2</v>
      </c>
      <c r="U35">
        <f t="shared" si="0"/>
        <v>0</v>
      </c>
      <c r="V35">
        <f t="shared" si="0"/>
        <v>61</v>
      </c>
      <c r="W35">
        <f t="shared" si="0"/>
        <v>55</v>
      </c>
      <c r="X35">
        <f t="shared" si="0"/>
        <v>0</v>
      </c>
      <c r="Y35">
        <f t="shared" si="0"/>
        <v>1</v>
      </c>
      <c r="Z35">
        <f t="shared" si="0"/>
        <v>6</v>
      </c>
      <c r="AA35">
        <f t="shared" si="0"/>
        <v>0</v>
      </c>
      <c r="AB35">
        <f t="shared" si="0"/>
        <v>92</v>
      </c>
      <c r="AC35">
        <f t="shared" si="0"/>
        <v>66</v>
      </c>
      <c r="AD35">
        <f t="shared" si="0"/>
        <v>63</v>
      </c>
      <c r="AE35">
        <f t="shared" si="0"/>
        <v>62</v>
      </c>
      <c r="AF35">
        <f t="shared" si="0"/>
        <v>1</v>
      </c>
      <c r="AG35">
        <f t="shared" si="0"/>
        <v>0</v>
      </c>
      <c r="AH35">
        <f t="shared" si="0"/>
        <v>0</v>
      </c>
      <c r="AI35">
        <f t="shared" si="0"/>
        <v>0</v>
      </c>
      <c r="AJ35">
        <f t="shared" si="0"/>
        <v>72</v>
      </c>
      <c r="AK35">
        <f t="shared" si="0"/>
        <v>86</v>
      </c>
      <c r="AL35">
        <f t="shared" si="0"/>
        <v>83</v>
      </c>
      <c r="AM35">
        <f t="shared" si="0"/>
        <v>2</v>
      </c>
      <c r="AN35">
        <f t="shared" si="0"/>
        <v>0</v>
      </c>
      <c r="AO35">
        <f t="shared" si="0"/>
        <v>2</v>
      </c>
      <c r="AQ35">
        <f t="shared" ref="AQ35:AV35" si="1">SUM(AQ4:AQ34)</f>
        <v>74</v>
      </c>
      <c r="AR35">
        <f t="shared" si="1"/>
        <v>91</v>
      </c>
      <c r="AS35">
        <f t="shared" si="1"/>
        <v>87</v>
      </c>
      <c r="AT35">
        <f t="shared" si="1"/>
        <v>4</v>
      </c>
      <c r="AU35">
        <f t="shared" si="1"/>
        <v>0</v>
      </c>
      <c r="AV35">
        <f t="shared" si="1"/>
        <v>0</v>
      </c>
    </row>
    <row r="38" spans="1:48" ht="17" x14ac:dyDescent="0.2">
      <c r="C38" s="27" t="s">
        <v>276</v>
      </c>
      <c r="D38" s="26">
        <v>31</v>
      </c>
    </row>
    <row r="39" spans="1:48" ht="17" x14ac:dyDescent="0.2">
      <c r="C39" s="27" t="s">
        <v>277</v>
      </c>
      <c r="D39" s="26">
        <v>31</v>
      </c>
    </row>
    <row r="41" spans="1:48" ht="17" x14ac:dyDescent="0.2">
      <c r="C41" s="27" t="s">
        <v>278</v>
      </c>
      <c r="D41" s="26">
        <v>1</v>
      </c>
    </row>
    <row r="42" spans="1:48" ht="17" x14ac:dyDescent="0.2">
      <c r="C42" s="27" t="s">
        <v>279</v>
      </c>
      <c r="D42" s="29">
        <v>11</v>
      </c>
      <c r="E42" s="2" t="s">
        <v>281</v>
      </c>
    </row>
    <row r="43" spans="1:48" ht="17" x14ac:dyDescent="0.2">
      <c r="C43" s="32" t="s">
        <v>298</v>
      </c>
      <c r="D43" s="30">
        <v>1</v>
      </c>
      <c r="E43" s="2"/>
    </row>
    <row r="44" spans="1:48" ht="17" x14ac:dyDescent="0.2">
      <c r="C44" s="32" t="s">
        <v>280</v>
      </c>
      <c r="D44" s="31">
        <v>4</v>
      </c>
      <c r="E44" s="2" t="s">
        <v>281</v>
      </c>
    </row>
    <row r="45" spans="1:48" ht="17" x14ac:dyDescent="0.2">
      <c r="C45" s="32" t="s">
        <v>297</v>
      </c>
      <c r="D45" s="31">
        <v>2</v>
      </c>
    </row>
    <row r="46" spans="1:48" ht="17" x14ac:dyDescent="0.2">
      <c r="C46" s="27" t="s">
        <v>346</v>
      </c>
      <c r="D46" s="65">
        <v>2</v>
      </c>
    </row>
    <row r="47" spans="1:48" ht="17" x14ac:dyDescent="0.2">
      <c r="C47" s="32" t="s">
        <v>347</v>
      </c>
      <c r="D47" s="66">
        <v>3</v>
      </c>
    </row>
    <row r="48" spans="1:48" ht="60" x14ac:dyDescent="0.2">
      <c r="B48" s="35" t="s">
        <v>305</v>
      </c>
      <c r="C48" s="35" t="s">
        <v>306</v>
      </c>
      <c r="D48" s="28" t="s">
        <v>295</v>
      </c>
      <c r="E48" s="37" t="s">
        <v>290</v>
      </c>
      <c r="F48" s="37" t="s">
        <v>291</v>
      </c>
      <c r="G48" s="37" t="s">
        <v>292</v>
      </c>
      <c r="H48" s="37" t="s">
        <v>293</v>
      </c>
      <c r="I48" s="37" t="s">
        <v>301</v>
      </c>
      <c r="J48" s="37" t="s">
        <v>299</v>
      </c>
      <c r="K48" s="37" t="s">
        <v>300</v>
      </c>
      <c r="L48" s="37" t="s">
        <v>294</v>
      </c>
    </row>
    <row r="49" spans="2:12" ht="51" x14ac:dyDescent="0.2">
      <c r="B49" s="36" t="s">
        <v>302</v>
      </c>
      <c r="C49" s="35" t="s">
        <v>288</v>
      </c>
      <c r="D49" s="38">
        <f>W35/E35</f>
        <v>0.87301587301587302</v>
      </c>
      <c r="E49" s="20">
        <f>W35</f>
        <v>55</v>
      </c>
      <c r="F49" s="20">
        <f>(Z35/2)+X35+Y35</f>
        <v>4</v>
      </c>
      <c r="G49" s="20">
        <v>0</v>
      </c>
      <c r="H49" s="39">
        <f>E35-E49</f>
        <v>8</v>
      </c>
      <c r="I49" s="40">
        <f>E49/(E49+H49)</f>
        <v>0.87301587301587302</v>
      </c>
      <c r="J49" s="40">
        <f>E49/SUM(E49,F49)</f>
        <v>0.93220338983050843</v>
      </c>
      <c r="K49" s="40">
        <f>2*(I49*J49)/(I49+J49)</f>
        <v>0.90163934426229508</v>
      </c>
      <c r="L49" s="40">
        <f>(E49+G49)/(E49+F49+G49+H49)</f>
        <v>0.82089552238805974</v>
      </c>
    </row>
    <row r="50" spans="2:12" x14ac:dyDescent="0.2">
      <c r="B50" s="79" t="s">
        <v>303</v>
      </c>
      <c r="C50" s="35" t="s">
        <v>289</v>
      </c>
      <c r="D50" s="38">
        <f>AC35/F35</f>
        <v>0.83544303797468356</v>
      </c>
      <c r="E50" s="20">
        <f>AC35</f>
        <v>66</v>
      </c>
      <c r="F50" s="20">
        <v>2</v>
      </c>
      <c r="G50" s="20">
        <v>0</v>
      </c>
      <c r="H50" s="20">
        <f>F35-E50</f>
        <v>13</v>
      </c>
      <c r="I50" s="40">
        <f t="shared" ref="I50:I58" si="2">E50/(E50+H50)</f>
        <v>0.83544303797468356</v>
      </c>
      <c r="J50" s="40">
        <f t="shared" ref="J50:J58" si="3">E50/SUM(E50,F50)</f>
        <v>0.97058823529411764</v>
      </c>
      <c r="K50" s="40">
        <f t="shared" ref="K50:K58" si="4">2*(I50*J50)/(I50+J50)</f>
        <v>0.89795918367346939</v>
      </c>
      <c r="L50" s="40">
        <f t="shared" ref="L50:L58" si="5">(E50+G50)/(E50+F50+G50+H50)</f>
        <v>0.81481481481481477</v>
      </c>
    </row>
    <row r="51" spans="2:12" x14ac:dyDescent="0.2">
      <c r="B51" s="80"/>
      <c r="C51" s="35" t="s">
        <v>307</v>
      </c>
      <c r="D51" s="38"/>
      <c r="E51" s="21">
        <f>AE35</f>
        <v>62</v>
      </c>
      <c r="F51" s="21">
        <f>AF35</f>
        <v>1</v>
      </c>
      <c r="G51" s="21">
        <v>0</v>
      </c>
      <c r="H51" s="21">
        <f>AB35-AE35</f>
        <v>30</v>
      </c>
      <c r="I51" s="40">
        <f t="shared" si="2"/>
        <v>0.67391304347826086</v>
      </c>
      <c r="J51" s="40">
        <f t="shared" si="3"/>
        <v>0.98412698412698407</v>
      </c>
      <c r="K51" s="40">
        <f t="shared" si="4"/>
        <v>0.79999999999999993</v>
      </c>
      <c r="L51" s="40">
        <f t="shared" si="5"/>
        <v>0.66666666666666663</v>
      </c>
    </row>
    <row r="52" spans="2:12" x14ac:dyDescent="0.2">
      <c r="B52" s="80"/>
      <c r="C52" s="35" t="s">
        <v>310</v>
      </c>
      <c r="D52" s="38">
        <f>AE35/AD35</f>
        <v>0.98412698412698407</v>
      </c>
      <c r="E52" s="20">
        <f>AE35</f>
        <v>62</v>
      </c>
      <c r="F52" s="20">
        <f>AF35+AG35+AH35</f>
        <v>1</v>
      </c>
      <c r="G52" s="20">
        <v>0</v>
      </c>
      <c r="H52" s="20">
        <v>0</v>
      </c>
      <c r="I52" s="40">
        <f t="shared" si="2"/>
        <v>1</v>
      </c>
      <c r="J52" s="40">
        <f t="shared" si="3"/>
        <v>0.98412698412698407</v>
      </c>
      <c r="K52" s="40">
        <f t="shared" si="4"/>
        <v>0.99199999999999988</v>
      </c>
      <c r="L52" s="40">
        <f t="shared" si="5"/>
        <v>0.98412698412698407</v>
      </c>
    </row>
    <row r="53" spans="2:12" ht="36" customHeight="1" x14ac:dyDescent="0.2">
      <c r="B53" s="70" t="s">
        <v>336</v>
      </c>
      <c r="C53" s="35" t="s">
        <v>289</v>
      </c>
      <c r="D53" s="38">
        <f>AH33/F33</f>
        <v>0</v>
      </c>
      <c r="E53" s="53">
        <f>AJ35</f>
        <v>72</v>
      </c>
      <c r="F53" s="53">
        <v>0</v>
      </c>
      <c r="G53" s="53">
        <v>0</v>
      </c>
      <c r="H53" s="53">
        <f>F35-AJ35</f>
        <v>7</v>
      </c>
      <c r="I53" s="40">
        <f t="shared" si="2"/>
        <v>0.91139240506329111</v>
      </c>
      <c r="J53" s="40">
        <f t="shared" si="3"/>
        <v>1</v>
      </c>
      <c r="K53" s="40">
        <f t="shared" si="4"/>
        <v>0.95364238410596025</v>
      </c>
      <c r="L53" s="40">
        <f t="shared" si="5"/>
        <v>0.91139240506329111</v>
      </c>
    </row>
    <row r="54" spans="2:12" x14ac:dyDescent="0.2">
      <c r="B54" s="70"/>
      <c r="C54" s="35" t="s">
        <v>311</v>
      </c>
      <c r="D54" s="38" t="e">
        <f>AJ33/AI33</f>
        <v>#DIV/0!</v>
      </c>
      <c r="E54" s="53">
        <f>AL35</f>
        <v>83</v>
      </c>
      <c r="F54" s="59">
        <f>AM35+AN35+AO35</f>
        <v>4</v>
      </c>
      <c r="G54" s="53">
        <v>0</v>
      </c>
      <c r="H54" s="53">
        <f>AB35-AL35</f>
        <v>9</v>
      </c>
      <c r="I54" s="40">
        <f t="shared" si="2"/>
        <v>0.90217391304347827</v>
      </c>
      <c r="J54" s="40">
        <f t="shared" si="3"/>
        <v>0.95402298850574707</v>
      </c>
      <c r="K54" s="40">
        <f t="shared" si="4"/>
        <v>0.92737430167597767</v>
      </c>
      <c r="L54" s="40">
        <f t="shared" si="5"/>
        <v>0.86458333333333337</v>
      </c>
    </row>
    <row r="55" spans="2:12" x14ac:dyDescent="0.2">
      <c r="B55" s="70"/>
      <c r="C55" s="35" t="s">
        <v>312</v>
      </c>
      <c r="D55" s="38">
        <f>AJ33/G33</f>
        <v>0.75</v>
      </c>
      <c r="E55" s="53">
        <f>AL35</f>
        <v>83</v>
      </c>
      <c r="F55" s="53">
        <f>AM35+AN35+AO35</f>
        <v>4</v>
      </c>
      <c r="G55" s="53">
        <v>0</v>
      </c>
      <c r="H55" s="53">
        <v>0</v>
      </c>
      <c r="I55" s="40">
        <f t="shared" si="2"/>
        <v>1</v>
      </c>
      <c r="J55" s="40">
        <f t="shared" si="3"/>
        <v>0.95402298850574707</v>
      </c>
      <c r="K55" s="40">
        <f t="shared" si="4"/>
        <v>0.97647058823529398</v>
      </c>
      <c r="L55" s="40">
        <f t="shared" si="5"/>
        <v>0.95402298850574707</v>
      </c>
    </row>
    <row r="56" spans="2:12" ht="16" customHeight="1" x14ac:dyDescent="0.2">
      <c r="B56" s="71" t="s">
        <v>304</v>
      </c>
      <c r="C56" s="35" t="s">
        <v>6</v>
      </c>
      <c r="D56" s="41" t="e">
        <f>E56/D37</f>
        <v>#DIV/0!</v>
      </c>
      <c r="E56" s="53">
        <f>D38-D41-D42</f>
        <v>19</v>
      </c>
      <c r="F56" s="53">
        <f>D43</f>
        <v>1</v>
      </c>
      <c r="G56" s="53">
        <v>0</v>
      </c>
      <c r="H56" s="53">
        <f>D42</f>
        <v>11</v>
      </c>
      <c r="I56" s="40">
        <f t="shared" si="2"/>
        <v>0.6333333333333333</v>
      </c>
      <c r="J56" s="40">
        <f t="shared" si="3"/>
        <v>0.95</v>
      </c>
      <c r="K56" s="40">
        <f t="shared" si="4"/>
        <v>0.7599999999999999</v>
      </c>
      <c r="L56" s="40">
        <f t="shared" si="5"/>
        <v>0.61290322580645162</v>
      </c>
    </row>
    <row r="57" spans="2:12" ht="16" customHeight="1" x14ac:dyDescent="0.2">
      <c r="B57" s="72"/>
      <c r="C57" s="35" t="s">
        <v>337</v>
      </c>
      <c r="D57" s="41" t="e">
        <f>E57/D37</f>
        <v>#DIV/0!</v>
      </c>
      <c r="E57" s="53">
        <f>D38-D45-D44</f>
        <v>25</v>
      </c>
      <c r="F57" s="53">
        <f>D45</f>
        <v>2</v>
      </c>
      <c r="G57" s="53">
        <v>0</v>
      </c>
      <c r="H57" s="53">
        <f>D44</f>
        <v>4</v>
      </c>
      <c r="I57" s="40">
        <f t="shared" si="2"/>
        <v>0.86206896551724133</v>
      </c>
      <c r="J57" s="40">
        <f t="shared" si="3"/>
        <v>0.92592592592592593</v>
      </c>
      <c r="K57" s="40">
        <f t="shared" si="4"/>
        <v>0.8928571428571429</v>
      </c>
      <c r="L57" s="40">
        <f t="shared" si="5"/>
        <v>0.80645161290322576</v>
      </c>
    </row>
    <row r="58" spans="2:12" x14ac:dyDescent="0.2">
      <c r="B58" s="73"/>
      <c r="C58" s="35" t="s">
        <v>349</v>
      </c>
      <c r="D58" s="41">
        <f>E58/D38</f>
        <v>0.83870967741935487</v>
      </c>
      <c r="E58" s="53">
        <f>D39-D46-D47</f>
        <v>26</v>
      </c>
      <c r="F58" s="53">
        <f>D47</f>
        <v>3</v>
      </c>
      <c r="G58" s="53">
        <v>0</v>
      </c>
      <c r="H58" s="53">
        <f>D46</f>
        <v>2</v>
      </c>
      <c r="I58" s="40">
        <f t="shared" si="2"/>
        <v>0.9285714285714286</v>
      </c>
      <c r="J58" s="40">
        <f t="shared" si="3"/>
        <v>0.89655172413793105</v>
      </c>
      <c r="K58" s="40">
        <f t="shared" si="4"/>
        <v>0.91228070175438603</v>
      </c>
      <c r="L58" s="40">
        <f t="shared" si="5"/>
        <v>0.83870967741935487</v>
      </c>
    </row>
    <row r="59" spans="2:12" ht="36" customHeight="1" x14ac:dyDescent="0.2">
      <c r="B59" s="70" t="s">
        <v>348</v>
      </c>
      <c r="C59" s="35" t="s">
        <v>289</v>
      </c>
      <c r="D59" s="38" t="e">
        <f>AH38/F38</f>
        <v>#DIV/0!</v>
      </c>
      <c r="E59" s="53">
        <f>AQ35</f>
        <v>74</v>
      </c>
      <c r="F59" s="53">
        <v>2</v>
      </c>
      <c r="G59" s="53">
        <v>0</v>
      </c>
      <c r="H59" s="53">
        <f>F35-AQ35</f>
        <v>5</v>
      </c>
      <c r="I59" s="40">
        <f t="shared" ref="I59:I61" si="6">E59/(E59+H59)</f>
        <v>0.93670886075949367</v>
      </c>
      <c r="J59" s="40">
        <f t="shared" ref="J59:J61" si="7">E59/SUM(E59,F59)</f>
        <v>0.97368421052631582</v>
      </c>
      <c r="K59" s="40">
        <f t="shared" ref="K59:K61" si="8">2*(I59*J59)/(I59+J59)</f>
        <v>0.95483870967741935</v>
      </c>
      <c r="L59" s="40">
        <f t="shared" ref="L59:L61" si="9">(E59+G59)/(E59+F59+G59+H59)</f>
        <v>0.9135802469135802</v>
      </c>
    </row>
    <row r="60" spans="2:12" x14ac:dyDescent="0.2">
      <c r="B60" s="70"/>
      <c r="C60" s="35" t="s">
        <v>311</v>
      </c>
      <c r="D60" s="38" t="e">
        <f>AJ38/AI38</f>
        <v>#DIV/0!</v>
      </c>
      <c r="E60" s="53">
        <f>AS35</f>
        <v>87</v>
      </c>
      <c r="F60" s="53">
        <f>AT35+AU35</f>
        <v>4</v>
      </c>
      <c r="G60" s="53">
        <v>0</v>
      </c>
      <c r="H60" s="53">
        <f>AB35-AS35</f>
        <v>5</v>
      </c>
      <c r="I60" s="40">
        <f t="shared" si="6"/>
        <v>0.94565217391304346</v>
      </c>
      <c r="J60" s="40">
        <f t="shared" si="7"/>
        <v>0.95604395604395609</v>
      </c>
      <c r="K60" s="40">
        <f t="shared" si="8"/>
        <v>0.95081967213114749</v>
      </c>
      <c r="L60" s="40">
        <f t="shared" si="9"/>
        <v>0.90625</v>
      </c>
    </row>
    <row r="61" spans="2:12" x14ac:dyDescent="0.2">
      <c r="B61" s="70"/>
      <c r="C61" s="35" t="s">
        <v>312</v>
      </c>
      <c r="D61" s="38" t="e">
        <f>AJ38/G38</f>
        <v>#DIV/0!</v>
      </c>
      <c r="E61" s="53">
        <f>AS35</f>
        <v>87</v>
      </c>
      <c r="F61" s="53">
        <f>AT35+AU35</f>
        <v>4</v>
      </c>
      <c r="G61" s="53">
        <v>0</v>
      </c>
      <c r="H61" s="53">
        <v>0</v>
      </c>
      <c r="I61" s="40">
        <f t="shared" si="6"/>
        <v>1</v>
      </c>
      <c r="J61" s="40">
        <f t="shared" si="7"/>
        <v>0.95604395604395609</v>
      </c>
      <c r="K61" s="40">
        <f t="shared" si="8"/>
        <v>0.97752808988764039</v>
      </c>
      <c r="L61" s="40">
        <f t="shared" si="9"/>
        <v>0.95604395604395609</v>
      </c>
    </row>
  </sheetData>
  <mergeCells count="20">
    <mergeCell ref="A1:A3"/>
    <mergeCell ref="B1:B3"/>
    <mergeCell ref="C1:C3"/>
    <mergeCell ref="D1:D3"/>
    <mergeCell ref="F1:F3"/>
    <mergeCell ref="E1:E3"/>
    <mergeCell ref="B53:B55"/>
    <mergeCell ref="AQ1:AW2"/>
    <mergeCell ref="B59:B61"/>
    <mergeCell ref="B56:B58"/>
    <mergeCell ref="AJ1:AP2"/>
    <mergeCell ref="B50:B52"/>
    <mergeCell ref="AC1:AI2"/>
    <mergeCell ref="G1:G3"/>
    <mergeCell ref="O2:T2"/>
    <mergeCell ref="H2:J2"/>
    <mergeCell ref="K2:L2"/>
    <mergeCell ref="M2:N2"/>
    <mergeCell ref="H1:U1"/>
    <mergeCell ref="U2:U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AEA8-5FC2-1548-8DD2-C737853883C3}">
  <dimension ref="A1:AU76"/>
  <sheetViews>
    <sheetView topLeftCell="F32" zoomScale="96" workbookViewId="0">
      <selection activeCell="F61" sqref="F61"/>
    </sheetView>
  </sheetViews>
  <sheetFormatPr baseColWidth="10" defaultRowHeight="16" x14ac:dyDescent="0.2"/>
  <cols>
    <col min="1" max="1" width="13.83203125" customWidth="1"/>
    <col min="2" max="2" width="12.5" customWidth="1"/>
    <col min="3" max="3" width="34" style="1" customWidth="1"/>
    <col min="5" max="5" width="9" customWidth="1"/>
    <col min="6" max="6" width="8" customWidth="1"/>
    <col min="7" max="7" width="7.5" customWidth="1"/>
    <col min="8" max="9" width="4.83203125" customWidth="1"/>
    <col min="10" max="11" width="5" customWidth="1"/>
    <col min="12" max="12" width="4.1640625" customWidth="1"/>
    <col min="13" max="13" width="2.33203125" customWidth="1"/>
    <col min="14" max="14" width="2.83203125" customWidth="1"/>
    <col min="15" max="15" width="3.33203125" customWidth="1"/>
    <col min="16" max="18" width="2.83203125" customWidth="1"/>
    <col min="19" max="19" width="12.33203125" customWidth="1"/>
    <col min="20" max="20" width="6.5" style="1" customWidth="1"/>
    <col min="21" max="25" width="7.33203125" customWidth="1"/>
    <col min="26" max="26" width="10.83203125" customWidth="1"/>
    <col min="27" max="27" width="7.1640625" style="1" customWidth="1"/>
    <col min="28" max="28" width="5.1640625" style="1" customWidth="1"/>
    <col min="29" max="32" width="6.83203125" customWidth="1"/>
    <col min="34" max="34" width="6.83203125" style="1" customWidth="1"/>
    <col min="35" max="35" width="5.83203125" style="1" customWidth="1"/>
    <col min="36" max="39" width="7.5" customWidth="1"/>
    <col min="41" max="41" width="6.83203125" style="1" customWidth="1"/>
    <col min="42" max="42" width="5.83203125" style="1" customWidth="1"/>
    <col min="43" max="46" width="7.5" customWidth="1"/>
  </cols>
  <sheetData>
    <row r="1" spans="1:47" s="6" customFormat="1" x14ac:dyDescent="0.2">
      <c r="A1" s="106" t="s">
        <v>1</v>
      </c>
      <c r="B1" s="106" t="s">
        <v>3</v>
      </c>
      <c r="C1" s="89" t="s">
        <v>2</v>
      </c>
      <c r="D1" s="89" t="s">
        <v>54</v>
      </c>
      <c r="E1" s="89" t="s">
        <v>253</v>
      </c>
      <c r="F1" s="89" t="s">
        <v>22</v>
      </c>
      <c r="G1" s="89" t="s">
        <v>19</v>
      </c>
      <c r="H1" s="92" t="s">
        <v>73</v>
      </c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6" t="s">
        <v>4</v>
      </c>
      <c r="U1" s="97"/>
      <c r="V1" s="97"/>
      <c r="W1" s="97"/>
      <c r="X1" s="97"/>
      <c r="Y1" s="97"/>
      <c r="Z1" s="98"/>
      <c r="AA1" s="96" t="s">
        <v>6</v>
      </c>
      <c r="AB1" s="97"/>
      <c r="AC1" s="97"/>
      <c r="AD1" s="97"/>
      <c r="AE1" s="97"/>
      <c r="AF1" s="97"/>
      <c r="AG1" s="98"/>
      <c r="AH1" s="96" t="s">
        <v>7</v>
      </c>
      <c r="AI1" s="97"/>
      <c r="AJ1" s="97"/>
      <c r="AK1" s="97"/>
      <c r="AL1" s="97"/>
      <c r="AM1" s="97"/>
      <c r="AN1" s="98"/>
      <c r="AO1" s="96" t="s">
        <v>345</v>
      </c>
      <c r="AP1" s="97"/>
      <c r="AQ1" s="97"/>
      <c r="AR1" s="97"/>
      <c r="AS1" s="97"/>
      <c r="AT1" s="97"/>
      <c r="AU1" s="98"/>
    </row>
    <row r="2" spans="1:47" s="6" customFormat="1" ht="17" customHeight="1" x14ac:dyDescent="0.2">
      <c r="A2" s="107"/>
      <c r="B2" s="107"/>
      <c r="C2" s="90"/>
      <c r="D2" s="90"/>
      <c r="E2" s="90"/>
      <c r="F2" s="90"/>
      <c r="G2" s="90"/>
      <c r="H2" s="109" t="s">
        <v>69</v>
      </c>
      <c r="I2" s="110"/>
      <c r="J2" s="111"/>
      <c r="K2" s="109" t="s">
        <v>70</v>
      </c>
      <c r="L2" s="111"/>
      <c r="M2" s="109" t="s">
        <v>71</v>
      </c>
      <c r="N2" s="111"/>
      <c r="O2" s="109" t="s">
        <v>72</v>
      </c>
      <c r="P2" s="110"/>
      <c r="Q2" s="110"/>
      <c r="R2" s="110"/>
      <c r="S2" s="94" t="s">
        <v>200</v>
      </c>
      <c r="T2" s="99"/>
      <c r="U2" s="100"/>
      <c r="V2" s="100"/>
      <c r="W2" s="100"/>
      <c r="X2" s="100"/>
      <c r="Y2" s="100"/>
      <c r="Z2" s="101"/>
      <c r="AA2" s="99"/>
      <c r="AB2" s="100"/>
      <c r="AC2" s="100"/>
      <c r="AD2" s="100"/>
      <c r="AE2" s="100"/>
      <c r="AF2" s="100"/>
      <c r="AG2" s="101"/>
      <c r="AH2" s="99"/>
      <c r="AI2" s="100"/>
      <c r="AJ2" s="100"/>
      <c r="AK2" s="100"/>
      <c r="AL2" s="100"/>
      <c r="AM2" s="100"/>
      <c r="AN2" s="101"/>
      <c r="AO2" s="99"/>
      <c r="AP2" s="100"/>
      <c r="AQ2" s="100"/>
      <c r="AR2" s="100"/>
      <c r="AS2" s="100"/>
      <c r="AT2" s="100"/>
      <c r="AU2" s="101"/>
    </row>
    <row r="3" spans="1:47" s="6" customFormat="1" ht="34" customHeight="1" x14ac:dyDescent="0.2">
      <c r="A3" s="108"/>
      <c r="B3" s="108"/>
      <c r="C3" s="91"/>
      <c r="D3" s="91"/>
      <c r="E3" s="91"/>
      <c r="F3" s="91"/>
      <c r="G3" s="91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61</v>
      </c>
      <c r="M3" s="10" t="s">
        <v>64</v>
      </c>
      <c r="N3" s="10" t="s">
        <v>61</v>
      </c>
      <c r="O3" s="10" t="s">
        <v>65</v>
      </c>
      <c r="P3" s="10" t="s">
        <v>66</v>
      </c>
      <c r="Q3" s="10" t="s">
        <v>67</v>
      </c>
      <c r="R3" s="10" t="s">
        <v>68</v>
      </c>
      <c r="S3" s="95"/>
      <c r="T3" s="8" t="s">
        <v>82</v>
      </c>
      <c r="U3" s="7" t="s">
        <v>10</v>
      </c>
      <c r="V3" s="7" t="s">
        <v>74</v>
      </c>
      <c r="W3" s="7" t="s">
        <v>75</v>
      </c>
      <c r="X3" s="7" t="s">
        <v>252</v>
      </c>
      <c r="Y3" s="8" t="s">
        <v>308</v>
      </c>
      <c r="Z3" s="8" t="s">
        <v>5</v>
      </c>
      <c r="AA3" s="8" t="s">
        <v>20</v>
      </c>
      <c r="AB3" s="8" t="s">
        <v>21</v>
      </c>
      <c r="AC3" s="7" t="s">
        <v>10</v>
      </c>
      <c r="AD3" s="7" t="s">
        <v>74</v>
      </c>
      <c r="AE3" s="7" t="s">
        <v>111</v>
      </c>
      <c r="AF3" s="7" t="s">
        <v>75</v>
      </c>
      <c r="AG3" s="8" t="s">
        <v>5</v>
      </c>
      <c r="AH3" s="8" t="s">
        <v>20</v>
      </c>
      <c r="AI3" s="8" t="s">
        <v>21</v>
      </c>
      <c r="AJ3" s="7" t="s">
        <v>10</v>
      </c>
      <c r="AK3" s="7" t="s">
        <v>74</v>
      </c>
      <c r="AL3" s="7" t="s">
        <v>111</v>
      </c>
      <c r="AM3" s="7" t="s">
        <v>75</v>
      </c>
      <c r="AN3" s="9" t="s">
        <v>5</v>
      </c>
      <c r="AO3" s="8" t="s">
        <v>20</v>
      </c>
      <c r="AP3" s="8" t="s">
        <v>21</v>
      </c>
      <c r="AQ3" s="7" t="s">
        <v>10</v>
      </c>
      <c r="AR3" s="7" t="s">
        <v>74</v>
      </c>
      <c r="AS3" s="7" t="s">
        <v>111</v>
      </c>
      <c r="AT3" s="7" t="s">
        <v>75</v>
      </c>
      <c r="AU3" s="9" t="s">
        <v>5</v>
      </c>
    </row>
    <row r="4" spans="1:47" s="4" customFormat="1" ht="85" x14ac:dyDescent="0.2">
      <c r="A4" s="4" t="s">
        <v>180</v>
      </c>
      <c r="B4" s="4">
        <v>1</v>
      </c>
      <c r="C4" s="5" t="s">
        <v>181</v>
      </c>
      <c r="E4" s="1">
        <v>2</v>
      </c>
      <c r="F4" s="4">
        <v>2</v>
      </c>
      <c r="G4" s="4">
        <v>2</v>
      </c>
      <c r="H4" s="4">
        <v>1</v>
      </c>
      <c r="K4" s="4">
        <v>1</v>
      </c>
      <c r="T4" s="5">
        <v>2</v>
      </c>
      <c r="U4" s="4">
        <v>2</v>
      </c>
      <c r="Z4" s="4">
        <v>2</v>
      </c>
      <c r="AA4" s="5">
        <v>2</v>
      </c>
      <c r="AB4" s="5"/>
      <c r="AG4" s="4" t="s">
        <v>160</v>
      </c>
      <c r="AH4" s="1">
        <v>2</v>
      </c>
      <c r="AI4" s="1">
        <v>2</v>
      </c>
      <c r="AJ4">
        <v>2</v>
      </c>
      <c r="AK4"/>
      <c r="AL4"/>
      <c r="AM4"/>
      <c r="AN4"/>
      <c r="AO4" s="1">
        <v>2</v>
      </c>
      <c r="AP4" s="1">
        <v>2</v>
      </c>
      <c r="AQ4">
        <v>2</v>
      </c>
      <c r="AR4"/>
      <c r="AS4"/>
      <c r="AT4"/>
      <c r="AU4"/>
    </row>
    <row r="5" spans="1:47" s="4" customFormat="1" ht="136" x14ac:dyDescent="0.2">
      <c r="A5" s="4" t="s">
        <v>182</v>
      </c>
      <c r="B5" s="4">
        <v>1</v>
      </c>
      <c r="C5" s="5" t="s">
        <v>183</v>
      </c>
      <c r="E5">
        <v>3</v>
      </c>
      <c r="F5" s="4">
        <v>3</v>
      </c>
      <c r="G5" s="4">
        <v>4</v>
      </c>
      <c r="H5" s="4">
        <v>1</v>
      </c>
      <c r="K5" s="4">
        <v>1</v>
      </c>
      <c r="L5" s="4">
        <v>1</v>
      </c>
      <c r="R5" s="4">
        <v>1</v>
      </c>
      <c r="T5" s="5">
        <v>3</v>
      </c>
      <c r="U5" s="4">
        <v>3</v>
      </c>
      <c r="Z5" s="4">
        <v>4</v>
      </c>
      <c r="AA5" s="5">
        <v>3</v>
      </c>
      <c r="AB5" s="5">
        <v>4</v>
      </c>
      <c r="AC5" s="4">
        <v>4</v>
      </c>
      <c r="AH5" s="1">
        <v>3</v>
      </c>
      <c r="AI5" s="1">
        <v>4</v>
      </c>
      <c r="AJ5">
        <v>2</v>
      </c>
      <c r="AK5">
        <v>2</v>
      </c>
      <c r="AL5"/>
      <c r="AM5"/>
      <c r="AN5" t="s">
        <v>338</v>
      </c>
      <c r="AO5" s="1">
        <v>3</v>
      </c>
      <c r="AP5" s="5">
        <v>3</v>
      </c>
      <c r="AQ5" s="5">
        <v>4</v>
      </c>
      <c r="AS5"/>
      <c r="AT5"/>
      <c r="AU5"/>
    </row>
    <row r="6" spans="1:47" s="4" customFormat="1" ht="102" x14ac:dyDescent="0.2">
      <c r="A6" s="4" t="s">
        <v>184</v>
      </c>
      <c r="B6" s="4">
        <v>1</v>
      </c>
      <c r="C6" s="5" t="s">
        <v>283</v>
      </c>
      <c r="E6">
        <v>3</v>
      </c>
      <c r="F6" s="4">
        <v>4</v>
      </c>
      <c r="G6" s="4">
        <v>4</v>
      </c>
      <c r="H6" s="4">
        <v>1</v>
      </c>
      <c r="K6" s="4">
        <v>1</v>
      </c>
      <c r="Q6" s="4">
        <v>1</v>
      </c>
      <c r="R6" s="4">
        <v>1</v>
      </c>
      <c r="T6" s="5">
        <v>3</v>
      </c>
      <c r="U6" s="4">
        <v>3</v>
      </c>
      <c r="Z6" s="4">
        <v>4</v>
      </c>
      <c r="AA6" s="5">
        <v>4</v>
      </c>
      <c r="AB6" s="5">
        <v>4</v>
      </c>
      <c r="AC6" s="4">
        <v>3</v>
      </c>
      <c r="AD6" s="4">
        <v>1</v>
      </c>
      <c r="AH6" s="1">
        <v>3</v>
      </c>
      <c r="AI6" s="1">
        <v>3</v>
      </c>
      <c r="AJ6">
        <v>3</v>
      </c>
      <c r="AK6"/>
      <c r="AL6"/>
      <c r="AM6">
        <v>1</v>
      </c>
      <c r="AN6" s="1" t="s">
        <v>339</v>
      </c>
      <c r="AO6" s="5">
        <v>4</v>
      </c>
      <c r="AP6" s="5">
        <v>4</v>
      </c>
      <c r="AQ6" s="4">
        <v>3</v>
      </c>
      <c r="AR6" s="4">
        <v>1</v>
      </c>
      <c r="AS6"/>
      <c r="AT6"/>
      <c r="AU6" s="1"/>
    </row>
    <row r="7" spans="1:47" s="4" customFormat="1" ht="51" x14ac:dyDescent="0.2">
      <c r="A7" s="4" t="s">
        <v>185</v>
      </c>
      <c r="B7" s="4">
        <v>1</v>
      </c>
      <c r="C7" s="5" t="s">
        <v>186</v>
      </c>
      <c r="E7">
        <v>2</v>
      </c>
      <c r="F7" s="4">
        <v>2</v>
      </c>
      <c r="G7" s="4">
        <v>2</v>
      </c>
      <c r="H7" s="14">
        <v>1</v>
      </c>
      <c r="M7" s="4">
        <v>1</v>
      </c>
      <c r="T7" s="5">
        <v>2</v>
      </c>
      <c r="U7" s="14">
        <v>2</v>
      </c>
      <c r="Z7" s="4">
        <v>2</v>
      </c>
      <c r="AA7" s="5">
        <v>2</v>
      </c>
      <c r="AB7" s="5">
        <v>2</v>
      </c>
      <c r="AC7" s="4">
        <v>2</v>
      </c>
      <c r="AH7" s="1">
        <v>2</v>
      </c>
      <c r="AI7" s="1">
        <v>2</v>
      </c>
      <c r="AJ7">
        <v>2</v>
      </c>
      <c r="AK7"/>
      <c r="AL7"/>
      <c r="AM7"/>
      <c r="AN7"/>
      <c r="AO7" s="1">
        <v>2</v>
      </c>
      <c r="AP7" s="1">
        <v>2</v>
      </c>
      <c r="AQ7">
        <v>2</v>
      </c>
      <c r="AR7"/>
      <c r="AS7"/>
      <c r="AT7"/>
      <c r="AU7"/>
    </row>
    <row r="8" spans="1:47" s="4" customFormat="1" ht="68" x14ac:dyDescent="0.2">
      <c r="A8" s="117" t="s">
        <v>188</v>
      </c>
      <c r="B8" s="4">
        <v>1</v>
      </c>
      <c r="C8" s="5" t="s">
        <v>187</v>
      </c>
      <c r="E8">
        <v>2</v>
      </c>
      <c r="F8" s="4">
        <v>2</v>
      </c>
      <c r="G8" s="4">
        <v>2</v>
      </c>
      <c r="H8" s="14">
        <v>1</v>
      </c>
      <c r="K8" s="14">
        <v>1</v>
      </c>
      <c r="T8" s="5">
        <v>2</v>
      </c>
      <c r="U8" s="14">
        <v>2</v>
      </c>
      <c r="Z8" s="4">
        <v>2</v>
      </c>
      <c r="AA8" s="5">
        <v>2</v>
      </c>
      <c r="AB8" s="5">
        <v>2</v>
      </c>
      <c r="AC8" s="14">
        <v>2</v>
      </c>
      <c r="AH8" s="1">
        <v>2</v>
      </c>
      <c r="AI8" s="1">
        <v>2</v>
      </c>
      <c r="AJ8">
        <v>2</v>
      </c>
      <c r="AK8"/>
      <c r="AL8"/>
      <c r="AM8"/>
      <c r="AN8"/>
      <c r="AO8" s="1">
        <v>2</v>
      </c>
      <c r="AP8" s="1">
        <v>2</v>
      </c>
      <c r="AQ8">
        <v>2</v>
      </c>
      <c r="AR8"/>
      <c r="AS8"/>
      <c r="AT8"/>
      <c r="AU8"/>
    </row>
    <row r="9" spans="1:47" s="4" customFormat="1" ht="34" x14ac:dyDescent="0.2">
      <c r="A9" s="117"/>
      <c r="B9" s="4">
        <v>2</v>
      </c>
      <c r="C9" s="5" t="s">
        <v>189</v>
      </c>
      <c r="E9">
        <v>2</v>
      </c>
      <c r="F9" s="4">
        <v>2</v>
      </c>
      <c r="G9" s="4">
        <v>2</v>
      </c>
      <c r="H9" s="4">
        <v>1</v>
      </c>
      <c r="M9" s="4">
        <v>1</v>
      </c>
      <c r="T9" s="5">
        <v>2</v>
      </c>
      <c r="U9" s="4">
        <v>2</v>
      </c>
      <c r="Z9" s="4">
        <v>2</v>
      </c>
      <c r="AA9" s="5">
        <v>2</v>
      </c>
      <c r="AB9" s="5">
        <v>2</v>
      </c>
      <c r="AC9" s="14">
        <v>2</v>
      </c>
      <c r="AH9" s="1">
        <v>2</v>
      </c>
      <c r="AI9" s="1">
        <v>2</v>
      </c>
      <c r="AJ9">
        <v>2</v>
      </c>
      <c r="AK9"/>
      <c r="AL9"/>
      <c r="AM9"/>
      <c r="AN9"/>
      <c r="AO9" s="1">
        <v>2</v>
      </c>
      <c r="AP9" s="1">
        <v>2</v>
      </c>
      <c r="AQ9">
        <v>2</v>
      </c>
      <c r="AR9"/>
      <c r="AS9"/>
      <c r="AT9"/>
      <c r="AU9"/>
    </row>
    <row r="10" spans="1:47" s="4" customFormat="1" ht="68" x14ac:dyDescent="0.2">
      <c r="A10" s="117"/>
      <c r="B10" s="4">
        <v>3</v>
      </c>
      <c r="C10" s="5" t="s">
        <v>190</v>
      </c>
      <c r="E10" s="5">
        <v>3</v>
      </c>
      <c r="F10" s="4">
        <v>3</v>
      </c>
      <c r="G10" s="4">
        <v>3</v>
      </c>
      <c r="H10" s="4">
        <v>1</v>
      </c>
      <c r="M10" s="4">
        <v>1</v>
      </c>
      <c r="R10" s="4">
        <v>1</v>
      </c>
      <c r="T10" s="5">
        <v>3</v>
      </c>
      <c r="U10" s="4">
        <v>3</v>
      </c>
      <c r="Z10" s="4">
        <v>3</v>
      </c>
      <c r="AA10" s="5">
        <v>3</v>
      </c>
      <c r="AB10" s="5">
        <v>3</v>
      </c>
      <c r="AC10" s="14">
        <v>3</v>
      </c>
      <c r="AH10" s="1">
        <v>3</v>
      </c>
      <c r="AI10" s="1">
        <v>3</v>
      </c>
      <c r="AJ10">
        <v>3</v>
      </c>
      <c r="AK10"/>
      <c r="AL10"/>
      <c r="AM10"/>
      <c r="AN10"/>
      <c r="AO10" s="1">
        <v>3</v>
      </c>
      <c r="AP10" s="1">
        <v>3</v>
      </c>
      <c r="AQ10">
        <v>3</v>
      </c>
      <c r="AR10"/>
      <c r="AS10"/>
      <c r="AT10"/>
      <c r="AU10"/>
    </row>
    <row r="11" spans="1:47" ht="34" x14ac:dyDescent="0.2">
      <c r="A11" s="14" t="s">
        <v>191</v>
      </c>
      <c r="B11" s="4">
        <v>1</v>
      </c>
      <c r="C11" s="1" t="s">
        <v>192</v>
      </c>
      <c r="E11">
        <v>1</v>
      </c>
      <c r="F11" s="4">
        <v>1</v>
      </c>
      <c r="G11" s="4">
        <v>1</v>
      </c>
      <c r="H11" s="4">
        <v>1</v>
      </c>
      <c r="T11" s="1">
        <v>1</v>
      </c>
      <c r="U11" s="4">
        <v>1</v>
      </c>
      <c r="Z11" s="4">
        <v>1</v>
      </c>
      <c r="AA11" s="1">
        <v>1</v>
      </c>
      <c r="AB11" s="1">
        <v>1</v>
      </c>
      <c r="AC11" s="14">
        <v>1</v>
      </c>
      <c r="AH11" s="1">
        <v>1</v>
      </c>
      <c r="AI11" s="1">
        <v>1</v>
      </c>
      <c r="AJ11">
        <v>1</v>
      </c>
      <c r="AO11" s="1">
        <v>1</v>
      </c>
      <c r="AP11" s="1">
        <v>1</v>
      </c>
      <c r="AQ11">
        <v>1</v>
      </c>
    </row>
    <row r="12" spans="1:47" s="4" customFormat="1" ht="34" x14ac:dyDescent="0.2">
      <c r="A12" s="14" t="s">
        <v>77</v>
      </c>
      <c r="B12" s="4">
        <v>1</v>
      </c>
      <c r="C12" s="5" t="s">
        <v>193</v>
      </c>
      <c r="E12">
        <v>1</v>
      </c>
      <c r="F12" s="4">
        <v>1</v>
      </c>
      <c r="G12" s="4">
        <v>1</v>
      </c>
      <c r="H12" s="4">
        <v>1</v>
      </c>
      <c r="T12" s="5">
        <v>1</v>
      </c>
      <c r="U12" s="4">
        <v>1</v>
      </c>
      <c r="Z12" s="4">
        <v>1</v>
      </c>
      <c r="AA12" s="5">
        <v>1</v>
      </c>
      <c r="AB12" s="5">
        <v>1</v>
      </c>
      <c r="AC12" s="14">
        <v>1</v>
      </c>
      <c r="AH12" s="1">
        <v>1</v>
      </c>
      <c r="AI12" s="1">
        <v>1</v>
      </c>
      <c r="AJ12">
        <v>1</v>
      </c>
      <c r="AK12"/>
      <c r="AL12"/>
      <c r="AM12"/>
      <c r="AN12"/>
      <c r="AO12" s="1">
        <v>1</v>
      </c>
      <c r="AP12" s="1">
        <v>1</v>
      </c>
      <c r="AQ12">
        <v>1</v>
      </c>
      <c r="AR12"/>
      <c r="AS12"/>
      <c r="AT12"/>
      <c r="AU12"/>
    </row>
    <row r="13" spans="1:47" ht="51" x14ac:dyDescent="0.2">
      <c r="A13" t="s">
        <v>79</v>
      </c>
      <c r="B13" s="4">
        <v>1</v>
      </c>
      <c r="C13" s="1" t="s">
        <v>194</v>
      </c>
      <c r="E13">
        <v>2</v>
      </c>
      <c r="F13" s="4">
        <v>2</v>
      </c>
      <c r="G13" s="4">
        <v>2</v>
      </c>
      <c r="H13" s="4">
        <v>1</v>
      </c>
      <c r="K13">
        <v>1</v>
      </c>
      <c r="T13" s="1">
        <v>2</v>
      </c>
      <c r="U13" s="4">
        <v>2</v>
      </c>
      <c r="Z13" s="4">
        <v>2</v>
      </c>
      <c r="AA13" s="1">
        <v>2</v>
      </c>
      <c r="AB13" s="1">
        <v>2</v>
      </c>
      <c r="AC13" s="14">
        <v>2</v>
      </c>
      <c r="AH13" s="1">
        <v>2</v>
      </c>
      <c r="AI13" s="1">
        <v>2</v>
      </c>
      <c r="AJ13">
        <v>2</v>
      </c>
      <c r="AO13" s="1">
        <v>2</v>
      </c>
      <c r="AP13" s="1">
        <v>2</v>
      </c>
      <c r="AQ13">
        <v>2</v>
      </c>
    </row>
    <row r="14" spans="1:47" ht="68" x14ac:dyDescent="0.2">
      <c r="A14" s="102" t="s">
        <v>26</v>
      </c>
      <c r="B14" s="4">
        <v>1</v>
      </c>
      <c r="C14" s="1" t="s">
        <v>195</v>
      </c>
      <c r="E14">
        <v>2</v>
      </c>
      <c r="F14" s="4">
        <v>2</v>
      </c>
      <c r="G14" s="4">
        <v>2</v>
      </c>
      <c r="H14" s="4">
        <v>1</v>
      </c>
      <c r="K14">
        <v>1</v>
      </c>
      <c r="T14" s="1">
        <v>2</v>
      </c>
      <c r="U14" s="4">
        <v>2</v>
      </c>
      <c r="Z14" s="4">
        <v>2</v>
      </c>
      <c r="AA14" s="1">
        <v>2</v>
      </c>
      <c r="AG14" t="s">
        <v>98</v>
      </c>
      <c r="AH14" s="1">
        <v>2</v>
      </c>
      <c r="AI14" s="1">
        <v>2</v>
      </c>
      <c r="AJ14">
        <v>2</v>
      </c>
      <c r="AO14" s="1">
        <v>2</v>
      </c>
      <c r="AP14" s="1">
        <v>2</v>
      </c>
      <c r="AQ14">
        <v>2</v>
      </c>
    </row>
    <row r="15" spans="1:47" s="4" customFormat="1" ht="34" x14ac:dyDescent="0.2">
      <c r="A15" s="102"/>
      <c r="B15" s="4">
        <v>2</v>
      </c>
      <c r="C15" s="5" t="s">
        <v>196</v>
      </c>
      <c r="E15">
        <v>2</v>
      </c>
      <c r="F15" s="4">
        <v>2</v>
      </c>
      <c r="G15" s="4">
        <v>2</v>
      </c>
      <c r="H15" s="4">
        <v>1</v>
      </c>
      <c r="K15" s="4">
        <v>1</v>
      </c>
      <c r="T15" s="5">
        <v>2</v>
      </c>
      <c r="U15" s="4">
        <v>2</v>
      </c>
      <c r="Z15" s="4">
        <v>2</v>
      </c>
      <c r="AA15" s="5">
        <v>2</v>
      </c>
      <c r="AB15" s="5">
        <v>2</v>
      </c>
      <c r="AC15" s="4">
        <v>2</v>
      </c>
      <c r="AH15" s="1">
        <v>2</v>
      </c>
      <c r="AI15" s="1">
        <v>2</v>
      </c>
      <c r="AJ15">
        <v>2</v>
      </c>
      <c r="AK15"/>
      <c r="AL15"/>
      <c r="AM15"/>
      <c r="AN15"/>
      <c r="AO15" s="1">
        <v>2</v>
      </c>
      <c r="AP15" s="1">
        <v>2</v>
      </c>
      <c r="AQ15">
        <v>2</v>
      </c>
      <c r="AR15"/>
      <c r="AS15"/>
      <c r="AT15"/>
      <c r="AU15"/>
    </row>
    <row r="16" spans="1:47" s="4" customFormat="1" ht="34" x14ac:dyDescent="0.2">
      <c r="A16" s="102"/>
      <c r="B16" s="4">
        <v>3</v>
      </c>
      <c r="C16" s="5" t="s">
        <v>197</v>
      </c>
      <c r="E16">
        <v>2</v>
      </c>
      <c r="F16" s="4">
        <v>2</v>
      </c>
      <c r="G16" s="4">
        <v>2</v>
      </c>
      <c r="H16" s="4">
        <v>1</v>
      </c>
      <c r="K16" s="4">
        <v>1</v>
      </c>
      <c r="T16" s="5">
        <v>2</v>
      </c>
      <c r="U16" s="4">
        <v>2</v>
      </c>
      <c r="Z16" s="4">
        <v>2</v>
      </c>
      <c r="AA16" s="5">
        <v>2</v>
      </c>
      <c r="AB16" s="5">
        <v>2</v>
      </c>
      <c r="AC16" s="4">
        <v>2</v>
      </c>
      <c r="AH16" s="1">
        <v>2</v>
      </c>
      <c r="AI16" s="1">
        <v>2</v>
      </c>
      <c r="AJ16">
        <v>2</v>
      </c>
      <c r="AK16"/>
      <c r="AL16"/>
      <c r="AM16"/>
      <c r="AN16"/>
      <c r="AO16" s="1">
        <v>2</v>
      </c>
      <c r="AP16" s="1">
        <v>2</v>
      </c>
      <c r="AQ16">
        <v>2</v>
      </c>
      <c r="AR16"/>
      <c r="AS16"/>
      <c r="AT16"/>
      <c r="AU16"/>
    </row>
    <row r="17" spans="1:47" s="4" customFormat="1" ht="68" x14ac:dyDescent="0.2">
      <c r="A17" s="4" t="s">
        <v>59</v>
      </c>
      <c r="B17" s="4">
        <v>1</v>
      </c>
      <c r="C17" s="5" t="s">
        <v>198</v>
      </c>
      <c r="E17">
        <v>2</v>
      </c>
      <c r="F17" s="4">
        <v>2</v>
      </c>
      <c r="G17" s="4">
        <v>2</v>
      </c>
      <c r="H17" s="4">
        <v>1</v>
      </c>
      <c r="K17" s="4">
        <v>1</v>
      </c>
      <c r="T17" s="5">
        <v>2</v>
      </c>
      <c r="U17" s="4">
        <v>2</v>
      </c>
      <c r="Z17" s="4">
        <v>2</v>
      </c>
      <c r="AA17" s="5">
        <v>2</v>
      </c>
      <c r="AB17" s="5">
        <v>2</v>
      </c>
      <c r="AC17" s="4">
        <v>2</v>
      </c>
      <c r="AH17" s="1">
        <v>2</v>
      </c>
      <c r="AI17" s="1">
        <v>2</v>
      </c>
      <c r="AJ17">
        <v>2</v>
      </c>
      <c r="AK17"/>
      <c r="AL17"/>
      <c r="AM17"/>
      <c r="AN17"/>
      <c r="AO17" s="1">
        <v>2</v>
      </c>
      <c r="AP17" s="1">
        <v>2</v>
      </c>
      <c r="AQ17">
        <v>2</v>
      </c>
      <c r="AR17"/>
      <c r="AS17"/>
      <c r="AT17"/>
      <c r="AU17"/>
    </row>
    <row r="18" spans="1:47" s="4" customFormat="1" ht="51" x14ac:dyDescent="0.2">
      <c r="A18" s="4" t="s">
        <v>29</v>
      </c>
      <c r="B18" s="4">
        <v>1</v>
      </c>
      <c r="C18" s="5" t="s">
        <v>199</v>
      </c>
      <c r="E18">
        <v>1</v>
      </c>
      <c r="F18" s="4">
        <v>1</v>
      </c>
      <c r="G18" s="4">
        <v>2</v>
      </c>
      <c r="H18" s="4">
        <v>1</v>
      </c>
      <c r="S18" s="4">
        <v>1</v>
      </c>
      <c r="T18" s="5">
        <v>1</v>
      </c>
      <c r="U18" s="4">
        <v>1</v>
      </c>
      <c r="Z18" s="4">
        <v>2</v>
      </c>
      <c r="AA18" s="5">
        <v>1</v>
      </c>
      <c r="AB18" s="5">
        <v>2</v>
      </c>
      <c r="AC18" s="4">
        <v>2</v>
      </c>
      <c r="AH18" s="1">
        <v>1</v>
      </c>
      <c r="AI18" s="1">
        <v>2</v>
      </c>
      <c r="AJ18">
        <v>2</v>
      </c>
      <c r="AK18"/>
      <c r="AL18"/>
      <c r="AM18"/>
      <c r="AN18"/>
      <c r="AO18" s="1">
        <v>1</v>
      </c>
      <c r="AP18" s="1">
        <v>2</v>
      </c>
      <c r="AQ18">
        <v>2</v>
      </c>
      <c r="AR18"/>
      <c r="AS18"/>
      <c r="AT18"/>
      <c r="AU18"/>
    </row>
    <row r="19" spans="1:47" s="4" customFormat="1" ht="34" x14ac:dyDescent="0.2">
      <c r="A19" s="4" t="s">
        <v>91</v>
      </c>
      <c r="B19" s="4">
        <v>1</v>
      </c>
      <c r="C19" s="5" t="s">
        <v>201</v>
      </c>
      <c r="E19">
        <v>2</v>
      </c>
      <c r="F19" s="4">
        <v>2</v>
      </c>
      <c r="G19" s="4">
        <v>2</v>
      </c>
      <c r="H19" s="4">
        <v>1</v>
      </c>
      <c r="K19" s="4">
        <v>1</v>
      </c>
      <c r="T19" s="5">
        <v>2</v>
      </c>
      <c r="U19" s="4">
        <v>2</v>
      </c>
      <c r="Z19" s="4">
        <v>2</v>
      </c>
      <c r="AA19" s="5">
        <v>2</v>
      </c>
      <c r="AB19" s="5">
        <v>2</v>
      </c>
      <c r="AC19" s="4">
        <v>2</v>
      </c>
      <c r="AH19" s="1">
        <v>2</v>
      </c>
      <c r="AI19" s="1">
        <v>2</v>
      </c>
      <c r="AJ19">
        <v>2</v>
      </c>
      <c r="AK19"/>
      <c r="AL19"/>
      <c r="AM19"/>
      <c r="AN19"/>
      <c r="AO19" s="1">
        <v>2</v>
      </c>
      <c r="AP19" s="1">
        <v>2</v>
      </c>
      <c r="AQ19">
        <v>2</v>
      </c>
      <c r="AR19"/>
      <c r="AS19"/>
      <c r="AT19"/>
      <c r="AU19"/>
    </row>
    <row r="20" spans="1:47" s="4" customFormat="1" ht="85" x14ac:dyDescent="0.2">
      <c r="A20" s="4" t="s">
        <v>33</v>
      </c>
      <c r="B20" s="4">
        <v>1</v>
      </c>
      <c r="C20" s="5" t="s">
        <v>202</v>
      </c>
      <c r="E20">
        <v>2</v>
      </c>
      <c r="F20" s="4">
        <v>2</v>
      </c>
      <c r="G20" s="4">
        <v>2</v>
      </c>
      <c r="H20" s="4">
        <v>1</v>
      </c>
      <c r="K20" s="4">
        <v>1</v>
      </c>
      <c r="T20" s="5">
        <v>2</v>
      </c>
      <c r="U20" s="4">
        <v>2</v>
      </c>
      <c r="Z20" s="4">
        <v>2</v>
      </c>
      <c r="AA20" s="5">
        <v>2</v>
      </c>
      <c r="AB20" s="5">
        <v>2</v>
      </c>
      <c r="AC20" s="4">
        <v>2</v>
      </c>
      <c r="AH20" s="1">
        <v>2</v>
      </c>
      <c r="AI20" s="1">
        <v>2</v>
      </c>
      <c r="AJ20">
        <v>2</v>
      </c>
      <c r="AK20"/>
      <c r="AL20"/>
      <c r="AM20"/>
      <c r="AN20"/>
      <c r="AO20" s="1">
        <v>2</v>
      </c>
      <c r="AP20" s="1">
        <v>2</v>
      </c>
      <c r="AQ20">
        <v>2</v>
      </c>
      <c r="AR20"/>
      <c r="AS20"/>
      <c r="AT20"/>
      <c r="AU20"/>
    </row>
    <row r="21" spans="1:47" ht="68" x14ac:dyDescent="0.2">
      <c r="A21" t="s">
        <v>96</v>
      </c>
      <c r="B21" s="4">
        <v>1</v>
      </c>
      <c r="C21" s="1" t="s">
        <v>234</v>
      </c>
      <c r="E21">
        <v>2</v>
      </c>
      <c r="F21" s="4">
        <v>3</v>
      </c>
      <c r="G21" s="4">
        <v>3</v>
      </c>
      <c r="H21" s="4">
        <v>1</v>
      </c>
      <c r="K21" s="4">
        <v>1</v>
      </c>
      <c r="Q21">
        <v>1</v>
      </c>
      <c r="T21" s="1">
        <v>2</v>
      </c>
      <c r="U21" s="4">
        <v>2</v>
      </c>
      <c r="Z21" s="4">
        <v>3</v>
      </c>
      <c r="AA21" s="1">
        <v>3</v>
      </c>
      <c r="AB21" s="1">
        <v>3</v>
      </c>
      <c r="AC21" s="4">
        <v>3</v>
      </c>
      <c r="AD21" s="4"/>
      <c r="AH21" s="1">
        <v>3</v>
      </c>
      <c r="AI21" s="1">
        <v>3</v>
      </c>
      <c r="AJ21">
        <v>3</v>
      </c>
      <c r="AO21" s="1">
        <v>3</v>
      </c>
      <c r="AP21" s="1">
        <v>3</v>
      </c>
      <c r="AQ21">
        <v>3</v>
      </c>
    </row>
    <row r="22" spans="1:47" ht="68" x14ac:dyDescent="0.2">
      <c r="A22" s="102" t="s">
        <v>99</v>
      </c>
      <c r="B22" s="4">
        <v>1</v>
      </c>
      <c r="C22" s="1" t="s">
        <v>203</v>
      </c>
      <c r="E22">
        <v>4</v>
      </c>
      <c r="F22" s="4">
        <v>4</v>
      </c>
      <c r="G22" s="4">
        <v>4</v>
      </c>
      <c r="H22" s="4">
        <v>1</v>
      </c>
      <c r="K22" s="4">
        <v>2</v>
      </c>
      <c r="Q22">
        <v>1</v>
      </c>
      <c r="T22" s="1">
        <v>4</v>
      </c>
      <c r="U22" s="4">
        <v>4</v>
      </c>
      <c r="Z22" s="4">
        <v>4</v>
      </c>
      <c r="AA22" s="1">
        <v>4</v>
      </c>
      <c r="AB22" s="1">
        <v>4</v>
      </c>
      <c r="AC22" s="4">
        <v>4</v>
      </c>
      <c r="AH22" s="1">
        <v>4</v>
      </c>
      <c r="AI22" s="1">
        <v>4</v>
      </c>
      <c r="AJ22">
        <v>4</v>
      </c>
      <c r="AO22" s="1">
        <v>4</v>
      </c>
      <c r="AP22" s="1">
        <v>4</v>
      </c>
      <c r="AQ22">
        <v>4</v>
      </c>
    </row>
    <row r="23" spans="1:47" s="4" customFormat="1" ht="51" x14ac:dyDescent="0.2">
      <c r="A23" s="102"/>
      <c r="B23" s="4">
        <v>1</v>
      </c>
      <c r="C23" s="5" t="s">
        <v>204</v>
      </c>
      <c r="E23">
        <v>2</v>
      </c>
      <c r="F23" s="4">
        <v>2</v>
      </c>
      <c r="G23" s="4">
        <v>2</v>
      </c>
      <c r="H23" s="4">
        <v>1</v>
      </c>
      <c r="M23" s="4">
        <v>1</v>
      </c>
      <c r="T23" s="5">
        <v>2</v>
      </c>
      <c r="U23" s="4">
        <v>2</v>
      </c>
      <c r="Z23" s="4">
        <v>2</v>
      </c>
      <c r="AA23" s="5">
        <v>2</v>
      </c>
      <c r="AB23" s="5">
        <v>2</v>
      </c>
      <c r="AC23" s="4">
        <v>1</v>
      </c>
      <c r="AD23" s="4">
        <v>1</v>
      </c>
      <c r="AH23" s="1">
        <v>2</v>
      </c>
      <c r="AI23" s="1">
        <v>2</v>
      </c>
      <c r="AJ23">
        <v>1</v>
      </c>
      <c r="AK23">
        <v>1</v>
      </c>
      <c r="AL23"/>
      <c r="AM23"/>
      <c r="AN23" t="s">
        <v>161</v>
      </c>
      <c r="AO23" s="1">
        <v>2</v>
      </c>
      <c r="AP23" s="1">
        <v>2</v>
      </c>
      <c r="AQ23">
        <v>1</v>
      </c>
      <c r="AR23">
        <v>1</v>
      </c>
      <c r="AS23"/>
      <c r="AT23"/>
      <c r="AU23"/>
    </row>
    <row r="24" spans="1:47" s="4" customFormat="1" ht="51" x14ac:dyDescent="0.2">
      <c r="A24" s="4" t="s">
        <v>106</v>
      </c>
      <c r="B24" s="4">
        <v>1</v>
      </c>
      <c r="C24" s="5" t="s">
        <v>205</v>
      </c>
      <c r="E24">
        <v>2</v>
      </c>
      <c r="F24" s="4">
        <v>2</v>
      </c>
      <c r="G24" s="4">
        <v>2</v>
      </c>
      <c r="H24" s="4">
        <v>1</v>
      </c>
      <c r="K24" s="4">
        <v>1</v>
      </c>
      <c r="T24" s="5">
        <v>2</v>
      </c>
      <c r="U24" s="4">
        <v>2</v>
      </c>
      <c r="Z24" s="4">
        <v>2</v>
      </c>
      <c r="AA24" s="5">
        <v>2</v>
      </c>
      <c r="AB24" s="5">
        <v>2</v>
      </c>
      <c r="AC24" s="4">
        <v>2</v>
      </c>
      <c r="AH24" s="1">
        <v>2</v>
      </c>
      <c r="AI24" s="1">
        <v>2</v>
      </c>
      <c r="AJ24">
        <v>2</v>
      </c>
      <c r="AK24"/>
      <c r="AL24"/>
      <c r="AM24"/>
      <c r="AN24"/>
      <c r="AO24" s="1">
        <v>2</v>
      </c>
      <c r="AP24" s="1">
        <v>2</v>
      </c>
      <c r="AQ24">
        <v>2</v>
      </c>
      <c r="AR24"/>
      <c r="AS24"/>
      <c r="AT24"/>
      <c r="AU24"/>
    </row>
    <row r="25" spans="1:47" ht="51" x14ac:dyDescent="0.2">
      <c r="A25" t="s">
        <v>38</v>
      </c>
      <c r="B25" s="4">
        <v>1</v>
      </c>
      <c r="C25" s="1" t="s">
        <v>206</v>
      </c>
      <c r="E25">
        <v>2</v>
      </c>
      <c r="F25" s="4">
        <v>2</v>
      </c>
      <c r="G25" s="4">
        <v>2</v>
      </c>
      <c r="H25" s="4">
        <v>1</v>
      </c>
      <c r="K25">
        <v>1</v>
      </c>
      <c r="T25" s="1">
        <v>2</v>
      </c>
      <c r="U25">
        <v>2</v>
      </c>
      <c r="Z25" s="4">
        <v>2</v>
      </c>
      <c r="AA25" s="1">
        <v>2</v>
      </c>
      <c r="AB25" s="1">
        <v>2</v>
      </c>
      <c r="AC25" s="4">
        <v>2</v>
      </c>
      <c r="AH25" s="1">
        <v>2</v>
      </c>
      <c r="AI25" s="1">
        <v>2</v>
      </c>
      <c r="AJ25">
        <v>2</v>
      </c>
      <c r="AO25" s="1">
        <v>2</v>
      </c>
      <c r="AP25" s="1">
        <v>2</v>
      </c>
      <c r="AQ25">
        <v>2</v>
      </c>
    </row>
    <row r="26" spans="1:47" s="4" customFormat="1" ht="34" x14ac:dyDescent="0.2">
      <c r="A26" s="4" t="s">
        <v>112</v>
      </c>
      <c r="B26" s="4">
        <v>1</v>
      </c>
      <c r="C26" s="5" t="s">
        <v>207</v>
      </c>
      <c r="E26">
        <v>2</v>
      </c>
      <c r="F26" s="4">
        <v>2</v>
      </c>
      <c r="G26" s="4">
        <v>2</v>
      </c>
      <c r="H26" s="4">
        <v>1</v>
      </c>
      <c r="K26" s="4">
        <v>1</v>
      </c>
      <c r="T26" s="5">
        <v>2</v>
      </c>
      <c r="U26" s="4">
        <v>2</v>
      </c>
      <c r="Z26" s="4">
        <v>2</v>
      </c>
      <c r="AA26" s="5">
        <v>2</v>
      </c>
      <c r="AB26" s="5">
        <v>2</v>
      </c>
      <c r="AC26" s="4">
        <v>2</v>
      </c>
      <c r="AH26" s="1">
        <v>2</v>
      </c>
      <c r="AI26" s="1">
        <v>2</v>
      </c>
      <c r="AJ26">
        <v>2</v>
      </c>
      <c r="AK26"/>
      <c r="AL26"/>
      <c r="AM26"/>
      <c r="AN26"/>
      <c r="AO26" s="1">
        <v>2</v>
      </c>
      <c r="AP26" s="1">
        <v>2</v>
      </c>
      <c r="AQ26">
        <v>2</v>
      </c>
      <c r="AR26"/>
      <c r="AS26"/>
      <c r="AT26"/>
      <c r="AU26"/>
    </row>
    <row r="27" spans="1:47" s="4" customFormat="1" ht="34" x14ac:dyDescent="0.2">
      <c r="A27" s="4" t="s">
        <v>208</v>
      </c>
      <c r="B27" s="4">
        <v>1</v>
      </c>
      <c r="C27" s="5" t="s">
        <v>209</v>
      </c>
      <c r="E27">
        <v>1</v>
      </c>
      <c r="F27" s="4">
        <v>1</v>
      </c>
      <c r="G27" s="4">
        <v>1</v>
      </c>
      <c r="H27" s="4">
        <v>1</v>
      </c>
      <c r="T27" s="5">
        <v>1</v>
      </c>
      <c r="U27" s="4">
        <v>1</v>
      </c>
      <c r="Z27" s="4">
        <v>1</v>
      </c>
      <c r="AA27" s="5">
        <v>1</v>
      </c>
      <c r="AB27" s="5">
        <v>1</v>
      </c>
      <c r="AC27" s="4">
        <v>1</v>
      </c>
      <c r="AH27" s="1">
        <v>1</v>
      </c>
      <c r="AI27" s="1">
        <v>1</v>
      </c>
      <c r="AJ27">
        <v>1</v>
      </c>
      <c r="AK27"/>
      <c r="AL27"/>
      <c r="AM27"/>
      <c r="AN27"/>
      <c r="AO27" s="1">
        <v>1</v>
      </c>
      <c r="AP27" s="1">
        <v>1</v>
      </c>
      <c r="AQ27">
        <v>1</v>
      </c>
      <c r="AR27"/>
      <c r="AS27"/>
      <c r="AT27"/>
      <c r="AU27"/>
    </row>
    <row r="28" spans="1:47" s="4" customFormat="1" ht="51" x14ac:dyDescent="0.2">
      <c r="A28" s="4" t="s">
        <v>210</v>
      </c>
      <c r="B28" s="4">
        <v>1</v>
      </c>
      <c r="C28" s="5" t="s">
        <v>211</v>
      </c>
      <c r="E28">
        <v>2</v>
      </c>
      <c r="F28" s="4">
        <v>2</v>
      </c>
      <c r="G28" s="4">
        <v>2</v>
      </c>
      <c r="H28" s="4">
        <v>1</v>
      </c>
      <c r="M28" s="4">
        <v>1</v>
      </c>
      <c r="T28" s="5">
        <v>2</v>
      </c>
      <c r="U28" s="4">
        <v>2</v>
      </c>
      <c r="Z28" s="4">
        <v>2</v>
      </c>
      <c r="AA28" s="5">
        <v>2</v>
      </c>
      <c r="AB28" s="5">
        <v>2</v>
      </c>
      <c r="AC28" s="4">
        <v>2</v>
      </c>
      <c r="AH28" s="1">
        <v>2</v>
      </c>
      <c r="AI28" s="1">
        <v>2</v>
      </c>
      <c r="AJ28">
        <v>2</v>
      </c>
      <c r="AK28"/>
      <c r="AL28"/>
      <c r="AM28"/>
      <c r="AN28"/>
      <c r="AO28" s="1">
        <v>2</v>
      </c>
      <c r="AP28" s="1">
        <v>2</v>
      </c>
      <c r="AQ28">
        <v>2</v>
      </c>
      <c r="AR28"/>
      <c r="AS28"/>
      <c r="AT28"/>
      <c r="AU28"/>
    </row>
    <row r="29" spans="1:47" s="15" customFormat="1" ht="102" x14ac:dyDescent="0.2">
      <c r="A29" s="117" t="s">
        <v>212</v>
      </c>
      <c r="B29" s="15">
        <v>1</v>
      </c>
      <c r="C29" s="16" t="s">
        <v>213</v>
      </c>
      <c r="E29">
        <v>3</v>
      </c>
      <c r="F29" s="15">
        <v>3</v>
      </c>
      <c r="G29" s="15">
        <v>5</v>
      </c>
      <c r="H29" s="15">
        <v>1</v>
      </c>
      <c r="I29" s="15">
        <v>1</v>
      </c>
      <c r="J29" s="15">
        <v>1</v>
      </c>
      <c r="K29" s="15">
        <v>1</v>
      </c>
      <c r="P29" s="15">
        <v>1</v>
      </c>
      <c r="T29" s="16">
        <v>3</v>
      </c>
      <c r="U29" s="15">
        <v>3</v>
      </c>
      <c r="Z29" s="15">
        <v>5</v>
      </c>
      <c r="AA29" s="16">
        <v>5</v>
      </c>
      <c r="AB29" s="16">
        <v>5</v>
      </c>
      <c r="AC29" s="15">
        <v>5</v>
      </c>
      <c r="AH29" s="16">
        <v>5</v>
      </c>
      <c r="AI29" s="16">
        <v>5</v>
      </c>
      <c r="AJ29" s="15">
        <v>5</v>
      </c>
      <c r="AO29" s="16">
        <v>5</v>
      </c>
      <c r="AP29" s="16">
        <v>5</v>
      </c>
      <c r="AQ29" s="15">
        <v>5</v>
      </c>
    </row>
    <row r="30" spans="1:47" ht="17" x14ac:dyDescent="0.2">
      <c r="A30" s="117"/>
      <c r="B30" s="4">
        <v>2</v>
      </c>
      <c r="C30" s="1" t="s">
        <v>214</v>
      </c>
      <c r="E30">
        <v>1</v>
      </c>
      <c r="F30" s="4">
        <v>1</v>
      </c>
      <c r="G30" s="4">
        <v>1</v>
      </c>
      <c r="H30" s="4">
        <v>1</v>
      </c>
      <c r="T30" s="1">
        <v>1</v>
      </c>
      <c r="U30" s="4">
        <v>1</v>
      </c>
      <c r="Z30" s="4">
        <v>1</v>
      </c>
      <c r="AA30" s="1">
        <v>1</v>
      </c>
      <c r="AB30" s="1">
        <v>1</v>
      </c>
      <c r="AC30" s="4">
        <v>1</v>
      </c>
      <c r="AH30" s="1">
        <v>1</v>
      </c>
      <c r="AI30" s="1">
        <v>1</v>
      </c>
      <c r="AJ30">
        <v>1</v>
      </c>
      <c r="AO30" s="1">
        <v>1</v>
      </c>
      <c r="AP30" s="1">
        <v>1</v>
      </c>
      <c r="AQ30">
        <v>1</v>
      </c>
    </row>
    <row r="31" spans="1:47" s="4" customFormat="1" ht="51" x14ac:dyDescent="0.2">
      <c r="A31" s="4" t="s">
        <v>215</v>
      </c>
      <c r="B31" s="4">
        <v>1</v>
      </c>
      <c r="C31" s="5" t="s">
        <v>216</v>
      </c>
      <c r="E31">
        <v>1</v>
      </c>
      <c r="F31" s="4">
        <v>1</v>
      </c>
      <c r="G31" s="4">
        <v>1</v>
      </c>
      <c r="H31" s="4">
        <v>1</v>
      </c>
      <c r="T31" s="5">
        <v>1</v>
      </c>
      <c r="U31" s="4">
        <v>1</v>
      </c>
      <c r="Z31" s="4">
        <v>1</v>
      </c>
      <c r="AA31" s="5">
        <v>1</v>
      </c>
      <c r="AB31" s="5">
        <v>1</v>
      </c>
      <c r="AC31" s="4">
        <v>1</v>
      </c>
      <c r="AH31" s="1">
        <v>1</v>
      </c>
      <c r="AI31" s="1">
        <v>1</v>
      </c>
      <c r="AJ31">
        <v>1</v>
      </c>
      <c r="AK31"/>
      <c r="AL31"/>
      <c r="AM31"/>
      <c r="AN31"/>
      <c r="AO31" s="1">
        <v>1</v>
      </c>
      <c r="AP31" s="1">
        <v>1</v>
      </c>
      <c r="AQ31">
        <v>1</v>
      </c>
      <c r="AR31"/>
      <c r="AS31"/>
      <c r="AT31"/>
      <c r="AU31"/>
    </row>
    <row r="32" spans="1:47" ht="51" x14ac:dyDescent="0.2">
      <c r="A32" t="s">
        <v>217</v>
      </c>
      <c r="B32" s="4">
        <v>1</v>
      </c>
      <c r="C32" s="1" t="s">
        <v>218</v>
      </c>
      <c r="E32">
        <v>2</v>
      </c>
      <c r="F32" s="4">
        <v>2</v>
      </c>
      <c r="G32" s="4">
        <v>2</v>
      </c>
      <c r="H32" s="4">
        <v>1</v>
      </c>
      <c r="K32">
        <v>1</v>
      </c>
      <c r="T32" s="1">
        <v>2</v>
      </c>
      <c r="U32" s="4">
        <v>2</v>
      </c>
      <c r="Z32" s="4">
        <v>2</v>
      </c>
      <c r="AA32" s="1">
        <v>2</v>
      </c>
      <c r="AB32" s="1">
        <v>2</v>
      </c>
      <c r="AC32" s="4">
        <v>2</v>
      </c>
      <c r="AH32" s="1">
        <v>2</v>
      </c>
      <c r="AI32" s="1">
        <v>2</v>
      </c>
      <c r="AJ32">
        <v>2</v>
      </c>
      <c r="AO32" s="1">
        <v>2</v>
      </c>
      <c r="AP32" s="1">
        <v>2</v>
      </c>
      <c r="AQ32">
        <v>2</v>
      </c>
    </row>
    <row r="33" spans="1:47" s="4" customFormat="1" ht="68" x14ac:dyDescent="0.2">
      <c r="A33" s="4" t="s">
        <v>219</v>
      </c>
      <c r="B33" s="4">
        <v>1</v>
      </c>
      <c r="C33" s="5" t="s">
        <v>220</v>
      </c>
      <c r="E33">
        <v>2</v>
      </c>
      <c r="F33" s="4">
        <v>2</v>
      </c>
      <c r="G33" s="4">
        <v>2</v>
      </c>
      <c r="H33" s="4">
        <v>1</v>
      </c>
      <c r="M33" s="4">
        <v>1</v>
      </c>
      <c r="T33" s="5">
        <v>2</v>
      </c>
      <c r="U33" s="4">
        <v>2</v>
      </c>
      <c r="Z33" s="4">
        <v>2</v>
      </c>
      <c r="AA33" s="5">
        <v>2</v>
      </c>
      <c r="AB33" s="5">
        <v>2</v>
      </c>
      <c r="AC33" s="4">
        <v>2</v>
      </c>
      <c r="AH33" s="1">
        <v>2</v>
      </c>
      <c r="AI33" s="1">
        <v>2</v>
      </c>
      <c r="AJ33">
        <v>2</v>
      </c>
      <c r="AK33"/>
      <c r="AL33"/>
      <c r="AM33"/>
      <c r="AN33"/>
      <c r="AO33" s="1">
        <v>2</v>
      </c>
      <c r="AP33" s="1">
        <v>2</v>
      </c>
      <c r="AQ33">
        <v>2</v>
      </c>
      <c r="AR33"/>
      <c r="AS33"/>
      <c r="AT33"/>
      <c r="AU33"/>
    </row>
    <row r="34" spans="1:47" s="4" customFormat="1" ht="119" x14ac:dyDescent="0.2">
      <c r="A34" s="4" t="s">
        <v>13</v>
      </c>
      <c r="B34" s="4">
        <v>1</v>
      </c>
      <c r="C34" s="5" t="s">
        <v>221</v>
      </c>
      <c r="E34">
        <v>4</v>
      </c>
      <c r="F34" s="4">
        <v>5</v>
      </c>
      <c r="G34" s="4">
        <v>5</v>
      </c>
      <c r="H34" s="4">
        <v>1</v>
      </c>
      <c r="K34" s="4">
        <v>1</v>
      </c>
      <c r="P34" s="4">
        <v>1</v>
      </c>
      <c r="Q34" s="4">
        <v>1</v>
      </c>
      <c r="R34" s="4">
        <v>1</v>
      </c>
      <c r="T34" s="5">
        <v>4</v>
      </c>
      <c r="U34" s="4">
        <v>4</v>
      </c>
      <c r="Z34" s="4">
        <v>5</v>
      </c>
      <c r="AA34" s="5">
        <v>4</v>
      </c>
      <c r="AB34" s="5"/>
      <c r="AG34" s="4" t="s">
        <v>98</v>
      </c>
      <c r="AH34" s="1">
        <v>5</v>
      </c>
      <c r="AI34" s="1">
        <v>5</v>
      </c>
      <c r="AJ34">
        <v>5</v>
      </c>
      <c r="AK34"/>
      <c r="AL34"/>
      <c r="AM34"/>
      <c r="AN34"/>
      <c r="AO34" s="1">
        <v>5</v>
      </c>
      <c r="AP34" s="1">
        <v>5</v>
      </c>
      <c r="AQ34">
        <v>5</v>
      </c>
      <c r="AR34"/>
      <c r="AS34"/>
      <c r="AT34"/>
      <c r="AU34"/>
    </row>
    <row r="35" spans="1:47" s="4" customFormat="1" ht="51" x14ac:dyDescent="0.2">
      <c r="A35" s="4" t="s">
        <v>125</v>
      </c>
      <c r="B35" s="4">
        <v>1</v>
      </c>
      <c r="C35" s="5" t="s">
        <v>222</v>
      </c>
      <c r="E35">
        <v>2</v>
      </c>
      <c r="F35" s="4">
        <v>2</v>
      </c>
      <c r="G35" s="4">
        <v>2</v>
      </c>
      <c r="H35" s="4">
        <v>1</v>
      </c>
      <c r="K35" s="4">
        <v>1</v>
      </c>
      <c r="T35" s="5">
        <v>2</v>
      </c>
      <c r="U35" s="4">
        <v>2</v>
      </c>
      <c r="Z35" s="4">
        <v>2</v>
      </c>
      <c r="AA35" s="5">
        <v>2</v>
      </c>
      <c r="AB35" s="5">
        <v>2</v>
      </c>
      <c r="AC35" s="4">
        <v>2</v>
      </c>
      <c r="AH35" s="1">
        <v>2</v>
      </c>
      <c r="AI35" s="1">
        <v>2</v>
      </c>
      <c r="AJ35">
        <v>2</v>
      </c>
      <c r="AK35"/>
      <c r="AL35"/>
      <c r="AM35"/>
      <c r="AN35"/>
      <c r="AO35" s="1">
        <v>2</v>
      </c>
      <c r="AP35" s="1">
        <v>2</v>
      </c>
      <c r="AQ35">
        <v>2</v>
      </c>
      <c r="AR35"/>
      <c r="AS35"/>
      <c r="AT35"/>
      <c r="AU35"/>
    </row>
    <row r="36" spans="1:47" s="4" customFormat="1" ht="68" x14ac:dyDescent="0.2">
      <c r="A36" s="4" t="s">
        <v>127</v>
      </c>
      <c r="B36" s="4">
        <v>1</v>
      </c>
      <c r="C36" s="5" t="s">
        <v>223</v>
      </c>
      <c r="E36">
        <v>3</v>
      </c>
      <c r="F36" s="4">
        <v>3</v>
      </c>
      <c r="G36" s="4">
        <v>3</v>
      </c>
      <c r="H36" s="4">
        <v>1</v>
      </c>
      <c r="K36" s="4">
        <v>1</v>
      </c>
      <c r="R36" s="4">
        <v>1</v>
      </c>
      <c r="T36" s="5">
        <v>3</v>
      </c>
      <c r="U36" s="4">
        <v>3</v>
      </c>
      <c r="Z36" s="4">
        <v>3</v>
      </c>
      <c r="AA36" s="5">
        <v>3</v>
      </c>
      <c r="AB36" s="5">
        <v>3</v>
      </c>
      <c r="AC36" s="4">
        <v>3</v>
      </c>
      <c r="AH36" s="1">
        <v>2</v>
      </c>
      <c r="AI36" s="1">
        <v>2</v>
      </c>
      <c r="AJ36">
        <v>2</v>
      </c>
      <c r="AK36"/>
      <c r="AL36"/>
      <c r="AM36">
        <v>1</v>
      </c>
      <c r="AN36" t="s">
        <v>161</v>
      </c>
      <c r="AO36" s="5">
        <v>3</v>
      </c>
      <c r="AP36" s="5">
        <v>3</v>
      </c>
      <c r="AQ36" s="4">
        <v>3</v>
      </c>
      <c r="AR36"/>
      <c r="AS36"/>
      <c r="AT36"/>
      <c r="AU36"/>
    </row>
    <row r="37" spans="1:47" s="4" customFormat="1" ht="102" x14ac:dyDescent="0.2">
      <c r="A37" s="4" t="s">
        <v>131</v>
      </c>
      <c r="B37" s="4">
        <v>1</v>
      </c>
      <c r="C37" s="5" t="s">
        <v>224</v>
      </c>
      <c r="E37">
        <v>2</v>
      </c>
      <c r="F37" s="4">
        <v>3</v>
      </c>
      <c r="G37" s="4">
        <v>4</v>
      </c>
      <c r="H37" s="4">
        <v>1</v>
      </c>
      <c r="K37" s="4">
        <v>1</v>
      </c>
      <c r="Q37" s="4">
        <v>1</v>
      </c>
      <c r="S37" s="4">
        <v>1</v>
      </c>
      <c r="T37" s="5">
        <v>2</v>
      </c>
      <c r="U37" s="4">
        <v>2</v>
      </c>
      <c r="Z37" s="4">
        <v>4</v>
      </c>
      <c r="AA37" s="5">
        <v>3</v>
      </c>
      <c r="AB37" s="5">
        <v>4</v>
      </c>
      <c r="AC37" s="4">
        <v>4</v>
      </c>
      <c r="AH37" s="1">
        <v>3</v>
      </c>
      <c r="AI37" s="1">
        <v>4</v>
      </c>
      <c r="AJ37">
        <v>4</v>
      </c>
      <c r="AK37"/>
      <c r="AL37"/>
      <c r="AM37"/>
      <c r="AN37"/>
      <c r="AO37" s="1">
        <v>3</v>
      </c>
      <c r="AP37" s="1">
        <v>4</v>
      </c>
      <c r="AQ37">
        <v>4</v>
      </c>
      <c r="AR37"/>
      <c r="AS37"/>
      <c r="AT37"/>
      <c r="AU37"/>
    </row>
    <row r="38" spans="1:47" s="4" customFormat="1" ht="51" x14ac:dyDescent="0.2">
      <c r="A38" s="4" t="s">
        <v>136</v>
      </c>
      <c r="B38" s="4">
        <v>1</v>
      </c>
      <c r="C38" s="5" t="s">
        <v>225</v>
      </c>
      <c r="E38">
        <v>2</v>
      </c>
      <c r="F38" s="4">
        <v>2</v>
      </c>
      <c r="G38" s="4">
        <v>2</v>
      </c>
      <c r="H38" s="4">
        <v>1</v>
      </c>
      <c r="K38" s="4">
        <v>1</v>
      </c>
      <c r="T38" s="5">
        <v>2</v>
      </c>
      <c r="U38" s="4">
        <v>2</v>
      </c>
      <c r="Z38" s="4">
        <v>2</v>
      </c>
      <c r="AA38" s="5">
        <v>2</v>
      </c>
      <c r="AB38" s="5">
        <v>2</v>
      </c>
      <c r="AC38" s="4">
        <v>2</v>
      </c>
      <c r="AH38" s="1">
        <v>2</v>
      </c>
      <c r="AI38" s="1">
        <v>2</v>
      </c>
      <c r="AJ38">
        <v>2</v>
      </c>
      <c r="AK38"/>
      <c r="AL38"/>
      <c r="AM38"/>
      <c r="AN38"/>
      <c r="AO38" s="1">
        <v>2</v>
      </c>
      <c r="AP38" s="1">
        <v>2</v>
      </c>
      <c r="AQ38">
        <v>2</v>
      </c>
      <c r="AR38"/>
      <c r="AS38"/>
      <c r="AT38"/>
      <c r="AU38"/>
    </row>
    <row r="39" spans="1:47" s="4" customFormat="1" ht="68" x14ac:dyDescent="0.2">
      <c r="A39" s="4" t="s">
        <v>140</v>
      </c>
      <c r="B39" s="4">
        <v>1</v>
      </c>
      <c r="C39" s="5" t="s">
        <v>226</v>
      </c>
      <c r="E39">
        <v>2</v>
      </c>
      <c r="F39" s="4">
        <v>2</v>
      </c>
      <c r="G39" s="4">
        <v>2</v>
      </c>
      <c r="H39" s="4">
        <v>1</v>
      </c>
      <c r="K39" s="4">
        <v>1</v>
      </c>
      <c r="T39" s="5">
        <v>2</v>
      </c>
      <c r="U39" s="4">
        <v>2</v>
      </c>
      <c r="Z39" s="4">
        <v>2</v>
      </c>
      <c r="AA39" s="5">
        <v>2</v>
      </c>
      <c r="AB39" s="5">
        <v>2</v>
      </c>
      <c r="AC39" s="4">
        <v>2</v>
      </c>
      <c r="AH39" s="1">
        <v>2</v>
      </c>
      <c r="AI39" s="1">
        <v>2</v>
      </c>
      <c r="AJ39">
        <v>2</v>
      </c>
      <c r="AK39"/>
      <c r="AL39"/>
      <c r="AM39"/>
      <c r="AN39"/>
      <c r="AO39" s="1">
        <v>2</v>
      </c>
      <c r="AP39" s="1">
        <v>2</v>
      </c>
      <c r="AQ39">
        <v>2</v>
      </c>
      <c r="AR39"/>
      <c r="AS39"/>
      <c r="AT39"/>
      <c r="AU39"/>
    </row>
    <row r="40" spans="1:47" s="4" customFormat="1" ht="85" x14ac:dyDescent="0.2">
      <c r="A40" s="117" t="s">
        <v>142</v>
      </c>
      <c r="B40" s="4">
        <v>1</v>
      </c>
      <c r="C40" s="5" t="s">
        <v>227</v>
      </c>
      <c r="E40">
        <v>3</v>
      </c>
      <c r="F40" s="4">
        <v>3</v>
      </c>
      <c r="G40" s="4">
        <v>4</v>
      </c>
      <c r="H40" s="4">
        <v>1</v>
      </c>
      <c r="I40" s="4">
        <v>1</v>
      </c>
      <c r="K40" s="4">
        <v>1</v>
      </c>
      <c r="M40" s="4">
        <v>1</v>
      </c>
      <c r="T40" s="5">
        <v>3</v>
      </c>
      <c r="U40" s="4">
        <v>3</v>
      </c>
      <c r="Z40" s="4">
        <v>4</v>
      </c>
      <c r="AA40" s="5">
        <v>3</v>
      </c>
      <c r="AB40" s="5">
        <v>4</v>
      </c>
      <c r="AC40" s="4">
        <v>4</v>
      </c>
      <c r="AH40" s="1">
        <v>3</v>
      </c>
      <c r="AI40" s="1">
        <v>4</v>
      </c>
      <c r="AJ40">
        <v>4</v>
      </c>
      <c r="AK40"/>
      <c r="AL40"/>
      <c r="AM40"/>
      <c r="AN40"/>
      <c r="AO40" s="1">
        <v>3</v>
      </c>
      <c r="AP40" s="1">
        <v>4</v>
      </c>
      <c r="AQ40">
        <v>4</v>
      </c>
      <c r="AR40"/>
      <c r="AS40"/>
      <c r="AT40"/>
      <c r="AU40"/>
    </row>
    <row r="41" spans="1:47" s="4" customFormat="1" ht="68" x14ac:dyDescent="0.2">
      <c r="A41" s="117"/>
      <c r="B41" s="4">
        <v>2</v>
      </c>
      <c r="C41" s="5" t="s">
        <v>228</v>
      </c>
      <c r="E41">
        <v>2</v>
      </c>
      <c r="F41" s="4">
        <v>2</v>
      </c>
      <c r="G41" s="4">
        <v>4</v>
      </c>
      <c r="H41" s="4">
        <v>1</v>
      </c>
      <c r="I41" s="4">
        <v>1</v>
      </c>
      <c r="K41" s="4">
        <v>1</v>
      </c>
      <c r="S41" s="4">
        <v>1</v>
      </c>
      <c r="T41" s="5">
        <v>2</v>
      </c>
      <c r="U41" s="4">
        <v>2</v>
      </c>
      <c r="Z41" s="4">
        <v>4</v>
      </c>
      <c r="AA41" s="5">
        <v>2</v>
      </c>
      <c r="AB41" s="5">
        <v>4</v>
      </c>
      <c r="AC41" s="4">
        <v>4</v>
      </c>
      <c r="AH41" s="1">
        <v>2</v>
      </c>
      <c r="AI41" s="1">
        <v>4</v>
      </c>
      <c r="AJ41">
        <v>4</v>
      </c>
      <c r="AK41"/>
      <c r="AL41"/>
      <c r="AM41"/>
      <c r="AN41"/>
      <c r="AO41" s="1">
        <v>2</v>
      </c>
      <c r="AP41" s="1">
        <v>4</v>
      </c>
      <c r="AQ41">
        <v>4</v>
      </c>
      <c r="AR41"/>
      <c r="AS41"/>
      <c r="AT41"/>
      <c r="AU41"/>
    </row>
    <row r="42" spans="1:47" ht="34" x14ac:dyDescent="0.2">
      <c r="A42" t="s">
        <v>146</v>
      </c>
      <c r="B42" s="4">
        <v>1</v>
      </c>
      <c r="C42" s="1" t="s">
        <v>229</v>
      </c>
      <c r="E42">
        <v>2</v>
      </c>
      <c r="F42" s="4">
        <v>2</v>
      </c>
      <c r="G42" s="4">
        <v>2</v>
      </c>
      <c r="H42" s="4">
        <v>1</v>
      </c>
      <c r="K42" s="4">
        <v>1</v>
      </c>
      <c r="T42" s="1">
        <v>2</v>
      </c>
      <c r="U42" s="4">
        <v>2</v>
      </c>
      <c r="Z42" s="4">
        <v>2</v>
      </c>
      <c r="AA42" s="1">
        <v>2</v>
      </c>
      <c r="AB42" s="1">
        <v>2</v>
      </c>
      <c r="AC42" s="4">
        <v>2</v>
      </c>
      <c r="AH42" s="1">
        <v>2</v>
      </c>
      <c r="AI42" s="1">
        <v>2</v>
      </c>
      <c r="AJ42">
        <v>2</v>
      </c>
      <c r="AO42" s="1">
        <v>2</v>
      </c>
      <c r="AP42" s="1">
        <v>2</v>
      </c>
      <c r="AQ42">
        <v>2</v>
      </c>
    </row>
    <row r="43" spans="1:47" ht="68" x14ac:dyDescent="0.2">
      <c r="A43" t="s">
        <v>148</v>
      </c>
      <c r="B43" s="4">
        <v>1</v>
      </c>
      <c r="C43" s="1" t="s">
        <v>230</v>
      </c>
      <c r="E43">
        <v>2</v>
      </c>
      <c r="F43" s="4">
        <v>2</v>
      </c>
      <c r="G43" s="4">
        <v>2</v>
      </c>
      <c r="H43" s="4">
        <v>1</v>
      </c>
      <c r="M43">
        <v>1</v>
      </c>
      <c r="T43" s="1">
        <v>0</v>
      </c>
      <c r="U43" s="4"/>
      <c r="Z43" s="4">
        <v>2</v>
      </c>
      <c r="AA43" s="1">
        <v>0</v>
      </c>
      <c r="AG43" t="s">
        <v>231</v>
      </c>
      <c r="AH43" s="1">
        <v>2</v>
      </c>
      <c r="AI43" s="1">
        <v>2</v>
      </c>
      <c r="AJ43">
        <v>2</v>
      </c>
      <c r="AO43" s="1">
        <v>2</v>
      </c>
      <c r="AP43" s="1">
        <v>2</v>
      </c>
      <c r="AQ43">
        <v>2</v>
      </c>
    </row>
    <row r="44" spans="1:47" s="4" customFormat="1" ht="51" x14ac:dyDescent="0.2">
      <c r="A44" s="4" t="s">
        <v>150</v>
      </c>
      <c r="B44" s="4">
        <v>1</v>
      </c>
      <c r="C44" s="5" t="s">
        <v>232</v>
      </c>
      <c r="E44">
        <v>2</v>
      </c>
      <c r="F44" s="4">
        <v>2</v>
      </c>
      <c r="G44" s="4">
        <v>2</v>
      </c>
      <c r="H44" s="4">
        <v>1</v>
      </c>
      <c r="K44" s="4">
        <v>1</v>
      </c>
      <c r="T44" s="5">
        <v>2</v>
      </c>
      <c r="U44" s="4">
        <v>2</v>
      </c>
      <c r="Z44" s="4">
        <v>2</v>
      </c>
      <c r="AA44" s="5">
        <v>2</v>
      </c>
      <c r="AB44" s="5">
        <v>2</v>
      </c>
      <c r="AC44" s="4">
        <v>2</v>
      </c>
      <c r="AH44" s="1">
        <v>2</v>
      </c>
      <c r="AI44" s="1">
        <v>2</v>
      </c>
      <c r="AJ44">
        <v>2</v>
      </c>
      <c r="AK44"/>
      <c r="AL44"/>
      <c r="AM44"/>
      <c r="AN44"/>
      <c r="AO44" s="1">
        <v>2</v>
      </c>
      <c r="AP44" s="1">
        <v>2</v>
      </c>
      <c r="AQ44">
        <v>2</v>
      </c>
      <c r="AR44"/>
      <c r="AS44"/>
      <c r="AT44"/>
      <c r="AU44"/>
    </row>
    <row r="45" spans="1:47" ht="68" x14ac:dyDescent="0.2">
      <c r="A45" s="117" t="s">
        <v>233</v>
      </c>
      <c r="B45" s="4">
        <v>1</v>
      </c>
      <c r="C45" s="1" t="s">
        <v>235</v>
      </c>
      <c r="D45" t="s">
        <v>58</v>
      </c>
      <c r="E45">
        <v>2</v>
      </c>
      <c r="F45" s="4">
        <v>2</v>
      </c>
      <c r="G45" s="4">
        <v>2</v>
      </c>
      <c r="H45" s="4">
        <v>1</v>
      </c>
      <c r="K45" s="4">
        <v>1</v>
      </c>
      <c r="T45" s="1">
        <v>2</v>
      </c>
      <c r="U45" s="4">
        <v>2</v>
      </c>
      <c r="Z45" s="4">
        <v>2</v>
      </c>
      <c r="AA45" s="1">
        <v>2</v>
      </c>
      <c r="AH45" s="1">
        <v>1</v>
      </c>
      <c r="AI45" s="1">
        <v>1</v>
      </c>
      <c r="AK45">
        <v>1</v>
      </c>
      <c r="AM45">
        <v>1</v>
      </c>
      <c r="AN45" t="s">
        <v>338</v>
      </c>
      <c r="AO45" s="1">
        <v>1</v>
      </c>
      <c r="AP45" s="1">
        <v>1</v>
      </c>
      <c r="AR45">
        <v>1</v>
      </c>
      <c r="AT45">
        <v>1</v>
      </c>
      <c r="AU45" t="s">
        <v>338</v>
      </c>
    </row>
    <row r="46" spans="1:47" ht="68" x14ac:dyDescent="0.2">
      <c r="A46" s="117"/>
      <c r="B46" s="4">
        <v>2</v>
      </c>
      <c r="C46" s="1" t="s">
        <v>236</v>
      </c>
      <c r="D46" t="s">
        <v>58</v>
      </c>
      <c r="E46">
        <v>2</v>
      </c>
      <c r="F46" s="4">
        <v>2</v>
      </c>
      <c r="G46" s="4">
        <v>2</v>
      </c>
      <c r="H46" s="4">
        <v>1</v>
      </c>
      <c r="K46" s="4">
        <v>1</v>
      </c>
      <c r="T46" s="1">
        <v>2</v>
      </c>
      <c r="U46" s="4">
        <v>2</v>
      </c>
      <c r="Z46" s="4">
        <v>2</v>
      </c>
      <c r="AA46" s="1">
        <v>2</v>
      </c>
      <c r="AH46" s="1">
        <v>2</v>
      </c>
      <c r="AI46" s="1">
        <v>2</v>
      </c>
      <c r="AJ46">
        <v>1</v>
      </c>
      <c r="AK46">
        <v>1</v>
      </c>
      <c r="AO46" s="1">
        <v>2</v>
      </c>
      <c r="AP46" s="1">
        <v>2</v>
      </c>
      <c r="AQ46">
        <v>1</v>
      </c>
      <c r="AR46">
        <v>1</v>
      </c>
    </row>
    <row r="47" spans="1:47" x14ac:dyDescent="0.2">
      <c r="E47">
        <f>SUM(E4:E46)</f>
        <v>90</v>
      </c>
      <c r="F47">
        <f>SUM(F4:F46)</f>
        <v>94</v>
      </c>
      <c r="G47">
        <f t="shared" ref="G47:AN47" si="0">SUM(G4:G46)</f>
        <v>102</v>
      </c>
      <c r="H47">
        <f t="shared" si="0"/>
        <v>43</v>
      </c>
      <c r="I47">
        <f t="shared" si="0"/>
        <v>3</v>
      </c>
      <c r="J47">
        <f t="shared" si="0"/>
        <v>1</v>
      </c>
      <c r="K47">
        <f t="shared" si="0"/>
        <v>31</v>
      </c>
      <c r="L47">
        <f t="shared" si="0"/>
        <v>1</v>
      </c>
      <c r="M47">
        <f t="shared" si="0"/>
        <v>8</v>
      </c>
      <c r="N47">
        <f t="shared" si="0"/>
        <v>0</v>
      </c>
      <c r="O47">
        <f t="shared" si="0"/>
        <v>0</v>
      </c>
      <c r="P47">
        <f t="shared" si="0"/>
        <v>2</v>
      </c>
      <c r="Q47">
        <f t="shared" si="0"/>
        <v>5</v>
      </c>
      <c r="R47">
        <f t="shared" si="0"/>
        <v>5</v>
      </c>
      <c r="S47">
        <f t="shared" si="0"/>
        <v>3</v>
      </c>
      <c r="T47">
        <f t="shared" si="0"/>
        <v>88</v>
      </c>
      <c r="U47">
        <f t="shared" si="0"/>
        <v>88</v>
      </c>
      <c r="V47">
        <f t="shared" si="0"/>
        <v>0</v>
      </c>
      <c r="W47">
        <f t="shared" si="0"/>
        <v>0</v>
      </c>
      <c r="X47">
        <f t="shared" si="0"/>
        <v>0</v>
      </c>
      <c r="Z47">
        <f t="shared" si="0"/>
        <v>102</v>
      </c>
      <c r="AA47">
        <f t="shared" si="0"/>
        <v>93</v>
      </c>
      <c r="AB47">
        <f t="shared" si="0"/>
        <v>87</v>
      </c>
      <c r="AC47">
        <f t="shared" si="0"/>
        <v>85</v>
      </c>
      <c r="AD47">
        <f t="shared" si="0"/>
        <v>2</v>
      </c>
      <c r="AE47">
        <f t="shared" si="0"/>
        <v>0</v>
      </c>
      <c r="AF47">
        <f t="shared" si="0"/>
        <v>0</v>
      </c>
      <c r="AG47">
        <f t="shared" si="0"/>
        <v>0</v>
      </c>
      <c r="AH47">
        <f t="shared" si="0"/>
        <v>93</v>
      </c>
      <c r="AI47">
        <f t="shared" si="0"/>
        <v>99</v>
      </c>
      <c r="AJ47">
        <f t="shared" si="0"/>
        <v>94</v>
      </c>
      <c r="AK47">
        <f t="shared" si="0"/>
        <v>5</v>
      </c>
      <c r="AL47">
        <f t="shared" si="0"/>
        <v>0</v>
      </c>
      <c r="AM47">
        <f t="shared" si="0"/>
        <v>3</v>
      </c>
      <c r="AN47">
        <f t="shared" si="0"/>
        <v>0</v>
      </c>
      <c r="AO47">
        <f t="shared" ref="AO47:AU47" si="1">SUM(AO4:AO46)</f>
        <v>95</v>
      </c>
      <c r="AP47">
        <f t="shared" si="1"/>
        <v>100</v>
      </c>
      <c r="AQ47">
        <f t="shared" si="1"/>
        <v>97</v>
      </c>
      <c r="AR47">
        <f t="shared" si="1"/>
        <v>4</v>
      </c>
      <c r="AS47">
        <f t="shared" si="1"/>
        <v>0</v>
      </c>
      <c r="AT47">
        <f t="shared" si="1"/>
        <v>1</v>
      </c>
      <c r="AU47">
        <f t="shared" si="1"/>
        <v>0</v>
      </c>
    </row>
    <row r="48" spans="1:47" x14ac:dyDescent="0.2">
      <c r="E48" s="2"/>
    </row>
    <row r="49" spans="2:28" x14ac:dyDescent="0.2">
      <c r="E49" s="2"/>
    </row>
    <row r="50" spans="2:28" ht="17" x14ac:dyDescent="0.2">
      <c r="C50" s="27" t="s">
        <v>276</v>
      </c>
      <c r="D50" s="26">
        <v>35</v>
      </c>
    </row>
    <row r="51" spans="2:28" ht="19" x14ac:dyDescent="0.25">
      <c r="C51" s="27" t="s">
        <v>277</v>
      </c>
      <c r="D51" s="26">
        <v>45</v>
      </c>
      <c r="Z51" s="25" t="s">
        <v>284</v>
      </c>
    </row>
    <row r="52" spans="2:28" ht="19" x14ac:dyDescent="0.25">
      <c r="Z52" s="25" t="s">
        <v>285</v>
      </c>
    </row>
    <row r="53" spans="2:28" ht="19" x14ac:dyDescent="0.25">
      <c r="C53" s="27" t="s">
        <v>278</v>
      </c>
      <c r="D53" s="26">
        <v>1</v>
      </c>
      <c r="Z53" s="25" t="s">
        <v>286</v>
      </c>
    </row>
    <row r="54" spans="2:28" ht="19" x14ac:dyDescent="0.25">
      <c r="C54" s="27" t="s">
        <v>279</v>
      </c>
      <c r="D54" s="29">
        <v>6</v>
      </c>
      <c r="Z54" s="25" t="s">
        <v>287</v>
      </c>
    </row>
    <row r="55" spans="2:28" ht="17" x14ac:dyDescent="0.2">
      <c r="C55" s="27" t="s">
        <v>298</v>
      </c>
      <c r="D55" s="30">
        <v>2</v>
      </c>
      <c r="E55" s="2"/>
    </row>
    <row r="56" spans="2:28" ht="17" x14ac:dyDescent="0.2">
      <c r="C56" s="27" t="s">
        <v>280</v>
      </c>
      <c r="D56" s="31">
        <v>0</v>
      </c>
      <c r="E56" s="2"/>
    </row>
    <row r="57" spans="2:28" ht="17" x14ac:dyDescent="0.2">
      <c r="C57" s="27" t="s">
        <v>297</v>
      </c>
      <c r="D57" s="31">
        <v>6</v>
      </c>
      <c r="E57" s="2"/>
    </row>
    <row r="58" spans="2:28" ht="17" x14ac:dyDescent="0.2">
      <c r="C58" s="32" t="s">
        <v>346</v>
      </c>
      <c r="D58" s="67">
        <v>0</v>
      </c>
    </row>
    <row r="59" spans="2:28" ht="17" x14ac:dyDescent="0.2">
      <c r="C59" s="68" t="s">
        <v>347</v>
      </c>
      <c r="D59" s="69">
        <v>5</v>
      </c>
    </row>
    <row r="60" spans="2:28" ht="60" x14ac:dyDescent="0.2">
      <c r="B60" s="35" t="s">
        <v>305</v>
      </c>
      <c r="C60" s="35" t="s">
        <v>306</v>
      </c>
      <c r="D60" s="28" t="s">
        <v>295</v>
      </c>
      <c r="E60" s="37" t="s">
        <v>290</v>
      </c>
      <c r="F60" s="37" t="s">
        <v>291</v>
      </c>
      <c r="G60" s="37" t="s">
        <v>292</v>
      </c>
      <c r="H60" s="37" t="s">
        <v>293</v>
      </c>
      <c r="I60" s="37" t="s">
        <v>301</v>
      </c>
      <c r="J60" s="37" t="s">
        <v>299</v>
      </c>
      <c r="K60" s="37" t="s">
        <v>300</v>
      </c>
      <c r="L60" s="37" t="s">
        <v>294</v>
      </c>
      <c r="P60" s="1"/>
      <c r="Q60" s="1"/>
      <c r="T60"/>
      <c r="AA60"/>
      <c r="AB60"/>
    </row>
    <row r="61" spans="2:28" ht="51" x14ac:dyDescent="0.2">
      <c r="B61" s="50" t="s">
        <v>302</v>
      </c>
      <c r="C61" s="35" t="s">
        <v>288</v>
      </c>
      <c r="D61" s="38">
        <f>U47/E47</f>
        <v>0.97777777777777775</v>
      </c>
      <c r="E61" s="49">
        <f>U47</f>
        <v>88</v>
      </c>
      <c r="F61" s="49">
        <f>(X47/2)+V47</f>
        <v>0</v>
      </c>
      <c r="G61" s="49">
        <v>0</v>
      </c>
      <c r="H61" s="39">
        <f>E47-E61</f>
        <v>2</v>
      </c>
      <c r="I61" s="40">
        <f>E61/(E61+H61)</f>
        <v>0.97777777777777775</v>
      </c>
      <c r="J61" s="40">
        <f>E61/SUM(E61,F61)</f>
        <v>1</v>
      </c>
      <c r="K61" s="40">
        <f>2*(I61*J61)/(I61+J61)</f>
        <v>0.9887640449438202</v>
      </c>
      <c r="L61" s="40">
        <f>(E61+G61)/(E61+F61+G61+H61)</f>
        <v>0.97777777777777775</v>
      </c>
      <c r="P61" s="1"/>
      <c r="Q61" s="1"/>
      <c r="T61"/>
      <c r="AA61"/>
      <c r="AB61"/>
    </row>
    <row r="62" spans="2:28" x14ac:dyDescent="0.2">
      <c r="B62" s="79" t="s">
        <v>303</v>
      </c>
      <c r="C62" s="35" t="s">
        <v>289</v>
      </c>
      <c r="D62" s="38">
        <f>AA47/F47</f>
        <v>0.98936170212765961</v>
      </c>
      <c r="E62" s="49">
        <f>AA47</f>
        <v>93</v>
      </c>
      <c r="F62" s="49">
        <v>1</v>
      </c>
      <c r="G62" s="49">
        <v>0</v>
      </c>
      <c r="H62" s="49">
        <f>F47-AA47</f>
        <v>1</v>
      </c>
      <c r="I62" s="40">
        <f t="shared" ref="I62:I68" si="2">E62/(E62+H62)</f>
        <v>0.98936170212765961</v>
      </c>
      <c r="J62" s="40">
        <f t="shared" ref="J62:J68" si="3">E62/SUM(E62,F62)</f>
        <v>0.98936170212765961</v>
      </c>
      <c r="K62" s="40">
        <f t="shared" ref="K62:K68" si="4">2*(I62*J62)/(I62+J62)</f>
        <v>0.98936170212765961</v>
      </c>
      <c r="L62" s="40">
        <f t="shared" ref="L62:L68" si="5">(E62+G62)/(E62+F62+G62+H62)</f>
        <v>0.97894736842105268</v>
      </c>
      <c r="P62" s="1"/>
      <c r="Q62" s="1"/>
      <c r="T62"/>
      <c r="AA62"/>
      <c r="AB62"/>
    </row>
    <row r="63" spans="2:28" x14ac:dyDescent="0.2">
      <c r="B63" s="80"/>
      <c r="C63" s="35" t="s">
        <v>307</v>
      </c>
      <c r="D63" s="38"/>
      <c r="E63" s="49">
        <f>AC47</f>
        <v>85</v>
      </c>
      <c r="F63" s="49">
        <f>AD47+AE47+AF47</f>
        <v>2</v>
      </c>
      <c r="G63" s="49">
        <v>0</v>
      </c>
      <c r="H63" s="49">
        <f>Z47-AC47</f>
        <v>17</v>
      </c>
      <c r="I63" s="40">
        <f t="shared" si="2"/>
        <v>0.83333333333333337</v>
      </c>
      <c r="J63" s="40">
        <f t="shared" si="3"/>
        <v>0.97701149425287359</v>
      </c>
      <c r="K63" s="40">
        <f t="shared" si="4"/>
        <v>0.89947089947089964</v>
      </c>
      <c r="L63" s="40">
        <f t="shared" si="5"/>
        <v>0.81730769230769229</v>
      </c>
      <c r="P63" s="1"/>
      <c r="Q63" s="1"/>
      <c r="T63"/>
      <c r="AA63"/>
      <c r="AB63"/>
    </row>
    <row r="64" spans="2:28" x14ac:dyDescent="0.2">
      <c r="B64" s="80"/>
      <c r="C64" s="35" t="s">
        <v>310</v>
      </c>
      <c r="D64" s="38">
        <f>AC47/AB47</f>
        <v>0.97701149425287359</v>
      </c>
      <c r="E64" s="49">
        <f>AC47</f>
        <v>85</v>
      </c>
      <c r="F64" s="49">
        <f>AD47+AE47+AF47</f>
        <v>2</v>
      </c>
      <c r="G64" s="49">
        <v>0</v>
      </c>
      <c r="H64" s="49">
        <v>0</v>
      </c>
      <c r="I64" s="40">
        <f t="shared" si="2"/>
        <v>1</v>
      </c>
      <c r="J64" s="40">
        <f t="shared" si="3"/>
        <v>0.97701149425287359</v>
      </c>
      <c r="K64" s="40">
        <f t="shared" si="4"/>
        <v>0.98837209302325579</v>
      </c>
      <c r="L64" s="40">
        <f t="shared" si="5"/>
        <v>0.97701149425287359</v>
      </c>
      <c r="P64" s="1"/>
      <c r="Q64" s="1"/>
      <c r="T64"/>
      <c r="AA64"/>
      <c r="AB64"/>
    </row>
    <row r="65" spans="2:42" x14ac:dyDescent="0.2">
      <c r="B65" s="70" t="s">
        <v>336</v>
      </c>
      <c r="C65" s="35" t="s">
        <v>289</v>
      </c>
      <c r="D65" s="38" t="e">
        <f>AA50/F50</f>
        <v>#DIV/0!</v>
      </c>
      <c r="E65" s="53">
        <f>AH47</f>
        <v>93</v>
      </c>
      <c r="F65" s="53">
        <v>2</v>
      </c>
      <c r="G65" s="53">
        <v>0</v>
      </c>
      <c r="H65" s="53">
        <f>F47-AH47</f>
        <v>1</v>
      </c>
      <c r="I65" s="40">
        <f t="shared" ref="I65:I67" si="6">E65/(E65+H65)</f>
        <v>0.98936170212765961</v>
      </c>
      <c r="J65" s="40">
        <f t="shared" ref="J65:J67" si="7">E65/SUM(E65,F65)</f>
        <v>0.97894736842105268</v>
      </c>
      <c r="K65" s="40">
        <f t="shared" ref="K65:K67" si="8">2*(I65*J65)/(I65+J65)</f>
        <v>0.98412698412698418</v>
      </c>
      <c r="L65" s="40">
        <f t="shared" ref="L65:L67" si="9">(E65+G65)/(E65+F65+G65+H65)</f>
        <v>0.96875</v>
      </c>
      <c r="P65" s="1"/>
      <c r="Q65" s="1"/>
      <c r="T65"/>
      <c r="AA65"/>
      <c r="AB65"/>
    </row>
    <row r="66" spans="2:42" x14ac:dyDescent="0.2">
      <c r="B66" s="70"/>
      <c r="C66" s="35" t="s">
        <v>307</v>
      </c>
      <c r="D66" s="38"/>
      <c r="E66" s="53">
        <f>AJ47</f>
        <v>94</v>
      </c>
      <c r="F66" s="53">
        <f>AK47+AL47+AM47</f>
        <v>8</v>
      </c>
      <c r="G66" s="53">
        <v>0</v>
      </c>
      <c r="H66" s="53">
        <f>Z47-AJ47</f>
        <v>8</v>
      </c>
      <c r="I66" s="40">
        <f t="shared" si="6"/>
        <v>0.92156862745098034</v>
      </c>
      <c r="J66" s="40">
        <f t="shared" si="7"/>
        <v>0.92156862745098034</v>
      </c>
      <c r="K66" s="40">
        <f t="shared" si="8"/>
        <v>0.92156862745098034</v>
      </c>
      <c r="L66" s="40">
        <f t="shared" si="9"/>
        <v>0.8545454545454545</v>
      </c>
      <c r="P66" s="1"/>
      <c r="Q66" s="1"/>
      <c r="T66"/>
      <c r="AA66"/>
      <c r="AB66"/>
    </row>
    <row r="67" spans="2:42" x14ac:dyDescent="0.2">
      <c r="B67" s="70"/>
      <c r="C67" s="35" t="s">
        <v>310</v>
      </c>
      <c r="D67" s="38" t="e">
        <f>AC50/AB50</f>
        <v>#DIV/0!</v>
      </c>
      <c r="E67" s="53">
        <f>AJ47</f>
        <v>94</v>
      </c>
      <c r="F67" s="53">
        <f>AK47+AL47+AM47</f>
        <v>8</v>
      </c>
      <c r="G67" s="53">
        <v>0</v>
      </c>
      <c r="H67" s="53">
        <v>0</v>
      </c>
      <c r="I67" s="40">
        <f t="shared" si="6"/>
        <v>1</v>
      </c>
      <c r="J67" s="40">
        <f t="shared" si="7"/>
        <v>0.92156862745098034</v>
      </c>
      <c r="K67" s="40">
        <f t="shared" si="8"/>
        <v>0.95918367346938782</v>
      </c>
      <c r="L67" s="40">
        <f t="shared" si="9"/>
        <v>0.92156862745098034</v>
      </c>
      <c r="P67" s="1"/>
      <c r="Q67" s="1"/>
      <c r="T67"/>
      <c r="AA67"/>
      <c r="AB67"/>
    </row>
    <row r="68" spans="2:42" ht="40" customHeight="1" x14ac:dyDescent="0.2">
      <c r="B68" s="115" t="s">
        <v>304</v>
      </c>
      <c r="C68" s="35" t="s">
        <v>6</v>
      </c>
      <c r="D68" s="41">
        <f>E68/D51</f>
        <v>0.82222222222222219</v>
      </c>
      <c r="E68" s="49">
        <f>D51-D54-D55</f>
        <v>37</v>
      </c>
      <c r="F68" s="49">
        <f>D55</f>
        <v>2</v>
      </c>
      <c r="G68" s="49">
        <v>0</v>
      </c>
      <c r="H68" s="49">
        <f>D54</f>
        <v>6</v>
      </c>
      <c r="I68" s="40">
        <f t="shared" si="2"/>
        <v>0.86046511627906974</v>
      </c>
      <c r="J68" s="40">
        <f t="shared" si="3"/>
        <v>0.94871794871794868</v>
      </c>
      <c r="K68" s="40">
        <f t="shared" si="4"/>
        <v>0.90243902439024393</v>
      </c>
      <c r="L68" s="40">
        <f t="shared" si="5"/>
        <v>0.82222222222222219</v>
      </c>
      <c r="P68" s="1"/>
      <c r="Q68" s="1"/>
      <c r="T68"/>
      <c r="AA68"/>
      <c r="AB68"/>
    </row>
    <row r="69" spans="2:42" ht="19" customHeight="1" x14ac:dyDescent="0.2">
      <c r="B69" s="116"/>
      <c r="C69" s="35" t="s">
        <v>337</v>
      </c>
      <c r="D69" s="41" t="e">
        <f>E69/D52</f>
        <v>#DIV/0!</v>
      </c>
      <c r="E69" s="53">
        <f>D51-D56-D57</f>
        <v>39</v>
      </c>
      <c r="F69" s="53">
        <f>D57</f>
        <v>6</v>
      </c>
      <c r="G69" s="53">
        <v>0</v>
      </c>
      <c r="H69" s="53">
        <f>D56</f>
        <v>0</v>
      </c>
      <c r="I69" s="40">
        <f t="shared" ref="I69:I73" si="10">E69/(E69+H69)</f>
        <v>1</v>
      </c>
      <c r="J69" s="40">
        <f t="shared" ref="J69:J73" si="11">E69/SUM(E69,F69)</f>
        <v>0.8666666666666667</v>
      </c>
      <c r="K69" s="40">
        <f t="shared" ref="K69:K73" si="12">2*(I69*J69)/(I69+J69)</f>
        <v>0.9285714285714286</v>
      </c>
      <c r="L69" s="40">
        <f t="shared" ref="L69:L73" si="13">(E69+G69)/(E69+F69+G69+H69)</f>
        <v>0.8666666666666667</v>
      </c>
      <c r="P69" s="1"/>
      <c r="Q69" s="1"/>
      <c r="T69"/>
      <c r="AA69"/>
      <c r="AB69"/>
    </row>
    <row r="70" spans="2:42" x14ac:dyDescent="0.2">
      <c r="C70" s="35" t="s">
        <v>349</v>
      </c>
      <c r="D70" s="41">
        <f>E70/D50</f>
        <v>1.1428571428571428</v>
      </c>
      <c r="E70" s="53">
        <f>D51-D58-D59</f>
        <v>40</v>
      </c>
      <c r="F70" s="53">
        <f>D59</f>
        <v>5</v>
      </c>
      <c r="G70" s="53">
        <v>0</v>
      </c>
      <c r="H70" s="53">
        <f>D58</f>
        <v>0</v>
      </c>
      <c r="I70" s="40">
        <f t="shared" si="10"/>
        <v>1</v>
      </c>
      <c r="J70" s="40">
        <f t="shared" si="11"/>
        <v>0.88888888888888884</v>
      </c>
      <c r="K70" s="40">
        <f t="shared" si="12"/>
        <v>0.94117647058823528</v>
      </c>
      <c r="L70" s="40">
        <f t="shared" si="13"/>
        <v>0.88888888888888884</v>
      </c>
      <c r="T70"/>
      <c r="AA70"/>
      <c r="AB70"/>
      <c r="AH70"/>
      <c r="AI70"/>
      <c r="AO70"/>
      <c r="AP70"/>
    </row>
    <row r="71" spans="2:42" ht="36" customHeight="1" x14ac:dyDescent="0.2">
      <c r="B71" s="70" t="s">
        <v>348</v>
      </c>
      <c r="C71" s="35" t="s">
        <v>289</v>
      </c>
      <c r="D71" s="38" t="e">
        <f>AH50/F50</f>
        <v>#DIV/0!</v>
      </c>
      <c r="E71" s="53">
        <f>AO47</f>
        <v>95</v>
      </c>
      <c r="F71" s="53">
        <v>1</v>
      </c>
      <c r="G71" s="53">
        <v>0</v>
      </c>
      <c r="H71" s="53">
        <v>-1</v>
      </c>
      <c r="I71" s="40">
        <f t="shared" si="10"/>
        <v>1.0106382978723405</v>
      </c>
      <c r="J71" s="40">
        <f t="shared" si="11"/>
        <v>0.98958333333333337</v>
      </c>
      <c r="K71" s="40">
        <f t="shared" si="12"/>
        <v>1</v>
      </c>
      <c r="L71" s="40">
        <f t="shared" si="13"/>
        <v>1</v>
      </c>
      <c r="T71"/>
      <c r="AA71"/>
      <c r="AB71"/>
      <c r="AH71"/>
      <c r="AI71"/>
      <c r="AO71"/>
      <c r="AP71"/>
    </row>
    <row r="72" spans="2:42" x14ac:dyDescent="0.2">
      <c r="B72" s="70"/>
      <c r="C72" s="35" t="s">
        <v>311</v>
      </c>
      <c r="D72" s="38" t="e">
        <f>AJ50/AI50</f>
        <v>#DIV/0!</v>
      </c>
      <c r="E72" s="53">
        <f>AQ47</f>
        <v>97</v>
      </c>
      <c r="F72" s="53">
        <f>AR47+AS47</f>
        <v>4</v>
      </c>
      <c r="G72" s="53">
        <v>0</v>
      </c>
      <c r="H72" s="53">
        <f>Z47-AQ47</f>
        <v>5</v>
      </c>
      <c r="I72" s="40">
        <f t="shared" si="10"/>
        <v>0.9509803921568627</v>
      </c>
      <c r="J72" s="40">
        <f t="shared" si="11"/>
        <v>0.96039603960396036</v>
      </c>
      <c r="K72" s="40">
        <f t="shared" si="12"/>
        <v>0.95566502463054182</v>
      </c>
      <c r="L72" s="40">
        <f t="shared" si="13"/>
        <v>0.91509433962264153</v>
      </c>
      <c r="T72"/>
      <c r="AA72"/>
      <c r="AB72"/>
      <c r="AH72"/>
      <c r="AI72"/>
      <c r="AO72"/>
      <c r="AP72"/>
    </row>
    <row r="73" spans="2:42" x14ac:dyDescent="0.2">
      <c r="B73" s="70"/>
      <c r="C73" s="35" t="s">
        <v>312</v>
      </c>
      <c r="D73" s="38" t="e">
        <f>AJ50/G50</f>
        <v>#DIV/0!</v>
      </c>
      <c r="E73" s="53">
        <f>AQ47</f>
        <v>97</v>
      </c>
      <c r="F73" s="53">
        <f>AR47+AS47</f>
        <v>4</v>
      </c>
      <c r="G73" s="53">
        <v>0</v>
      </c>
      <c r="H73" s="53">
        <v>0</v>
      </c>
      <c r="I73" s="40">
        <f t="shared" si="10"/>
        <v>1</v>
      </c>
      <c r="J73" s="40">
        <f t="shared" si="11"/>
        <v>0.96039603960396036</v>
      </c>
      <c r="K73" s="40">
        <f t="shared" si="12"/>
        <v>0.97979797979797978</v>
      </c>
      <c r="L73" s="40">
        <f t="shared" si="13"/>
        <v>0.96039603960396036</v>
      </c>
      <c r="T73"/>
      <c r="AA73"/>
      <c r="AB73"/>
      <c r="AH73"/>
      <c r="AI73"/>
      <c r="AO73"/>
      <c r="AP73"/>
    </row>
    <row r="74" spans="2:42" ht="17" customHeight="1" x14ac:dyDescent="0.2">
      <c r="C74"/>
      <c r="I74" s="1"/>
      <c r="P74" s="1"/>
      <c r="Q74" s="1"/>
      <c r="T74"/>
      <c r="AA74"/>
      <c r="AB74"/>
    </row>
    <row r="75" spans="2:42" ht="17" customHeight="1" x14ac:dyDescent="0.2">
      <c r="C75"/>
      <c r="I75" s="1"/>
      <c r="P75" s="1"/>
      <c r="Q75" s="1"/>
      <c r="T75"/>
      <c r="AA75"/>
      <c r="AB75"/>
    </row>
    <row r="76" spans="2:42" x14ac:dyDescent="0.2">
      <c r="C76"/>
      <c r="I76" s="1"/>
      <c r="P76" s="1"/>
      <c r="Q76" s="1"/>
      <c r="T76"/>
      <c r="AA76"/>
      <c r="AB76"/>
    </row>
  </sheetData>
  <autoFilter ref="AA1:AA44" xr:uid="{5793255B-1A0B-884C-BD12-CF859CA59E4C}"/>
  <mergeCells count="27">
    <mergeCell ref="A22:A23"/>
    <mergeCell ref="A29:A30"/>
    <mergeCell ref="A40:A41"/>
    <mergeCell ref="A45:A46"/>
    <mergeCell ref="A8:A10"/>
    <mergeCell ref="A14:A16"/>
    <mergeCell ref="A1:A3"/>
    <mergeCell ref="B1:B3"/>
    <mergeCell ref="C1:C3"/>
    <mergeCell ref="D1:D3"/>
    <mergeCell ref="F1:F3"/>
    <mergeCell ref="E1:E3"/>
    <mergeCell ref="AH1:AN2"/>
    <mergeCell ref="B65:B67"/>
    <mergeCell ref="B68:B69"/>
    <mergeCell ref="B71:B73"/>
    <mergeCell ref="AO1:AU2"/>
    <mergeCell ref="S2:S3"/>
    <mergeCell ref="H1:S1"/>
    <mergeCell ref="T1:Z2"/>
    <mergeCell ref="AA1:AG2"/>
    <mergeCell ref="B62:B64"/>
    <mergeCell ref="H2:J2"/>
    <mergeCell ref="K2:L2"/>
    <mergeCell ref="M2:N2"/>
    <mergeCell ref="G1:G3"/>
    <mergeCell ref="O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FBF1-31AD-E241-8638-D75B6D0A1FD1}">
  <dimension ref="A1:AY87"/>
  <sheetViews>
    <sheetView tabSelected="1" topLeftCell="C50" workbookViewId="0">
      <selection activeCell="O54" sqref="O54"/>
    </sheetView>
  </sheetViews>
  <sheetFormatPr baseColWidth="10" defaultRowHeight="16" x14ac:dyDescent="0.2"/>
  <cols>
    <col min="1" max="1" width="13.1640625" bestFit="1" customWidth="1"/>
    <col min="2" max="2" width="12.6640625" customWidth="1"/>
    <col min="3" max="3" width="42.33203125" style="1" customWidth="1"/>
    <col min="4" max="4" width="11.6640625" style="1" bestFit="1" customWidth="1"/>
    <col min="5" max="5" width="8.83203125" customWidth="1"/>
    <col min="6" max="7" width="6.5" customWidth="1"/>
    <col min="8" max="8" width="3.33203125" customWidth="1"/>
    <col min="9" max="13" width="5" customWidth="1"/>
    <col min="14" max="14" width="3.6640625" customWidth="1"/>
    <col min="15" max="19" width="2.5" customWidth="1"/>
    <col min="20" max="21" width="3.1640625" customWidth="1"/>
    <col min="22" max="22" width="3.33203125" customWidth="1"/>
    <col min="23" max="23" width="2.83203125" customWidth="1"/>
    <col min="24" max="24" width="8.1640625" customWidth="1"/>
    <col min="25" max="25" width="6.5" customWidth="1"/>
    <col min="26" max="26" width="7.33203125" customWidth="1"/>
    <col min="27" max="28" width="6.6640625" customWidth="1"/>
    <col min="29" max="30" width="9" customWidth="1"/>
    <col min="31" max="31" width="10.83203125" customWidth="1"/>
    <col min="32" max="32" width="7.83203125" customWidth="1"/>
    <col min="33" max="33" width="6.5" customWidth="1"/>
    <col min="34" max="34" width="7.33203125" customWidth="1"/>
    <col min="35" max="35" width="6.1640625" customWidth="1"/>
    <col min="36" max="36" width="6.6640625" customWidth="1"/>
    <col min="37" max="37" width="16" style="1" customWidth="1"/>
    <col min="39" max="39" width="7.5" customWidth="1"/>
    <col min="40" max="40" width="6.5" customWidth="1"/>
    <col min="41" max="41" width="8" customWidth="1"/>
    <col min="42" max="42" width="6.1640625" customWidth="1"/>
    <col min="43" max="43" width="6.6640625" customWidth="1"/>
    <col min="44" max="44" width="14" style="1" customWidth="1"/>
    <col min="46" max="46" width="7.5" customWidth="1"/>
    <col min="47" max="47" width="6.5" customWidth="1"/>
    <col min="48" max="48" width="8" customWidth="1"/>
    <col min="49" max="49" width="6.1640625" customWidth="1"/>
    <col min="50" max="50" width="6.6640625" customWidth="1"/>
    <col min="51" max="51" width="14" style="1" customWidth="1"/>
  </cols>
  <sheetData>
    <row r="1" spans="1:51" s="6" customFormat="1" x14ac:dyDescent="0.2">
      <c r="A1" s="106" t="s">
        <v>1</v>
      </c>
      <c r="B1" s="106" t="s">
        <v>3</v>
      </c>
      <c r="C1" s="89" t="s">
        <v>2</v>
      </c>
      <c r="D1" s="89" t="s">
        <v>54</v>
      </c>
      <c r="E1" s="89" t="s">
        <v>253</v>
      </c>
      <c r="F1" s="89" t="s">
        <v>22</v>
      </c>
      <c r="G1" s="89" t="s">
        <v>19</v>
      </c>
      <c r="H1" s="96" t="s">
        <v>73</v>
      </c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8"/>
      <c r="X1" s="96" t="s">
        <v>4</v>
      </c>
      <c r="Y1" s="97"/>
      <c r="Z1" s="97"/>
      <c r="AA1" s="97"/>
      <c r="AB1" s="97"/>
      <c r="AC1" s="97"/>
      <c r="AD1" s="98"/>
      <c r="AE1" s="96" t="s">
        <v>6</v>
      </c>
      <c r="AF1" s="97"/>
      <c r="AG1" s="97"/>
      <c r="AH1" s="97"/>
      <c r="AI1" s="97"/>
      <c r="AJ1" s="97"/>
      <c r="AK1" s="98"/>
      <c r="AL1" s="96" t="s">
        <v>7</v>
      </c>
      <c r="AM1" s="97"/>
      <c r="AN1" s="97"/>
      <c r="AO1" s="97"/>
      <c r="AP1" s="97"/>
      <c r="AQ1" s="97"/>
      <c r="AR1" s="98"/>
      <c r="AS1" s="96" t="s">
        <v>345</v>
      </c>
      <c r="AT1" s="97"/>
      <c r="AU1" s="97"/>
      <c r="AV1" s="97"/>
      <c r="AW1" s="97"/>
      <c r="AX1" s="97"/>
      <c r="AY1" s="98"/>
    </row>
    <row r="2" spans="1:51" s="6" customFormat="1" ht="17" customHeight="1" x14ac:dyDescent="0.2">
      <c r="A2" s="107"/>
      <c r="B2" s="107"/>
      <c r="C2" s="90"/>
      <c r="D2" s="90"/>
      <c r="E2" s="90"/>
      <c r="F2" s="90"/>
      <c r="G2" s="90"/>
      <c r="H2" s="109" t="s">
        <v>69</v>
      </c>
      <c r="I2" s="110"/>
      <c r="J2" s="111"/>
      <c r="K2" s="109" t="s">
        <v>70</v>
      </c>
      <c r="L2" s="110"/>
      <c r="M2" s="111"/>
      <c r="N2" s="109" t="s">
        <v>71</v>
      </c>
      <c r="O2" s="111"/>
      <c r="P2" s="109" t="s">
        <v>72</v>
      </c>
      <c r="Q2" s="110"/>
      <c r="R2" s="110"/>
      <c r="S2" s="110"/>
      <c r="T2" s="110"/>
      <c r="U2" s="110"/>
      <c r="V2" s="111"/>
      <c r="W2" s="118" t="s">
        <v>200</v>
      </c>
      <c r="X2" s="99"/>
      <c r="Y2" s="100"/>
      <c r="Z2" s="100"/>
      <c r="AA2" s="100"/>
      <c r="AB2" s="100"/>
      <c r="AC2" s="100"/>
      <c r="AD2" s="101"/>
      <c r="AE2" s="99"/>
      <c r="AF2" s="100"/>
      <c r="AG2" s="100"/>
      <c r="AH2" s="100"/>
      <c r="AI2" s="100"/>
      <c r="AJ2" s="100"/>
      <c r="AK2" s="101"/>
      <c r="AL2" s="99"/>
      <c r="AM2" s="100"/>
      <c r="AN2" s="100"/>
      <c r="AO2" s="100"/>
      <c r="AP2" s="100"/>
      <c r="AQ2" s="100"/>
      <c r="AR2" s="101"/>
      <c r="AS2" s="99"/>
      <c r="AT2" s="100"/>
      <c r="AU2" s="100"/>
      <c r="AV2" s="100"/>
      <c r="AW2" s="100"/>
      <c r="AX2" s="100"/>
      <c r="AY2" s="101"/>
    </row>
    <row r="3" spans="1:51" s="6" customFormat="1" ht="34" x14ac:dyDescent="0.2">
      <c r="A3" s="108"/>
      <c r="B3" s="108"/>
      <c r="C3" s="91"/>
      <c r="D3" s="91"/>
      <c r="E3" s="91"/>
      <c r="F3" s="91"/>
      <c r="G3" s="91"/>
      <c r="H3" s="10" t="s">
        <v>0</v>
      </c>
      <c r="I3" s="10" t="s">
        <v>61</v>
      </c>
      <c r="J3" s="10" t="s">
        <v>62</v>
      </c>
      <c r="K3" s="10" t="s">
        <v>63</v>
      </c>
      <c r="L3" s="10" t="s">
        <v>325</v>
      </c>
      <c r="M3" s="10" t="s">
        <v>61</v>
      </c>
      <c r="N3" s="10" t="s">
        <v>64</v>
      </c>
      <c r="O3" s="10" t="s">
        <v>61</v>
      </c>
      <c r="P3" s="10" t="s">
        <v>65</v>
      </c>
      <c r="Q3" s="10" t="s">
        <v>61</v>
      </c>
      <c r="R3" s="10" t="s">
        <v>66</v>
      </c>
      <c r="S3" s="10" t="s">
        <v>61</v>
      </c>
      <c r="T3" s="10" t="s">
        <v>67</v>
      </c>
      <c r="U3" s="10" t="s">
        <v>61</v>
      </c>
      <c r="V3" s="10" t="s">
        <v>68</v>
      </c>
      <c r="W3" s="95"/>
      <c r="X3" s="7" t="s">
        <v>82</v>
      </c>
      <c r="Y3" s="7" t="s">
        <v>10</v>
      </c>
      <c r="Z3" s="7" t="s">
        <v>74</v>
      </c>
      <c r="AA3" s="7" t="s">
        <v>75</v>
      </c>
      <c r="AB3" s="7" t="s">
        <v>252</v>
      </c>
      <c r="AC3" s="8" t="s">
        <v>5</v>
      </c>
      <c r="AD3" s="8" t="s">
        <v>308</v>
      </c>
      <c r="AE3" s="7" t="s">
        <v>20</v>
      </c>
      <c r="AF3" s="7" t="s">
        <v>21</v>
      </c>
      <c r="AG3" s="7" t="s">
        <v>10</v>
      </c>
      <c r="AH3" s="7" t="s">
        <v>74</v>
      </c>
      <c r="AI3" s="7" t="s">
        <v>111</v>
      </c>
      <c r="AJ3" s="7" t="s">
        <v>75</v>
      </c>
      <c r="AK3" s="8" t="s">
        <v>5</v>
      </c>
      <c r="AL3" s="7" t="s">
        <v>20</v>
      </c>
      <c r="AM3" s="7" t="s">
        <v>21</v>
      </c>
      <c r="AN3" s="7" t="s">
        <v>10</v>
      </c>
      <c r="AO3" s="7" t="s">
        <v>74</v>
      </c>
      <c r="AP3" s="7" t="s">
        <v>111</v>
      </c>
      <c r="AQ3" s="7" t="s">
        <v>75</v>
      </c>
      <c r="AR3" s="9" t="s">
        <v>5</v>
      </c>
      <c r="AS3" s="7" t="s">
        <v>20</v>
      </c>
      <c r="AT3" s="7" t="s">
        <v>21</v>
      </c>
      <c r="AU3" s="7" t="s">
        <v>10</v>
      </c>
      <c r="AV3" s="7" t="s">
        <v>74</v>
      </c>
      <c r="AW3" s="7" t="s">
        <v>111</v>
      </c>
      <c r="AX3" s="7" t="s">
        <v>75</v>
      </c>
      <c r="AY3" s="9" t="s">
        <v>5</v>
      </c>
    </row>
    <row r="4" spans="1:51" ht="51" x14ac:dyDescent="0.2">
      <c r="A4" t="s">
        <v>23</v>
      </c>
      <c r="B4">
        <v>1</v>
      </c>
      <c r="C4" s="1" t="s">
        <v>60</v>
      </c>
      <c r="E4" s="1">
        <v>2</v>
      </c>
      <c r="F4">
        <v>2</v>
      </c>
      <c r="G4">
        <v>3</v>
      </c>
      <c r="H4" s="12">
        <v>1</v>
      </c>
      <c r="I4" s="12"/>
      <c r="J4" s="12"/>
      <c r="K4" s="12"/>
      <c r="L4" s="12"/>
      <c r="M4" s="12"/>
      <c r="N4" s="12">
        <v>1</v>
      </c>
      <c r="O4" s="12">
        <v>1</v>
      </c>
      <c r="P4" s="12"/>
      <c r="Q4" s="12"/>
      <c r="R4" s="12"/>
      <c r="S4" s="12"/>
      <c r="T4" s="12"/>
      <c r="U4" s="12"/>
      <c r="V4" s="12"/>
      <c r="W4" s="12"/>
      <c r="X4">
        <v>2</v>
      </c>
      <c r="Y4">
        <v>2</v>
      </c>
      <c r="AD4">
        <v>3</v>
      </c>
      <c r="AE4">
        <v>2</v>
      </c>
      <c r="AF4">
        <v>2</v>
      </c>
      <c r="AG4">
        <v>1</v>
      </c>
      <c r="AH4">
        <v>1</v>
      </c>
      <c r="AJ4">
        <v>1</v>
      </c>
      <c r="AK4" s="1" t="s">
        <v>76</v>
      </c>
      <c r="AL4">
        <v>2</v>
      </c>
      <c r="AM4">
        <v>3</v>
      </c>
      <c r="AN4">
        <v>1</v>
      </c>
      <c r="AO4">
        <v>2</v>
      </c>
      <c r="AR4" s="1" t="s">
        <v>161</v>
      </c>
      <c r="AS4">
        <v>2</v>
      </c>
      <c r="AT4">
        <v>2</v>
      </c>
      <c r="AU4">
        <v>2</v>
      </c>
      <c r="AV4">
        <v>1</v>
      </c>
      <c r="AW4">
        <v>1</v>
      </c>
    </row>
    <row r="5" spans="1:51" ht="51" x14ac:dyDescent="0.2">
      <c r="A5" t="s">
        <v>77</v>
      </c>
      <c r="B5">
        <v>1</v>
      </c>
      <c r="C5" s="1" t="s">
        <v>78</v>
      </c>
      <c r="E5">
        <v>2</v>
      </c>
      <c r="F5">
        <v>2</v>
      </c>
      <c r="G5">
        <v>2</v>
      </c>
      <c r="H5" s="12">
        <v>1</v>
      </c>
      <c r="I5" s="12"/>
      <c r="J5" s="12"/>
      <c r="K5" s="12"/>
      <c r="L5" s="12"/>
      <c r="M5" s="12"/>
      <c r="N5" s="12">
        <v>1</v>
      </c>
      <c r="O5" s="12"/>
      <c r="P5" s="12"/>
      <c r="Q5" s="12"/>
      <c r="R5" s="12"/>
      <c r="S5" s="12"/>
      <c r="T5" s="12"/>
      <c r="U5" s="12"/>
      <c r="V5" s="12"/>
      <c r="W5" s="12"/>
      <c r="X5">
        <v>2</v>
      </c>
      <c r="Y5">
        <v>2</v>
      </c>
      <c r="AD5">
        <v>2</v>
      </c>
      <c r="AE5">
        <v>2</v>
      </c>
      <c r="AF5">
        <v>2</v>
      </c>
      <c r="AG5">
        <v>2</v>
      </c>
      <c r="AL5">
        <v>2</v>
      </c>
      <c r="AM5">
        <v>2</v>
      </c>
      <c r="AN5">
        <v>2</v>
      </c>
      <c r="AS5">
        <v>2</v>
      </c>
      <c r="AT5">
        <v>2</v>
      </c>
      <c r="AU5">
        <v>2</v>
      </c>
    </row>
    <row r="6" spans="1:51" ht="68" x14ac:dyDescent="0.2">
      <c r="A6" t="s">
        <v>79</v>
      </c>
      <c r="B6">
        <v>1</v>
      </c>
      <c r="C6" s="1" t="s">
        <v>80</v>
      </c>
      <c r="D6" s="1" t="s">
        <v>88</v>
      </c>
      <c r="E6">
        <v>3</v>
      </c>
      <c r="F6">
        <v>4</v>
      </c>
      <c r="G6">
        <v>4</v>
      </c>
      <c r="H6" s="12">
        <v>1</v>
      </c>
      <c r="I6" s="12"/>
      <c r="J6" s="12"/>
      <c r="K6" s="12"/>
      <c r="L6" s="12"/>
      <c r="M6" s="12"/>
      <c r="N6" s="12">
        <v>1</v>
      </c>
      <c r="O6" s="12"/>
      <c r="P6" s="12">
        <v>1</v>
      </c>
      <c r="Q6" s="12"/>
      <c r="R6" s="12">
        <v>1</v>
      </c>
      <c r="S6" s="12"/>
      <c r="T6" s="12"/>
      <c r="U6" s="12"/>
      <c r="V6" s="12"/>
      <c r="W6" s="12"/>
      <c r="X6">
        <v>3</v>
      </c>
      <c r="Y6">
        <v>3</v>
      </c>
      <c r="AD6">
        <v>4</v>
      </c>
      <c r="AE6">
        <v>4</v>
      </c>
      <c r="AF6">
        <v>4</v>
      </c>
      <c r="AG6">
        <v>4</v>
      </c>
      <c r="AL6">
        <v>4</v>
      </c>
      <c r="AM6">
        <v>4</v>
      </c>
      <c r="AN6">
        <v>4</v>
      </c>
      <c r="AS6">
        <v>4</v>
      </c>
      <c r="AT6">
        <v>4</v>
      </c>
      <c r="AU6">
        <v>4</v>
      </c>
    </row>
    <row r="7" spans="1:51" ht="34" x14ac:dyDescent="0.2">
      <c r="A7" t="s">
        <v>26</v>
      </c>
      <c r="B7">
        <v>1</v>
      </c>
      <c r="C7" s="1" t="s">
        <v>81</v>
      </c>
      <c r="E7">
        <v>2</v>
      </c>
      <c r="F7">
        <v>2</v>
      </c>
      <c r="G7">
        <v>2</v>
      </c>
      <c r="H7" s="12">
        <v>1</v>
      </c>
      <c r="I7" s="12"/>
      <c r="J7" s="12"/>
      <c r="K7" s="12"/>
      <c r="L7" s="12"/>
      <c r="M7" s="12"/>
      <c r="N7" s="12">
        <v>1</v>
      </c>
      <c r="O7" s="12"/>
      <c r="P7" s="12"/>
      <c r="Q7" s="12"/>
      <c r="R7" s="12"/>
      <c r="S7" s="12"/>
      <c r="T7" s="12"/>
      <c r="U7" s="12"/>
      <c r="V7" s="12"/>
      <c r="W7" s="12"/>
      <c r="X7">
        <v>2</v>
      </c>
      <c r="Y7">
        <v>2</v>
      </c>
      <c r="AA7" s="1"/>
      <c r="AB7" s="1"/>
      <c r="AD7">
        <v>2</v>
      </c>
      <c r="AE7">
        <v>2</v>
      </c>
      <c r="AF7">
        <v>2</v>
      </c>
      <c r="AG7">
        <v>2</v>
      </c>
      <c r="AL7">
        <v>2</v>
      </c>
      <c r="AM7">
        <v>2</v>
      </c>
      <c r="AN7">
        <v>2</v>
      </c>
      <c r="AS7">
        <v>2</v>
      </c>
      <c r="AT7">
        <v>2</v>
      </c>
      <c r="AU7">
        <v>2</v>
      </c>
    </row>
    <row r="8" spans="1:51" s="4" customFormat="1" ht="34" x14ac:dyDescent="0.2">
      <c r="A8" s="4" t="s">
        <v>83</v>
      </c>
      <c r="B8" s="4">
        <v>1</v>
      </c>
      <c r="C8" s="5" t="s">
        <v>84</v>
      </c>
      <c r="D8" s="5"/>
      <c r="E8">
        <v>1</v>
      </c>
      <c r="F8" s="4">
        <v>1</v>
      </c>
      <c r="G8" s="4">
        <v>2</v>
      </c>
      <c r="H8" s="13">
        <v>1</v>
      </c>
      <c r="I8" s="13"/>
      <c r="J8" s="13">
        <v>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4">
        <v>1</v>
      </c>
      <c r="Y8" s="4">
        <v>1</v>
      </c>
      <c r="AD8" s="4">
        <v>2</v>
      </c>
      <c r="AE8" s="4">
        <v>1</v>
      </c>
      <c r="AF8" s="4">
        <v>2</v>
      </c>
      <c r="AG8" s="4">
        <v>2</v>
      </c>
      <c r="AK8" s="5"/>
      <c r="AL8">
        <v>1</v>
      </c>
      <c r="AM8">
        <v>2</v>
      </c>
      <c r="AN8">
        <v>1</v>
      </c>
      <c r="AO8">
        <v>1</v>
      </c>
      <c r="AP8"/>
      <c r="AQ8"/>
      <c r="AR8" s="1" t="s">
        <v>161</v>
      </c>
      <c r="AS8">
        <v>1</v>
      </c>
      <c r="AT8">
        <v>2</v>
      </c>
      <c r="AU8">
        <v>2</v>
      </c>
      <c r="AV8"/>
      <c r="AW8"/>
      <c r="AX8"/>
      <c r="AY8" s="1"/>
    </row>
    <row r="9" spans="1:51" s="4" customFormat="1" ht="68" x14ac:dyDescent="0.2">
      <c r="A9" s="4" t="s">
        <v>59</v>
      </c>
      <c r="B9" s="4">
        <v>1</v>
      </c>
      <c r="C9" s="5" t="s">
        <v>85</v>
      </c>
      <c r="D9" s="5" t="s">
        <v>55</v>
      </c>
      <c r="E9">
        <v>2</v>
      </c>
      <c r="F9" s="4">
        <v>3</v>
      </c>
      <c r="G9" s="4">
        <v>3</v>
      </c>
      <c r="H9" s="13">
        <v>1</v>
      </c>
      <c r="I9" s="13"/>
      <c r="J9" s="13"/>
      <c r="K9" s="13"/>
      <c r="L9" s="13"/>
      <c r="M9" s="13"/>
      <c r="N9" s="13"/>
      <c r="O9" s="13"/>
      <c r="P9" s="13">
        <v>1</v>
      </c>
      <c r="Q9" s="13"/>
      <c r="R9" s="13">
        <v>1</v>
      </c>
      <c r="S9" s="13"/>
      <c r="T9" s="13"/>
      <c r="U9" s="13"/>
      <c r="V9" s="13"/>
      <c r="W9" s="13"/>
      <c r="X9" s="4">
        <v>2</v>
      </c>
      <c r="Y9" s="4">
        <v>2</v>
      </c>
      <c r="AD9" s="4">
        <v>3</v>
      </c>
      <c r="AE9" s="4">
        <v>3</v>
      </c>
      <c r="AF9" s="4">
        <v>3</v>
      </c>
      <c r="AG9" s="4">
        <v>3</v>
      </c>
      <c r="AK9" s="5"/>
      <c r="AL9">
        <v>3</v>
      </c>
      <c r="AM9">
        <v>3</v>
      </c>
      <c r="AN9">
        <v>3</v>
      </c>
      <c r="AO9"/>
      <c r="AP9"/>
      <c r="AQ9"/>
      <c r="AR9" s="1"/>
      <c r="AS9">
        <v>3</v>
      </c>
      <c r="AT9">
        <v>3</v>
      </c>
      <c r="AU9">
        <v>3</v>
      </c>
      <c r="AV9"/>
      <c r="AW9"/>
      <c r="AX9"/>
      <c r="AY9" s="1"/>
    </row>
    <row r="10" spans="1:51" ht="102" x14ac:dyDescent="0.2">
      <c r="A10" t="s">
        <v>29</v>
      </c>
      <c r="B10">
        <v>1</v>
      </c>
      <c r="C10" s="1" t="s">
        <v>86</v>
      </c>
      <c r="D10" s="1" t="s">
        <v>87</v>
      </c>
      <c r="E10" s="5">
        <v>4</v>
      </c>
      <c r="F10">
        <v>5</v>
      </c>
      <c r="G10">
        <v>5</v>
      </c>
      <c r="H10" s="12">
        <v>1</v>
      </c>
      <c r="I10" s="12"/>
      <c r="J10" s="12"/>
      <c r="K10" s="12"/>
      <c r="L10" s="12"/>
      <c r="M10" s="12"/>
      <c r="N10" s="12">
        <v>1</v>
      </c>
      <c r="O10" s="12"/>
      <c r="P10" s="12">
        <v>1</v>
      </c>
      <c r="Q10" s="12"/>
      <c r="R10" s="12">
        <v>1</v>
      </c>
      <c r="S10" s="12"/>
      <c r="T10" s="12"/>
      <c r="U10" s="12"/>
      <c r="V10" s="12">
        <v>1</v>
      </c>
      <c r="W10" s="12"/>
      <c r="X10">
        <v>4</v>
      </c>
      <c r="Y10">
        <v>4</v>
      </c>
      <c r="AD10">
        <v>5</v>
      </c>
      <c r="AE10">
        <v>5</v>
      </c>
      <c r="AF10">
        <v>5</v>
      </c>
      <c r="AG10">
        <v>5</v>
      </c>
      <c r="AL10">
        <v>5</v>
      </c>
      <c r="AM10">
        <v>5</v>
      </c>
      <c r="AN10">
        <v>5</v>
      </c>
      <c r="AS10">
        <v>5</v>
      </c>
      <c r="AT10">
        <v>5</v>
      </c>
      <c r="AU10">
        <v>5</v>
      </c>
    </row>
    <row r="11" spans="1:51" ht="68" x14ac:dyDescent="0.2">
      <c r="A11" t="s">
        <v>89</v>
      </c>
      <c r="B11">
        <v>1</v>
      </c>
      <c r="C11" s="1" t="s">
        <v>90</v>
      </c>
      <c r="D11" s="1" t="s">
        <v>88</v>
      </c>
      <c r="E11">
        <v>3</v>
      </c>
      <c r="F11">
        <v>4</v>
      </c>
      <c r="G11">
        <v>5</v>
      </c>
      <c r="H11" s="12">
        <v>1</v>
      </c>
      <c r="I11" s="12"/>
      <c r="J11" s="12"/>
      <c r="K11" s="12"/>
      <c r="L11" s="12"/>
      <c r="M11" s="12"/>
      <c r="N11" s="12">
        <v>1</v>
      </c>
      <c r="O11" s="12"/>
      <c r="P11" s="12">
        <v>1</v>
      </c>
      <c r="Q11" s="12"/>
      <c r="R11" s="12">
        <v>1</v>
      </c>
      <c r="S11" s="12"/>
      <c r="T11" s="12">
        <v>1</v>
      </c>
      <c r="U11" s="12"/>
      <c r="V11" s="12"/>
      <c r="W11" s="12"/>
      <c r="X11">
        <v>3</v>
      </c>
      <c r="Y11">
        <v>3</v>
      </c>
      <c r="AD11">
        <v>5</v>
      </c>
      <c r="AE11">
        <v>4</v>
      </c>
      <c r="AF11">
        <v>5</v>
      </c>
      <c r="AG11">
        <v>5</v>
      </c>
      <c r="AL11">
        <v>4</v>
      </c>
      <c r="AM11">
        <v>5</v>
      </c>
      <c r="AN11">
        <v>5</v>
      </c>
      <c r="AS11">
        <v>4</v>
      </c>
      <c r="AT11">
        <v>5</v>
      </c>
      <c r="AU11">
        <v>5</v>
      </c>
    </row>
    <row r="12" spans="1:51" ht="34" x14ac:dyDescent="0.2">
      <c r="A12" t="s">
        <v>91</v>
      </c>
      <c r="B12">
        <v>1</v>
      </c>
      <c r="C12" s="1" t="s">
        <v>92</v>
      </c>
      <c r="E12">
        <v>2</v>
      </c>
      <c r="F12">
        <v>2</v>
      </c>
      <c r="G12">
        <v>2</v>
      </c>
      <c r="H12" s="12">
        <v>1</v>
      </c>
      <c r="I12" s="12"/>
      <c r="J12" s="12"/>
      <c r="K12" s="12">
        <v>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>
        <v>2</v>
      </c>
      <c r="Y12">
        <v>2</v>
      </c>
      <c r="AD12">
        <v>2</v>
      </c>
      <c r="AE12">
        <v>2</v>
      </c>
      <c r="AF12">
        <v>2</v>
      </c>
      <c r="AG12">
        <v>2</v>
      </c>
      <c r="AL12">
        <v>2</v>
      </c>
      <c r="AM12">
        <v>2</v>
      </c>
      <c r="AN12">
        <v>2</v>
      </c>
      <c r="AS12">
        <v>2</v>
      </c>
      <c r="AT12">
        <v>2</v>
      </c>
      <c r="AU12">
        <v>2</v>
      </c>
    </row>
    <row r="13" spans="1:51" s="4" customFormat="1" ht="68" x14ac:dyDescent="0.2">
      <c r="A13" s="4" t="s">
        <v>93</v>
      </c>
      <c r="B13" s="4">
        <v>1</v>
      </c>
      <c r="C13" s="5" t="s">
        <v>94</v>
      </c>
      <c r="D13" s="5" t="s">
        <v>55</v>
      </c>
      <c r="E13">
        <v>2</v>
      </c>
      <c r="F13" s="4">
        <v>3</v>
      </c>
      <c r="G13" s="4">
        <v>3</v>
      </c>
      <c r="H13" s="13">
        <v>1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>
        <v>1</v>
      </c>
      <c r="U13" s="13"/>
      <c r="V13" s="13">
        <v>1</v>
      </c>
      <c r="W13" s="13"/>
      <c r="X13" s="4">
        <v>2</v>
      </c>
      <c r="Y13" s="4">
        <v>2</v>
      </c>
      <c r="AD13" s="4">
        <v>3</v>
      </c>
      <c r="AE13" s="4">
        <v>2</v>
      </c>
      <c r="AK13" s="5" t="s">
        <v>162</v>
      </c>
      <c r="AL13">
        <v>3</v>
      </c>
      <c r="AM13">
        <v>3</v>
      </c>
      <c r="AN13">
        <v>2</v>
      </c>
      <c r="AO13">
        <v>1</v>
      </c>
      <c r="AP13"/>
      <c r="AQ13"/>
      <c r="AR13" s="1" t="s">
        <v>340</v>
      </c>
      <c r="AS13">
        <v>3</v>
      </c>
      <c r="AT13">
        <v>3</v>
      </c>
      <c r="AU13">
        <v>2</v>
      </c>
      <c r="AV13">
        <v>1</v>
      </c>
      <c r="AW13"/>
      <c r="AX13"/>
      <c r="AY13" s="1" t="s">
        <v>340</v>
      </c>
    </row>
    <row r="14" spans="1:51" ht="85" x14ac:dyDescent="0.2">
      <c r="A14" t="s">
        <v>33</v>
      </c>
      <c r="B14">
        <v>1</v>
      </c>
      <c r="C14" s="1" t="s">
        <v>95</v>
      </c>
      <c r="D14" s="1" t="s">
        <v>87</v>
      </c>
      <c r="E14">
        <v>4</v>
      </c>
      <c r="F14">
        <v>5</v>
      </c>
      <c r="G14">
        <v>5</v>
      </c>
      <c r="H14" s="12">
        <v>1</v>
      </c>
      <c r="I14" s="12"/>
      <c r="J14" s="12"/>
      <c r="K14" s="12"/>
      <c r="L14" s="12"/>
      <c r="M14" s="12"/>
      <c r="N14" s="12">
        <v>1</v>
      </c>
      <c r="O14" s="12"/>
      <c r="P14" s="12">
        <v>1</v>
      </c>
      <c r="Q14" s="12"/>
      <c r="R14" s="12">
        <v>1</v>
      </c>
      <c r="S14" s="12"/>
      <c r="T14" s="12"/>
      <c r="U14" s="12"/>
      <c r="V14" s="12">
        <v>1</v>
      </c>
      <c r="W14" s="12"/>
      <c r="X14">
        <v>4</v>
      </c>
      <c r="Y14">
        <v>4</v>
      </c>
      <c r="AD14">
        <v>5</v>
      </c>
      <c r="AE14">
        <v>5</v>
      </c>
      <c r="AF14">
        <v>5</v>
      </c>
      <c r="AG14">
        <v>5</v>
      </c>
      <c r="AL14">
        <v>5</v>
      </c>
      <c r="AM14">
        <v>5</v>
      </c>
      <c r="AN14">
        <v>5</v>
      </c>
      <c r="AS14">
        <v>5</v>
      </c>
      <c r="AT14">
        <v>5</v>
      </c>
      <c r="AU14">
        <v>5</v>
      </c>
    </row>
    <row r="15" spans="1:51" s="4" customFormat="1" ht="85" x14ac:dyDescent="0.2">
      <c r="A15" s="4" t="s">
        <v>96</v>
      </c>
      <c r="B15" s="4">
        <v>1</v>
      </c>
      <c r="C15" s="5" t="s">
        <v>97</v>
      </c>
      <c r="D15" s="5"/>
      <c r="E15">
        <v>2</v>
      </c>
      <c r="F15" s="4">
        <v>2</v>
      </c>
      <c r="G15" s="4">
        <v>4</v>
      </c>
      <c r="H15" s="13">
        <v>1</v>
      </c>
      <c r="I15" s="13">
        <v>1</v>
      </c>
      <c r="J15" s="13"/>
      <c r="K15" s="13">
        <v>1</v>
      </c>
      <c r="L15" s="13"/>
      <c r="M15" s="13">
        <v>1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4">
        <v>2</v>
      </c>
      <c r="Y15" s="4">
        <v>2</v>
      </c>
      <c r="AD15" s="4">
        <v>4</v>
      </c>
      <c r="AE15" s="4">
        <v>2</v>
      </c>
      <c r="AK15" s="5" t="s">
        <v>163</v>
      </c>
      <c r="AL15">
        <v>2</v>
      </c>
      <c r="AM15">
        <v>4</v>
      </c>
      <c r="AN15">
        <v>3</v>
      </c>
      <c r="AO15">
        <v>1</v>
      </c>
      <c r="AP15"/>
      <c r="AQ15"/>
      <c r="AR15" s="1" t="s">
        <v>341</v>
      </c>
      <c r="AS15">
        <v>2</v>
      </c>
      <c r="AT15">
        <v>4</v>
      </c>
      <c r="AU15">
        <v>3</v>
      </c>
      <c r="AV15">
        <v>1</v>
      </c>
      <c r="AW15"/>
      <c r="AX15"/>
      <c r="AY15" s="1" t="s">
        <v>341</v>
      </c>
    </row>
    <row r="16" spans="1:51" ht="34" x14ac:dyDescent="0.2">
      <c r="A16" t="s">
        <v>99</v>
      </c>
      <c r="B16">
        <v>1</v>
      </c>
      <c r="C16" s="1" t="s">
        <v>100</v>
      </c>
      <c r="E16">
        <v>1</v>
      </c>
      <c r="F16">
        <v>1</v>
      </c>
      <c r="G16">
        <v>1</v>
      </c>
      <c r="H16" s="12">
        <v>1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>
        <v>1</v>
      </c>
      <c r="Y16">
        <v>1</v>
      </c>
      <c r="AD16">
        <v>1</v>
      </c>
      <c r="AE16">
        <v>1</v>
      </c>
      <c r="AF16">
        <v>1</v>
      </c>
      <c r="AG16">
        <v>1</v>
      </c>
      <c r="AL16">
        <v>1</v>
      </c>
      <c r="AM16">
        <v>1</v>
      </c>
      <c r="AN16">
        <v>1</v>
      </c>
      <c r="AS16">
        <v>1</v>
      </c>
      <c r="AT16">
        <v>1</v>
      </c>
      <c r="AU16">
        <v>1</v>
      </c>
    </row>
    <row r="17" spans="1:51" s="4" customFormat="1" ht="68" x14ac:dyDescent="0.2">
      <c r="A17" s="4" t="s">
        <v>101</v>
      </c>
      <c r="B17" s="4">
        <v>1</v>
      </c>
      <c r="C17" s="5" t="s">
        <v>102</v>
      </c>
      <c r="D17" s="5"/>
      <c r="E17">
        <v>2</v>
      </c>
      <c r="F17" s="4">
        <v>2</v>
      </c>
      <c r="G17" s="4">
        <v>3</v>
      </c>
      <c r="H17" s="13">
        <v>1</v>
      </c>
      <c r="I17" s="13">
        <v>1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>
        <v>1</v>
      </c>
      <c r="W17" s="13"/>
      <c r="X17" s="4">
        <v>2</v>
      </c>
      <c r="Y17" s="4">
        <v>2</v>
      </c>
      <c r="AD17" s="4">
        <v>3</v>
      </c>
      <c r="AE17" s="4">
        <v>2</v>
      </c>
      <c r="AF17" s="4">
        <v>3</v>
      </c>
      <c r="AG17" s="4">
        <v>3</v>
      </c>
      <c r="AK17" s="5"/>
      <c r="AL17">
        <v>2</v>
      </c>
      <c r="AM17">
        <v>3</v>
      </c>
      <c r="AN17">
        <v>3</v>
      </c>
      <c r="AO17"/>
      <c r="AP17"/>
      <c r="AQ17"/>
      <c r="AR17" s="1"/>
      <c r="AS17">
        <v>2</v>
      </c>
      <c r="AT17">
        <v>3</v>
      </c>
      <c r="AU17">
        <v>3</v>
      </c>
      <c r="AV17"/>
      <c r="AW17"/>
      <c r="AX17"/>
      <c r="AY17" s="1"/>
    </row>
    <row r="18" spans="1:51" s="4" customFormat="1" ht="34" x14ac:dyDescent="0.2">
      <c r="A18" s="4" t="s">
        <v>103</v>
      </c>
      <c r="B18" s="4">
        <v>1</v>
      </c>
      <c r="C18" s="5" t="s">
        <v>104</v>
      </c>
      <c r="D18" s="5"/>
      <c r="E18">
        <v>2</v>
      </c>
      <c r="F18" s="4">
        <v>2</v>
      </c>
      <c r="G18" s="4">
        <v>2</v>
      </c>
      <c r="H18" s="13">
        <v>1</v>
      </c>
      <c r="I18" s="13"/>
      <c r="J18" s="13"/>
      <c r="K18" s="13">
        <v>1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4">
        <v>2</v>
      </c>
      <c r="Y18" s="4">
        <v>2</v>
      </c>
      <c r="AD18" s="4">
        <v>2</v>
      </c>
      <c r="AE18" s="4">
        <v>2</v>
      </c>
      <c r="AK18" s="5" t="s">
        <v>160</v>
      </c>
      <c r="AL18">
        <v>2</v>
      </c>
      <c r="AM18">
        <v>2</v>
      </c>
      <c r="AN18">
        <v>1</v>
      </c>
      <c r="AO18">
        <v>1</v>
      </c>
      <c r="AP18"/>
      <c r="AQ18"/>
      <c r="AR18" s="1" t="s">
        <v>161</v>
      </c>
      <c r="AS18">
        <v>2</v>
      </c>
      <c r="AT18">
        <v>2</v>
      </c>
      <c r="AU18">
        <v>1</v>
      </c>
      <c r="AV18">
        <v>1</v>
      </c>
      <c r="AW18"/>
      <c r="AX18"/>
      <c r="AY18" s="1" t="s">
        <v>161</v>
      </c>
    </row>
    <row r="19" spans="1:51" s="4" customFormat="1" ht="68" x14ac:dyDescent="0.2">
      <c r="A19" s="4" t="s">
        <v>106</v>
      </c>
      <c r="B19" s="4">
        <v>1</v>
      </c>
      <c r="C19" s="5" t="s">
        <v>107</v>
      </c>
      <c r="D19" s="5"/>
      <c r="E19">
        <v>2</v>
      </c>
      <c r="F19" s="4">
        <v>2</v>
      </c>
      <c r="G19" s="4">
        <v>2</v>
      </c>
      <c r="H19" s="13">
        <v>1</v>
      </c>
      <c r="I19" s="13"/>
      <c r="J19" s="13"/>
      <c r="K19" s="13">
        <v>1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4">
        <v>2</v>
      </c>
      <c r="Y19" s="4">
        <v>2</v>
      </c>
      <c r="AD19" s="4">
        <v>2</v>
      </c>
      <c r="AE19" s="4">
        <v>2</v>
      </c>
      <c r="AF19" s="4">
        <v>2</v>
      </c>
      <c r="AG19" s="4">
        <v>2</v>
      </c>
      <c r="AK19" s="5"/>
      <c r="AL19">
        <v>2</v>
      </c>
      <c r="AM19">
        <v>2</v>
      </c>
      <c r="AN19">
        <v>2</v>
      </c>
      <c r="AO19"/>
      <c r="AP19"/>
      <c r="AQ19"/>
      <c r="AR19" s="1"/>
      <c r="AS19">
        <v>2</v>
      </c>
      <c r="AT19">
        <v>2</v>
      </c>
      <c r="AU19">
        <v>2</v>
      </c>
      <c r="AV19"/>
      <c r="AW19"/>
      <c r="AX19"/>
      <c r="AY19" s="1"/>
    </row>
    <row r="20" spans="1:51" s="4" customFormat="1" ht="51" x14ac:dyDescent="0.2">
      <c r="A20" s="4" t="s">
        <v>38</v>
      </c>
      <c r="B20" s="4">
        <v>1</v>
      </c>
      <c r="C20" s="5" t="s">
        <v>108</v>
      </c>
      <c r="D20" s="5"/>
      <c r="E20">
        <v>2</v>
      </c>
      <c r="F20" s="4">
        <v>2</v>
      </c>
      <c r="G20" s="4">
        <v>2</v>
      </c>
      <c r="H20" s="13">
        <v>1</v>
      </c>
      <c r="I20" s="13"/>
      <c r="J20" s="13"/>
      <c r="K20" s="13"/>
      <c r="L20" s="13"/>
      <c r="M20" s="13"/>
      <c r="N20" s="13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4">
        <v>2</v>
      </c>
      <c r="Y20" s="4">
        <v>2</v>
      </c>
      <c r="AD20" s="4">
        <v>2</v>
      </c>
      <c r="AE20" s="4">
        <v>2</v>
      </c>
      <c r="AF20" s="4">
        <v>2</v>
      </c>
      <c r="AG20" s="4">
        <v>2</v>
      </c>
      <c r="AK20" s="5"/>
      <c r="AL20">
        <v>2</v>
      </c>
      <c r="AM20">
        <v>2</v>
      </c>
      <c r="AN20">
        <v>2</v>
      </c>
      <c r="AO20"/>
      <c r="AP20"/>
      <c r="AQ20"/>
      <c r="AR20" s="1"/>
      <c r="AS20">
        <v>2</v>
      </c>
      <c r="AT20">
        <v>2</v>
      </c>
      <c r="AU20">
        <v>2</v>
      </c>
      <c r="AV20"/>
      <c r="AW20"/>
      <c r="AX20"/>
      <c r="AY20" s="1"/>
    </row>
    <row r="21" spans="1:51" s="4" customFormat="1" ht="34" x14ac:dyDescent="0.2">
      <c r="A21" s="4" t="s">
        <v>109</v>
      </c>
      <c r="B21" s="4">
        <v>1</v>
      </c>
      <c r="C21" s="5" t="s">
        <v>110</v>
      </c>
      <c r="D21" s="5"/>
      <c r="E21">
        <v>2</v>
      </c>
      <c r="F21" s="4">
        <v>2</v>
      </c>
      <c r="G21" s="4">
        <v>2</v>
      </c>
      <c r="H21" s="13">
        <v>1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>
        <v>1</v>
      </c>
      <c r="W21" s="13"/>
      <c r="X21" s="4">
        <v>2</v>
      </c>
      <c r="Y21" s="4">
        <v>2</v>
      </c>
      <c r="AD21" s="4">
        <v>2</v>
      </c>
      <c r="AE21" s="4">
        <v>3</v>
      </c>
      <c r="AF21" s="4">
        <v>3</v>
      </c>
      <c r="AG21" s="4">
        <v>3</v>
      </c>
      <c r="AK21" s="5"/>
      <c r="AL21">
        <v>2</v>
      </c>
      <c r="AM21">
        <v>2</v>
      </c>
      <c r="AN21">
        <v>2</v>
      </c>
      <c r="AO21"/>
      <c r="AP21"/>
      <c r="AQ21"/>
      <c r="AR21" s="1"/>
      <c r="AS21" s="4">
        <v>3</v>
      </c>
      <c r="AT21" s="4">
        <v>3</v>
      </c>
      <c r="AU21" s="4">
        <v>3</v>
      </c>
      <c r="AV21"/>
      <c r="AW21"/>
      <c r="AX21"/>
      <c r="AY21" s="1"/>
    </row>
    <row r="22" spans="1:51" s="4" customFormat="1" ht="51" x14ac:dyDescent="0.2">
      <c r="A22" s="4" t="s">
        <v>112</v>
      </c>
      <c r="B22" s="4">
        <v>1</v>
      </c>
      <c r="C22" s="5" t="s">
        <v>113</v>
      </c>
      <c r="D22" s="5"/>
      <c r="E22">
        <v>3</v>
      </c>
      <c r="F22" s="4">
        <v>3</v>
      </c>
      <c r="G22" s="4">
        <v>3</v>
      </c>
      <c r="H22" s="13">
        <v>1</v>
      </c>
      <c r="I22" s="13"/>
      <c r="J22" s="13"/>
      <c r="K22" s="13">
        <v>1</v>
      </c>
      <c r="L22" s="13"/>
      <c r="M22" s="13"/>
      <c r="N22" s="13">
        <v>1</v>
      </c>
      <c r="O22" s="13"/>
      <c r="P22" s="13"/>
      <c r="Q22" s="13"/>
      <c r="R22" s="13"/>
      <c r="S22" s="13"/>
      <c r="T22" s="13"/>
      <c r="U22" s="13"/>
      <c r="V22" s="13"/>
      <c r="W22" s="13"/>
      <c r="X22" s="4">
        <v>3</v>
      </c>
      <c r="Y22" s="4">
        <v>3</v>
      </c>
      <c r="AD22" s="4">
        <v>3</v>
      </c>
      <c r="AE22" s="4">
        <v>3</v>
      </c>
      <c r="AF22" s="4">
        <v>3</v>
      </c>
      <c r="AG22" s="4">
        <v>3</v>
      </c>
      <c r="AK22" s="5"/>
      <c r="AL22">
        <v>3</v>
      </c>
      <c r="AM22">
        <v>3</v>
      </c>
      <c r="AN22">
        <v>3</v>
      </c>
      <c r="AO22"/>
      <c r="AP22"/>
      <c r="AQ22"/>
      <c r="AR22" s="1"/>
      <c r="AS22">
        <v>3</v>
      </c>
      <c r="AT22">
        <v>3</v>
      </c>
      <c r="AU22">
        <v>3</v>
      </c>
      <c r="AV22"/>
      <c r="AW22"/>
      <c r="AX22"/>
      <c r="AY22" s="1"/>
    </row>
    <row r="23" spans="1:51" s="4" customFormat="1" ht="51" x14ac:dyDescent="0.2">
      <c r="A23" s="117" t="s">
        <v>114</v>
      </c>
      <c r="B23" s="4">
        <v>1</v>
      </c>
      <c r="C23" s="5" t="s">
        <v>115</v>
      </c>
      <c r="D23" s="5"/>
      <c r="E23">
        <v>2</v>
      </c>
      <c r="F23" s="4">
        <v>2</v>
      </c>
      <c r="G23" s="4">
        <v>3</v>
      </c>
      <c r="H23" s="13">
        <v>1</v>
      </c>
      <c r="I23" s="13">
        <v>1</v>
      </c>
      <c r="J23" s="13"/>
      <c r="K23" s="13">
        <v>1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4">
        <v>2</v>
      </c>
      <c r="Y23" s="4">
        <v>2</v>
      </c>
      <c r="AD23" s="4">
        <v>3</v>
      </c>
      <c r="AE23" s="4">
        <v>2</v>
      </c>
      <c r="AF23" s="4">
        <v>3</v>
      </c>
      <c r="AG23" s="4">
        <v>3</v>
      </c>
      <c r="AK23" s="5"/>
      <c r="AL23">
        <v>2</v>
      </c>
      <c r="AM23">
        <v>3</v>
      </c>
      <c r="AN23">
        <v>3</v>
      </c>
      <c r="AO23"/>
      <c r="AP23"/>
      <c r="AQ23"/>
      <c r="AR23" s="1"/>
      <c r="AS23">
        <v>2</v>
      </c>
      <c r="AT23">
        <v>3</v>
      </c>
      <c r="AU23">
        <v>3</v>
      </c>
      <c r="AV23"/>
      <c r="AW23"/>
      <c r="AX23"/>
      <c r="AY23" s="1"/>
    </row>
    <row r="24" spans="1:51" s="4" customFormat="1" ht="85" x14ac:dyDescent="0.2">
      <c r="A24" s="117"/>
      <c r="B24" s="4">
        <v>2</v>
      </c>
      <c r="C24" s="5" t="s">
        <v>116</v>
      </c>
      <c r="D24" s="5"/>
      <c r="E24">
        <v>2</v>
      </c>
      <c r="F24" s="4">
        <v>2</v>
      </c>
      <c r="G24" s="4">
        <v>2</v>
      </c>
      <c r="H24" s="13">
        <v>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>
        <v>1</v>
      </c>
      <c r="U24" s="13"/>
      <c r="V24" s="13"/>
      <c r="W24" s="13"/>
      <c r="X24" s="4">
        <v>2</v>
      </c>
      <c r="Y24" s="4">
        <v>2</v>
      </c>
      <c r="AD24" s="4">
        <v>2</v>
      </c>
      <c r="AE24" s="4">
        <v>2</v>
      </c>
      <c r="AF24" s="4">
        <v>2</v>
      </c>
      <c r="AG24" s="4">
        <v>2</v>
      </c>
      <c r="AK24" s="5"/>
      <c r="AL24">
        <v>2</v>
      </c>
      <c r="AM24">
        <v>2</v>
      </c>
      <c r="AN24">
        <v>2</v>
      </c>
      <c r="AO24"/>
      <c r="AP24"/>
      <c r="AQ24"/>
      <c r="AR24" s="1"/>
      <c r="AS24">
        <v>2</v>
      </c>
      <c r="AT24">
        <v>2</v>
      </c>
      <c r="AU24">
        <v>2</v>
      </c>
      <c r="AV24"/>
      <c r="AW24"/>
      <c r="AX24"/>
      <c r="AY24" s="1"/>
    </row>
    <row r="25" spans="1:51" s="4" customFormat="1" ht="17" x14ac:dyDescent="0.2">
      <c r="A25" s="11" t="s">
        <v>42</v>
      </c>
      <c r="B25" s="4">
        <v>1</v>
      </c>
      <c r="C25" s="5" t="s">
        <v>118</v>
      </c>
      <c r="D25" s="2" t="s">
        <v>58</v>
      </c>
      <c r="E25">
        <v>1</v>
      </c>
      <c r="F25" s="4">
        <v>1</v>
      </c>
      <c r="G25" s="4">
        <v>1</v>
      </c>
      <c r="H25" s="13">
        <v>1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4">
        <v>1</v>
      </c>
      <c r="Y25" s="4">
        <v>1</v>
      </c>
      <c r="AD25" s="4">
        <v>1</v>
      </c>
      <c r="AE25" s="4">
        <v>1</v>
      </c>
      <c r="AK25" s="5" t="s">
        <v>105</v>
      </c>
      <c r="AL25">
        <v>1</v>
      </c>
      <c r="AM25">
        <v>1</v>
      </c>
      <c r="AN25"/>
      <c r="AO25">
        <v>1</v>
      </c>
      <c r="AP25"/>
      <c r="AQ25"/>
      <c r="AR25" s="1"/>
      <c r="AS25">
        <v>1</v>
      </c>
      <c r="AT25">
        <v>1</v>
      </c>
      <c r="AU25"/>
      <c r="AV25">
        <v>1</v>
      </c>
      <c r="AW25"/>
      <c r="AX25"/>
      <c r="AY25" s="1"/>
    </row>
    <row r="26" spans="1:51" ht="68" x14ac:dyDescent="0.2">
      <c r="A26" t="s">
        <v>47</v>
      </c>
      <c r="B26" s="4">
        <v>1</v>
      </c>
      <c r="C26" s="1" t="s">
        <v>117</v>
      </c>
      <c r="E26">
        <v>2</v>
      </c>
      <c r="F26" s="4">
        <v>2</v>
      </c>
      <c r="G26" s="4">
        <v>2</v>
      </c>
      <c r="H26" s="13">
        <v>1</v>
      </c>
      <c r="I26" s="12"/>
      <c r="J26" s="12"/>
      <c r="K26" s="12"/>
      <c r="L26" s="12"/>
      <c r="M26" s="12"/>
      <c r="N26" s="12">
        <v>1</v>
      </c>
      <c r="O26" s="12"/>
      <c r="P26" s="12"/>
      <c r="Q26" s="12"/>
      <c r="R26" s="12"/>
      <c r="S26" s="12"/>
      <c r="T26" s="12"/>
      <c r="U26" s="12"/>
      <c r="V26" s="12"/>
      <c r="W26" s="12"/>
      <c r="X26" s="4">
        <v>2</v>
      </c>
      <c r="Y26" s="4">
        <v>2</v>
      </c>
      <c r="AD26" s="4">
        <v>2</v>
      </c>
      <c r="AE26" s="4">
        <v>2</v>
      </c>
      <c r="AF26" s="4">
        <v>2</v>
      </c>
      <c r="AG26" s="4">
        <v>1</v>
      </c>
      <c r="AH26" s="4">
        <v>1</v>
      </c>
      <c r="AK26" s="1" t="s">
        <v>122</v>
      </c>
      <c r="AL26">
        <v>2</v>
      </c>
      <c r="AM26">
        <v>2</v>
      </c>
      <c r="AN26">
        <v>1</v>
      </c>
      <c r="AO26">
        <v>1</v>
      </c>
      <c r="AR26" s="1" t="s">
        <v>122</v>
      </c>
      <c r="AS26">
        <v>2</v>
      </c>
      <c r="AT26">
        <v>2</v>
      </c>
      <c r="AU26">
        <v>1</v>
      </c>
      <c r="AV26">
        <v>1</v>
      </c>
    </row>
    <row r="27" spans="1:51" ht="68" x14ac:dyDescent="0.2">
      <c r="A27" t="s">
        <v>51</v>
      </c>
      <c r="B27" s="4">
        <v>1</v>
      </c>
      <c r="C27" s="1" t="s">
        <v>119</v>
      </c>
      <c r="E27">
        <v>2</v>
      </c>
      <c r="F27" s="4">
        <v>2</v>
      </c>
      <c r="G27" s="4">
        <v>2</v>
      </c>
      <c r="H27" s="13">
        <v>1</v>
      </c>
      <c r="I27" s="12"/>
      <c r="J27" s="12"/>
      <c r="K27" s="12"/>
      <c r="L27" s="12"/>
      <c r="M27" s="12"/>
      <c r="N27" s="12">
        <v>1</v>
      </c>
      <c r="O27" s="12"/>
      <c r="P27" s="12"/>
      <c r="Q27" s="12"/>
      <c r="R27" s="12"/>
      <c r="S27" s="12"/>
      <c r="T27" s="12"/>
      <c r="U27" s="12"/>
      <c r="V27" s="12"/>
      <c r="W27" s="12"/>
      <c r="X27" s="4">
        <v>2</v>
      </c>
      <c r="Y27" s="4">
        <v>2</v>
      </c>
      <c r="AD27" s="4">
        <v>2</v>
      </c>
      <c r="AE27" s="4">
        <v>2</v>
      </c>
      <c r="AF27" s="4">
        <v>2</v>
      </c>
      <c r="AG27" s="4">
        <v>2</v>
      </c>
      <c r="AL27">
        <v>2</v>
      </c>
      <c r="AM27">
        <v>2</v>
      </c>
      <c r="AN27">
        <v>2</v>
      </c>
      <c r="AS27">
        <v>2</v>
      </c>
      <c r="AT27">
        <v>2</v>
      </c>
      <c r="AU27">
        <v>2</v>
      </c>
    </row>
    <row r="28" spans="1:51" s="4" customFormat="1" ht="34" x14ac:dyDescent="0.2">
      <c r="A28" s="4" t="s">
        <v>52</v>
      </c>
      <c r="B28" s="4">
        <v>1</v>
      </c>
      <c r="C28" s="5" t="s">
        <v>120</v>
      </c>
      <c r="D28" s="5"/>
      <c r="E28">
        <v>1</v>
      </c>
      <c r="F28" s="4">
        <v>1</v>
      </c>
      <c r="G28" s="4">
        <v>1</v>
      </c>
      <c r="H28" s="13">
        <v>1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4">
        <v>0</v>
      </c>
      <c r="AA28" s="4">
        <v>1</v>
      </c>
      <c r="AC28" s="5" t="s">
        <v>161</v>
      </c>
      <c r="AD28" s="4">
        <v>0</v>
      </c>
      <c r="AE28" s="4">
        <v>0</v>
      </c>
      <c r="AK28" s="5" t="s">
        <v>160</v>
      </c>
      <c r="AL28">
        <v>0</v>
      </c>
      <c r="AM28"/>
      <c r="AN28"/>
      <c r="AO28"/>
      <c r="AP28"/>
      <c r="AQ28"/>
      <c r="AR28" t="s">
        <v>161</v>
      </c>
      <c r="AS28">
        <v>0</v>
      </c>
      <c r="AT28"/>
      <c r="AU28"/>
      <c r="AV28"/>
      <c r="AW28"/>
      <c r="AX28"/>
      <c r="AY28" t="s">
        <v>161</v>
      </c>
    </row>
    <row r="29" spans="1:51" ht="34" x14ac:dyDescent="0.2">
      <c r="A29" t="s">
        <v>8</v>
      </c>
      <c r="B29" s="4">
        <v>1</v>
      </c>
      <c r="C29" s="1" t="s">
        <v>121</v>
      </c>
      <c r="E29">
        <v>2</v>
      </c>
      <c r="F29" s="4">
        <v>2</v>
      </c>
      <c r="G29" s="4">
        <v>2</v>
      </c>
      <c r="H29" s="13">
        <v>1</v>
      </c>
      <c r="I29" s="12"/>
      <c r="J29" s="12"/>
      <c r="K29" s="12">
        <v>1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4">
        <v>1</v>
      </c>
      <c r="Y29" s="4"/>
      <c r="AA29">
        <v>1</v>
      </c>
      <c r="AB29">
        <v>1</v>
      </c>
      <c r="AC29" s="1" t="s">
        <v>123</v>
      </c>
      <c r="AD29" s="4">
        <v>2</v>
      </c>
      <c r="AE29" s="4">
        <v>2</v>
      </c>
      <c r="AF29" s="4"/>
      <c r="AG29" s="4"/>
      <c r="AK29" s="1" t="s">
        <v>123</v>
      </c>
      <c r="AL29">
        <v>1</v>
      </c>
      <c r="AM29">
        <v>1</v>
      </c>
      <c r="AN29">
        <v>1</v>
      </c>
      <c r="AQ29">
        <v>1</v>
      </c>
      <c r="AR29" s="1" t="s">
        <v>123</v>
      </c>
      <c r="AS29">
        <v>1</v>
      </c>
      <c r="AT29">
        <v>1</v>
      </c>
      <c r="AU29">
        <v>1</v>
      </c>
      <c r="AX29">
        <v>1</v>
      </c>
      <c r="AY29" s="1" t="s">
        <v>123</v>
      </c>
    </row>
    <row r="30" spans="1:51" ht="51" x14ac:dyDescent="0.2">
      <c r="A30" t="s">
        <v>13</v>
      </c>
      <c r="B30" s="4">
        <v>1</v>
      </c>
      <c r="C30" s="1" t="s">
        <v>124</v>
      </c>
      <c r="E30">
        <v>2</v>
      </c>
      <c r="F30" s="4">
        <v>2</v>
      </c>
      <c r="G30" s="4">
        <v>2</v>
      </c>
      <c r="H30" s="13">
        <v>1</v>
      </c>
      <c r="I30" s="12"/>
      <c r="J30" s="12"/>
      <c r="K30" s="12"/>
      <c r="L30" s="12"/>
      <c r="M30" s="12"/>
      <c r="N30" s="12">
        <v>1</v>
      </c>
      <c r="O30" s="12"/>
      <c r="P30" s="12"/>
      <c r="Q30" s="12"/>
      <c r="R30" s="12"/>
      <c r="S30" s="12"/>
      <c r="T30" s="12"/>
      <c r="U30" s="12"/>
      <c r="V30" s="12"/>
      <c r="W30" s="12"/>
      <c r="X30" s="4">
        <v>2</v>
      </c>
      <c r="Y30" s="4">
        <v>2</v>
      </c>
      <c r="AD30" s="4">
        <v>2</v>
      </c>
      <c r="AE30" s="4">
        <v>2</v>
      </c>
      <c r="AF30" s="4">
        <v>2</v>
      </c>
      <c r="AG30" s="4">
        <v>2</v>
      </c>
      <c r="AL30">
        <v>2</v>
      </c>
      <c r="AM30">
        <v>2</v>
      </c>
      <c r="AN30">
        <v>2</v>
      </c>
      <c r="AS30">
        <v>2</v>
      </c>
      <c r="AT30">
        <v>2</v>
      </c>
      <c r="AU30">
        <v>2</v>
      </c>
    </row>
    <row r="31" spans="1:51" ht="68" x14ac:dyDescent="0.2">
      <c r="A31" t="s">
        <v>125</v>
      </c>
      <c r="B31" s="4">
        <v>1</v>
      </c>
      <c r="C31" s="1" t="s">
        <v>126</v>
      </c>
      <c r="D31" s="1" t="s">
        <v>88</v>
      </c>
      <c r="E31">
        <v>3</v>
      </c>
      <c r="F31" s="4">
        <v>4</v>
      </c>
      <c r="G31" s="4">
        <v>4</v>
      </c>
      <c r="H31" s="13">
        <v>1</v>
      </c>
      <c r="I31" s="12"/>
      <c r="J31" s="12"/>
      <c r="K31" s="12">
        <v>1</v>
      </c>
      <c r="L31" s="12"/>
      <c r="M31" s="12"/>
      <c r="N31" s="12"/>
      <c r="O31" s="12"/>
      <c r="P31" s="12">
        <v>1</v>
      </c>
      <c r="Q31" s="12"/>
      <c r="R31" s="12">
        <v>1</v>
      </c>
      <c r="S31" s="12"/>
      <c r="T31" s="12"/>
      <c r="U31" s="12"/>
      <c r="V31" s="12"/>
      <c r="W31" s="12"/>
      <c r="X31" s="4">
        <v>3</v>
      </c>
      <c r="Y31" s="4">
        <v>3</v>
      </c>
      <c r="AD31" s="4">
        <v>4</v>
      </c>
      <c r="AE31" s="4">
        <v>3</v>
      </c>
      <c r="AF31" s="4">
        <v>3</v>
      </c>
      <c r="AG31" s="4">
        <v>1</v>
      </c>
      <c r="AH31" s="4">
        <v>2</v>
      </c>
      <c r="AI31" s="4"/>
      <c r="AJ31" s="4"/>
      <c r="AL31">
        <v>4</v>
      </c>
      <c r="AM31">
        <v>4</v>
      </c>
      <c r="AN31">
        <v>4</v>
      </c>
      <c r="AS31" s="4">
        <v>3</v>
      </c>
      <c r="AT31" s="4">
        <v>3</v>
      </c>
      <c r="AU31" s="4">
        <v>1</v>
      </c>
      <c r="AV31" s="4">
        <v>2</v>
      </c>
    </row>
    <row r="32" spans="1:51" ht="34" x14ac:dyDescent="0.2">
      <c r="A32" t="s">
        <v>127</v>
      </c>
      <c r="B32" s="4">
        <v>1</v>
      </c>
      <c r="C32" s="1" t="s">
        <v>128</v>
      </c>
      <c r="E32">
        <v>2</v>
      </c>
      <c r="F32" s="4">
        <v>2</v>
      </c>
      <c r="G32" s="4">
        <v>2</v>
      </c>
      <c r="H32" s="13">
        <v>1</v>
      </c>
      <c r="I32" s="12"/>
      <c r="J32" s="12"/>
      <c r="K32" s="12"/>
      <c r="L32" s="12"/>
      <c r="M32" s="12"/>
      <c r="N32" s="12">
        <v>1</v>
      </c>
      <c r="O32" s="12"/>
      <c r="P32" s="12"/>
      <c r="Q32" s="12"/>
      <c r="R32" s="12"/>
      <c r="S32" s="12"/>
      <c r="T32" s="12"/>
      <c r="U32" s="12"/>
      <c r="V32" s="12"/>
      <c r="W32" s="12"/>
      <c r="X32" s="4">
        <v>1</v>
      </c>
      <c r="Y32" s="4">
        <v>1</v>
      </c>
      <c r="AA32">
        <v>1</v>
      </c>
      <c r="AD32" s="4">
        <v>2</v>
      </c>
      <c r="AE32" s="4">
        <v>1</v>
      </c>
      <c r="AF32" s="4">
        <v>1</v>
      </c>
      <c r="AG32" s="4">
        <v>1</v>
      </c>
      <c r="AL32">
        <v>1</v>
      </c>
      <c r="AM32">
        <v>1</v>
      </c>
      <c r="AN32">
        <v>1</v>
      </c>
      <c r="AQ32">
        <v>1</v>
      </c>
      <c r="AS32">
        <v>1</v>
      </c>
      <c r="AT32">
        <v>1</v>
      </c>
      <c r="AU32">
        <v>1</v>
      </c>
    </row>
    <row r="33" spans="1:51" ht="51" x14ac:dyDescent="0.2">
      <c r="A33" t="s">
        <v>129</v>
      </c>
      <c r="B33" s="4">
        <v>1</v>
      </c>
      <c r="C33" s="1" t="s">
        <v>130</v>
      </c>
      <c r="E33">
        <v>2</v>
      </c>
      <c r="F33" s="4">
        <v>2</v>
      </c>
      <c r="G33" s="4">
        <v>2</v>
      </c>
      <c r="H33" s="13">
        <v>1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>
        <v>1</v>
      </c>
      <c r="U33" s="12"/>
      <c r="V33" s="12"/>
      <c r="W33" s="12"/>
      <c r="X33" s="4">
        <v>2</v>
      </c>
      <c r="Y33" s="4">
        <v>2</v>
      </c>
      <c r="AD33" s="4">
        <v>2</v>
      </c>
      <c r="AE33" s="4">
        <v>2</v>
      </c>
      <c r="AF33" s="4">
        <v>2</v>
      </c>
      <c r="AG33" s="4">
        <v>2</v>
      </c>
      <c r="AL33">
        <v>2</v>
      </c>
      <c r="AM33">
        <v>2</v>
      </c>
      <c r="AN33">
        <v>2</v>
      </c>
      <c r="AS33">
        <v>2</v>
      </c>
      <c r="AT33">
        <v>2</v>
      </c>
      <c r="AU33">
        <v>2</v>
      </c>
    </row>
    <row r="34" spans="1:51" s="4" customFormat="1" ht="68" x14ac:dyDescent="0.2">
      <c r="A34" s="4" t="s">
        <v>131</v>
      </c>
      <c r="B34" s="4">
        <v>1</v>
      </c>
      <c r="C34" s="5" t="s">
        <v>132</v>
      </c>
      <c r="D34" s="5"/>
      <c r="E34">
        <v>2</v>
      </c>
      <c r="F34" s="4">
        <v>3</v>
      </c>
      <c r="G34" s="4">
        <v>3</v>
      </c>
      <c r="H34" s="13">
        <v>1</v>
      </c>
      <c r="I34" s="13"/>
      <c r="J34" s="13"/>
      <c r="K34" s="13"/>
      <c r="L34" s="13"/>
      <c r="M34" s="13"/>
      <c r="N34" s="13">
        <v>1</v>
      </c>
      <c r="O34" s="13"/>
      <c r="P34" s="13"/>
      <c r="Q34" s="13"/>
      <c r="R34" s="13"/>
      <c r="S34" s="13"/>
      <c r="T34" s="13"/>
      <c r="U34" s="13"/>
      <c r="V34" s="13">
        <v>1</v>
      </c>
      <c r="W34" s="13"/>
      <c r="X34" s="4">
        <v>2</v>
      </c>
      <c r="Y34" s="4">
        <v>2</v>
      </c>
      <c r="AD34" s="4">
        <v>3</v>
      </c>
      <c r="AE34" s="4">
        <v>3</v>
      </c>
      <c r="AF34" s="4">
        <v>3</v>
      </c>
      <c r="AG34" s="4">
        <v>3</v>
      </c>
      <c r="AL34">
        <v>3</v>
      </c>
      <c r="AM34">
        <v>3</v>
      </c>
      <c r="AN34">
        <v>3</v>
      </c>
      <c r="AO34"/>
      <c r="AP34"/>
      <c r="AQ34"/>
      <c r="AR34" s="1"/>
      <c r="AS34">
        <v>3</v>
      </c>
      <c r="AT34">
        <v>3</v>
      </c>
      <c r="AU34">
        <v>3</v>
      </c>
      <c r="AV34"/>
      <c r="AW34"/>
      <c r="AX34"/>
      <c r="AY34" s="1"/>
    </row>
    <row r="35" spans="1:51" ht="68" x14ac:dyDescent="0.2">
      <c r="A35" t="s">
        <v>27</v>
      </c>
      <c r="B35" s="4">
        <v>1</v>
      </c>
      <c r="C35" s="1" t="s">
        <v>133</v>
      </c>
      <c r="E35">
        <v>2</v>
      </c>
      <c r="F35" s="4">
        <v>2</v>
      </c>
      <c r="G35" s="4">
        <v>2</v>
      </c>
      <c r="H35" s="13">
        <v>1</v>
      </c>
      <c r="I35" s="12"/>
      <c r="J35" s="12"/>
      <c r="K35" s="12"/>
      <c r="L35" s="12"/>
      <c r="M35" s="12"/>
      <c r="N35" s="12">
        <v>1</v>
      </c>
      <c r="O35" s="12"/>
      <c r="P35" s="12"/>
      <c r="Q35" s="12"/>
      <c r="R35" s="12"/>
      <c r="S35" s="12"/>
      <c r="T35" s="12"/>
      <c r="U35" s="12"/>
      <c r="V35" s="12"/>
      <c r="W35" s="12"/>
      <c r="X35" s="4">
        <v>2</v>
      </c>
      <c r="Y35" s="4">
        <v>2</v>
      </c>
      <c r="AD35" s="4">
        <v>2</v>
      </c>
      <c r="AE35" s="4">
        <v>2</v>
      </c>
      <c r="AF35" s="4">
        <v>2</v>
      </c>
      <c r="AG35" s="4">
        <v>2</v>
      </c>
      <c r="AL35">
        <v>2</v>
      </c>
      <c r="AM35">
        <v>2</v>
      </c>
      <c r="AN35">
        <v>2</v>
      </c>
      <c r="AS35">
        <v>2</v>
      </c>
      <c r="AT35">
        <v>2</v>
      </c>
      <c r="AU35">
        <v>2</v>
      </c>
    </row>
    <row r="36" spans="1:51" s="4" customFormat="1" ht="85" x14ac:dyDescent="0.2">
      <c r="A36" s="4" t="s">
        <v>134</v>
      </c>
      <c r="B36" s="4">
        <v>1</v>
      </c>
      <c r="C36" s="5" t="s">
        <v>135</v>
      </c>
      <c r="D36" s="5" t="s">
        <v>55</v>
      </c>
      <c r="E36">
        <v>1</v>
      </c>
      <c r="F36" s="4">
        <v>3</v>
      </c>
      <c r="G36" s="4">
        <v>3</v>
      </c>
      <c r="H36" s="13">
        <v>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>
        <v>1</v>
      </c>
      <c r="U36" s="13"/>
      <c r="V36" s="13">
        <v>1</v>
      </c>
      <c r="W36" s="13"/>
      <c r="X36" s="4">
        <v>1</v>
      </c>
      <c r="Y36" s="4">
        <v>1</v>
      </c>
      <c r="AD36" s="4">
        <v>3</v>
      </c>
      <c r="AE36" s="4">
        <v>3</v>
      </c>
      <c r="AF36" s="4">
        <v>3</v>
      </c>
      <c r="AG36" s="4">
        <v>3</v>
      </c>
      <c r="AK36" s="5"/>
      <c r="AL36">
        <v>3</v>
      </c>
      <c r="AM36">
        <v>4</v>
      </c>
      <c r="AN36">
        <v>3</v>
      </c>
      <c r="AO36"/>
      <c r="AP36">
        <v>1</v>
      </c>
      <c r="AQ36"/>
      <c r="AR36" s="1" t="s">
        <v>342</v>
      </c>
      <c r="AS36">
        <v>3</v>
      </c>
      <c r="AT36">
        <v>3</v>
      </c>
      <c r="AU36">
        <v>3</v>
      </c>
      <c r="AV36"/>
      <c r="AW36"/>
      <c r="AX36"/>
      <c r="AY36" s="1"/>
    </row>
    <row r="37" spans="1:51" ht="68" x14ac:dyDescent="0.2">
      <c r="A37" t="s">
        <v>136</v>
      </c>
      <c r="B37" s="4">
        <v>1</v>
      </c>
      <c r="C37" s="1" t="s">
        <v>137</v>
      </c>
      <c r="D37" s="1" t="s">
        <v>55</v>
      </c>
      <c r="E37">
        <v>2</v>
      </c>
      <c r="F37" s="4">
        <v>3</v>
      </c>
      <c r="G37" s="4">
        <v>3</v>
      </c>
      <c r="H37" s="13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1</v>
      </c>
      <c r="U37" s="12"/>
      <c r="V37" s="12">
        <v>1</v>
      </c>
      <c r="W37" s="12"/>
      <c r="X37" s="4">
        <v>2</v>
      </c>
      <c r="Y37" s="4">
        <v>2</v>
      </c>
      <c r="AD37" s="4">
        <v>3</v>
      </c>
      <c r="AE37" s="4">
        <v>3</v>
      </c>
      <c r="AF37" s="4">
        <v>3</v>
      </c>
      <c r="AG37" s="4">
        <v>3</v>
      </c>
      <c r="AL37">
        <v>3</v>
      </c>
      <c r="AM37">
        <v>3</v>
      </c>
      <c r="AN37">
        <v>2</v>
      </c>
      <c r="AO37">
        <v>1</v>
      </c>
      <c r="AS37">
        <v>3</v>
      </c>
      <c r="AT37">
        <v>3</v>
      </c>
      <c r="AU37">
        <v>3</v>
      </c>
    </row>
    <row r="38" spans="1:51" s="4" customFormat="1" ht="68" x14ac:dyDescent="0.2">
      <c r="A38" s="4" t="s">
        <v>138</v>
      </c>
      <c r="B38" s="4">
        <v>1</v>
      </c>
      <c r="C38" s="5" t="s">
        <v>159</v>
      </c>
      <c r="D38" s="5"/>
      <c r="E38">
        <v>2</v>
      </c>
      <c r="F38" s="4">
        <v>2</v>
      </c>
      <c r="G38" s="4">
        <v>2</v>
      </c>
      <c r="H38" s="13">
        <v>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>
        <v>1</v>
      </c>
      <c r="U38" s="13"/>
      <c r="V38" s="13">
        <v>1</v>
      </c>
      <c r="W38" s="13"/>
      <c r="X38" s="4">
        <v>2</v>
      </c>
      <c r="Y38" s="4">
        <v>2</v>
      </c>
      <c r="AD38" s="4">
        <v>2</v>
      </c>
      <c r="AE38" s="4">
        <v>2</v>
      </c>
      <c r="AK38" s="5" t="s">
        <v>162</v>
      </c>
      <c r="AL38">
        <v>2</v>
      </c>
      <c r="AM38">
        <v>2</v>
      </c>
      <c r="AN38">
        <v>1</v>
      </c>
      <c r="AO38">
        <v>1</v>
      </c>
      <c r="AP38"/>
      <c r="AQ38"/>
      <c r="AR38" s="1" t="s">
        <v>340</v>
      </c>
      <c r="AS38">
        <v>2</v>
      </c>
      <c r="AT38">
        <v>2</v>
      </c>
      <c r="AU38">
        <v>1</v>
      </c>
      <c r="AV38">
        <v>1</v>
      </c>
      <c r="AW38"/>
      <c r="AX38"/>
      <c r="AY38" s="1" t="s">
        <v>340</v>
      </c>
    </row>
    <row r="39" spans="1:51" ht="68" x14ac:dyDescent="0.2">
      <c r="A39" t="s">
        <v>31</v>
      </c>
      <c r="B39" s="4">
        <v>1</v>
      </c>
      <c r="C39" s="1" t="s">
        <v>139</v>
      </c>
      <c r="E39">
        <v>2</v>
      </c>
      <c r="F39" s="4">
        <v>2</v>
      </c>
      <c r="G39" s="4">
        <v>2</v>
      </c>
      <c r="H39" s="13">
        <v>1</v>
      </c>
      <c r="I39" s="12"/>
      <c r="J39" s="12"/>
      <c r="K39" s="12"/>
      <c r="L39" s="12"/>
      <c r="M39" s="12"/>
      <c r="N39" s="12">
        <v>1</v>
      </c>
      <c r="O39" s="12"/>
      <c r="P39" s="12"/>
      <c r="Q39" s="12"/>
      <c r="R39" s="12"/>
      <c r="S39" s="12"/>
      <c r="T39" s="12"/>
      <c r="U39" s="12"/>
      <c r="V39" s="12"/>
      <c r="W39" s="12"/>
      <c r="X39" s="4">
        <v>2</v>
      </c>
      <c r="Y39" s="4">
        <v>2</v>
      </c>
      <c r="AD39" s="4">
        <v>2</v>
      </c>
      <c r="AE39" s="4">
        <v>2</v>
      </c>
      <c r="AF39" s="4">
        <v>2</v>
      </c>
      <c r="AG39">
        <v>2</v>
      </c>
      <c r="AL39">
        <v>2</v>
      </c>
      <c r="AM39">
        <v>2</v>
      </c>
      <c r="AN39">
        <v>2</v>
      </c>
      <c r="AS39">
        <v>2</v>
      </c>
      <c r="AT39">
        <v>2</v>
      </c>
      <c r="AU39">
        <v>2</v>
      </c>
    </row>
    <row r="40" spans="1:51" s="4" customFormat="1" ht="51" x14ac:dyDescent="0.2">
      <c r="A40" s="4" t="s">
        <v>140</v>
      </c>
      <c r="B40" s="4">
        <v>1</v>
      </c>
      <c r="C40" s="5" t="s">
        <v>141</v>
      </c>
      <c r="D40" s="5"/>
      <c r="E40">
        <v>2</v>
      </c>
      <c r="F40" s="4">
        <v>2</v>
      </c>
      <c r="G40" s="4">
        <v>4</v>
      </c>
      <c r="H40" s="13">
        <v>1</v>
      </c>
      <c r="I40" s="13">
        <v>1</v>
      </c>
      <c r="J40" s="13"/>
      <c r="K40" s="13">
        <v>1</v>
      </c>
      <c r="L40" s="13"/>
      <c r="M40" s="13">
        <v>1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4">
        <v>2</v>
      </c>
      <c r="Y40" s="4">
        <v>2</v>
      </c>
      <c r="AD40" s="4">
        <v>4</v>
      </c>
      <c r="AE40" s="4">
        <v>2</v>
      </c>
      <c r="AK40" s="5" t="s">
        <v>160</v>
      </c>
      <c r="AL40">
        <v>2</v>
      </c>
      <c r="AM40">
        <v>4</v>
      </c>
      <c r="AN40">
        <v>4</v>
      </c>
      <c r="AO40"/>
      <c r="AP40"/>
      <c r="AQ40"/>
      <c r="AR40" s="1"/>
      <c r="AS40">
        <v>2</v>
      </c>
      <c r="AT40">
        <v>4</v>
      </c>
      <c r="AU40">
        <v>4</v>
      </c>
      <c r="AV40"/>
      <c r="AW40"/>
      <c r="AX40"/>
      <c r="AY40" s="1"/>
    </row>
    <row r="41" spans="1:51" ht="51" x14ac:dyDescent="0.2">
      <c r="A41" t="s">
        <v>142</v>
      </c>
      <c r="B41" s="4">
        <v>1</v>
      </c>
      <c r="C41" s="1" t="s">
        <v>143</v>
      </c>
      <c r="E41">
        <v>2</v>
      </c>
      <c r="F41" s="4">
        <v>2</v>
      </c>
      <c r="G41" s="4">
        <v>2</v>
      </c>
      <c r="H41" s="13">
        <v>1</v>
      </c>
      <c r="I41" s="12"/>
      <c r="J41" s="12"/>
      <c r="K41" s="12"/>
      <c r="L41" s="12"/>
      <c r="M41" s="12"/>
      <c r="N41" s="12">
        <v>1</v>
      </c>
      <c r="O41" s="12"/>
      <c r="P41" s="12"/>
      <c r="Q41" s="12"/>
      <c r="R41" s="12"/>
      <c r="S41" s="12"/>
      <c r="T41" s="12"/>
      <c r="U41" s="12"/>
      <c r="V41" s="12"/>
      <c r="W41" s="12"/>
      <c r="X41" s="4">
        <v>2</v>
      </c>
      <c r="Y41" s="4">
        <v>2</v>
      </c>
      <c r="AD41" s="4">
        <v>2</v>
      </c>
      <c r="AE41" s="4">
        <v>2</v>
      </c>
      <c r="AF41">
        <v>2</v>
      </c>
      <c r="AG41">
        <v>2</v>
      </c>
      <c r="AL41">
        <v>2</v>
      </c>
      <c r="AM41">
        <v>2</v>
      </c>
      <c r="AN41">
        <v>2</v>
      </c>
      <c r="AS41">
        <v>2</v>
      </c>
      <c r="AT41">
        <v>2</v>
      </c>
      <c r="AU41">
        <v>2</v>
      </c>
    </row>
    <row r="42" spans="1:51" s="4" customFormat="1" ht="68" x14ac:dyDescent="0.2">
      <c r="A42" s="4" t="s">
        <v>144</v>
      </c>
      <c r="B42" s="4">
        <v>1</v>
      </c>
      <c r="C42" s="5" t="s">
        <v>145</v>
      </c>
      <c r="D42" s="5" t="s">
        <v>55</v>
      </c>
      <c r="E42">
        <v>2</v>
      </c>
      <c r="F42" s="4">
        <v>3</v>
      </c>
      <c r="G42" s="4">
        <v>3</v>
      </c>
      <c r="H42" s="13">
        <v>1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>
        <v>1</v>
      </c>
      <c r="U42" s="13"/>
      <c r="V42" s="13">
        <v>1</v>
      </c>
      <c r="W42" s="13"/>
      <c r="X42" s="4">
        <v>2</v>
      </c>
      <c r="Y42" s="4">
        <v>2</v>
      </c>
      <c r="AD42" s="4">
        <v>3</v>
      </c>
      <c r="AE42" s="4">
        <v>2</v>
      </c>
      <c r="AK42" s="5" t="s">
        <v>162</v>
      </c>
      <c r="AL42">
        <v>3</v>
      </c>
      <c r="AM42">
        <v>3</v>
      </c>
      <c r="AN42">
        <v>2</v>
      </c>
      <c r="AO42">
        <v>1</v>
      </c>
      <c r="AP42"/>
      <c r="AQ42"/>
      <c r="AR42" s="1" t="s">
        <v>340</v>
      </c>
      <c r="AS42">
        <v>3</v>
      </c>
      <c r="AT42">
        <v>3</v>
      </c>
      <c r="AU42">
        <v>2</v>
      </c>
      <c r="AV42">
        <v>1</v>
      </c>
      <c r="AW42"/>
      <c r="AX42"/>
      <c r="AY42" s="1" t="s">
        <v>340</v>
      </c>
    </row>
    <row r="43" spans="1:51" s="4" customFormat="1" ht="34" x14ac:dyDescent="0.2">
      <c r="A43" s="4" t="s">
        <v>35</v>
      </c>
      <c r="B43" s="4">
        <v>1</v>
      </c>
      <c r="C43" s="5" t="s">
        <v>282</v>
      </c>
      <c r="D43" s="5"/>
      <c r="E43">
        <v>2</v>
      </c>
      <c r="F43" s="4">
        <v>2</v>
      </c>
      <c r="G43" s="4">
        <v>2</v>
      </c>
      <c r="H43" s="13">
        <v>1</v>
      </c>
      <c r="I43" s="13"/>
      <c r="J43" s="13"/>
      <c r="K43" s="13">
        <v>1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4">
        <v>2</v>
      </c>
      <c r="Y43" s="4">
        <v>2</v>
      </c>
      <c r="AD43" s="4">
        <v>2</v>
      </c>
      <c r="AE43" s="4">
        <v>2</v>
      </c>
      <c r="AK43" s="5"/>
      <c r="AL43">
        <v>2</v>
      </c>
      <c r="AM43">
        <v>2</v>
      </c>
      <c r="AN43">
        <v>1</v>
      </c>
      <c r="AO43">
        <v>1</v>
      </c>
      <c r="AP43"/>
      <c r="AQ43"/>
      <c r="AR43" s="1"/>
      <c r="AS43">
        <v>2</v>
      </c>
      <c r="AT43">
        <v>2</v>
      </c>
      <c r="AU43">
        <v>1</v>
      </c>
      <c r="AV43">
        <v>1</v>
      </c>
      <c r="AW43"/>
      <c r="AX43"/>
      <c r="AY43" s="1"/>
    </row>
    <row r="44" spans="1:51" s="4" customFormat="1" ht="68" x14ac:dyDescent="0.2">
      <c r="A44" s="4" t="s">
        <v>146</v>
      </c>
      <c r="B44" s="4">
        <v>1</v>
      </c>
      <c r="C44" s="5" t="s">
        <v>147</v>
      </c>
      <c r="D44" s="5" t="s">
        <v>55</v>
      </c>
      <c r="E44">
        <v>2</v>
      </c>
      <c r="F44" s="4">
        <v>3</v>
      </c>
      <c r="G44" s="4">
        <v>3</v>
      </c>
      <c r="H44" s="13">
        <v>1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>
        <v>1</v>
      </c>
      <c r="U44" s="13"/>
      <c r="V44" s="13">
        <v>1</v>
      </c>
      <c r="W44" s="13"/>
      <c r="X44" s="4">
        <v>2</v>
      </c>
      <c r="Y44" s="4">
        <v>2</v>
      </c>
      <c r="AD44" s="4">
        <v>3</v>
      </c>
      <c r="AE44" s="4">
        <v>2</v>
      </c>
      <c r="AK44" s="5" t="s">
        <v>162</v>
      </c>
      <c r="AL44">
        <v>3</v>
      </c>
      <c r="AM44">
        <v>3</v>
      </c>
      <c r="AN44">
        <v>2</v>
      </c>
      <c r="AO44">
        <v>1</v>
      </c>
      <c r="AP44"/>
      <c r="AQ44"/>
      <c r="AR44" s="1" t="s">
        <v>340</v>
      </c>
      <c r="AS44">
        <v>3</v>
      </c>
      <c r="AT44">
        <v>3</v>
      </c>
      <c r="AU44">
        <v>2</v>
      </c>
      <c r="AV44">
        <v>1</v>
      </c>
      <c r="AW44"/>
      <c r="AX44"/>
      <c r="AY44" s="1" t="s">
        <v>340</v>
      </c>
    </row>
    <row r="45" spans="1:51" s="4" customFormat="1" ht="102" x14ac:dyDescent="0.2">
      <c r="A45" s="4" t="s">
        <v>150</v>
      </c>
      <c r="B45" s="4">
        <v>1</v>
      </c>
      <c r="C45" s="5" t="s">
        <v>151</v>
      </c>
      <c r="D45" s="5"/>
      <c r="E45">
        <v>2</v>
      </c>
      <c r="F45" s="4">
        <v>2</v>
      </c>
      <c r="G45" s="4">
        <v>2</v>
      </c>
      <c r="H45" s="13">
        <v>1</v>
      </c>
      <c r="I45" s="13"/>
      <c r="J45" s="13"/>
      <c r="K45" s="13"/>
      <c r="L45" s="13"/>
      <c r="M45" s="13"/>
      <c r="N45" s="13">
        <v>1</v>
      </c>
      <c r="O45" s="13"/>
      <c r="P45" s="13"/>
      <c r="Q45" s="13"/>
      <c r="R45" s="13"/>
      <c r="S45" s="13"/>
      <c r="T45" s="13"/>
      <c r="U45" s="13"/>
      <c r="V45" s="13"/>
      <c r="W45" s="13"/>
      <c r="X45" s="4">
        <v>2</v>
      </c>
      <c r="Y45" s="4">
        <v>2</v>
      </c>
      <c r="AD45" s="4">
        <v>2</v>
      </c>
      <c r="AE45" s="4">
        <v>2</v>
      </c>
      <c r="AK45" s="5" t="s">
        <v>164</v>
      </c>
      <c r="AL45">
        <v>2</v>
      </c>
      <c r="AM45">
        <v>2</v>
      </c>
      <c r="AN45">
        <v>2</v>
      </c>
      <c r="AO45"/>
      <c r="AP45"/>
      <c r="AQ45"/>
      <c r="AR45" s="1"/>
      <c r="AS45">
        <v>2</v>
      </c>
      <c r="AT45">
        <v>2</v>
      </c>
      <c r="AU45">
        <v>2</v>
      </c>
      <c r="AV45"/>
      <c r="AW45"/>
      <c r="AX45"/>
      <c r="AY45" s="1"/>
    </row>
    <row r="46" spans="1:51" s="4" customFormat="1" ht="51" x14ac:dyDescent="0.2">
      <c r="A46" s="4" t="s">
        <v>148</v>
      </c>
      <c r="B46" s="4">
        <v>1</v>
      </c>
      <c r="C46" s="5" t="s">
        <v>149</v>
      </c>
      <c r="D46" s="5"/>
      <c r="E46">
        <v>2</v>
      </c>
      <c r="F46" s="4">
        <v>2</v>
      </c>
      <c r="G46" s="4">
        <v>2</v>
      </c>
      <c r="H46" s="13">
        <v>1</v>
      </c>
      <c r="I46" s="13"/>
      <c r="J46" s="13"/>
      <c r="K46" s="13"/>
      <c r="L46" s="13"/>
      <c r="M46" s="13"/>
      <c r="N46" s="13">
        <v>1</v>
      </c>
      <c r="O46" s="13"/>
      <c r="P46" s="13"/>
      <c r="Q46" s="13"/>
      <c r="R46" s="13"/>
      <c r="S46" s="13"/>
      <c r="T46" s="13"/>
      <c r="U46" s="13"/>
      <c r="V46" s="13"/>
      <c r="W46" s="13"/>
      <c r="X46" s="4">
        <v>2</v>
      </c>
      <c r="Y46" s="4">
        <v>2</v>
      </c>
      <c r="AD46" s="4">
        <v>2</v>
      </c>
      <c r="AE46" s="4">
        <v>2</v>
      </c>
      <c r="AF46" s="4">
        <v>2</v>
      </c>
      <c r="AG46" s="4">
        <v>1</v>
      </c>
      <c r="AH46" s="4">
        <v>1</v>
      </c>
      <c r="AK46" s="5"/>
      <c r="AL46">
        <v>2</v>
      </c>
      <c r="AM46">
        <v>2</v>
      </c>
      <c r="AN46">
        <v>1</v>
      </c>
      <c r="AO46">
        <v>1</v>
      </c>
      <c r="AP46"/>
      <c r="AQ46"/>
      <c r="AR46" s="1" t="s">
        <v>343</v>
      </c>
      <c r="AS46">
        <v>2</v>
      </c>
      <c r="AT46">
        <v>2</v>
      </c>
      <c r="AU46">
        <v>1</v>
      </c>
      <c r="AV46">
        <v>1</v>
      </c>
      <c r="AW46"/>
      <c r="AX46"/>
      <c r="AY46" s="1" t="s">
        <v>343</v>
      </c>
    </row>
    <row r="47" spans="1:51" s="4" customFormat="1" ht="51" x14ac:dyDescent="0.2">
      <c r="A47" s="4" t="s">
        <v>152</v>
      </c>
      <c r="B47" s="4">
        <v>1</v>
      </c>
      <c r="C47" s="5" t="s">
        <v>153</v>
      </c>
      <c r="D47" s="5"/>
      <c r="E47">
        <v>3</v>
      </c>
      <c r="F47" s="4">
        <v>3</v>
      </c>
      <c r="G47" s="4">
        <v>3</v>
      </c>
      <c r="H47" s="13">
        <v>1</v>
      </c>
      <c r="I47" s="13"/>
      <c r="J47" s="13"/>
      <c r="K47" s="13">
        <v>1</v>
      </c>
      <c r="L47" s="13"/>
      <c r="M47" s="13"/>
      <c r="N47" s="13"/>
      <c r="O47" s="13"/>
      <c r="P47" s="13"/>
      <c r="Q47" s="13"/>
      <c r="R47" s="13"/>
      <c r="S47" s="13"/>
      <c r="T47" s="13">
        <v>1</v>
      </c>
      <c r="U47" s="13"/>
      <c r="V47" s="13"/>
      <c r="W47" s="13"/>
      <c r="X47" s="4">
        <v>3</v>
      </c>
      <c r="Y47" s="4">
        <v>3</v>
      </c>
      <c r="AD47" s="4">
        <v>3</v>
      </c>
      <c r="AE47" s="4">
        <v>3</v>
      </c>
      <c r="AF47" s="4">
        <v>3</v>
      </c>
      <c r="AG47" s="4">
        <v>3</v>
      </c>
      <c r="AK47" s="5"/>
      <c r="AL47">
        <v>3</v>
      </c>
      <c r="AM47">
        <v>3</v>
      </c>
      <c r="AN47">
        <v>3</v>
      </c>
      <c r="AO47"/>
      <c r="AP47"/>
      <c r="AQ47"/>
      <c r="AR47" s="1"/>
      <c r="AS47">
        <v>3</v>
      </c>
      <c r="AT47">
        <v>3</v>
      </c>
      <c r="AU47">
        <v>3</v>
      </c>
      <c r="AV47"/>
      <c r="AW47"/>
      <c r="AX47"/>
      <c r="AY47" s="1"/>
    </row>
    <row r="48" spans="1:51" ht="68" x14ac:dyDescent="0.2">
      <c r="A48" s="4" t="s">
        <v>154</v>
      </c>
      <c r="B48" s="4">
        <v>1</v>
      </c>
      <c r="C48" s="1" t="s">
        <v>155</v>
      </c>
      <c r="E48">
        <v>3</v>
      </c>
      <c r="F48" s="4">
        <v>3</v>
      </c>
      <c r="G48" s="4">
        <v>3</v>
      </c>
      <c r="H48" s="13">
        <v>1</v>
      </c>
      <c r="I48" s="12"/>
      <c r="J48" s="12"/>
      <c r="K48" s="12">
        <v>1</v>
      </c>
      <c r="L48" s="12"/>
      <c r="M48" s="12"/>
      <c r="N48" s="12"/>
      <c r="O48" s="12"/>
      <c r="P48" s="12">
        <v>1</v>
      </c>
      <c r="Q48" s="12"/>
      <c r="R48" s="12"/>
      <c r="S48" s="12"/>
      <c r="T48" s="12"/>
      <c r="U48" s="12"/>
      <c r="V48" s="12"/>
      <c r="W48" s="12"/>
      <c r="X48" s="4">
        <v>3</v>
      </c>
      <c r="Y48" s="4">
        <v>3</v>
      </c>
      <c r="AD48" s="4">
        <v>3</v>
      </c>
      <c r="AE48" s="4">
        <v>3</v>
      </c>
      <c r="AK48" s="1" t="s">
        <v>98</v>
      </c>
      <c r="AL48">
        <v>3</v>
      </c>
      <c r="AM48">
        <v>3</v>
      </c>
      <c r="AN48">
        <v>3</v>
      </c>
      <c r="AS48">
        <v>3</v>
      </c>
      <c r="AT48">
        <v>3</v>
      </c>
      <c r="AU48">
        <v>3</v>
      </c>
    </row>
    <row r="49" spans="1:51" s="4" customFormat="1" ht="68" x14ac:dyDescent="0.2">
      <c r="A49" s="4" t="s">
        <v>40</v>
      </c>
      <c r="B49" s="4">
        <v>1</v>
      </c>
      <c r="C49" s="5" t="s">
        <v>156</v>
      </c>
      <c r="D49" s="5" t="s">
        <v>122</v>
      </c>
      <c r="E49" s="2">
        <v>2</v>
      </c>
      <c r="F49" s="4">
        <v>2</v>
      </c>
      <c r="G49" s="4">
        <v>2</v>
      </c>
      <c r="H49" s="13">
        <v>1</v>
      </c>
      <c r="I49" s="13"/>
      <c r="J49" s="13"/>
      <c r="K49" s="13"/>
      <c r="L49" s="13"/>
      <c r="M49" s="13"/>
      <c r="N49" s="13">
        <v>1</v>
      </c>
      <c r="O49" s="13"/>
      <c r="P49" s="13"/>
      <c r="Q49" s="13"/>
      <c r="R49" s="13"/>
      <c r="S49" s="13"/>
      <c r="T49" s="13"/>
      <c r="U49" s="13"/>
      <c r="V49" s="13"/>
      <c r="W49" s="13"/>
      <c r="X49" s="4">
        <v>2</v>
      </c>
      <c r="Y49" s="4">
        <v>2</v>
      </c>
      <c r="AD49" s="4">
        <v>2</v>
      </c>
      <c r="AE49" s="4">
        <v>2</v>
      </c>
      <c r="AK49" s="5" t="s">
        <v>160</v>
      </c>
      <c r="AL49">
        <v>2</v>
      </c>
      <c r="AM49">
        <v>2</v>
      </c>
      <c r="AN49">
        <v>2</v>
      </c>
      <c r="AO49"/>
      <c r="AP49"/>
      <c r="AQ49"/>
      <c r="AR49" t="s">
        <v>344</v>
      </c>
      <c r="AS49">
        <v>2</v>
      </c>
      <c r="AT49">
        <v>2</v>
      </c>
      <c r="AU49">
        <v>2</v>
      </c>
      <c r="AV49"/>
      <c r="AW49"/>
      <c r="AX49"/>
      <c r="AY49" t="s">
        <v>344</v>
      </c>
    </row>
    <row r="50" spans="1:51" s="4" customFormat="1" ht="85" x14ac:dyDescent="0.2">
      <c r="A50" s="4" t="s">
        <v>44</v>
      </c>
      <c r="B50" s="4">
        <v>1</v>
      </c>
      <c r="C50" s="5" t="s">
        <v>157</v>
      </c>
      <c r="D50" s="5" t="s">
        <v>122</v>
      </c>
      <c r="E50" s="2">
        <v>2</v>
      </c>
      <c r="F50" s="4">
        <v>2</v>
      </c>
      <c r="G50" s="4">
        <v>2</v>
      </c>
      <c r="H50" s="13">
        <v>1</v>
      </c>
      <c r="I50" s="13"/>
      <c r="J50" s="13"/>
      <c r="K50" s="13"/>
      <c r="L50" s="13"/>
      <c r="M50" s="13"/>
      <c r="N50" s="13">
        <v>1</v>
      </c>
      <c r="O50" s="13"/>
      <c r="P50" s="13"/>
      <c r="Q50" s="13"/>
      <c r="R50" s="13"/>
      <c r="S50" s="13"/>
      <c r="T50" s="13"/>
      <c r="U50" s="13"/>
      <c r="V50" s="13"/>
      <c r="W50" s="13"/>
      <c r="X50" s="4">
        <v>2</v>
      </c>
      <c r="Y50" s="4">
        <v>2</v>
      </c>
      <c r="AD50" s="4">
        <v>2</v>
      </c>
      <c r="AE50" s="4">
        <v>2</v>
      </c>
      <c r="AK50" s="5" t="s">
        <v>160</v>
      </c>
      <c r="AL50">
        <v>2</v>
      </c>
      <c r="AM50">
        <v>2</v>
      </c>
      <c r="AN50">
        <v>2</v>
      </c>
      <c r="AO50"/>
      <c r="AP50"/>
      <c r="AQ50"/>
      <c r="AR50" t="s">
        <v>344</v>
      </c>
      <c r="AS50">
        <v>2</v>
      </c>
      <c r="AT50">
        <v>2</v>
      </c>
      <c r="AU50">
        <v>2</v>
      </c>
      <c r="AV50"/>
      <c r="AW50"/>
      <c r="AX50"/>
      <c r="AY50" t="s">
        <v>344</v>
      </c>
    </row>
    <row r="51" spans="1:51" s="4" customFormat="1" ht="85" x14ac:dyDescent="0.2">
      <c r="A51" s="4" t="s">
        <v>49</v>
      </c>
      <c r="B51" s="4">
        <v>1</v>
      </c>
      <c r="C51" s="5" t="s">
        <v>158</v>
      </c>
      <c r="D51" s="5"/>
      <c r="E51" s="2">
        <v>2</v>
      </c>
      <c r="F51" s="4">
        <v>2</v>
      </c>
      <c r="G51" s="4">
        <v>2</v>
      </c>
      <c r="H51" s="13">
        <v>1</v>
      </c>
      <c r="I51" s="13"/>
      <c r="J51" s="13"/>
      <c r="K51" s="13"/>
      <c r="L51" s="13"/>
      <c r="M51" s="13"/>
      <c r="N51" s="13">
        <v>1</v>
      </c>
      <c r="O51" s="13"/>
      <c r="P51" s="13"/>
      <c r="Q51" s="13"/>
      <c r="R51" s="13"/>
      <c r="S51" s="13"/>
      <c r="T51" s="13"/>
      <c r="U51" s="13"/>
      <c r="V51" s="13"/>
      <c r="W51" s="13"/>
      <c r="X51" s="4">
        <v>2</v>
      </c>
      <c r="Y51" s="4">
        <v>2</v>
      </c>
      <c r="AD51" s="4">
        <v>2</v>
      </c>
      <c r="AE51" s="4">
        <v>2</v>
      </c>
      <c r="AF51" s="4">
        <v>2</v>
      </c>
      <c r="AG51" s="4">
        <v>2</v>
      </c>
      <c r="AK51" s="5"/>
      <c r="AL51">
        <v>2</v>
      </c>
      <c r="AM51">
        <v>2</v>
      </c>
      <c r="AN51">
        <v>2</v>
      </c>
      <c r="AO51"/>
      <c r="AP51"/>
      <c r="AQ51"/>
      <c r="AR51" s="1"/>
      <c r="AS51">
        <v>2</v>
      </c>
      <c r="AT51">
        <v>2</v>
      </c>
      <c r="AU51">
        <v>2</v>
      </c>
      <c r="AV51"/>
      <c r="AW51"/>
      <c r="AX51"/>
      <c r="AY51" s="1"/>
    </row>
    <row r="52" spans="1:51" s="4" customFormat="1" ht="68" x14ac:dyDescent="0.2">
      <c r="A52" s="4" t="s">
        <v>350</v>
      </c>
      <c r="B52" s="4">
        <v>1</v>
      </c>
      <c r="C52" s="5" t="s">
        <v>316</v>
      </c>
      <c r="D52" s="5"/>
      <c r="E52" s="2">
        <v>3</v>
      </c>
      <c r="F52" s="4">
        <v>3</v>
      </c>
      <c r="G52" s="4">
        <v>5</v>
      </c>
      <c r="H52" s="13">
        <v>1</v>
      </c>
      <c r="I52" s="13"/>
      <c r="J52" s="13"/>
      <c r="K52" s="13">
        <v>1</v>
      </c>
      <c r="L52" s="13"/>
      <c r="M52" s="13">
        <v>1</v>
      </c>
      <c r="N52" s="13">
        <v>1</v>
      </c>
      <c r="O52" s="13">
        <v>1</v>
      </c>
      <c r="P52" s="13"/>
      <c r="Q52" s="13"/>
      <c r="R52" s="13"/>
      <c r="S52" s="13"/>
      <c r="T52" s="13"/>
      <c r="U52" s="13"/>
      <c r="V52" s="13"/>
      <c r="W52" s="13"/>
      <c r="X52" s="4">
        <v>3</v>
      </c>
      <c r="Y52" s="4">
        <v>3</v>
      </c>
      <c r="AD52" s="4">
        <v>5</v>
      </c>
      <c r="AE52" s="4">
        <v>3</v>
      </c>
      <c r="AF52" s="4">
        <v>5</v>
      </c>
      <c r="AG52" s="4">
        <v>5</v>
      </c>
      <c r="AK52" s="5"/>
      <c r="AL52" s="4">
        <v>3</v>
      </c>
      <c r="AM52" s="4">
        <v>5</v>
      </c>
      <c r="AN52" s="4">
        <v>5</v>
      </c>
      <c r="AS52" s="4">
        <v>3</v>
      </c>
      <c r="AT52" s="4">
        <v>5</v>
      </c>
      <c r="AU52" s="4">
        <v>5</v>
      </c>
    </row>
    <row r="53" spans="1:51" s="4" customFormat="1" ht="51" x14ac:dyDescent="0.2">
      <c r="A53" s="24" t="s">
        <v>351</v>
      </c>
      <c r="B53" s="4">
        <v>1</v>
      </c>
      <c r="C53" s="5" t="s">
        <v>317</v>
      </c>
      <c r="D53" s="5"/>
      <c r="E53" s="2">
        <v>3</v>
      </c>
      <c r="F53" s="4">
        <v>3</v>
      </c>
      <c r="G53" s="4">
        <v>4</v>
      </c>
      <c r="H53" s="13">
        <v>1</v>
      </c>
      <c r="I53" s="13"/>
      <c r="J53" s="13"/>
      <c r="K53" s="13">
        <v>1</v>
      </c>
      <c r="L53" s="13">
        <v>1</v>
      </c>
      <c r="M53" s="13"/>
      <c r="N53" s="13"/>
      <c r="O53" s="13"/>
      <c r="P53" s="13">
        <v>1</v>
      </c>
      <c r="Q53" s="13"/>
      <c r="R53" s="13"/>
      <c r="S53" s="13"/>
      <c r="T53" s="13"/>
      <c r="U53" s="13"/>
      <c r="V53" s="13"/>
      <c r="W53" s="13"/>
      <c r="X53" s="4">
        <v>3</v>
      </c>
      <c r="Y53" s="4">
        <v>3</v>
      </c>
      <c r="AE53" s="4">
        <v>3</v>
      </c>
      <c r="AK53" s="1" t="s">
        <v>98</v>
      </c>
      <c r="AL53" s="4">
        <v>3</v>
      </c>
      <c r="AS53" s="4">
        <v>3</v>
      </c>
    </row>
    <row r="54" spans="1:51" s="4" customFormat="1" ht="34" x14ac:dyDescent="0.2">
      <c r="A54" s="24" t="s">
        <v>327</v>
      </c>
      <c r="B54" s="4">
        <v>1</v>
      </c>
      <c r="C54" s="5" t="s">
        <v>318</v>
      </c>
      <c r="D54" s="5"/>
      <c r="E54" s="2">
        <v>1</v>
      </c>
      <c r="F54" s="4">
        <v>1</v>
      </c>
      <c r="G54" s="4">
        <v>2</v>
      </c>
      <c r="H54" s="13">
        <v>1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>
        <v>1</v>
      </c>
      <c r="X54" s="4">
        <v>1</v>
      </c>
      <c r="Y54" s="4">
        <v>1</v>
      </c>
      <c r="AD54" s="4">
        <v>2</v>
      </c>
      <c r="AE54" s="4">
        <v>1</v>
      </c>
      <c r="AF54" s="4">
        <v>2</v>
      </c>
      <c r="AG54" s="4">
        <v>2</v>
      </c>
      <c r="AK54" s="5"/>
      <c r="AL54" s="4">
        <v>1</v>
      </c>
      <c r="AM54" s="4">
        <v>2</v>
      </c>
      <c r="AN54" s="4">
        <v>2</v>
      </c>
      <c r="AS54" s="4">
        <v>1</v>
      </c>
      <c r="AT54" s="4">
        <v>2</v>
      </c>
      <c r="AU54" s="4">
        <v>2</v>
      </c>
    </row>
    <row r="55" spans="1:51" s="4" customFormat="1" ht="17" x14ac:dyDescent="0.2">
      <c r="A55" s="4" t="s">
        <v>328</v>
      </c>
      <c r="B55" s="4">
        <v>1</v>
      </c>
      <c r="C55" s="5" t="s">
        <v>319</v>
      </c>
      <c r="D55" s="5"/>
      <c r="E55" s="2">
        <v>1</v>
      </c>
      <c r="F55" s="4">
        <v>1</v>
      </c>
      <c r="G55" s="4">
        <v>2</v>
      </c>
      <c r="H55" s="13">
        <v>1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>
        <v>1</v>
      </c>
      <c r="X55" s="4">
        <v>1</v>
      </c>
      <c r="Y55" s="4">
        <v>1</v>
      </c>
      <c r="AD55" s="4">
        <v>2</v>
      </c>
      <c r="AE55" s="4">
        <v>1</v>
      </c>
      <c r="AF55" s="4">
        <v>2</v>
      </c>
      <c r="AG55" s="4">
        <v>2</v>
      </c>
      <c r="AK55" s="5"/>
      <c r="AL55" s="4">
        <v>1</v>
      </c>
      <c r="AM55" s="4">
        <v>2</v>
      </c>
      <c r="AN55" s="4">
        <v>2</v>
      </c>
      <c r="AS55" s="4">
        <v>1</v>
      </c>
      <c r="AT55" s="4">
        <v>2</v>
      </c>
      <c r="AU55" s="4">
        <v>2</v>
      </c>
    </row>
    <row r="56" spans="1:51" s="4" customFormat="1" ht="34" x14ac:dyDescent="0.2">
      <c r="A56" s="4" t="s">
        <v>329</v>
      </c>
      <c r="B56" s="4">
        <v>1</v>
      </c>
      <c r="C56" s="5" t="s">
        <v>320</v>
      </c>
      <c r="D56" s="5"/>
      <c r="E56" s="2">
        <v>3</v>
      </c>
      <c r="F56" s="4">
        <v>3</v>
      </c>
      <c r="G56" s="4">
        <v>5</v>
      </c>
      <c r="H56" s="13">
        <v>1</v>
      </c>
      <c r="I56" s="13"/>
      <c r="J56" s="13">
        <v>1</v>
      </c>
      <c r="K56" s="13">
        <v>1</v>
      </c>
      <c r="L56" s="13"/>
      <c r="M56" s="13"/>
      <c r="N56" s="13"/>
      <c r="O56" s="13"/>
      <c r="P56" s="13">
        <v>1</v>
      </c>
      <c r="Q56" s="13">
        <v>1</v>
      </c>
      <c r="R56" s="13"/>
      <c r="S56" s="13"/>
      <c r="T56" s="13"/>
      <c r="U56" s="13"/>
      <c r="V56" s="13"/>
      <c r="W56" s="13"/>
      <c r="X56" s="4">
        <v>3</v>
      </c>
      <c r="Y56" s="4">
        <v>3</v>
      </c>
      <c r="AD56" s="4">
        <v>5</v>
      </c>
      <c r="AE56" s="4">
        <v>3</v>
      </c>
      <c r="AF56" s="4">
        <v>5</v>
      </c>
      <c r="AG56" s="4">
        <v>5</v>
      </c>
      <c r="AK56" s="5"/>
      <c r="AL56" s="4">
        <v>3</v>
      </c>
      <c r="AM56" s="4">
        <v>5</v>
      </c>
      <c r="AN56" s="4">
        <v>5</v>
      </c>
      <c r="AS56" s="4">
        <v>3</v>
      </c>
      <c r="AT56" s="4">
        <v>5</v>
      </c>
      <c r="AU56" s="4">
        <v>5</v>
      </c>
    </row>
    <row r="57" spans="1:51" s="4" customFormat="1" ht="34" x14ac:dyDescent="0.2">
      <c r="A57" s="4" t="s">
        <v>352</v>
      </c>
      <c r="B57" s="4">
        <v>1</v>
      </c>
      <c r="C57" s="5" t="s">
        <v>321</v>
      </c>
      <c r="D57" s="5"/>
      <c r="E57" s="2">
        <v>2</v>
      </c>
      <c r="F57" s="4">
        <v>2</v>
      </c>
      <c r="G57" s="4">
        <v>4</v>
      </c>
      <c r="H57" s="13">
        <v>1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>
        <v>1</v>
      </c>
      <c r="U57" s="13">
        <v>1</v>
      </c>
      <c r="V57" s="13"/>
      <c r="W57" s="13">
        <v>1</v>
      </c>
      <c r="X57" s="13">
        <v>2</v>
      </c>
      <c r="Y57" s="13">
        <v>2</v>
      </c>
      <c r="AD57" s="4">
        <v>4</v>
      </c>
      <c r="AE57" s="4">
        <v>2</v>
      </c>
      <c r="AF57" s="4">
        <v>4</v>
      </c>
      <c r="AG57" s="4">
        <v>4</v>
      </c>
      <c r="AK57" s="5"/>
      <c r="AL57" s="4">
        <v>2</v>
      </c>
      <c r="AM57" s="4">
        <v>4</v>
      </c>
      <c r="AN57" s="4">
        <v>4</v>
      </c>
      <c r="AS57" s="4">
        <v>2</v>
      </c>
      <c r="AT57" s="4">
        <v>4</v>
      </c>
      <c r="AU57" s="4">
        <v>4</v>
      </c>
    </row>
    <row r="58" spans="1:51" s="4" customFormat="1" ht="51" x14ac:dyDescent="0.2">
      <c r="A58" s="24" t="s">
        <v>330</v>
      </c>
      <c r="B58" s="4">
        <v>1</v>
      </c>
      <c r="C58" s="5" t="s">
        <v>322</v>
      </c>
      <c r="D58" s="5"/>
      <c r="E58" s="2">
        <v>3</v>
      </c>
      <c r="F58" s="4">
        <v>3</v>
      </c>
      <c r="G58" s="4">
        <v>6</v>
      </c>
      <c r="H58" s="13">
        <v>1</v>
      </c>
      <c r="I58" s="13"/>
      <c r="J58" s="13">
        <v>1</v>
      </c>
      <c r="K58" s="13"/>
      <c r="L58" s="13"/>
      <c r="M58" s="13"/>
      <c r="N58" s="13">
        <v>1</v>
      </c>
      <c r="O58" s="13">
        <v>1</v>
      </c>
      <c r="P58" s="13"/>
      <c r="Q58" s="13"/>
      <c r="R58" s="13">
        <v>1</v>
      </c>
      <c r="S58" s="13">
        <v>1</v>
      </c>
      <c r="T58" s="13"/>
      <c r="U58" s="13"/>
      <c r="V58" s="13"/>
      <c r="W58" s="13"/>
      <c r="X58" s="4">
        <v>3</v>
      </c>
      <c r="Y58" s="4">
        <v>3</v>
      </c>
      <c r="AD58" s="4">
        <v>6</v>
      </c>
      <c r="AE58" s="4">
        <v>3</v>
      </c>
      <c r="AF58" s="4">
        <v>6</v>
      </c>
      <c r="AG58" s="4">
        <v>6</v>
      </c>
      <c r="AK58" s="5"/>
      <c r="AL58" s="4">
        <v>3</v>
      </c>
      <c r="AM58" s="4">
        <v>6</v>
      </c>
      <c r="AN58" s="4">
        <v>6</v>
      </c>
      <c r="AS58" s="4">
        <v>3</v>
      </c>
      <c r="AT58" s="4">
        <v>6</v>
      </c>
      <c r="AU58" s="4">
        <v>6</v>
      </c>
    </row>
    <row r="59" spans="1:51" s="4" customFormat="1" ht="51" x14ac:dyDescent="0.2">
      <c r="A59" s="4" t="s">
        <v>331</v>
      </c>
      <c r="B59" s="4">
        <v>1</v>
      </c>
      <c r="C59" s="5" t="s">
        <v>323</v>
      </c>
      <c r="D59" s="5"/>
      <c r="E59" s="2">
        <v>3</v>
      </c>
      <c r="F59" s="4">
        <v>3</v>
      </c>
      <c r="G59" s="4">
        <v>6</v>
      </c>
      <c r="H59" s="13">
        <v>1</v>
      </c>
      <c r="I59" s="13"/>
      <c r="J59" s="13">
        <v>1</v>
      </c>
      <c r="K59" s="13"/>
      <c r="L59" s="13"/>
      <c r="M59" s="13"/>
      <c r="N59" s="13">
        <v>1</v>
      </c>
      <c r="O59" s="13">
        <v>1</v>
      </c>
      <c r="P59" s="13">
        <v>1</v>
      </c>
      <c r="Q59" s="13">
        <v>1</v>
      </c>
      <c r="R59" s="13"/>
      <c r="S59" s="13"/>
      <c r="T59" s="13"/>
      <c r="U59" s="13"/>
      <c r="V59" s="13"/>
      <c r="W59" s="13"/>
      <c r="X59" s="4">
        <v>3</v>
      </c>
      <c r="Y59" s="4">
        <v>3</v>
      </c>
      <c r="AD59" s="4">
        <v>6</v>
      </c>
      <c r="AE59" s="4">
        <v>3</v>
      </c>
      <c r="AF59" s="4">
        <v>6</v>
      </c>
      <c r="AG59" s="4">
        <v>6</v>
      </c>
      <c r="AK59" s="5"/>
      <c r="AL59" s="4">
        <v>3</v>
      </c>
      <c r="AM59" s="4">
        <v>6</v>
      </c>
      <c r="AN59" s="4">
        <v>6</v>
      </c>
      <c r="AS59" s="4">
        <v>3</v>
      </c>
      <c r="AT59" s="4">
        <v>6</v>
      </c>
      <c r="AU59" s="4">
        <v>6</v>
      </c>
    </row>
    <row r="60" spans="1:51" s="4" customFormat="1" ht="34" x14ac:dyDescent="0.2">
      <c r="A60" s="4" t="s">
        <v>332</v>
      </c>
      <c r="B60" s="4">
        <v>1</v>
      </c>
      <c r="C60" s="5" t="s">
        <v>324</v>
      </c>
      <c r="D60" s="5"/>
      <c r="E60" s="2">
        <v>3</v>
      </c>
      <c r="F60" s="4">
        <v>3</v>
      </c>
      <c r="G60" s="4">
        <v>4</v>
      </c>
      <c r="H60" s="13">
        <v>1</v>
      </c>
      <c r="I60" s="13"/>
      <c r="J60" s="13"/>
      <c r="K60" s="13">
        <v>1</v>
      </c>
      <c r="L60" s="13">
        <v>1</v>
      </c>
      <c r="M60" s="13"/>
      <c r="N60" s="13">
        <v>1</v>
      </c>
      <c r="O60" s="13"/>
      <c r="P60" s="13"/>
      <c r="Q60" s="13"/>
      <c r="R60" s="13"/>
      <c r="S60" s="13"/>
      <c r="T60" s="13"/>
      <c r="U60" s="13"/>
      <c r="V60" s="13"/>
      <c r="W60" s="13"/>
      <c r="X60" s="4">
        <v>3</v>
      </c>
      <c r="Y60" s="4">
        <v>3</v>
      </c>
      <c r="AD60" s="4">
        <v>4</v>
      </c>
      <c r="AE60" s="4">
        <v>3</v>
      </c>
      <c r="AF60" s="4">
        <v>4</v>
      </c>
      <c r="AG60" s="4">
        <v>4</v>
      </c>
      <c r="AK60" s="5"/>
      <c r="AL60" s="4">
        <v>3</v>
      </c>
      <c r="AM60" s="4">
        <v>4</v>
      </c>
      <c r="AN60" s="4">
        <v>4</v>
      </c>
      <c r="AS60" s="4">
        <v>3</v>
      </c>
      <c r="AT60" s="4">
        <v>4</v>
      </c>
      <c r="AU60" s="4">
        <v>4</v>
      </c>
    </row>
    <row r="61" spans="1:51" x14ac:dyDescent="0.2">
      <c r="E61">
        <f>SUM(E4:E60)</f>
        <v>123</v>
      </c>
      <c r="F61">
        <f>SUM(F4:F60)</f>
        <v>136</v>
      </c>
      <c r="G61">
        <f>SUM(G4:G60)</f>
        <v>161</v>
      </c>
      <c r="H61">
        <f>SUM(H4:H60)</f>
        <v>57</v>
      </c>
      <c r="I61">
        <f>SUM(I4:I60)</f>
        <v>4</v>
      </c>
      <c r="J61">
        <f>SUM(J4:J60)</f>
        <v>4</v>
      </c>
      <c r="K61">
        <f>SUM(K4:K60)</f>
        <v>16</v>
      </c>
      <c r="L61">
        <f>SUM(L4:L60)</f>
        <v>2</v>
      </c>
      <c r="M61">
        <f>SUM(M4:M60)</f>
        <v>3</v>
      </c>
      <c r="N61">
        <f>SUM(N4:N60)</f>
        <v>26</v>
      </c>
      <c r="O61">
        <f>SUM(O4:O60)</f>
        <v>4</v>
      </c>
      <c r="P61">
        <f>SUM(P4:P60)</f>
        <v>10</v>
      </c>
      <c r="Q61">
        <f>SUM(Q4:Q60)</f>
        <v>2</v>
      </c>
      <c r="R61">
        <f>SUM(R4:R60)</f>
        <v>7</v>
      </c>
      <c r="S61">
        <f>SUM(S4:S60)</f>
        <v>1</v>
      </c>
      <c r="T61">
        <f>SUM(T4:T60)</f>
        <v>11</v>
      </c>
      <c r="U61">
        <f>SUM(U4:U60)</f>
        <v>1</v>
      </c>
      <c r="V61">
        <f>SUM(V4:V60)</f>
        <v>11</v>
      </c>
      <c r="W61">
        <f>SUM(W4:W60)</f>
        <v>3</v>
      </c>
      <c r="X61">
        <f>SUM(X4:X60)</f>
        <v>120</v>
      </c>
      <c r="Y61">
        <f>SUM(Y4:Y60)</f>
        <v>119</v>
      </c>
      <c r="Z61">
        <f>SUM(Z4:Z60)</f>
        <v>0</v>
      </c>
      <c r="AA61">
        <f>SUM(AA4:AA60)</f>
        <v>3</v>
      </c>
      <c r="AB61">
        <f>SUM(AB4:AB60)</f>
        <v>1</v>
      </c>
      <c r="AC61">
        <f>SUM(AC4:AC60)</f>
        <v>0</v>
      </c>
      <c r="AD61">
        <f t="shared" ref="AD61:AL61" si="0">SUM(AD4:AD60)</f>
        <v>156</v>
      </c>
      <c r="AE61">
        <f t="shared" si="0"/>
        <v>131</v>
      </c>
      <c r="AF61">
        <f t="shared" si="0"/>
        <v>119</v>
      </c>
      <c r="AG61">
        <f t="shared" si="0"/>
        <v>114</v>
      </c>
      <c r="AH61">
        <f t="shared" si="0"/>
        <v>5</v>
      </c>
      <c r="AI61">
        <f t="shared" si="0"/>
        <v>0</v>
      </c>
      <c r="AJ61">
        <f t="shared" si="0"/>
        <v>1</v>
      </c>
      <c r="AK61">
        <f t="shared" si="0"/>
        <v>0</v>
      </c>
      <c r="AL61">
        <f t="shared" si="0"/>
        <v>133</v>
      </c>
      <c r="AM61">
        <f>SUM(AM4:AM60)</f>
        <v>155</v>
      </c>
      <c r="AN61">
        <f>SUM(AN4:AN60)</f>
        <v>140</v>
      </c>
      <c r="AO61">
        <f>SUM(AO4:AO60)</f>
        <v>14</v>
      </c>
      <c r="AP61">
        <f>SUM(AP4:AP60)</f>
        <v>1</v>
      </c>
      <c r="AQ61">
        <f>SUM(AQ4:AQ60)</f>
        <v>2</v>
      </c>
      <c r="AS61">
        <f>SUM(AS4:AS60)</f>
        <v>133</v>
      </c>
      <c r="AT61">
        <f>SUM(AT4:AT60)</f>
        <v>153</v>
      </c>
      <c r="AU61">
        <f>SUM(AU4:AU60)</f>
        <v>141</v>
      </c>
      <c r="AV61">
        <f>SUM(AV4:AV60)</f>
        <v>13</v>
      </c>
      <c r="AW61">
        <f>SUM(AW4:AW60)</f>
        <v>1</v>
      </c>
      <c r="AX61">
        <f>SUM(AX4:AX60)</f>
        <v>1</v>
      </c>
    </row>
    <row r="64" spans="1:51" ht="17" x14ac:dyDescent="0.2">
      <c r="C64" s="27" t="s">
        <v>276</v>
      </c>
      <c r="D64" s="26">
        <v>57</v>
      </c>
    </row>
    <row r="65" spans="2:51" ht="17" x14ac:dyDescent="0.2">
      <c r="C65" s="27" t="s">
        <v>277</v>
      </c>
      <c r="D65" s="26">
        <v>58</v>
      </c>
    </row>
    <row r="66" spans="2:51" x14ac:dyDescent="0.2">
      <c r="D66"/>
    </row>
    <row r="67" spans="2:51" ht="17" x14ac:dyDescent="0.2">
      <c r="C67" s="27" t="s">
        <v>278</v>
      </c>
      <c r="D67" s="26">
        <v>0</v>
      </c>
    </row>
    <row r="68" spans="2:51" ht="17" x14ac:dyDescent="0.2">
      <c r="C68" s="27" t="s">
        <v>279</v>
      </c>
      <c r="D68" s="29">
        <v>16</v>
      </c>
      <c r="E68" s="2" t="s">
        <v>281</v>
      </c>
    </row>
    <row r="69" spans="2:51" ht="17" x14ac:dyDescent="0.2">
      <c r="C69" s="32" t="s">
        <v>298</v>
      </c>
      <c r="D69" s="30">
        <v>4</v>
      </c>
      <c r="E69" s="2"/>
    </row>
    <row r="70" spans="2:51" ht="17" x14ac:dyDescent="0.2">
      <c r="C70" s="32" t="s">
        <v>280</v>
      </c>
      <c r="D70" s="31">
        <v>1</v>
      </c>
      <c r="E70" s="2"/>
    </row>
    <row r="71" spans="2:51" ht="17" x14ac:dyDescent="0.2">
      <c r="C71" s="32" t="s">
        <v>297</v>
      </c>
      <c r="D71" s="31">
        <v>14</v>
      </c>
      <c r="E71" s="2"/>
    </row>
    <row r="72" spans="2:51" ht="17" x14ac:dyDescent="0.2">
      <c r="C72" s="32" t="s">
        <v>346</v>
      </c>
      <c r="D72" s="67">
        <v>1</v>
      </c>
    </row>
    <row r="73" spans="2:51" ht="17" x14ac:dyDescent="0.2">
      <c r="C73" s="68" t="s">
        <v>347</v>
      </c>
      <c r="D73" s="69">
        <v>12</v>
      </c>
    </row>
    <row r="74" spans="2:51" ht="60" x14ac:dyDescent="0.2">
      <c r="B74" s="35" t="s">
        <v>305</v>
      </c>
      <c r="C74" s="35" t="s">
        <v>306</v>
      </c>
      <c r="D74" s="28" t="s">
        <v>295</v>
      </c>
      <c r="E74" s="37" t="s">
        <v>290</v>
      </c>
      <c r="F74" s="37" t="s">
        <v>291</v>
      </c>
      <c r="G74" s="37" t="s">
        <v>292</v>
      </c>
      <c r="H74" s="37" t="s">
        <v>293</v>
      </c>
      <c r="I74" s="37" t="s">
        <v>301</v>
      </c>
      <c r="J74" s="37" t="s">
        <v>299</v>
      </c>
      <c r="K74" s="37" t="s">
        <v>300</v>
      </c>
      <c r="L74" s="37" t="s">
        <v>294</v>
      </c>
      <c r="AJ74" s="1"/>
      <c r="AK74"/>
      <c r="AQ74" s="1"/>
      <c r="AR74"/>
      <c r="AX74" s="1"/>
      <c r="AY74"/>
    </row>
    <row r="75" spans="2:51" ht="51" x14ac:dyDescent="0.2">
      <c r="B75" s="36" t="s">
        <v>302</v>
      </c>
      <c r="C75" s="35" t="s">
        <v>288</v>
      </c>
      <c r="D75" s="38">
        <f>Y61/E61</f>
        <v>0.96747967479674801</v>
      </c>
      <c r="E75" s="20">
        <f>Y61</f>
        <v>119</v>
      </c>
      <c r="F75" s="20">
        <v>1</v>
      </c>
      <c r="G75" s="20">
        <v>0</v>
      </c>
      <c r="H75" s="39">
        <f>E61-E75</f>
        <v>4</v>
      </c>
      <c r="I75" s="40">
        <f>E75/(E75+H75)</f>
        <v>0.96747967479674801</v>
      </c>
      <c r="J75" s="40">
        <f>E75/SUM(E75,F75)</f>
        <v>0.9916666666666667</v>
      </c>
      <c r="K75" s="40">
        <f>2*(I75*J75)/(I75+J75)</f>
        <v>0.9794238683127573</v>
      </c>
      <c r="L75" s="40">
        <f>(E75+G75)/(E75+F75+G75+H75)</f>
        <v>0.95967741935483875</v>
      </c>
      <c r="AJ75" s="1"/>
      <c r="AK75"/>
      <c r="AQ75" s="1"/>
      <c r="AR75"/>
      <c r="AX75" s="1"/>
      <c r="AY75"/>
    </row>
    <row r="76" spans="2:51" x14ac:dyDescent="0.2">
      <c r="B76" s="79" t="s">
        <v>303</v>
      </c>
      <c r="C76" s="35" t="s">
        <v>289</v>
      </c>
      <c r="D76" s="38">
        <f>AE61/F61</f>
        <v>0.96323529411764708</v>
      </c>
      <c r="E76" s="20">
        <f>AE61</f>
        <v>131</v>
      </c>
      <c r="F76" s="20">
        <v>0</v>
      </c>
      <c r="G76" s="20">
        <v>0</v>
      </c>
      <c r="H76" s="20">
        <f>F61-E76</f>
        <v>5</v>
      </c>
      <c r="I76" s="40">
        <f t="shared" ref="I76:I81" si="1">E76/(E76+H76)</f>
        <v>0.96323529411764708</v>
      </c>
      <c r="J76" s="40">
        <f t="shared" ref="J76:J81" si="2">E76/SUM(E76,F76)</f>
        <v>1</v>
      </c>
      <c r="K76" s="40">
        <f t="shared" ref="K76:K81" si="3">2*(I76*J76)/(I76+J76)</f>
        <v>0.98127340823970033</v>
      </c>
      <c r="L76" s="40">
        <f>(E76+G76)/(E76+F76+G76+H76)</f>
        <v>0.96323529411764708</v>
      </c>
      <c r="AJ76" s="1"/>
      <c r="AK76"/>
      <c r="AQ76" s="1"/>
      <c r="AR76"/>
      <c r="AX76" s="1"/>
      <c r="AY76"/>
    </row>
    <row r="77" spans="2:51" x14ac:dyDescent="0.2">
      <c r="B77" s="80"/>
      <c r="C77" s="35" t="s">
        <v>307</v>
      </c>
      <c r="D77" s="38"/>
      <c r="E77" s="21">
        <f>AG61</f>
        <v>114</v>
      </c>
      <c r="F77" s="21">
        <f>AH61+AI61</f>
        <v>5</v>
      </c>
      <c r="G77" s="21">
        <v>0</v>
      </c>
      <c r="H77" s="21">
        <f>AD61-AG61</f>
        <v>42</v>
      </c>
      <c r="I77" s="40">
        <f t="shared" si="1"/>
        <v>0.73076923076923073</v>
      </c>
      <c r="J77" s="40">
        <f t="shared" si="2"/>
        <v>0.95798319327731096</v>
      </c>
      <c r="K77" s="40">
        <f t="shared" si="3"/>
        <v>0.82909090909090899</v>
      </c>
      <c r="L77" s="40">
        <f>(E77+G77)/(E77+F77+G77+H77)</f>
        <v>0.70807453416149069</v>
      </c>
      <c r="AJ77" s="1"/>
      <c r="AK77"/>
      <c r="AQ77" s="1"/>
      <c r="AR77"/>
      <c r="AX77" s="1"/>
      <c r="AY77"/>
    </row>
    <row r="78" spans="2:51" x14ac:dyDescent="0.2">
      <c r="B78" s="80"/>
      <c r="C78" s="35" t="s">
        <v>310</v>
      </c>
      <c r="D78" s="38">
        <f>AG61/AF61</f>
        <v>0.95798319327731096</v>
      </c>
      <c r="E78" s="20">
        <f>AG61</f>
        <v>114</v>
      </c>
      <c r="F78" s="20">
        <f>AH61+AI61</f>
        <v>5</v>
      </c>
      <c r="G78" s="20">
        <v>0</v>
      </c>
      <c r="H78" s="20">
        <v>0</v>
      </c>
      <c r="I78" s="40">
        <f t="shared" si="1"/>
        <v>1</v>
      </c>
      <c r="J78" s="40">
        <f t="shared" si="2"/>
        <v>0.95798319327731096</v>
      </c>
      <c r="K78" s="40">
        <f t="shared" si="3"/>
        <v>0.97854077253218885</v>
      </c>
      <c r="L78" s="40">
        <f>(E78+G78)/(E78+F78+G78+H78)</f>
        <v>0.95798319327731096</v>
      </c>
      <c r="AJ78" s="1"/>
      <c r="AK78"/>
      <c r="AQ78" s="1"/>
      <c r="AR78"/>
      <c r="AX78" s="1"/>
      <c r="AY78"/>
    </row>
    <row r="79" spans="2:51" x14ac:dyDescent="0.2">
      <c r="B79" s="70" t="s">
        <v>336</v>
      </c>
      <c r="C79" s="35" t="s">
        <v>289</v>
      </c>
      <c r="D79" s="38" t="e">
        <f>AA64/F64</f>
        <v>#DIV/0!</v>
      </c>
      <c r="E79" s="53">
        <f>AL61</f>
        <v>133</v>
      </c>
      <c r="F79" s="53">
        <v>2</v>
      </c>
      <c r="G79" s="53">
        <v>0</v>
      </c>
      <c r="H79" s="53">
        <f>F61-AL61</f>
        <v>3</v>
      </c>
      <c r="I79" s="40">
        <f t="shared" si="1"/>
        <v>0.9779411764705882</v>
      </c>
      <c r="J79" s="40">
        <f t="shared" si="2"/>
        <v>0.98518518518518516</v>
      </c>
      <c r="K79" s="40">
        <f t="shared" si="3"/>
        <v>0.98154981549815501</v>
      </c>
      <c r="L79" s="40">
        <f t="shared" ref="L79:L86" si="4">(E79+G79)/(E79+F79+G79+H79)</f>
        <v>0.96376811594202894</v>
      </c>
      <c r="O79" s="1"/>
      <c r="P79" s="1"/>
      <c r="AG79" s="1"/>
      <c r="AH79" s="1"/>
      <c r="AK79"/>
      <c r="AQ79" s="1"/>
      <c r="AR79"/>
      <c r="AX79" s="1"/>
      <c r="AY79"/>
    </row>
    <row r="80" spans="2:51" x14ac:dyDescent="0.2">
      <c r="B80" s="70"/>
      <c r="C80" s="35" t="s">
        <v>307</v>
      </c>
      <c r="D80" s="38"/>
      <c r="E80" s="53">
        <f>AN61</f>
        <v>140</v>
      </c>
      <c r="F80" s="53">
        <f>AO61+AP61</f>
        <v>15</v>
      </c>
      <c r="G80" s="53">
        <v>0</v>
      </c>
      <c r="H80" s="53">
        <f>AD61-AN61</f>
        <v>16</v>
      </c>
      <c r="I80" s="40">
        <f t="shared" si="1"/>
        <v>0.89743589743589747</v>
      </c>
      <c r="J80" s="40">
        <f t="shared" si="2"/>
        <v>0.90322580645161288</v>
      </c>
      <c r="K80" s="40">
        <f t="shared" si="3"/>
        <v>0.90032154340836013</v>
      </c>
      <c r="L80" s="40">
        <f t="shared" si="4"/>
        <v>0.81871345029239762</v>
      </c>
      <c r="O80" s="1"/>
      <c r="P80" s="1"/>
      <c r="AG80" s="1"/>
      <c r="AH80" s="1"/>
      <c r="AK80"/>
      <c r="AQ80" s="1"/>
      <c r="AR80"/>
      <c r="AX80" s="1"/>
      <c r="AY80"/>
    </row>
    <row r="81" spans="1:51" x14ac:dyDescent="0.2">
      <c r="B81" s="70"/>
      <c r="C81" s="35" t="s">
        <v>310</v>
      </c>
      <c r="D81" s="38" t="e">
        <f>AC64/AB64</f>
        <v>#DIV/0!</v>
      </c>
      <c r="E81" s="53">
        <f>AN61</f>
        <v>140</v>
      </c>
      <c r="F81" s="53">
        <f>AO61+AP61</f>
        <v>15</v>
      </c>
      <c r="G81" s="53">
        <v>0</v>
      </c>
      <c r="H81" s="53">
        <v>0</v>
      </c>
      <c r="I81" s="40">
        <f t="shared" si="1"/>
        <v>1</v>
      </c>
      <c r="J81" s="40">
        <f t="shared" si="2"/>
        <v>0.90322580645161288</v>
      </c>
      <c r="K81" s="40">
        <f t="shared" si="3"/>
        <v>0.94915254237288127</v>
      </c>
      <c r="L81" s="40">
        <f t="shared" si="4"/>
        <v>0.90322580645161288</v>
      </c>
      <c r="O81" s="1"/>
      <c r="P81" s="1"/>
      <c r="AG81" s="1"/>
      <c r="AH81" s="1"/>
      <c r="AK81"/>
      <c r="AQ81" s="1"/>
      <c r="AR81"/>
      <c r="AX81" s="1"/>
      <c r="AY81"/>
    </row>
    <row r="82" spans="1:51" ht="17" customHeight="1" x14ac:dyDescent="0.2">
      <c r="B82" s="71" t="s">
        <v>304</v>
      </c>
      <c r="C82" s="35" t="s">
        <v>6</v>
      </c>
      <c r="D82" s="41">
        <f>E82/D65</f>
        <v>0.65517241379310343</v>
      </c>
      <c r="E82" s="20">
        <f>D65-D68-D69</f>
        <v>38</v>
      </c>
      <c r="F82" s="20">
        <f>D69</f>
        <v>4</v>
      </c>
      <c r="G82" s="20">
        <v>0</v>
      </c>
      <c r="H82" s="20">
        <f>D68</f>
        <v>16</v>
      </c>
      <c r="I82" s="40">
        <f t="shared" ref="I82" si="5">E82/(E82+H82)</f>
        <v>0.70370370370370372</v>
      </c>
      <c r="J82" s="40">
        <f t="shared" ref="J82" si="6">E82/SUM(E82,F82)</f>
        <v>0.90476190476190477</v>
      </c>
      <c r="K82" s="40">
        <f t="shared" ref="K82" si="7">2*(I82*J82)/(I82+J82)</f>
        <v>0.79166666666666674</v>
      </c>
      <c r="L82" s="40">
        <f t="shared" si="4"/>
        <v>0.65517241379310343</v>
      </c>
      <c r="AJ82" s="1"/>
      <c r="AK82"/>
      <c r="AQ82" s="1"/>
      <c r="AR82"/>
      <c r="AX82" s="1"/>
      <c r="AY82"/>
    </row>
    <row r="83" spans="1:51" ht="19" customHeight="1" x14ac:dyDescent="0.2">
      <c r="A83" s="24"/>
      <c r="B83" s="72"/>
      <c r="C83" s="60" t="s">
        <v>337</v>
      </c>
      <c r="D83" s="63" t="e">
        <v>#DIV/0!</v>
      </c>
      <c r="E83" s="61">
        <f>D65-D70-D71</f>
        <v>43</v>
      </c>
      <c r="F83" s="61">
        <f>D71</f>
        <v>14</v>
      </c>
      <c r="G83" s="61">
        <v>0</v>
      </c>
      <c r="H83" s="61">
        <f>D70</f>
        <v>1</v>
      </c>
      <c r="I83" s="62">
        <v>1</v>
      </c>
      <c r="J83" s="62">
        <v>0.87</v>
      </c>
      <c r="K83" s="62">
        <v>0.93</v>
      </c>
      <c r="L83" s="40">
        <f t="shared" si="4"/>
        <v>0.74137931034482762</v>
      </c>
      <c r="M83" s="24"/>
      <c r="N83" s="24"/>
      <c r="O83" s="23"/>
      <c r="P83" s="23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3"/>
      <c r="AH83" s="23"/>
      <c r="AI83" s="24"/>
      <c r="AJ83" s="24"/>
      <c r="AK83"/>
      <c r="AQ83" s="1"/>
      <c r="AR83"/>
      <c r="AX83" s="1"/>
      <c r="AY83"/>
    </row>
    <row r="84" spans="1:51" x14ac:dyDescent="0.2">
      <c r="B84" s="73"/>
      <c r="C84" s="35" t="s">
        <v>349</v>
      </c>
      <c r="D84" s="41">
        <f>E84/D64</f>
        <v>0.78947368421052633</v>
      </c>
      <c r="E84" s="53">
        <f>D65-D72-D73</f>
        <v>45</v>
      </c>
      <c r="F84" s="53">
        <f>D73</f>
        <v>12</v>
      </c>
      <c r="G84" s="53">
        <v>0</v>
      </c>
      <c r="H84" s="53">
        <f>D72</f>
        <v>1</v>
      </c>
      <c r="I84" s="40">
        <f t="shared" ref="I84:I86" si="8">E84/(E84+H84)</f>
        <v>0.97826086956521741</v>
      </c>
      <c r="J84" s="40">
        <f t="shared" ref="J84:J86" si="9">E84/SUM(E84,F84)</f>
        <v>0.78947368421052633</v>
      </c>
      <c r="K84" s="40">
        <f t="shared" ref="K84:K86" si="10">2*(I84*J84)/(I84+J84)</f>
        <v>0.87378640776699024</v>
      </c>
      <c r="L84" s="40">
        <f t="shared" si="4"/>
        <v>0.77586206896551724</v>
      </c>
      <c r="AK84"/>
      <c r="AR84"/>
      <c r="AY84"/>
    </row>
    <row r="85" spans="1:51" ht="36" customHeight="1" x14ac:dyDescent="0.2">
      <c r="B85" s="70" t="s">
        <v>348</v>
      </c>
      <c r="C85" s="35" t="s">
        <v>289</v>
      </c>
      <c r="D85" s="38" t="e">
        <f>AH64/F64</f>
        <v>#DIV/0!</v>
      </c>
      <c r="E85" s="53">
        <f>AS61</f>
        <v>133</v>
      </c>
      <c r="F85" s="53">
        <v>2</v>
      </c>
      <c r="G85" s="53">
        <v>0</v>
      </c>
      <c r="H85" s="53">
        <f>F61-AS61</f>
        <v>3</v>
      </c>
      <c r="I85" s="40">
        <f t="shared" si="8"/>
        <v>0.9779411764705882</v>
      </c>
      <c r="J85" s="40">
        <f t="shared" si="9"/>
        <v>0.98518518518518516</v>
      </c>
      <c r="K85" s="40">
        <f t="shared" si="10"/>
        <v>0.98154981549815501</v>
      </c>
      <c r="L85" s="40">
        <f t="shared" si="4"/>
        <v>0.96376811594202894</v>
      </c>
      <c r="AK85"/>
      <c r="AR85"/>
      <c r="AY85"/>
    </row>
    <row r="86" spans="1:51" x14ac:dyDescent="0.2">
      <c r="B86" s="70"/>
      <c r="C86" s="35" t="s">
        <v>311</v>
      </c>
      <c r="D86" s="38" t="e">
        <f>AJ64/AI64</f>
        <v>#DIV/0!</v>
      </c>
      <c r="E86" s="53">
        <f>AU61</f>
        <v>141</v>
      </c>
      <c r="F86" s="53">
        <f>AV61+AW61</f>
        <v>14</v>
      </c>
      <c r="G86" s="53">
        <v>0</v>
      </c>
      <c r="H86" s="53">
        <f>AD61-AU61</f>
        <v>15</v>
      </c>
      <c r="I86" s="40">
        <f t="shared" si="8"/>
        <v>0.90384615384615385</v>
      </c>
      <c r="J86" s="40">
        <f t="shared" si="9"/>
        <v>0.9096774193548387</v>
      </c>
      <c r="K86" s="40">
        <f t="shared" si="10"/>
        <v>0.90675241157556274</v>
      </c>
      <c r="L86" s="40">
        <f t="shared" si="4"/>
        <v>0.8294117647058824</v>
      </c>
      <c r="AK86"/>
      <c r="AR86"/>
      <c r="AY86"/>
    </row>
    <row r="87" spans="1:51" x14ac:dyDescent="0.2">
      <c r="B87" s="70"/>
      <c r="C87" s="35" t="s">
        <v>312</v>
      </c>
      <c r="D87" s="38" t="e">
        <f>AJ64/G64</f>
        <v>#DIV/0!</v>
      </c>
      <c r="E87" s="53">
        <f>AU61</f>
        <v>141</v>
      </c>
      <c r="F87" s="53">
        <f>AV61+AW61</f>
        <v>14</v>
      </c>
      <c r="G87" s="53">
        <v>0</v>
      </c>
      <c r="H87" s="53">
        <v>0</v>
      </c>
      <c r="I87" s="40">
        <f t="shared" ref="I87" si="11">E87/(E87+H87)</f>
        <v>1</v>
      </c>
      <c r="J87" s="40">
        <f t="shared" ref="J87" si="12">E87/SUM(E87,F87)</f>
        <v>0.9096774193548387</v>
      </c>
      <c r="K87" s="40">
        <f t="shared" ref="K87" si="13">2*(I87*J87)/(I87+J87)</f>
        <v>0.95270270270270274</v>
      </c>
      <c r="L87" s="40">
        <f t="shared" ref="L87" si="14">(E87+G87)/(E87+F87+G87+H87)</f>
        <v>0.9096774193548387</v>
      </c>
      <c r="AK87"/>
      <c r="AR87"/>
      <c r="AY87"/>
    </row>
  </sheetData>
  <autoFilter ref="K1:K61" xr:uid="{C339BBE5-699C-2247-A602-59CCF130DCB9}"/>
  <mergeCells count="22">
    <mergeCell ref="G1:G3"/>
    <mergeCell ref="A23:A24"/>
    <mergeCell ref="A1:A3"/>
    <mergeCell ref="B1:B3"/>
    <mergeCell ref="C1:C3"/>
    <mergeCell ref="D1:D3"/>
    <mergeCell ref="AS1:AY2"/>
    <mergeCell ref="B79:B81"/>
    <mergeCell ref="AL1:AR2"/>
    <mergeCell ref="B85:B87"/>
    <mergeCell ref="B82:B84"/>
    <mergeCell ref="AE1:AK2"/>
    <mergeCell ref="E1:E3"/>
    <mergeCell ref="X1:AD2"/>
    <mergeCell ref="H1:W1"/>
    <mergeCell ref="B76:B78"/>
    <mergeCell ref="W2:W3"/>
    <mergeCell ref="F1:F3"/>
    <mergeCell ref="H2:J2"/>
    <mergeCell ref="K2:M2"/>
    <mergeCell ref="N2:O2"/>
    <mergeCell ref="P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37CB-4350-B34E-91F1-2B3F299310C6}">
  <dimension ref="A1:K15"/>
  <sheetViews>
    <sheetView workbookViewId="0">
      <selection activeCell="C12" sqref="C12"/>
    </sheetView>
  </sheetViews>
  <sheetFormatPr baseColWidth="10" defaultRowHeight="16" x14ac:dyDescent="0.2"/>
  <cols>
    <col min="1" max="1" width="12.6640625" customWidth="1"/>
    <col min="2" max="2" width="19.33203125" style="2" customWidth="1"/>
    <col min="3" max="3" width="13.1640625" customWidth="1"/>
    <col min="11" max="11" width="13.6640625" customWidth="1"/>
  </cols>
  <sheetData>
    <row r="1" spans="1:11" ht="21" x14ac:dyDescent="0.25">
      <c r="B1" s="42"/>
    </row>
    <row r="2" spans="1:11" ht="22" customHeight="1" x14ac:dyDescent="0.2">
      <c r="A2" s="57" t="s">
        <v>305</v>
      </c>
      <c r="B2" s="35" t="s">
        <v>306</v>
      </c>
      <c r="C2" s="28" t="s">
        <v>326</v>
      </c>
      <c r="D2" s="55" t="s">
        <v>290</v>
      </c>
      <c r="E2" s="55" t="s">
        <v>291</v>
      </c>
      <c r="F2" s="55" t="s">
        <v>292</v>
      </c>
      <c r="G2" s="55" t="s">
        <v>293</v>
      </c>
      <c r="H2" s="55" t="s">
        <v>301</v>
      </c>
      <c r="I2" s="55" t="s">
        <v>299</v>
      </c>
      <c r="J2" s="55" t="s">
        <v>300</v>
      </c>
      <c r="K2" s="55" t="s">
        <v>294</v>
      </c>
    </row>
    <row r="3" spans="1:11" ht="17" x14ac:dyDescent="0.2">
      <c r="A3" s="58" t="s">
        <v>335</v>
      </c>
      <c r="B3" s="35" t="s">
        <v>288</v>
      </c>
      <c r="C3" s="54">
        <f>Arsenal!E24+CARA!E12+BtC!E35+'Cruise Control'!E47+Aggregated!E61</f>
        <v>331</v>
      </c>
      <c r="D3" s="51">
        <f>Arsenal!E38+CARA!E26+BtC!E49+'Cruise Control'!E61+Aggregated!E75</f>
        <v>317</v>
      </c>
      <c r="E3" s="51">
        <f>Arsenal!F38+CARA!F26+BtC!F49+'Cruise Control'!F61+Aggregated!F75</f>
        <v>5</v>
      </c>
      <c r="F3" s="51">
        <f>Arsenal!G38+CARA!G26+BtC!G49+'Cruise Control'!G61+Aggregated!G75</f>
        <v>0</v>
      </c>
      <c r="G3" s="39">
        <f>Arsenal!H38+CARA!H26+BtC!H49+'Cruise Control'!H61+Aggregated!H75</f>
        <v>14</v>
      </c>
      <c r="H3" s="40">
        <f>D3/(D3+G3)</f>
        <v>0.95770392749244715</v>
      </c>
      <c r="I3" s="40">
        <f>D3/SUM(D3,E3)</f>
        <v>0.98447204968944102</v>
      </c>
      <c r="J3" s="40">
        <f>2*(H3*I3)/(H3+I3)</f>
        <v>0.97090352220520681</v>
      </c>
      <c r="K3" s="40">
        <f>(D3+F3)/(D3+E3+F3+G3)</f>
        <v>0.94345238095238093</v>
      </c>
    </row>
    <row r="4" spans="1:11" x14ac:dyDescent="0.2">
      <c r="A4" s="119" t="s">
        <v>303</v>
      </c>
      <c r="B4" s="35" t="s">
        <v>289</v>
      </c>
      <c r="C4" s="54">
        <f>Arsenal!F24+CARA!F12+BtC!F35+'Cruise Control'!F47+Aggregated!F61</f>
        <v>366</v>
      </c>
      <c r="D4" s="51">
        <f>Arsenal!E39+CARA!E27+BtC!E50+'Cruise Control'!E62+Aggregated!E76</f>
        <v>347</v>
      </c>
      <c r="E4" s="51">
        <f>Arsenal!F39+CARA!F27+BtC!F50+'Cruise Control'!F62+Aggregated!F76</f>
        <v>3</v>
      </c>
      <c r="F4" s="51">
        <f>Arsenal!G39+CARA!G27+BtC!G50+'Cruise Control'!G62+Aggregated!G76</f>
        <v>0</v>
      </c>
      <c r="G4" s="39">
        <f>Arsenal!H39+CARA!H27+BtC!H50+'Cruise Control'!H62+Aggregated!H76</f>
        <v>19</v>
      </c>
      <c r="H4" s="40">
        <f t="shared" ref="H4:H13" si="0">D4/(D4+G4)</f>
        <v>0.94808743169398912</v>
      </c>
      <c r="I4" s="40">
        <f t="shared" ref="I4:I13" si="1">D4/SUM(D4,E4)</f>
        <v>0.99142857142857144</v>
      </c>
      <c r="J4" s="40">
        <f t="shared" ref="J4:J13" si="2">2*(H4*I4)/(H4+I4)</f>
        <v>0.96927374301675973</v>
      </c>
      <c r="K4" s="40">
        <f t="shared" ref="K4:K13" si="3">(D4+F4)/(D4+E4+F4+G4)</f>
        <v>0.94037940379403795</v>
      </c>
    </row>
    <row r="5" spans="1:11" x14ac:dyDescent="0.2">
      <c r="A5" s="120"/>
      <c r="B5" s="35" t="s">
        <v>311</v>
      </c>
      <c r="C5" s="54">
        <f>Arsenal!Z24+CARA!Z12+BtC!AB35+'Cruise Control'!Z47+Aggregated!AD61</f>
        <v>407</v>
      </c>
      <c r="D5" s="51">
        <f>Arsenal!E40+CARA!E28+BtC!E51+'Cruise Control'!E63+Aggregated!E77</f>
        <v>318</v>
      </c>
      <c r="E5" s="51">
        <f>Arsenal!F40+CARA!F28+BtC!F51+'Cruise Control'!F63+Aggregated!F77</f>
        <v>8</v>
      </c>
      <c r="F5" s="51">
        <f>Arsenal!G40+CARA!G28+BtC!G51+'Cruise Control'!G63+Aggregated!G77</f>
        <v>0</v>
      </c>
      <c r="G5" s="39">
        <f>Arsenal!H40+CARA!H28+BtC!H51+'Cruise Control'!H63+Aggregated!H77</f>
        <v>89</v>
      </c>
      <c r="H5" s="40">
        <f t="shared" si="0"/>
        <v>0.78132678132678135</v>
      </c>
      <c r="I5" s="40">
        <f t="shared" si="1"/>
        <v>0.97546012269938653</v>
      </c>
      <c r="J5" s="40">
        <f t="shared" si="2"/>
        <v>0.86766712141882674</v>
      </c>
      <c r="K5" s="40">
        <f t="shared" si="3"/>
        <v>0.76626506024096386</v>
      </c>
    </row>
    <row r="6" spans="1:11" x14ac:dyDescent="0.2">
      <c r="A6" s="121"/>
      <c r="B6" s="35" t="s">
        <v>312</v>
      </c>
      <c r="C6" s="54">
        <f>D5+E5</f>
        <v>326</v>
      </c>
      <c r="D6" s="51">
        <f>Arsenal!E41+CARA!E29+BtC!E52+'Cruise Control'!E64+Aggregated!E78</f>
        <v>318</v>
      </c>
      <c r="E6" s="51">
        <f>Arsenal!F41+CARA!F29+BtC!F52+'Cruise Control'!F64+Aggregated!F78</f>
        <v>8</v>
      </c>
      <c r="F6" s="51">
        <f>Arsenal!G41+CARA!G29+BtC!G52+'Cruise Control'!G64+Aggregated!G78</f>
        <v>0</v>
      </c>
      <c r="G6" s="39">
        <f>Arsenal!H41+CARA!H29+BtC!H52+'Cruise Control'!H64+Aggregated!H78</f>
        <v>0</v>
      </c>
      <c r="H6" s="40">
        <f t="shared" si="0"/>
        <v>1</v>
      </c>
      <c r="I6" s="40">
        <f t="shared" si="1"/>
        <v>0.97546012269938653</v>
      </c>
      <c r="J6" s="40">
        <f t="shared" si="2"/>
        <v>0.98757763975155277</v>
      </c>
      <c r="K6" s="40">
        <f t="shared" si="3"/>
        <v>0.97546012269938653</v>
      </c>
    </row>
    <row r="7" spans="1:11" x14ac:dyDescent="0.2">
      <c r="A7" s="122" t="s">
        <v>336</v>
      </c>
      <c r="B7" s="35" t="s">
        <v>289</v>
      </c>
      <c r="C7" s="54">
        <v>366</v>
      </c>
      <c r="D7" s="53">
        <f>Arsenal!E42+CARA!E30+BtC!E53+'Cruise Control'!E65+Aggregated!E79</f>
        <v>355</v>
      </c>
      <c r="E7" s="53">
        <f>Arsenal!F42+CARA!F30+BtC!F53+'Cruise Control'!F65+Aggregated!F79</f>
        <v>4</v>
      </c>
      <c r="F7" s="53">
        <f>Arsenal!G42+CARA!G30+BtC!G53+'Cruise Control'!G65+Aggregated!G79</f>
        <v>0</v>
      </c>
      <c r="G7" s="53">
        <f>Arsenal!H42+CARA!H30+BtC!H53+'Cruise Control'!H65+Aggregated!H79</f>
        <v>11</v>
      </c>
      <c r="H7" s="40">
        <f t="shared" si="0"/>
        <v>0.9699453551912568</v>
      </c>
      <c r="I7" s="40">
        <f t="shared" si="1"/>
        <v>0.9888579387186629</v>
      </c>
      <c r="J7" s="40">
        <f t="shared" si="2"/>
        <v>0.97931034482758628</v>
      </c>
      <c r="K7" s="40">
        <f t="shared" si="3"/>
        <v>0.95945945945945943</v>
      </c>
    </row>
    <row r="8" spans="1:11" x14ac:dyDescent="0.2">
      <c r="A8" s="123"/>
      <c r="B8" s="35" t="s">
        <v>311</v>
      </c>
      <c r="C8" s="54">
        <v>407</v>
      </c>
      <c r="D8" s="53">
        <f>Arsenal!E43+CARA!E31+BtC!E54+'Cruise Control'!E66+Aggregated!E80</f>
        <v>374</v>
      </c>
      <c r="E8" s="53">
        <f>Arsenal!F43+CARA!F31+BtC!F54+'Cruise Control'!F66+Aggregated!F80</f>
        <v>27</v>
      </c>
      <c r="F8" s="53">
        <f>Arsenal!G43+CARA!G31+BtC!G54+'Cruise Control'!G66+Aggregated!G80</f>
        <v>0</v>
      </c>
      <c r="G8" s="53">
        <f>Arsenal!H43+CARA!H31+BtC!H54+'Cruise Control'!H66+Aggregated!H80</f>
        <v>33</v>
      </c>
      <c r="H8" s="40">
        <f t="shared" si="0"/>
        <v>0.91891891891891897</v>
      </c>
      <c r="I8" s="40">
        <f t="shared" si="1"/>
        <v>0.93266832917705733</v>
      </c>
      <c r="J8" s="40">
        <f t="shared" si="2"/>
        <v>0.92574257425742579</v>
      </c>
      <c r="K8" s="40">
        <f t="shared" si="3"/>
        <v>0.86175115207373276</v>
      </c>
    </row>
    <row r="9" spans="1:11" x14ac:dyDescent="0.2">
      <c r="A9" s="124"/>
      <c r="B9" s="35" t="s">
        <v>312</v>
      </c>
      <c r="C9" s="54">
        <f>D8+E8</f>
        <v>401</v>
      </c>
      <c r="D9" s="53">
        <f>Arsenal!E43+CARA!E31+BtC!E55+'Cruise Control'!E67+Aggregated!E81</f>
        <v>374</v>
      </c>
      <c r="E9" s="53">
        <f>Arsenal!F43+CARA!F31+BtC!F55+'Cruise Control'!F67+Aggregated!F81</f>
        <v>27</v>
      </c>
      <c r="F9" s="53">
        <f>Arsenal!G43+CARA!G31+BtC!G55+'Cruise Control'!G67+Aggregated!G81</f>
        <v>0</v>
      </c>
      <c r="G9" s="39">
        <f>Arsenal!H43+CARA!H31+BtC!H55+'Cruise Control'!H67+Aggregated!H81</f>
        <v>0</v>
      </c>
      <c r="H9" s="40">
        <f t="shared" si="0"/>
        <v>1</v>
      </c>
      <c r="I9" s="40">
        <f t="shared" si="1"/>
        <v>0.93266832917705733</v>
      </c>
      <c r="J9" s="40">
        <f t="shared" si="2"/>
        <v>0.96516129032258069</v>
      </c>
      <c r="K9" s="40">
        <f t="shared" si="3"/>
        <v>0.93266832917705733</v>
      </c>
    </row>
    <row r="10" spans="1:11" x14ac:dyDescent="0.2">
      <c r="A10" s="122" t="s">
        <v>348</v>
      </c>
      <c r="B10" s="35" t="s">
        <v>289</v>
      </c>
      <c r="C10" s="54">
        <v>366</v>
      </c>
      <c r="D10" s="53">
        <f>Arsenal!E48+CARA!E36+BtC!E59+'Cruise Control'!E71+Aggregated!E85</f>
        <v>359</v>
      </c>
      <c r="E10" s="53">
        <f>Arsenal!F48+CARA!F36+BtC!F59+'Cruise Control'!F71+Aggregated!F85</f>
        <v>5</v>
      </c>
      <c r="F10" s="53">
        <f>Arsenal!G48+CARA!G36+BtC!G59+'Cruise Control'!G71+Aggregated!G85</f>
        <v>0</v>
      </c>
      <c r="G10" s="53">
        <f>Arsenal!H48+CARA!H36+BtC!H59+'Cruise Control'!H71+Aggregated!H85</f>
        <v>7</v>
      </c>
      <c r="H10" s="40">
        <f t="shared" ref="H10:H12" si="4">D10/(D10+G10)</f>
        <v>0.98087431693989069</v>
      </c>
      <c r="I10" s="40">
        <f t="shared" ref="I10:I12" si="5">D10/SUM(D10,E10)</f>
        <v>0.98626373626373631</v>
      </c>
      <c r="J10" s="40">
        <f t="shared" ref="J10:J12" si="6">2*(H10*I10)/(H10+I10)</f>
        <v>0.98356164383561651</v>
      </c>
      <c r="K10" s="40">
        <f t="shared" ref="K10:K12" si="7">(D10+F10)/(D10+E10+F10+G10)</f>
        <v>0.96765498652291104</v>
      </c>
    </row>
    <row r="11" spans="1:11" x14ac:dyDescent="0.2">
      <c r="A11" s="123"/>
      <c r="B11" s="35" t="s">
        <v>311</v>
      </c>
      <c r="C11" s="54">
        <v>407</v>
      </c>
      <c r="D11" s="53">
        <f>Arsenal!E49+CARA!E37+BtC!E60+'Cruise Control'!E72+Aggregated!E86</f>
        <v>382</v>
      </c>
      <c r="E11" s="53">
        <f>Arsenal!F49+CARA!F37+BtC!F60+'Cruise Control'!F72+Aggregated!F86</f>
        <v>22</v>
      </c>
      <c r="F11" s="53">
        <f>Arsenal!G49+CARA!G37+BtC!G60+'Cruise Control'!G72+Aggregated!G86</f>
        <v>0</v>
      </c>
      <c r="G11" s="53">
        <f>Arsenal!H49+CARA!H37+BtC!H60+'Cruise Control'!H72+Aggregated!H86</f>
        <v>25</v>
      </c>
      <c r="H11" s="40">
        <f t="shared" si="4"/>
        <v>0.93857493857493857</v>
      </c>
      <c r="I11" s="40">
        <f t="shared" si="5"/>
        <v>0.9455445544554455</v>
      </c>
      <c r="J11" s="40">
        <f t="shared" si="6"/>
        <v>0.94204685573366209</v>
      </c>
      <c r="K11" s="40">
        <f t="shared" si="7"/>
        <v>0.89044289044289049</v>
      </c>
    </row>
    <row r="12" spans="1:11" x14ac:dyDescent="0.2">
      <c r="A12" s="124"/>
      <c r="B12" s="35" t="s">
        <v>312</v>
      </c>
      <c r="C12" s="54">
        <f>D11+E11</f>
        <v>404</v>
      </c>
      <c r="D12" s="53">
        <f>Arsenal!E50+CARA!E38+BtC!E61+'Cruise Control'!E73+Aggregated!E87</f>
        <v>382</v>
      </c>
      <c r="E12" s="53">
        <f>Arsenal!F50+CARA!F38+BtC!F61+'Cruise Control'!F73+Aggregated!F87</f>
        <v>22</v>
      </c>
      <c r="F12" s="53">
        <f>Arsenal!G50+CARA!G38+BtC!G61+'Cruise Control'!G73+Aggregated!G87</f>
        <v>0</v>
      </c>
      <c r="G12" s="53">
        <f>Arsenal!H50+CARA!H38+BtC!H61+'Cruise Control'!H73+Aggregated!H87</f>
        <v>0</v>
      </c>
      <c r="H12" s="40">
        <f t="shared" si="4"/>
        <v>1</v>
      </c>
      <c r="I12" s="40">
        <f t="shared" si="5"/>
        <v>0.9455445544554455</v>
      </c>
      <c r="J12" s="40">
        <f t="shared" si="6"/>
        <v>0.97201017811704837</v>
      </c>
      <c r="K12" s="40">
        <f t="shared" si="7"/>
        <v>0.9455445544554455</v>
      </c>
    </row>
    <row r="13" spans="1:11" ht="20" customHeight="1" x14ac:dyDescent="0.2">
      <c r="A13" s="125" t="s">
        <v>304</v>
      </c>
      <c r="B13" s="64" t="s">
        <v>6</v>
      </c>
      <c r="C13" s="126">
        <f>Arsenal!D27+CARA!D15+BtC!D38+'Cruise Control'!D51+Aggregated!D65</f>
        <v>162</v>
      </c>
      <c r="D13" s="51">
        <f>Arsenal!E45+CARA!E33+BtC!E56+'Cruise Control'!E68+Aggregated!E82</f>
        <v>122</v>
      </c>
      <c r="E13" s="53">
        <f>Arsenal!F45+CARA!F33+BtC!F56+'Cruise Control'!F68+Aggregated!F82</f>
        <v>7</v>
      </c>
      <c r="F13" s="53">
        <f>Arsenal!G45+CARA!G33+BtC!G56+'Cruise Control'!G68+Aggregated!G82</f>
        <v>0</v>
      </c>
      <c r="G13" s="53">
        <f>Arsenal!H45+CARA!H33+BtC!H56+'Cruise Control'!H68+Aggregated!H82</f>
        <v>33</v>
      </c>
      <c r="H13" s="40">
        <f t="shared" si="0"/>
        <v>0.7870967741935484</v>
      </c>
      <c r="I13" s="40">
        <f t="shared" si="1"/>
        <v>0.94573643410852715</v>
      </c>
      <c r="J13" s="40">
        <f t="shared" si="2"/>
        <v>0.85915492957746475</v>
      </c>
      <c r="K13" s="40">
        <f t="shared" si="3"/>
        <v>0.75308641975308643</v>
      </c>
    </row>
    <row r="14" spans="1:11" ht="16" customHeight="1" x14ac:dyDescent="0.2">
      <c r="A14" s="125"/>
      <c r="B14" s="35" t="s">
        <v>337</v>
      </c>
      <c r="C14" s="126"/>
      <c r="D14" s="53">
        <f>Arsenal!E46+CARA!E34+BtC!E57+'Cruise Control'!E69+Aggregated!E83</f>
        <v>135</v>
      </c>
      <c r="E14" s="53">
        <f>Arsenal!F46+CARA!F34+BtC!F57+'Cruise Control'!F69+Aggregated!F83</f>
        <v>22</v>
      </c>
      <c r="F14" s="53">
        <f>Arsenal!G46+CARA!G34+BtC!G57+'Cruise Control'!G69+Aggregated!G83</f>
        <v>0</v>
      </c>
      <c r="G14" s="53">
        <f>Arsenal!H46+CARA!H34+BtC!H57+'Cruise Control'!H69+Aggregated!H83</f>
        <v>5</v>
      </c>
      <c r="H14" s="40">
        <f t="shared" ref="H14" si="8">D14/(D14+G14)</f>
        <v>0.9642857142857143</v>
      </c>
      <c r="I14" s="40">
        <f t="shared" ref="I14" si="9">D14/SUM(D14,E14)</f>
        <v>0.85987261146496818</v>
      </c>
      <c r="J14" s="40">
        <f t="shared" ref="J14" si="10">2*(H14*I14)/(H14+I14)</f>
        <v>0.90909090909090906</v>
      </c>
      <c r="K14" s="40">
        <f t="shared" ref="K14" si="11">(D14+F14)/(D14+E14+F14+G14)</f>
        <v>0.83333333333333337</v>
      </c>
    </row>
    <row r="15" spans="1:11" x14ac:dyDescent="0.2">
      <c r="A15" s="125"/>
      <c r="B15" s="35" t="s">
        <v>349</v>
      </c>
      <c r="C15" s="126"/>
      <c r="D15" s="53">
        <f>Arsenal!E47+CARA!E35+BtC!E58+'Cruise Control'!E70+Aggregated!E84</f>
        <v>139</v>
      </c>
      <c r="E15" s="53">
        <f>Arsenal!F47+CARA!F35+BtC!F58+'Cruise Control'!F70+Aggregated!F84</f>
        <v>20</v>
      </c>
      <c r="F15" s="53">
        <f>Arsenal!G47+CARA!G35+BtC!G58+'Cruise Control'!G70+Aggregated!G84</f>
        <v>0</v>
      </c>
      <c r="G15" s="53">
        <f>Arsenal!H47+CARA!H35+BtC!H58+'Cruise Control'!H70+Aggregated!H84</f>
        <v>3</v>
      </c>
      <c r="H15" s="40">
        <f t="shared" ref="H15" si="12">D15/(D15+G15)</f>
        <v>0.97887323943661975</v>
      </c>
      <c r="I15" s="40">
        <f t="shared" ref="I15" si="13">D15/SUM(D15,E15)</f>
        <v>0.87421383647798745</v>
      </c>
      <c r="J15" s="40">
        <f t="shared" ref="J15" si="14">2*(H15*I15)/(H15+I15)</f>
        <v>0.92358803986710958</v>
      </c>
      <c r="K15" s="40">
        <f t="shared" ref="K15" si="15">(D15+F15)/(D15+E15+F15+G15)</f>
        <v>0.85802469135802473</v>
      </c>
    </row>
  </sheetData>
  <mergeCells count="5">
    <mergeCell ref="A4:A6"/>
    <mergeCell ref="A7:A9"/>
    <mergeCell ref="A10:A12"/>
    <mergeCell ref="A13:A15"/>
    <mergeCell ref="C13:C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7307-507F-7440-820B-D8A306D547BE}">
  <dimension ref="A1:B162"/>
  <sheetViews>
    <sheetView workbookViewId="0">
      <selection activeCell="A24" sqref="A24:B35"/>
    </sheetView>
  </sheetViews>
  <sheetFormatPr baseColWidth="10" defaultRowHeight="16" x14ac:dyDescent="0.2"/>
  <cols>
    <col min="1" max="1" width="15.6640625" customWidth="1"/>
    <col min="2" max="2" width="18.1640625" customWidth="1"/>
  </cols>
  <sheetData>
    <row r="1" spans="1:2" ht="19" x14ac:dyDescent="0.25">
      <c r="A1" s="56" t="s">
        <v>333</v>
      </c>
      <c r="B1" s="56" t="s">
        <v>334</v>
      </c>
    </row>
    <row r="2" spans="1:2" x14ac:dyDescent="0.2">
      <c r="A2">
        <v>5</v>
      </c>
      <c r="B2">
        <v>9.6000000000000002E-2</v>
      </c>
    </row>
    <row r="3" spans="1:2" x14ac:dyDescent="0.2">
      <c r="A3">
        <v>5</v>
      </c>
      <c r="B3">
        <v>4.7E-2</v>
      </c>
    </row>
    <row r="4" spans="1:2" x14ac:dyDescent="0.2">
      <c r="A4">
        <v>6</v>
      </c>
      <c r="B4">
        <v>5.2999999999999999E-2</v>
      </c>
    </row>
    <row r="5" spans="1:2" x14ac:dyDescent="0.2">
      <c r="A5">
        <v>7</v>
      </c>
      <c r="B5">
        <v>8.6999999999999994E-2</v>
      </c>
    </row>
    <row r="6" spans="1:2" x14ac:dyDescent="0.2">
      <c r="A6">
        <v>7</v>
      </c>
      <c r="B6">
        <v>0.23400000000000001</v>
      </c>
    </row>
    <row r="7" spans="1:2" x14ac:dyDescent="0.2">
      <c r="A7">
        <v>8</v>
      </c>
      <c r="B7">
        <v>4.4999999999999998E-2</v>
      </c>
    </row>
    <row r="8" spans="1:2" x14ac:dyDescent="0.2">
      <c r="A8">
        <v>8</v>
      </c>
      <c r="B8">
        <v>0.128</v>
      </c>
    </row>
    <row r="9" spans="1:2" x14ac:dyDescent="0.2">
      <c r="A9">
        <v>8</v>
      </c>
      <c r="B9">
        <v>0.19</v>
      </c>
    </row>
    <row r="10" spans="1:2" x14ac:dyDescent="0.2">
      <c r="A10">
        <v>8</v>
      </c>
      <c r="B10">
        <v>8.1000000000000003E-2</v>
      </c>
    </row>
    <row r="11" spans="1:2" x14ac:dyDescent="0.2">
      <c r="A11">
        <v>8</v>
      </c>
      <c r="B11">
        <v>8.2000000000000003E-2</v>
      </c>
    </row>
    <row r="12" spans="1:2" x14ac:dyDescent="0.2">
      <c r="A12">
        <v>9</v>
      </c>
      <c r="B12">
        <v>0.153</v>
      </c>
    </row>
    <row r="13" spans="1:2" x14ac:dyDescent="0.2">
      <c r="A13">
        <v>9</v>
      </c>
      <c r="B13">
        <v>0.20599999999999999</v>
      </c>
    </row>
    <row r="14" spans="1:2" x14ac:dyDescent="0.2">
      <c r="A14">
        <v>9</v>
      </c>
      <c r="B14">
        <v>0.64600000000000002</v>
      </c>
    </row>
    <row r="15" spans="1:2" x14ac:dyDescent="0.2">
      <c r="A15">
        <v>9</v>
      </c>
      <c r="B15">
        <v>0.17599999999999999</v>
      </c>
    </row>
    <row r="16" spans="1:2" x14ac:dyDescent="0.2">
      <c r="A16">
        <v>10</v>
      </c>
      <c r="B16">
        <v>0.20300000000000001</v>
      </c>
    </row>
    <row r="17" spans="1:2" x14ac:dyDescent="0.2">
      <c r="A17">
        <v>10</v>
      </c>
      <c r="B17">
        <v>0.16900000000000001</v>
      </c>
    </row>
    <row r="18" spans="1:2" x14ac:dyDescent="0.2">
      <c r="A18">
        <v>10</v>
      </c>
      <c r="B18">
        <v>0.21199999999999999</v>
      </c>
    </row>
    <row r="19" spans="1:2" x14ac:dyDescent="0.2">
      <c r="A19">
        <v>10</v>
      </c>
      <c r="B19">
        <v>0.17699999999999999</v>
      </c>
    </row>
    <row r="20" spans="1:2" x14ac:dyDescent="0.2">
      <c r="A20">
        <v>10</v>
      </c>
      <c r="B20">
        <v>0.44</v>
      </c>
    </row>
    <row r="21" spans="1:2" x14ac:dyDescent="0.2">
      <c r="A21">
        <v>10</v>
      </c>
      <c r="B21">
        <v>0.32300000000000001</v>
      </c>
    </row>
    <row r="22" spans="1:2" x14ac:dyDescent="0.2">
      <c r="A22">
        <v>10</v>
      </c>
      <c r="B22">
        <v>0.39800000000000002</v>
      </c>
    </row>
    <row r="23" spans="1:2" x14ac:dyDescent="0.2">
      <c r="A23">
        <v>10</v>
      </c>
      <c r="B23">
        <v>0.24299999999999999</v>
      </c>
    </row>
    <row r="24" spans="1:2" x14ac:dyDescent="0.2">
      <c r="A24">
        <v>10</v>
      </c>
      <c r="B24">
        <v>0.25900000000000001</v>
      </c>
    </row>
    <row r="25" spans="1:2" x14ac:dyDescent="0.2">
      <c r="A25">
        <v>11</v>
      </c>
      <c r="B25">
        <v>0.30199999999999999</v>
      </c>
    </row>
    <row r="26" spans="1:2" x14ac:dyDescent="0.2">
      <c r="A26">
        <v>11</v>
      </c>
      <c r="B26">
        <v>0.185</v>
      </c>
    </row>
    <row r="27" spans="1:2" x14ac:dyDescent="0.2">
      <c r="A27">
        <v>11</v>
      </c>
      <c r="B27">
        <v>0.23300000000000001</v>
      </c>
    </row>
    <row r="28" spans="1:2" x14ac:dyDescent="0.2">
      <c r="A28">
        <v>11</v>
      </c>
      <c r="B28">
        <v>0.27300000000000002</v>
      </c>
    </row>
    <row r="29" spans="1:2" x14ac:dyDescent="0.2">
      <c r="A29">
        <v>11</v>
      </c>
      <c r="B29">
        <v>0.159</v>
      </c>
    </row>
    <row r="30" spans="1:2" x14ac:dyDescent="0.2">
      <c r="A30">
        <v>11</v>
      </c>
      <c r="B30">
        <v>0.17299999999999999</v>
      </c>
    </row>
    <row r="31" spans="1:2" x14ac:dyDescent="0.2">
      <c r="A31">
        <v>12</v>
      </c>
      <c r="B31">
        <v>0.40300000000000002</v>
      </c>
    </row>
    <row r="32" spans="1:2" x14ac:dyDescent="0.2">
      <c r="A32">
        <v>12</v>
      </c>
      <c r="B32">
        <v>0.316</v>
      </c>
    </row>
    <row r="33" spans="1:2" x14ac:dyDescent="0.2">
      <c r="A33">
        <v>12</v>
      </c>
      <c r="B33">
        <v>0.29699999999999999</v>
      </c>
    </row>
    <row r="34" spans="1:2" x14ac:dyDescent="0.2">
      <c r="A34">
        <v>12</v>
      </c>
      <c r="B34">
        <v>0.27900000000000003</v>
      </c>
    </row>
    <row r="35" spans="1:2" x14ac:dyDescent="0.2">
      <c r="A35">
        <v>12</v>
      </c>
      <c r="B35">
        <v>0.21199999999999999</v>
      </c>
    </row>
    <row r="36" spans="1:2" x14ac:dyDescent="0.2">
      <c r="A36">
        <v>12</v>
      </c>
      <c r="B36">
        <v>0.21099999999999999</v>
      </c>
    </row>
    <row r="37" spans="1:2" x14ac:dyDescent="0.2">
      <c r="A37">
        <v>13</v>
      </c>
      <c r="B37">
        <v>0.33300000000000002</v>
      </c>
    </row>
    <row r="38" spans="1:2" x14ac:dyDescent="0.2">
      <c r="A38">
        <v>13</v>
      </c>
      <c r="B38">
        <v>0.33600000000000002</v>
      </c>
    </row>
    <row r="39" spans="1:2" x14ac:dyDescent="0.2">
      <c r="A39">
        <v>13</v>
      </c>
      <c r="B39">
        <v>0.17899999999999999</v>
      </c>
    </row>
    <row r="40" spans="1:2" x14ac:dyDescent="0.2">
      <c r="A40">
        <v>13</v>
      </c>
      <c r="B40">
        <v>0.28799999999999998</v>
      </c>
    </row>
    <row r="41" spans="1:2" x14ac:dyDescent="0.2">
      <c r="A41">
        <v>13</v>
      </c>
      <c r="B41">
        <v>0.254</v>
      </c>
    </row>
    <row r="42" spans="1:2" x14ac:dyDescent="0.2">
      <c r="A42">
        <v>13</v>
      </c>
      <c r="B42">
        <v>0.26700000000000002</v>
      </c>
    </row>
    <row r="43" spans="1:2" x14ac:dyDescent="0.2">
      <c r="A43">
        <v>13</v>
      </c>
      <c r="B43">
        <v>0.16200000000000001</v>
      </c>
    </row>
    <row r="44" spans="1:2" x14ac:dyDescent="0.2">
      <c r="A44">
        <v>13</v>
      </c>
      <c r="B44">
        <v>0.311</v>
      </c>
    </row>
    <row r="45" spans="1:2" x14ac:dyDescent="0.2">
      <c r="A45">
        <v>13</v>
      </c>
      <c r="B45">
        <v>0.34300000000000003</v>
      </c>
    </row>
    <row r="46" spans="1:2" x14ac:dyDescent="0.2">
      <c r="A46">
        <v>13</v>
      </c>
      <c r="B46">
        <v>0.32300000000000001</v>
      </c>
    </row>
    <row r="47" spans="1:2" x14ac:dyDescent="0.2">
      <c r="A47">
        <v>13</v>
      </c>
      <c r="B47">
        <v>0.29599999999999999</v>
      </c>
    </row>
    <row r="48" spans="1:2" x14ac:dyDescent="0.2">
      <c r="A48">
        <v>14</v>
      </c>
      <c r="B48">
        <v>0.437</v>
      </c>
    </row>
    <row r="49" spans="1:2" x14ac:dyDescent="0.2">
      <c r="A49">
        <v>14</v>
      </c>
      <c r="B49">
        <v>0.25600000000000001</v>
      </c>
    </row>
    <row r="50" spans="1:2" x14ac:dyDescent="0.2">
      <c r="A50">
        <v>14</v>
      </c>
      <c r="B50">
        <v>0.156</v>
      </c>
    </row>
    <row r="51" spans="1:2" x14ac:dyDescent="0.2">
      <c r="A51">
        <v>14</v>
      </c>
      <c r="B51">
        <v>0.58199999999999996</v>
      </c>
    </row>
    <row r="52" spans="1:2" x14ac:dyDescent="0.2">
      <c r="A52">
        <v>14</v>
      </c>
      <c r="B52">
        <v>0.69699999999999995</v>
      </c>
    </row>
    <row r="53" spans="1:2" x14ac:dyDescent="0.2">
      <c r="A53">
        <v>15</v>
      </c>
      <c r="B53">
        <v>0.26200000000000001</v>
      </c>
    </row>
    <row r="54" spans="1:2" x14ac:dyDescent="0.2">
      <c r="A54">
        <v>15</v>
      </c>
      <c r="B54">
        <v>0.29599999999999999</v>
      </c>
    </row>
    <row r="55" spans="1:2" x14ac:dyDescent="0.2">
      <c r="A55">
        <v>15</v>
      </c>
      <c r="B55">
        <v>0.20899999999999999</v>
      </c>
    </row>
    <row r="56" spans="1:2" x14ac:dyDescent="0.2">
      <c r="A56">
        <v>15</v>
      </c>
      <c r="B56">
        <v>0.4</v>
      </c>
    </row>
    <row r="57" spans="1:2" x14ac:dyDescent="0.2">
      <c r="A57">
        <v>15</v>
      </c>
      <c r="B57">
        <v>0.31</v>
      </c>
    </row>
    <row r="58" spans="1:2" x14ac:dyDescent="0.2">
      <c r="A58">
        <v>15</v>
      </c>
      <c r="B58">
        <v>0.26900000000000002</v>
      </c>
    </row>
    <row r="59" spans="1:2" x14ac:dyDescent="0.2">
      <c r="A59">
        <v>15</v>
      </c>
      <c r="B59">
        <v>0.35199999999999998</v>
      </c>
    </row>
    <row r="60" spans="1:2" x14ac:dyDescent="0.2">
      <c r="A60">
        <v>15</v>
      </c>
      <c r="B60">
        <v>0.251</v>
      </c>
    </row>
    <row r="61" spans="1:2" x14ac:dyDescent="0.2">
      <c r="A61">
        <v>15</v>
      </c>
      <c r="B61">
        <v>0.40400000000000003</v>
      </c>
    </row>
    <row r="62" spans="1:2" x14ac:dyDescent="0.2">
      <c r="A62">
        <v>15</v>
      </c>
      <c r="B62">
        <v>0.17799999999999999</v>
      </c>
    </row>
    <row r="63" spans="1:2" x14ac:dyDescent="0.2">
      <c r="A63">
        <v>15</v>
      </c>
      <c r="B63">
        <v>0.46400000000000002</v>
      </c>
    </row>
    <row r="64" spans="1:2" x14ac:dyDescent="0.2">
      <c r="A64">
        <v>15</v>
      </c>
      <c r="B64">
        <v>0.47499999999999998</v>
      </c>
    </row>
    <row r="65" spans="1:2" x14ac:dyDescent="0.2">
      <c r="A65">
        <v>15</v>
      </c>
      <c r="B65">
        <v>0.35599999999999998</v>
      </c>
    </row>
    <row r="66" spans="1:2" x14ac:dyDescent="0.2">
      <c r="A66">
        <v>16</v>
      </c>
      <c r="B66">
        <v>0.53600000000000003</v>
      </c>
    </row>
    <row r="67" spans="1:2" x14ac:dyDescent="0.2">
      <c r="A67">
        <v>16</v>
      </c>
      <c r="B67">
        <v>0.36899999999999999</v>
      </c>
    </row>
    <row r="68" spans="1:2" x14ac:dyDescent="0.2">
      <c r="A68">
        <v>16</v>
      </c>
      <c r="B68">
        <v>0.52</v>
      </c>
    </row>
    <row r="69" spans="1:2" x14ac:dyDescent="0.2">
      <c r="A69">
        <v>16</v>
      </c>
      <c r="B69">
        <v>0.32200000000000001</v>
      </c>
    </row>
    <row r="70" spans="1:2" x14ac:dyDescent="0.2">
      <c r="A70">
        <v>16</v>
      </c>
      <c r="B70">
        <v>0.4</v>
      </c>
    </row>
    <row r="71" spans="1:2" x14ac:dyDescent="0.2">
      <c r="A71">
        <v>16</v>
      </c>
      <c r="B71">
        <v>0.432</v>
      </c>
    </row>
    <row r="72" spans="1:2" x14ac:dyDescent="0.2">
      <c r="A72">
        <v>16</v>
      </c>
      <c r="B72">
        <v>0.253</v>
      </c>
    </row>
    <row r="73" spans="1:2" x14ac:dyDescent="0.2">
      <c r="A73">
        <v>16</v>
      </c>
      <c r="B73">
        <v>0.52200000000000002</v>
      </c>
    </row>
    <row r="74" spans="1:2" x14ac:dyDescent="0.2">
      <c r="A74">
        <v>16</v>
      </c>
      <c r="B74">
        <v>0.41199999999999998</v>
      </c>
    </row>
    <row r="75" spans="1:2" x14ac:dyDescent="0.2">
      <c r="A75">
        <v>17</v>
      </c>
      <c r="B75">
        <v>0.55700000000000005</v>
      </c>
    </row>
    <row r="76" spans="1:2" x14ac:dyDescent="0.2">
      <c r="A76">
        <v>17</v>
      </c>
      <c r="B76">
        <v>0.64600000000000002</v>
      </c>
    </row>
    <row r="77" spans="1:2" x14ac:dyDescent="0.2">
      <c r="A77">
        <v>17</v>
      </c>
      <c r="B77">
        <v>0.29399999999999998</v>
      </c>
    </row>
    <row r="78" spans="1:2" x14ac:dyDescent="0.2">
      <c r="A78">
        <v>17</v>
      </c>
      <c r="B78">
        <v>0.23400000000000001</v>
      </c>
    </row>
    <row r="79" spans="1:2" x14ac:dyDescent="0.2">
      <c r="A79">
        <v>17</v>
      </c>
      <c r="B79">
        <v>0.59499999999999997</v>
      </c>
    </row>
    <row r="80" spans="1:2" x14ac:dyDescent="0.2">
      <c r="A80">
        <v>17</v>
      </c>
      <c r="B80">
        <v>0.25600000000000001</v>
      </c>
    </row>
    <row r="81" spans="1:2" x14ac:dyDescent="0.2">
      <c r="A81">
        <v>17</v>
      </c>
      <c r="B81">
        <v>0.27800000000000002</v>
      </c>
    </row>
    <row r="82" spans="1:2" x14ac:dyDescent="0.2">
      <c r="A82">
        <v>17</v>
      </c>
      <c r="B82">
        <v>0.58799999999999997</v>
      </c>
    </row>
    <row r="83" spans="1:2" x14ac:dyDescent="0.2">
      <c r="A83">
        <v>17</v>
      </c>
      <c r="B83">
        <v>0.57699999999999996</v>
      </c>
    </row>
    <row r="84" spans="1:2" x14ac:dyDescent="0.2">
      <c r="A84">
        <v>17</v>
      </c>
      <c r="B84">
        <v>0.44500000000000001</v>
      </c>
    </row>
    <row r="85" spans="1:2" x14ac:dyDescent="0.2">
      <c r="A85">
        <v>17</v>
      </c>
      <c r="B85">
        <v>0.45</v>
      </c>
    </row>
    <row r="86" spans="1:2" x14ac:dyDescent="0.2">
      <c r="A86">
        <v>18</v>
      </c>
      <c r="B86">
        <v>0.629</v>
      </c>
    </row>
    <row r="87" spans="1:2" x14ac:dyDescent="0.2">
      <c r="A87">
        <v>18</v>
      </c>
      <c r="B87">
        <v>0.26100000000000001</v>
      </c>
    </row>
    <row r="88" spans="1:2" x14ac:dyDescent="0.2">
      <c r="A88">
        <v>18</v>
      </c>
      <c r="B88">
        <v>0.48</v>
      </c>
    </row>
    <row r="89" spans="1:2" x14ac:dyDescent="0.2">
      <c r="A89">
        <v>18</v>
      </c>
      <c r="B89">
        <v>0.48199999999999998</v>
      </c>
    </row>
    <row r="90" spans="1:2" x14ac:dyDescent="0.2">
      <c r="A90">
        <v>18</v>
      </c>
      <c r="B90">
        <v>0.7</v>
      </c>
    </row>
    <row r="91" spans="1:2" x14ac:dyDescent="0.2">
      <c r="A91">
        <v>18</v>
      </c>
      <c r="B91">
        <v>0.71899999999999997</v>
      </c>
    </row>
    <row r="92" spans="1:2" x14ac:dyDescent="0.2">
      <c r="A92">
        <v>18</v>
      </c>
      <c r="B92">
        <v>0.40899999999999997</v>
      </c>
    </row>
    <row r="93" spans="1:2" x14ac:dyDescent="0.2">
      <c r="A93">
        <v>18</v>
      </c>
      <c r="B93">
        <v>0.66600000000000004</v>
      </c>
    </row>
    <row r="94" spans="1:2" x14ac:dyDescent="0.2">
      <c r="A94">
        <v>18</v>
      </c>
      <c r="B94">
        <v>0.437</v>
      </c>
    </row>
    <row r="95" spans="1:2" x14ac:dyDescent="0.2">
      <c r="A95">
        <v>18</v>
      </c>
      <c r="B95">
        <v>0.51900000000000002</v>
      </c>
    </row>
    <row r="96" spans="1:2" x14ac:dyDescent="0.2">
      <c r="A96">
        <v>19</v>
      </c>
      <c r="B96">
        <v>0.71099999999999997</v>
      </c>
    </row>
    <row r="97" spans="1:2" x14ac:dyDescent="0.2">
      <c r="A97">
        <v>19</v>
      </c>
      <c r="B97">
        <v>0.158</v>
      </c>
    </row>
    <row r="98" spans="1:2" x14ac:dyDescent="0.2">
      <c r="A98">
        <v>19</v>
      </c>
      <c r="B98">
        <v>0.26400000000000001</v>
      </c>
    </row>
    <row r="99" spans="1:2" x14ac:dyDescent="0.2">
      <c r="A99">
        <v>19</v>
      </c>
      <c r="B99">
        <v>0.53500000000000003</v>
      </c>
    </row>
    <row r="100" spans="1:2" x14ac:dyDescent="0.2">
      <c r="A100">
        <v>19</v>
      </c>
      <c r="B100">
        <v>0.29299999999999998</v>
      </c>
    </row>
    <row r="101" spans="1:2" x14ac:dyDescent="0.2">
      <c r="A101">
        <v>19</v>
      </c>
      <c r="B101">
        <v>0.26300000000000001</v>
      </c>
    </row>
    <row r="102" spans="1:2" x14ac:dyDescent="0.2">
      <c r="A102">
        <v>19</v>
      </c>
      <c r="B102">
        <v>0.90800000000000003</v>
      </c>
    </row>
    <row r="103" spans="1:2" x14ac:dyDescent="0.2">
      <c r="A103">
        <v>19</v>
      </c>
      <c r="B103">
        <v>0.749</v>
      </c>
    </row>
    <row r="104" spans="1:2" x14ac:dyDescent="0.2">
      <c r="A104">
        <v>19</v>
      </c>
      <c r="B104">
        <v>0.60599999999999998</v>
      </c>
    </row>
    <row r="105" spans="1:2" x14ac:dyDescent="0.2">
      <c r="A105">
        <v>19</v>
      </c>
      <c r="B105">
        <v>0.59199999999999997</v>
      </c>
    </row>
    <row r="106" spans="1:2" x14ac:dyDescent="0.2">
      <c r="A106">
        <v>19</v>
      </c>
      <c r="B106">
        <v>0.71</v>
      </c>
    </row>
    <row r="107" spans="1:2" x14ac:dyDescent="0.2">
      <c r="A107">
        <v>19</v>
      </c>
      <c r="B107">
        <v>0.66900000000000004</v>
      </c>
    </row>
    <row r="108" spans="1:2" x14ac:dyDescent="0.2">
      <c r="A108">
        <v>19</v>
      </c>
      <c r="B108">
        <v>0.67200000000000004</v>
      </c>
    </row>
    <row r="109" spans="1:2" x14ac:dyDescent="0.2">
      <c r="A109">
        <v>19</v>
      </c>
      <c r="B109">
        <v>0.60499999999999998</v>
      </c>
    </row>
    <row r="110" spans="1:2" x14ac:dyDescent="0.2">
      <c r="A110">
        <v>19</v>
      </c>
      <c r="B110">
        <v>0.501</v>
      </c>
    </row>
    <row r="111" spans="1:2" x14ac:dyDescent="0.2">
      <c r="A111">
        <v>19</v>
      </c>
      <c r="B111">
        <v>0.502</v>
      </c>
    </row>
    <row r="112" spans="1:2" x14ac:dyDescent="0.2">
      <c r="A112">
        <v>19</v>
      </c>
      <c r="B112">
        <v>0.748</v>
      </c>
    </row>
    <row r="113" spans="1:2" x14ac:dyDescent="0.2">
      <c r="A113">
        <v>19</v>
      </c>
      <c r="B113">
        <v>0.42599999999999999</v>
      </c>
    </row>
    <row r="114" spans="1:2" x14ac:dyDescent="0.2">
      <c r="A114">
        <v>19</v>
      </c>
      <c r="B114">
        <v>0.46500000000000002</v>
      </c>
    </row>
    <row r="115" spans="1:2" x14ac:dyDescent="0.2">
      <c r="A115">
        <v>19</v>
      </c>
      <c r="B115">
        <v>0.42899999999999999</v>
      </c>
    </row>
    <row r="116" spans="1:2" x14ac:dyDescent="0.2">
      <c r="A116">
        <v>20</v>
      </c>
      <c r="B116">
        <v>0.432</v>
      </c>
    </row>
    <row r="117" spans="1:2" x14ac:dyDescent="0.2">
      <c r="A117">
        <v>20</v>
      </c>
      <c r="B117">
        <v>0.24</v>
      </c>
    </row>
    <row r="118" spans="1:2" x14ac:dyDescent="0.2">
      <c r="A118">
        <v>20</v>
      </c>
      <c r="B118">
        <v>0.60099999999999998</v>
      </c>
    </row>
    <row r="119" spans="1:2" x14ac:dyDescent="0.2">
      <c r="A119">
        <v>20</v>
      </c>
      <c r="B119">
        <v>0.60299999999999998</v>
      </c>
    </row>
    <row r="120" spans="1:2" x14ac:dyDescent="0.2">
      <c r="A120">
        <v>20</v>
      </c>
      <c r="B120">
        <v>0.88500000000000001</v>
      </c>
    </row>
    <row r="121" spans="1:2" x14ac:dyDescent="0.2">
      <c r="A121">
        <v>20</v>
      </c>
      <c r="B121">
        <v>0.59399999999999997</v>
      </c>
    </row>
    <row r="122" spans="1:2" x14ac:dyDescent="0.2">
      <c r="A122">
        <v>20</v>
      </c>
      <c r="B122">
        <v>0.30499999999999999</v>
      </c>
    </row>
    <row r="123" spans="1:2" x14ac:dyDescent="0.2">
      <c r="A123">
        <v>20</v>
      </c>
      <c r="B123">
        <v>0.74299999999999999</v>
      </c>
    </row>
    <row r="124" spans="1:2" x14ac:dyDescent="0.2">
      <c r="A124">
        <v>21</v>
      </c>
      <c r="B124">
        <v>0.33100000000000002</v>
      </c>
    </row>
    <row r="125" spans="1:2" x14ac:dyDescent="0.2">
      <c r="A125">
        <v>21</v>
      </c>
      <c r="B125">
        <v>0.57299999999999995</v>
      </c>
    </row>
    <row r="126" spans="1:2" x14ac:dyDescent="0.2">
      <c r="A126">
        <v>21</v>
      </c>
      <c r="B126">
        <v>0.77900000000000003</v>
      </c>
    </row>
    <row r="127" spans="1:2" x14ac:dyDescent="0.2">
      <c r="A127">
        <v>21</v>
      </c>
      <c r="B127">
        <v>0.76200000000000001</v>
      </c>
    </row>
    <row r="128" spans="1:2" x14ac:dyDescent="0.2">
      <c r="A128">
        <v>21</v>
      </c>
      <c r="B128">
        <v>0.66200000000000003</v>
      </c>
    </row>
    <row r="129" spans="1:2" x14ac:dyDescent="0.2">
      <c r="A129">
        <v>21</v>
      </c>
      <c r="B129">
        <v>0.70199999999999996</v>
      </c>
    </row>
    <row r="130" spans="1:2" x14ac:dyDescent="0.2">
      <c r="A130">
        <v>22</v>
      </c>
      <c r="B130">
        <v>0.45400000000000001</v>
      </c>
    </row>
    <row r="131" spans="1:2" x14ac:dyDescent="0.2">
      <c r="A131">
        <v>22</v>
      </c>
      <c r="B131">
        <v>0.7</v>
      </c>
    </row>
    <row r="132" spans="1:2" x14ac:dyDescent="0.2">
      <c r="A132">
        <v>22</v>
      </c>
      <c r="B132">
        <v>0.75900000000000001</v>
      </c>
    </row>
    <row r="133" spans="1:2" x14ac:dyDescent="0.2">
      <c r="A133">
        <v>22</v>
      </c>
      <c r="B133">
        <v>1.224</v>
      </c>
    </row>
    <row r="134" spans="1:2" x14ac:dyDescent="0.2">
      <c r="A134">
        <v>23</v>
      </c>
      <c r="B134">
        <v>0.64100000000000001</v>
      </c>
    </row>
    <row r="135" spans="1:2" x14ac:dyDescent="0.2">
      <c r="A135">
        <v>23</v>
      </c>
      <c r="B135">
        <v>0.61799999999999999</v>
      </c>
    </row>
    <row r="136" spans="1:2" x14ac:dyDescent="0.2">
      <c r="A136">
        <v>24</v>
      </c>
      <c r="B136">
        <v>1.524</v>
      </c>
    </row>
    <row r="137" spans="1:2" x14ac:dyDescent="0.2">
      <c r="A137">
        <v>24</v>
      </c>
      <c r="B137">
        <v>1.2270000000000001</v>
      </c>
    </row>
    <row r="138" spans="1:2" x14ac:dyDescent="0.2">
      <c r="A138">
        <v>24</v>
      </c>
      <c r="B138">
        <v>0.79600000000000004</v>
      </c>
    </row>
    <row r="139" spans="1:2" x14ac:dyDescent="0.2">
      <c r="A139">
        <v>24</v>
      </c>
      <c r="B139">
        <v>0.46100000000000002</v>
      </c>
    </row>
    <row r="140" spans="1:2" x14ac:dyDescent="0.2">
      <c r="A140">
        <v>24</v>
      </c>
      <c r="B140">
        <v>0.57499999999999996</v>
      </c>
    </row>
    <row r="141" spans="1:2" x14ac:dyDescent="0.2">
      <c r="A141">
        <v>24</v>
      </c>
      <c r="B141">
        <v>1.0109999999999999</v>
      </c>
    </row>
    <row r="142" spans="1:2" x14ac:dyDescent="0.2">
      <c r="A142">
        <v>24</v>
      </c>
      <c r="B142">
        <v>0.45700000000000002</v>
      </c>
    </row>
    <row r="143" spans="1:2" x14ac:dyDescent="0.2">
      <c r="A143">
        <v>24</v>
      </c>
      <c r="B143">
        <v>0.84399999999999997</v>
      </c>
    </row>
    <row r="144" spans="1:2" x14ac:dyDescent="0.2">
      <c r="A144">
        <v>24</v>
      </c>
      <c r="B144">
        <v>0.92200000000000004</v>
      </c>
    </row>
    <row r="145" spans="1:2" x14ac:dyDescent="0.2">
      <c r="A145">
        <v>25</v>
      </c>
      <c r="B145">
        <v>1.5169999999999999</v>
      </c>
    </row>
    <row r="146" spans="1:2" x14ac:dyDescent="0.2">
      <c r="A146">
        <v>25</v>
      </c>
      <c r="B146">
        <v>0.84</v>
      </c>
    </row>
    <row r="147" spans="1:2" x14ac:dyDescent="0.2">
      <c r="A147">
        <v>25</v>
      </c>
      <c r="B147">
        <v>0.496</v>
      </c>
    </row>
    <row r="148" spans="1:2" x14ac:dyDescent="0.2">
      <c r="A148">
        <v>25</v>
      </c>
      <c r="B148">
        <v>1.115</v>
      </c>
    </row>
    <row r="149" spans="1:2" x14ac:dyDescent="0.2">
      <c r="A149">
        <v>26</v>
      </c>
      <c r="B149">
        <v>0.81899999999999995</v>
      </c>
    </row>
    <row r="150" spans="1:2" x14ac:dyDescent="0.2">
      <c r="A150">
        <v>26</v>
      </c>
      <c r="B150">
        <v>0.89600000000000002</v>
      </c>
    </row>
    <row r="151" spans="1:2" x14ac:dyDescent="0.2">
      <c r="A151">
        <v>26</v>
      </c>
      <c r="B151">
        <v>1.1879999999999999</v>
      </c>
    </row>
    <row r="152" spans="1:2" x14ac:dyDescent="0.2">
      <c r="A152">
        <v>28</v>
      </c>
      <c r="B152">
        <v>1.3620000000000001</v>
      </c>
    </row>
    <row r="153" spans="1:2" x14ac:dyDescent="0.2">
      <c r="A153">
        <v>28</v>
      </c>
      <c r="B153">
        <v>1.01</v>
      </c>
    </row>
    <row r="154" spans="1:2" x14ac:dyDescent="0.2">
      <c r="A154">
        <v>30</v>
      </c>
      <c r="B154">
        <v>0.94699999999999995</v>
      </c>
    </row>
    <row r="155" spans="1:2" x14ac:dyDescent="0.2">
      <c r="A155">
        <v>30</v>
      </c>
      <c r="B155">
        <v>0.66500000000000004</v>
      </c>
    </row>
    <row r="156" spans="1:2" x14ac:dyDescent="0.2">
      <c r="A156">
        <v>30</v>
      </c>
      <c r="B156">
        <v>0.86599999999999999</v>
      </c>
    </row>
    <row r="157" spans="1:2" x14ac:dyDescent="0.2">
      <c r="A157">
        <v>30</v>
      </c>
      <c r="B157">
        <v>1.5860000000000001</v>
      </c>
    </row>
    <row r="158" spans="1:2" x14ac:dyDescent="0.2">
      <c r="A158">
        <v>31</v>
      </c>
      <c r="B158">
        <v>0.60199999999999998</v>
      </c>
    </row>
    <row r="159" spans="1:2" x14ac:dyDescent="0.2">
      <c r="A159">
        <v>32</v>
      </c>
      <c r="B159">
        <v>0.56000000000000005</v>
      </c>
    </row>
    <row r="160" spans="1:2" x14ac:dyDescent="0.2">
      <c r="A160">
        <v>32</v>
      </c>
      <c r="B160">
        <v>1.494</v>
      </c>
    </row>
    <row r="161" spans="1:2" x14ac:dyDescent="0.2">
      <c r="A161">
        <v>33</v>
      </c>
      <c r="B161">
        <v>0.91900000000000004</v>
      </c>
    </row>
    <row r="162" spans="1:2" x14ac:dyDescent="0.2">
      <c r="A162">
        <v>38</v>
      </c>
      <c r="B162">
        <v>1.962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Arsenal</vt:lpstr>
      <vt:lpstr>CARA</vt:lpstr>
      <vt:lpstr>BtC</vt:lpstr>
      <vt:lpstr>Cruise Control</vt:lpstr>
      <vt:lpstr>Aggregated</vt:lpstr>
      <vt:lpstr>Extraction Performance</vt:lpstr>
      <vt:lpstr>Processing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2020-03-18T07:40:17Z</dcterms:created>
  <dcterms:modified xsi:type="dcterms:W3CDTF">2020-12-14T04:55:46Z</dcterms:modified>
</cp:coreProperties>
</file>