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Energy" sheetId="2" r:id="rId5"/>
    <sheet state="visible" name="Food service" sheetId="3" r:id="rId6"/>
    <sheet state="visible" name="Travel" sheetId="4" r:id="rId7"/>
    <sheet state="visible" name="Supplies" sheetId="5" r:id="rId8"/>
    <sheet state="visible" name="Fixed assets" sheetId="6" r:id="rId9"/>
    <sheet state="visible" name="Summary and profile" sheetId="7" r:id="rId10"/>
    <sheet state="visible" name="Utilities" sheetId="8" r:id="rId11"/>
    <sheet state="visible" name="Objectifs de réduction" sheetId="9" r:id="rId12"/>
    <sheet state="visible" name="Actions" sheetId="10" r:id="rId13"/>
    <sheet state="visible" name="Conclusion" sheetId="11" r:id="rId14"/>
  </sheets>
  <externalReferences>
    <externalReference r:id="rId15"/>
    <externalReference r:id="rId16"/>
    <externalReference r:id="rId17"/>
    <externalReference r:id="rId18"/>
  </externalReferences>
  <definedNames/>
  <calcPr/>
  <extLst>
    <ext uri="GoogleSheetsCustomDataVersion2">
      <go:sheetsCustomData xmlns:go="http://customooxmlschemas.google.com/" r:id="rId19" roundtripDataChecksum="8b+rn1WgyAunCy+3SxDEkHHF2E/kLQnZsH5GKSkmhzw="/>
    </ext>
  </extLst>
</workbook>
</file>

<file path=xl/sharedStrings.xml><?xml version="1.0" encoding="utf-8"?>
<sst xmlns="http://schemas.openxmlformats.org/spreadsheetml/2006/main" count="670" uniqueCount="670">
  <si>
    <r>
      <rPr>
        <rFont val="Arial"/>
        <color rgb="FF000000"/>
        <sz val="12.0"/>
      </rPr>
      <t>This spreadsheet is a tool in the Clicks On project. It is used to draw up a carbon inventory for a school.</t>
    </r>
    <r>
      <rPr>
        <rFont val="Arial"/>
        <color theme="1"/>
        <sz val="12.0"/>
      </rPr>
      <t xml:space="preserve">
</t>
    </r>
    <r>
      <rPr>
        <rFont val="Arial"/>
        <color rgb="FF000000"/>
        <sz val="12.0"/>
      </rPr>
      <t>If you have been given access to the spreadsheet but have not received training in its use, we recommend that you contact Association Bilan Carbone (methodologie@associationbilancarbone.fr).</t>
    </r>
    <r>
      <rPr>
        <rFont val="Arial"/>
        <color theme="1"/>
        <sz val="12.0"/>
      </rPr>
      <t xml:space="preserve">
</t>
    </r>
    <r>
      <rPr>
        <rFont val="Arial"/>
        <color rgb="FF000000"/>
        <sz val="12.0"/>
      </rPr>
      <t>This tool enables you to assess the greenhouse gas (GHG) emissions released by your school or educational institution.</t>
    </r>
    <r>
      <rPr>
        <rFont val="Arial"/>
        <color rgb="FF000000"/>
        <sz val="12.0"/>
      </rPr>
      <t xml:space="preserve"> </t>
    </r>
    <r>
      <rPr>
        <rFont val="Arial"/>
        <color rgb="FF000000"/>
        <sz val="12.0"/>
      </rPr>
      <t>The tool is designed to introduce students to carbon accounting and to he</t>
    </r>
    <r>
      <rPr>
        <rFont val="Arial"/>
        <color rgb="FF000000"/>
        <sz val="12.0"/>
      </rPr>
      <t>lp them set up and carry out an action plan, working with the school's administration and other stakeholders.</t>
    </r>
    <r>
      <rPr>
        <rFont val="Arial"/>
        <color theme="1"/>
        <sz val="12.0"/>
      </rPr>
      <t xml:space="preserve">
</t>
    </r>
    <r>
      <rPr>
        <rFont val="Arial"/>
        <color theme="1"/>
        <sz val="12.0"/>
      </rPr>
      <t xml:space="preserve">
</t>
    </r>
    <r>
      <rPr>
        <rFont val="Arial"/>
        <color rgb="FF000000"/>
        <sz val="12.0"/>
      </rPr>
      <t>This spreadsheet is not intended for use in establishing a Bilan Carbone® inventory or other regulatory GHG assessment.</t>
    </r>
  </si>
  <si>
    <r>
      <rPr>
        <rFont val="Arial"/>
        <color rgb="FF000000"/>
        <sz val="12.0"/>
      </rPr>
      <t>Using the tool
First of all, fill in only the cells that are left blank. The tinted cells contain formulas that must not be modified, or are coloured simply to look nice.</t>
    </r>
    <r>
      <rPr>
        <rFont val="Arial"/>
        <color theme="1"/>
        <sz val="12.0"/>
      </rPr>
      <t xml:space="preserve">
</t>
    </r>
    <r>
      <rPr>
        <rFont val="Arial"/>
        <color rgb="FF000000"/>
        <sz val="12.0"/>
      </rPr>
      <t>&gt; The separate data collection tabs are used to list the various activities of the school by category and to record the related GHG emissions. The tabs will give you an overview of each activity's impact reported in CO2e, the measurement unit used for GHG emissions.</t>
    </r>
    <r>
      <rPr>
        <rFont val="Arial"/>
        <color theme="1"/>
        <sz val="12.0"/>
      </rPr>
      <t xml:space="preserve">
</t>
    </r>
    <r>
      <rPr>
        <rFont val="Arial"/>
        <color rgb="FF000000"/>
        <sz val="12.0"/>
      </rPr>
      <t>&gt; The tab labelled Summary and Profile brings together all the emissions calculated or estimated in the spreadsheet.</t>
    </r>
    <r>
      <rPr>
        <rFont val="Arial"/>
        <color theme="1"/>
        <sz val="12.0"/>
      </rPr>
      <t xml:space="preserve">
</t>
    </r>
    <r>
      <rPr>
        <rFont val="Arial"/>
        <color rgb="FF000000"/>
        <sz val="12.0"/>
      </rPr>
      <t>&gt; The Emission Factors tab lists all the emission factors used in the assessment.</t>
    </r>
    <r>
      <rPr>
        <rFont val="Arial"/>
        <color theme="1"/>
        <sz val="12.0"/>
      </rPr>
      <t xml:space="preserve">
</t>
    </r>
    <r>
      <rPr>
        <rFont val="Arial"/>
        <color rgb="FF000000"/>
        <sz val="12.0"/>
      </rPr>
      <t>&gt; Reduction Targets and Action are two folders for including action plans. Now that you know how much greenhouse gas is emitted by your school you can try and reduce these emissions!</t>
    </r>
    <r>
      <rPr>
        <rFont val="Arial"/>
        <color theme="1"/>
        <sz val="12.0"/>
      </rPr>
      <t xml:space="preserve">
</t>
    </r>
    <r>
      <rPr>
        <rFont val="Arial"/>
        <color rgb="FF000000"/>
        <sz val="12.0"/>
      </rPr>
      <t>&gt;The Conclusion tab compiles all data and summarizes everything we've mentioned above.</t>
    </r>
    <r>
      <rPr>
        <rFont val="Arial"/>
        <color theme="1"/>
        <sz val="12.0"/>
      </rPr>
      <t xml:space="preserve">
</t>
    </r>
    <r>
      <rPr>
        <rFont val="Arial"/>
        <color rgb="FF000000"/>
        <sz val="12.0"/>
      </rPr>
      <t>&gt; In the Converters tab you will find several conversion utilities that will be useful throughout the project.</t>
    </r>
  </si>
  <si>
    <r>
      <rPr>
        <rFont val="Arial"/>
        <b/>
        <color rgb="FF000000"/>
        <sz val="10.0"/>
      </rPr>
      <t>Navigation shortcuts</t>
    </r>
  </si>
  <si>
    <t>Energy</t>
  </si>
  <si>
    <t>Food service</t>
  </si>
  <si>
    <t>Travel</t>
  </si>
  <si>
    <t>Supplies</t>
  </si>
  <si>
    <t>Fixed assets</t>
  </si>
  <si>
    <t>Summary and profile</t>
  </si>
  <si>
    <t>Reduction Targets</t>
  </si>
  <si>
    <t>Action and measures</t>
  </si>
  <si>
    <t>Conclusion</t>
  </si>
  <si>
    <t>Utilities</t>
  </si>
  <si>
    <t xml:space="preserve">
The Clicks On project is an initiative of Association Bilan Carbone (ABC) and Avenir Climatique – EduClimat who have joined forces to address France's official commitment to become carbon neutral by 2050. This goal implies reducing carbon emissions by at least 75% compared to the 1990s.
The project aims to help middle-school and high-school students carry out a simplified GHG inventory of their school. In this way students will able to engage a dialogue with all stakeholders and to draw up an action plan that is relevant to the schools's problems and issues. The final phase of the project is to implement GHG reduction measures and allow students to monitor their effects using appropriate indicators.
A second carbon inventory could be conducted a few years after the first one to assess the progress made!
</t>
  </si>
  <si>
    <r>
      <rPr>
        <rFont val="Arial"/>
        <color rgb="FF000000"/>
        <sz val="12.0"/>
      </rPr>
      <t xml:space="preserve">All components of this project are based on </t>
    </r>
    <r>
      <rPr>
        <rFont val="Arial"/>
        <color rgb="FF000000"/>
        <sz val="12.0"/>
      </rPr>
      <t xml:space="preserve"> </t>
    </r>
    <r>
      <rPr>
        <rFont val="Arial"/>
        <color theme="1"/>
        <sz val="12.0"/>
      </rPr>
      <t xml:space="preserve">
</t>
    </r>
    <r>
      <rPr>
        <rFont val="Arial"/>
        <color rgb="FF000000"/>
        <sz val="12.0"/>
      </rPr>
      <t>open-source tools and are available free of charge.</t>
    </r>
  </si>
  <si>
    <r>
      <rPr>
        <rFont val="Arial"/>
        <color rgb="FF000000"/>
        <sz val="10.0"/>
      </rPr>
      <t>Your project leader:</t>
    </r>
    <r>
      <rPr>
        <rFont val="Arial"/>
        <color rgb="FF000000"/>
        <sz val="10.0"/>
      </rPr>
      <t xml:space="preserve"> </t>
    </r>
    <r>
      <rPr>
        <rFont val="Arial"/>
        <color rgb="FF000000"/>
        <sz val="10.0"/>
      </rPr>
      <t>Mr/Mrs/Ms	_________________________ Email:_____________________________</t>
    </r>
  </si>
  <si>
    <r>
      <rPr>
        <rFont val="Arial"/>
        <color rgb="FF000000"/>
        <sz val="12.0"/>
      </rPr>
      <t>Follow-up on contributions:</t>
    </r>
    <r>
      <rPr>
        <rFont val="Arial"/>
        <color theme="1"/>
        <sz val="12.0"/>
      </rPr>
      <t xml:space="preserve">
</t>
    </r>
    <r>
      <rPr>
        <rFont val="Arial"/>
        <color theme="1"/>
        <sz val="12.0"/>
      </rPr>
      <t xml:space="preserve">
</t>
    </r>
    <r>
      <rPr>
        <rFont val="Arial"/>
        <color theme="1"/>
        <sz val="12.0"/>
      </rPr>
      <t xml:space="preserve">
</t>
    </r>
    <r>
      <rPr>
        <rFont val="Arial"/>
        <color theme="1"/>
        <sz val="12.0"/>
      </rPr>
      <t xml:space="preserve">
</t>
    </r>
    <r>
      <rPr>
        <rFont val="Arial"/>
        <color theme="1"/>
        <sz val="12.0"/>
      </rPr>
      <t xml:space="preserve">
</t>
    </r>
    <r>
      <rPr>
        <rFont val="Arial"/>
        <color theme="1"/>
        <sz val="12.0"/>
      </rPr>
      <t xml:space="preserve">
</t>
    </r>
    <r>
      <rPr>
        <rFont val="Arial"/>
        <color theme="1"/>
        <sz val="12.0"/>
      </rPr>
      <t xml:space="preserve">
</t>
    </r>
  </si>
  <si>
    <t>CLICKS ON CALCULATOR</t>
  </si>
  <si>
    <r>
      <rPr>
        <rFont val="Arial"/>
        <i/>
        <color rgb="FFFFFFFF"/>
        <sz val="18.0"/>
      </rPr>
      <t>Module 1: Heating, air conditioning, electricity consumption</t>
    </r>
  </si>
  <si>
    <r>
      <rPr>
        <rFont val="Arial"/>
        <b/>
        <color rgb="FFFFFFFF"/>
        <sz val="10.0"/>
      </rPr>
      <t>Note the names of the people who are working on this topic:</t>
    </r>
  </si>
  <si>
    <r>
      <rPr>
        <rFont val="Arial"/>
        <b/>
        <color rgb="FFFFFFFF"/>
        <sz val="10.0"/>
      </rPr>
      <t>How much time have you spent on this category?</t>
    </r>
  </si>
  <si>
    <r>
      <rPr>
        <rFont val="Arial"/>
        <b/>
        <color rgb="FF000000"/>
        <sz val="10.0"/>
      </rPr>
      <t>Introductory level: boilers, electricity</t>
    </r>
  </si>
  <si>
    <r>
      <rPr>
        <rFont val="Arial"/>
        <b/>
        <color rgb="FFFFFFFF"/>
        <sz val="10.0"/>
      </rPr>
      <t>The data collection tool to be used for this tab is:</t>
    </r>
  </si>
  <si>
    <r>
      <rPr>
        <rFont val="Arial"/>
        <i/>
        <color rgb="FF000000"/>
        <sz val="10.0"/>
      </rPr>
      <t>Will soon be available</t>
    </r>
  </si>
  <si>
    <r>
      <rPr>
        <rFont val="Arial"/>
        <b/>
        <color rgb="FF000000"/>
        <sz val="10.0"/>
      </rPr>
      <t>Advanced level: air conditioning, specific uses</t>
    </r>
  </si>
  <si>
    <t>Your school probably has one or several boilers or furnaces for heating. Boilers consume heating oil, natural gas or fuelwood to produce heat, and in the process emit large amounts of greenhouse gases. 
Record the quantity of fuel consumed in the course of one year by your school (for instance, January through December 2019).</t>
  </si>
  <si>
    <r>
      <rPr>
        <rFont val="Arial"/>
        <b/>
        <color rgb="FF000000"/>
        <sz val="10.0"/>
      </rPr>
      <t>Boiler or furnace that consumes some form of fuel</t>
    </r>
  </si>
  <si>
    <r>
      <rPr>
        <rFont val="Arial"/>
        <b/>
        <color rgb="FF000000"/>
        <sz val="14.0"/>
      </rPr>
      <t>Fuel type</t>
    </r>
  </si>
  <si>
    <r>
      <rPr>
        <rFont val="Arial"/>
        <b/>
        <color rgb="FF000000"/>
        <sz val="10.0"/>
      </rPr>
      <t>Quantity (kWh)</t>
    </r>
  </si>
  <si>
    <r>
      <rPr>
        <rFont val="Arial"/>
        <b/>
        <color rgb="FF000000"/>
        <sz val="10.0"/>
      </rPr>
      <t>Emissions (kgCO2e)</t>
    </r>
  </si>
  <si>
    <r>
      <rPr>
        <rFont val="Arial"/>
        <b/>
        <color rgb="FF000000"/>
        <sz val="10.0"/>
      </rPr>
      <t>Uncertainty</t>
    </r>
  </si>
  <si>
    <r>
      <rPr>
        <rFont val="Arial"/>
        <i/>
        <color rgb="FF000000"/>
        <sz val="10.0"/>
      </rPr>
      <t>Boiler #1</t>
    </r>
  </si>
  <si>
    <r>
      <rPr>
        <rFont val="Arial"/>
        <i/>
        <color rgb="FF000000"/>
        <sz val="10.0"/>
      </rPr>
      <t>Boiler #2</t>
    </r>
  </si>
  <si>
    <r>
      <rPr>
        <rFont val="Arial"/>
        <b/>
        <color rgb="FFFFFFFF"/>
        <sz val="10.0"/>
      </rPr>
      <t>TOTAL</t>
    </r>
  </si>
  <si>
    <r>
      <rPr>
        <rFont val="Arial"/>
        <color rgb="FF000000"/>
        <sz val="12.0"/>
      </rPr>
      <t xml:space="preserve">Your school is connected to the power grid in your country. Electricity is generated by nuclear power plants, coal-fired plants, hydropower dams, and is increasingly supplied by wind turbines, solar panels and other renewable energy installations. Record here </t>
    </r>
    <r>
      <rPr>
        <rFont val="Arial"/>
        <b/>
        <color rgb="FF000000"/>
        <sz val="12.0"/>
      </rPr>
      <t>electricity consumption</t>
    </r>
    <r>
      <rPr>
        <rFont val="Arial"/>
        <color rgb="FF000000"/>
        <sz val="12.0"/>
      </rPr>
      <t xml:space="preserve"> for your school (January – December 2019).</t>
    </r>
  </si>
  <si>
    <r>
      <rPr>
        <rFont val="Arial"/>
        <b/>
        <color rgb="FF000000"/>
        <sz val="10.0"/>
      </rPr>
      <t>Electricity bills</t>
    </r>
  </si>
  <si>
    <r>
      <rPr>
        <rFont val="Arial"/>
        <b/>
        <color rgb="FF000000"/>
        <sz val="14.0"/>
      </rPr>
      <t>Electricity source</t>
    </r>
  </si>
  <si>
    <r>
      <rPr>
        <rFont val="Arial"/>
        <b/>
        <color rgb="FF000000"/>
        <sz val="10.0"/>
      </rPr>
      <t>Quantity (kWh)</t>
    </r>
  </si>
  <si>
    <r>
      <rPr>
        <rFont val="Arial"/>
        <b/>
        <color rgb="FF000000"/>
        <sz val="10.0"/>
      </rPr>
      <t>Emissions (kgCO2e)</t>
    </r>
  </si>
  <si>
    <r>
      <rPr>
        <rFont val="Arial"/>
        <b/>
        <color rgb="FF000000"/>
        <sz val="10.0"/>
      </rPr>
      <t>Uncertainty</t>
    </r>
  </si>
  <si>
    <r>
      <rPr>
        <rFont val="Arial"/>
        <i/>
        <color rgb="FF000000"/>
        <sz val="10.0"/>
      </rPr>
      <t>Bill #1</t>
    </r>
  </si>
  <si>
    <r>
      <rPr>
        <rFont val="Arial"/>
        <i/>
        <color rgb="FF000000"/>
        <sz val="10.0"/>
      </rPr>
      <t>Bill #2</t>
    </r>
  </si>
  <si>
    <r>
      <rPr>
        <rFont val="Arial"/>
        <b/>
        <color rgb="FFFFFFFF"/>
        <sz val="10.0"/>
      </rPr>
      <t>TOTAL</t>
    </r>
  </si>
  <si>
    <r>
      <rPr>
        <rFont val="Arial"/>
        <color rgb="FF000000"/>
        <sz val="12.0"/>
      </rPr>
      <t>Your school may have air conditioning. Air conditioning equipment contains refrigerant gases that have a very high global warming potential.</t>
    </r>
    <r>
      <rPr>
        <rFont val="Arial"/>
        <color rgb="FF000000"/>
        <sz val="12.0"/>
      </rPr>
      <t xml:space="preserve"> </t>
    </r>
    <r>
      <rPr>
        <rFont val="Arial"/>
        <color rgb="FF000000"/>
        <sz val="12.0"/>
      </rPr>
      <t>Find out which gas(es) are used in the equipment at your school, and the amount of gas that leaks out during the period of your assessment (generally one year).</t>
    </r>
    <r>
      <rPr>
        <rFont val="Arial"/>
        <color rgb="FF000000"/>
        <sz val="12.0"/>
      </rPr>
      <t xml:space="preserve"> </t>
    </r>
    <r>
      <rPr>
        <rFont val="Arial"/>
        <color rgb="FF000000"/>
        <sz val="12.0"/>
      </rPr>
      <t>You can use the conversion utilities in the Utilities tab to determine these amounts.</t>
    </r>
  </si>
  <si>
    <r>
      <rPr>
        <rFont val="Arial"/>
        <b/>
        <color rgb="FF000000"/>
        <sz val="10.0"/>
      </rPr>
      <t>Type of air conditioning equipment</t>
    </r>
  </si>
  <si>
    <r>
      <rPr>
        <rFont val="Arial"/>
        <b/>
        <color rgb="FF000000"/>
        <sz val="14.0"/>
      </rPr>
      <t>Types of gas used</t>
    </r>
  </si>
  <si>
    <r>
      <rPr>
        <rFont val="Arial"/>
        <b/>
        <color rgb="FF000000"/>
        <sz val="10.0"/>
      </rPr>
      <t>Quantity (kg emitted)</t>
    </r>
  </si>
  <si>
    <r>
      <rPr>
        <rFont val="Arial"/>
        <b/>
        <color rgb="FF000000"/>
        <sz val="10.0"/>
      </rPr>
      <t>Emissions (kgCO2e)</t>
    </r>
  </si>
  <si>
    <r>
      <rPr>
        <rFont val="Arial"/>
        <b/>
        <color rgb="FF000000"/>
        <sz val="10.0"/>
      </rPr>
      <t>Uncertainty</t>
    </r>
  </si>
  <si>
    <r>
      <rPr>
        <rFont val="Arial"/>
        <i/>
        <color rgb="FF000000"/>
        <sz val="10.0"/>
      </rPr>
      <t>Type #1</t>
    </r>
  </si>
  <si>
    <r>
      <rPr>
        <rFont val="Arial"/>
        <i/>
        <color rgb="FF000000"/>
        <sz val="10.0"/>
      </rPr>
      <t>Type #2</t>
    </r>
  </si>
  <si>
    <r>
      <rPr>
        <rFont val="Arial"/>
        <b/>
        <color rgb="FFFFFFFF"/>
        <sz val="10.0"/>
      </rPr>
      <t>TOTAL</t>
    </r>
  </si>
  <si>
    <r>
      <rPr>
        <rFont val="Arial"/>
        <color rgb="FF000000"/>
        <sz val="12.0"/>
      </rPr>
      <t>Your school undoubtedly has science labs equipped with bunsen burners that produce a flame by burning natural gas, and so they also emit greenhouse gases.</t>
    </r>
    <r>
      <rPr>
        <rFont val="Arial"/>
        <color rgb="FF000000"/>
        <sz val="12.0"/>
      </rPr>
      <t xml:space="preserve"> </t>
    </r>
    <r>
      <rPr>
        <rFont val="Arial"/>
        <color rgb="FF000000"/>
        <sz val="12.0"/>
      </rPr>
      <t>For the purposes of your estimation, assume that 100% of the gas is consumed by the flame.</t>
    </r>
    <r>
      <rPr>
        <rFont val="Arial"/>
        <color rgb="FF000000"/>
        <sz val="12.0"/>
      </rPr>
      <t xml:space="preserve"> </t>
    </r>
    <r>
      <rPr>
        <rFont val="Arial"/>
        <color rgb="FF000000"/>
        <sz val="12.0"/>
      </rPr>
      <t>Gather information on the amount of gas consumed for the science labs, workshops and other classroom activities, and enter the associated CO2 emissions.</t>
    </r>
  </si>
  <si>
    <r>
      <rPr>
        <rFont val="Arial"/>
        <b/>
        <color rgb="FF000000"/>
        <sz val="10.0"/>
      </rPr>
      <t>Specific uses</t>
    </r>
  </si>
  <si>
    <r>
      <rPr>
        <rFont val="Arial"/>
        <b/>
        <color rgb="FF000000"/>
        <sz val="14.0"/>
      </rPr>
      <t>Types of gas emitted</t>
    </r>
  </si>
  <si>
    <r>
      <rPr>
        <rFont val="Arial"/>
        <b/>
        <color rgb="FF000000"/>
        <sz val="10.0"/>
      </rPr>
      <t>Quantity (kg emitted)</t>
    </r>
  </si>
  <si>
    <r>
      <rPr>
        <rFont val="Arial"/>
        <b/>
        <color rgb="FF000000"/>
        <sz val="10.0"/>
      </rPr>
      <t>Emissions (kgCO2e)</t>
    </r>
  </si>
  <si>
    <r>
      <rPr>
        <rFont val="Arial"/>
        <b/>
        <color rgb="FF000000"/>
        <sz val="10.0"/>
      </rPr>
      <t>Uncertainty</t>
    </r>
  </si>
  <si>
    <r>
      <rPr>
        <rFont val="Arial"/>
        <i/>
        <color rgb="FF000000"/>
        <sz val="10.0"/>
      </rPr>
      <t>Type #1</t>
    </r>
  </si>
  <si>
    <r>
      <rPr>
        <rFont val="Arial"/>
        <i/>
        <color rgb="FF000000"/>
        <sz val="10.0"/>
      </rPr>
      <t>Type #2</t>
    </r>
  </si>
  <si>
    <r>
      <rPr>
        <rFont val="Arial"/>
        <b/>
        <color rgb="FFFFFFFF"/>
        <sz val="10.0"/>
      </rPr>
      <t>TOTAL</t>
    </r>
  </si>
  <si>
    <r>
      <rPr>
        <rFont val="Arial"/>
        <b/>
        <color rgb="FFFFFFFF"/>
        <sz val="10.0"/>
      </rPr>
      <t>Emission factors that you can use in this section:</t>
    </r>
  </si>
  <si>
    <r>
      <rPr>
        <rFont val="Arial"/>
        <b/>
        <color rgb="FFFFFFFF"/>
        <sz val="10.0"/>
      </rPr>
      <t>Fuels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</si>
  <si>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</si>
  <si>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</si>
  <si>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</si>
  <si>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</si>
  <si>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Heating oil</t>
    </r>
  </si>
  <si>
    <r>
      <rPr>
        <rFont val="Arial"/>
        <color rgb="FF000000"/>
        <sz val="10.0"/>
      </rPr>
      <t>kgCO2e/kWh net heating value</t>
    </r>
  </si>
  <si>
    <r>
      <rPr>
        <rFont val="Arial"/>
        <color rgb="FF000000"/>
        <sz val="10.0"/>
      </rPr>
      <t>Base Carbone®</t>
    </r>
  </si>
  <si>
    <r>
      <rPr>
        <rFont val="Arial"/>
        <color rgb="FF000000"/>
        <sz val="10.0"/>
      </rPr>
      <t>Heavy fuel oil</t>
    </r>
  </si>
  <si>
    <r>
      <rPr>
        <rFont val="Arial"/>
        <color rgb="FF000000"/>
        <sz val="10.0"/>
      </rPr>
      <t>kgCO2e/kWh net heating value</t>
    </r>
  </si>
  <si>
    <r>
      <rPr>
        <rFont val="Arial"/>
        <color rgb="FF000000"/>
        <sz val="10.0"/>
      </rPr>
      <t>Base Carbone®</t>
    </r>
  </si>
  <si>
    <r>
      <rPr>
        <rFont val="Arial"/>
        <color rgb="FF000000"/>
        <sz val="10.0"/>
      </rPr>
      <t>Natural gas</t>
    </r>
  </si>
  <si>
    <r>
      <rPr>
        <rFont val="Arial"/>
        <color rgb="FF000000"/>
        <sz val="10.0"/>
      </rPr>
      <t>kgCO2e/kWh gross heating value</t>
    </r>
  </si>
  <si>
    <r>
      <rPr>
        <rFont val="Arial"/>
        <color rgb="FF000000"/>
        <sz val="10.0"/>
      </rPr>
      <t>Base Carbone®</t>
    </r>
  </si>
  <si>
    <r>
      <rPr>
        <rFont val="Arial"/>
        <color rgb="FF000000"/>
        <sz val="10.0"/>
      </rPr>
      <t>Wood pellets (8% humidity)</t>
    </r>
  </si>
  <si>
    <r>
      <rPr>
        <rFont val="Arial"/>
        <color rgb="FF000000"/>
        <sz val="10.0"/>
      </rPr>
      <t>kgCO2e/kWh net heating value</t>
    </r>
  </si>
  <si>
    <r>
      <rPr>
        <rFont val="Arial"/>
        <color rgb="FF000000"/>
        <sz val="10.0"/>
      </rPr>
      <t>Base Carbone®</t>
    </r>
  </si>
  <si>
    <r>
      <rPr>
        <rFont val="Arial"/>
        <b/>
        <color rgb="FFFFFFFF"/>
        <sz val="10.0"/>
      </rPr>
      <t>Electricity</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</si>
  <si>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</si>
  <si>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</si>
  <si>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</si>
  <si>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</si>
  <si>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Grid electricity</t>
    </r>
  </si>
  <si>
    <r>
      <rPr>
        <rFont val="Arial"/>
        <color rgb="FF000000"/>
        <sz val="10.0"/>
      </rPr>
      <t>kgCO2e/kWh</t>
    </r>
  </si>
  <si>
    <r>
      <rPr>
        <rFont val="Arial"/>
        <color rgb="FF000000"/>
        <sz val="10.0"/>
      </rPr>
      <t>Base Carbone®</t>
    </r>
  </si>
  <si>
    <r>
      <rPr>
        <rFont val="Arial"/>
        <b/>
        <color rgb="FFFFFFFF"/>
        <sz val="10.0"/>
      </rPr>
      <t>Air conditioning – refrigerant gases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</si>
  <si>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</si>
  <si>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</si>
  <si>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</si>
  <si>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</si>
  <si>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R134a</t>
    </r>
  </si>
  <si>
    <r>
      <rPr>
        <rFont val="Arial"/>
        <color rgb="FF000000"/>
        <sz val="10.0"/>
      </rPr>
      <t>kgCO2e/kg</t>
    </r>
  </si>
  <si>
    <r>
      <rPr>
        <rFont val="Arial"/>
        <color rgb="FF000000"/>
        <sz val="10.0"/>
      </rPr>
      <t>Base Carbone®</t>
    </r>
  </si>
  <si>
    <r>
      <rPr>
        <rFont val="Arial"/>
        <color rgb="FF000000"/>
        <sz val="10.0"/>
      </rPr>
      <t>R22 (sales banned since 2015)</t>
    </r>
  </si>
  <si>
    <r>
      <rPr>
        <rFont val="Arial"/>
        <color rgb="FF000000"/>
        <sz val="10.0"/>
      </rPr>
      <t>kgCO2e/kg</t>
    </r>
  </si>
  <si>
    <r>
      <rPr>
        <rFont val="Arial"/>
        <color rgb="FF000000"/>
        <sz val="10.0"/>
      </rPr>
      <t>Base Carbone®</t>
    </r>
  </si>
  <si>
    <r>
      <rPr>
        <rFont val="Arial"/>
        <color rgb="FF000000"/>
        <sz val="10.0"/>
      </rPr>
      <t>R32</t>
    </r>
  </si>
  <si>
    <r>
      <rPr>
        <rFont val="Arial"/>
        <color rgb="FF000000"/>
        <sz val="10.0"/>
      </rPr>
      <t>kgCO2e/kg</t>
    </r>
  </si>
  <si>
    <r>
      <rPr>
        <rFont val="Arial"/>
        <color rgb="FF000000"/>
        <sz val="10.0"/>
      </rPr>
      <t>Base Carbone®</t>
    </r>
  </si>
  <si>
    <r>
      <rPr>
        <rFont val="Arial"/>
        <color rgb="FF000000"/>
        <sz val="10.0"/>
      </rPr>
      <t>R404a (sales banned since 2020)</t>
    </r>
  </si>
  <si>
    <r>
      <rPr>
        <rFont val="Arial"/>
        <color rgb="FF000000"/>
        <sz val="10.0"/>
      </rPr>
      <t>kgCO2e/kg</t>
    </r>
  </si>
  <si>
    <r>
      <rPr>
        <rFont val="Arial"/>
        <color rgb="FF000000"/>
        <sz val="10.0"/>
      </rPr>
      <t>Base Carbone®</t>
    </r>
  </si>
  <si>
    <r>
      <rPr>
        <rFont val="Arial"/>
        <color rgb="FF000000"/>
        <sz val="10.0"/>
      </rPr>
      <t>R407c</t>
    </r>
  </si>
  <si>
    <r>
      <rPr>
        <rFont val="Arial"/>
        <color rgb="FF000000"/>
        <sz val="10.0"/>
      </rPr>
      <t>kgCO2e/kg</t>
    </r>
  </si>
  <si>
    <r>
      <rPr>
        <rFont val="Arial"/>
        <color rgb="FF000000"/>
        <sz val="10.0"/>
      </rPr>
      <t>Base Carbone®</t>
    </r>
  </si>
  <si>
    <r>
      <rPr>
        <rFont val="Arial"/>
        <color rgb="FF000000"/>
        <sz val="10.0"/>
      </rPr>
      <t>R410a</t>
    </r>
  </si>
  <si>
    <r>
      <rPr>
        <rFont val="Arial"/>
        <color rgb="FF000000"/>
        <sz val="10.0"/>
      </rPr>
      <t>kgCO2e/kg</t>
    </r>
  </si>
  <si>
    <r>
      <rPr>
        <rFont val="Arial"/>
        <color rgb="FF000000"/>
        <sz val="10.0"/>
      </rPr>
      <t>Base Carbone®</t>
    </r>
  </si>
  <si>
    <r>
      <rPr>
        <rFont val="Arial"/>
        <color rgb="FF000000"/>
        <sz val="10.0"/>
      </rPr>
      <t>R452a</t>
    </r>
  </si>
  <si>
    <r>
      <rPr>
        <rFont val="Arial"/>
        <color rgb="FF000000"/>
        <sz val="10.0"/>
      </rPr>
      <t>kgCO2e/kg</t>
    </r>
  </si>
  <si>
    <r>
      <rPr>
        <rFont val="Arial"/>
        <color rgb="FF000000"/>
        <sz val="10.0"/>
      </rPr>
      <t>Base Carbone®</t>
    </r>
  </si>
  <si>
    <r>
      <rPr>
        <rFont val="Arial"/>
        <color rgb="FF000000"/>
        <sz val="10.0"/>
      </rPr>
      <t>R513a</t>
    </r>
  </si>
  <si>
    <r>
      <rPr>
        <rFont val="Arial"/>
        <color rgb="FF000000"/>
        <sz val="10.0"/>
      </rPr>
      <t>kgCO2e/kg</t>
    </r>
  </si>
  <si>
    <r>
      <rPr>
        <rFont val="Arial"/>
        <color rgb="FF000000"/>
        <sz val="10.0"/>
      </rPr>
      <t>Base Carbone®</t>
    </r>
  </si>
  <si>
    <r>
      <rPr>
        <rFont val="Arial"/>
        <color rgb="FF000000"/>
        <sz val="10.0"/>
      </rPr>
      <t>R744 - CO2</t>
    </r>
  </si>
  <si>
    <r>
      <rPr>
        <rFont val="Arial"/>
        <color rgb="FF000000"/>
        <sz val="10.0"/>
      </rPr>
      <t>kgCO2e/kg</t>
    </r>
  </si>
  <si>
    <r>
      <rPr>
        <rFont val="Arial"/>
        <color rgb="FF000000"/>
        <sz val="10.0"/>
      </rPr>
      <t>Base Carbone®</t>
    </r>
  </si>
  <si>
    <r>
      <rPr>
        <rFont val="Arial"/>
        <b/>
        <color rgb="FFFFFFFF"/>
        <sz val="10.0"/>
      </rPr>
      <t>Principal greenhouse gases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</si>
  <si>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</si>
  <si>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</si>
  <si>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</si>
  <si>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</si>
  <si>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CO2</t>
    </r>
  </si>
  <si>
    <r>
      <rPr>
        <rFont val="Arial"/>
        <color rgb="FF000000"/>
        <sz val="10.0"/>
      </rPr>
      <t>kgCO2e/kg</t>
    </r>
  </si>
  <si>
    <r>
      <rPr>
        <rFont val="Arial"/>
        <color rgb="FF000000"/>
        <sz val="10.0"/>
      </rPr>
      <t>Base Carbone®</t>
    </r>
  </si>
  <si>
    <r>
      <rPr>
        <rFont val="Arial"/>
        <color rgb="FF000000"/>
        <sz val="10.0"/>
      </rPr>
      <t>Fossil CH4</t>
    </r>
  </si>
  <si>
    <r>
      <rPr>
        <rFont val="Arial"/>
        <color rgb="FF000000"/>
        <sz val="10.0"/>
      </rPr>
      <t>kgCO2e/kg</t>
    </r>
  </si>
  <si>
    <r>
      <rPr>
        <rFont val="Arial"/>
        <color rgb="FF000000"/>
        <sz val="10.0"/>
      </rPr>
      <t>Base Carbone®</t>
    </r>
  </si>
  <si>
    <r>
      <rPr>
        <rFont val="Arial"/>
        <color rgb="FF000000"/>
        <sz val="10.0"/>
      </rPr>
      <t>Biogenic CH4</t>
    </r>
  </si>
  <si>
    <r>
      <rPr>
        <rFont val="Arial"/>
        <color rgb="FF000000"/>
        <sz val="10.0"/>
      </rPr>
      <t>kgCO2e/kg</t>
    </r>
  </si>
  <si>
    <r>
      <rPr>
        <rFont val="Arial"/>
        <color rgb="FF000000"/>
        <sz val="10.0"/>
      </rPr>
      <t>Base Carbone®</t>
    </r>
  </si>
  <si>
    <r>
      <rPr>
        <rFont val="Arial"/>
        <color rgb="FF000000"/>
        <sz val="10.0"/>
      </rPr>
      <t>N2O</t>
    </r>
  </si>
  <si>
    <r>
      <rPr>
        <rFont val="Arial"/>
        <color rgb="FF000000"/>
        <sz val="10.0"/>
      </rPr>
      <t>kgCO2e/kg</t>
    </r>
  </si>
  <si>
    <r>
      <rPr>
        <rFont val="Arial"/>
        <color rgb="FF000000"/>
        <sz val="10.0"/>
      </rPr>
      <t>Base Carbone®</t>
    </r>
  </si>
  <si>
    <r>
      <rPr>
        <rFont val="Arial"/>
        <color rgb="FF000000"/>
        <sz val="10.0"/>
      </rPr>
      <t>SF6</t>
    </r>
  </si>
  <si>
    <r>
      <rPr>
        <rFont val="Arial"/>
        <color rgb="FF000000"/>
        <sz val="10.0"/>
      </rPr>
      <t>kgCO2e/kg</t>
    </r>
  </si>
  <si>
    <r>
      <rPr>
        <rFont val="Arial"/>
        <color rgb="FF000000"/>
        <sz val="10.0"/>
      </rPr>
      <t>Base Carbone®</t>
    </r>
  </si>
  <si>
    <r>
      <rPr>
        <rFont val="Arial"/>
        <color rgb="FF000000"/>
        <sz val="10.0"/>
      </rPr>
      <t>NF3</t>
    </r>
  </si>
  <si>
    <r>
      <rPr>
        <rFont val="Arial"/>
        <color rgb="FF000000"/>
        <sz val="10.0"/>
      </rPr>
      <t>kgCO2e/kg</t>
    </r>
  </si>
  <si>
    <r>
      <rPr>
        <rFont val="Arial"/>
        <color rgb="FF000000"/>
        <sz val="10.0"/>
      </rPr>
      <t>Base Carbone®</t>
    </r>
  </si>
  <si>
    <r>
      <rPr>
        <rFont val="Arial"/>
        <i/>
        <color rgb="FFFFFFFF"/>
        <sz val="18.0"/>
      </rPr>
      <t>Module 2: Food service, production, transport, waste</t>
    </r>
  </si>
  <si>
    <r>
      <rPr>
        <rFont val="Arial"/>
        <b/>
        <color rgb="FFFFFFFF"/>
        <sz val="10.0"/>
      </rPr>
      <t>Note the names of the people who are working on this topic:</t>
    </r>
  </si>
  <si>
    <r>
      <rPr>
        <rFont val="Arial"/>
        <b/>
        <color rgb="FFFFFFFF"/>
        <sz val="10.0"/>
      </rPr>
      <t>How much time have you spent on this category?</t>
    </r>
  </si>
  <si>
    <r>
      <rPr>
        <rFont val="Arial"/>
        <b/>
        <color rgb="FF000000"/>
        <sz val="10.0"/>
      </rPr>
      <t>Introductory level: meals</t>
    </r>
  </si>
  <si>
    <r>
      <rPr>
        <rFont val="Arial"/>
        <b/>
        <color rgb="FFFFFFFF"/>
        <sz val="10.0"/>
      </rPr>
      <t>The data collection tool to be used for this tab is:</t>
    </r>
  </si>
  <si>
    <r>
      <rPr>
        <rFont val="Arial"/>
        <i/>
        <color rgb="FF000000"/>
        <sz val="10.0"/>
      </rPr>
      <t>Will soon be available</t>
    </r>
  </si>
  <si>
    <r>
      <rPr>
        <rFont val="Arial"/>
        <b/>
        <color rgb="FF000000"/>
        <sz val="10.0"/>
      </rPr>
      <t>Advanced level: detailed meal breakdown, freight and transport, waste</t>
    </r>
  </si>
  <si>
    <r>
      <rPr>
        <rFont val="Arial"/>
        <color rgb="FF000000"/>
        <sz val="12.0"/>
      </rPr>
      <t>In this tab you will calculate emissions related to meals served in your school lunchroom, canteen or self-service cafeteria.</t>
    </r>
    <r>
      <rPr>
        <rFont val="Arial"/>
        <color rgb="FF000000"/>
        <sz val="12.0"/>
      </rPr>
      <t xml:space="preserve"> </t>
    </r>
    <r>
      <rPr>
        <rFont val="Arial"/>
        <color rgb="FF000000"/>
        <sz val="12.0"/>
      </rPr>
      <t>Be sure you calculate the total number of meals for the entire year!</t>
    </r>
    <r>
      <rPr>
        <rFont val="Arial"/>
        <color rgb="FF000000"/>
        <sz val="12.0"/>
      </rPr>
      <t xml:space="preserve"> </t>
    </r>
    <r>
      <rPr>
        <rFont val="Arial"/>
        <color rgb="FF000000"/>
        <sz val="12.0"/>
      </rPr>
      <t>We suggest you use the period January through December 2019.</t>
    </r>
  </si>
  <si>
    <r>
      <rPr>
        <rFont val="Arial"/>
        <b/>
        <color rgb="FF000000"/>
        <sz val="10.0"/>
      </rPr>
      <t>Types of meals</t>
    </r>
  </si>
  <si>
    <r>
      <rPr>
        <rFont val="Arial"/>
        <b/>
        <color rgb="FF000000"/>
        <sz val="10.0"/>
      </rPr>
      <t>Number</t>
    </r>
  </si>
  <si>
    <r>
      <rPr>
        <rFont val="Arial"/>
        <b/>
        <color rgb="FF000000"/>
        <sz val="10.0"/>
      </rPr>
      <t>Emissions (kgCO2e)</t>
    </r>
  </si>
  <si>
    <r>
      <rPr>
        <rFont val="Arial"/>
        <b/>
        <color rgb="FF000000"/>
        <sz val="10.0"/>
      </rPr>
      <t>Uncertainty</t>
    </r>
  </si>
  <si>
    <r>
      <rPr>
        <rFont val="Arial"/>
        <color rgb="FF000000"/>
        <sz val="10.0"/>
      </rPr>
      <t>Typical meal</t>
    </r>
  </si>
  <si>
    <r>
      <rPr>
        <rFont val="Arial"/>
        <color rgb="FF000000"/>
        <sz val="10.0"/>
      </rPr>
      <t>Vegetarian meal</t>
    </r>
  </si>
  <si>
    <r>
      <rPr>
        <rFont val="Arial"/>
        <color rgb="FF000000"/>
        <sz val="10.0"/>
      </rPr>
      <t>Main course of red meat</t>
    </r>
  </si>
  <si>
    <r>
      <rPr>
        <rFont val="Arial"/>
        <color rgb="FF000000"/>
        <sz val="10.0"/>
      </rPr>
      <t>Main course of white meat</t>
    </r>
  </si>
  <si>
    <r>
      <rPr>
        <rFont val="Arial"/>
        <b/>
        <color rgb="FFFFFFFF"/>
        <sz val="10.0"/>
      </rPr>
      <t>TOTAL</t>
    </r>
  </si>
  <si>
    <r>
      <rPr>
        <rFont val="Arial"/>
        <color rgb="FF000000"/>
        <sz val="12.0"/>
      </rPr>
      <t>You can also calculate emissions according to the ingredients used for different meal types.</t>
    </r>
    <r>
      <rPr>
        <rFont val="Arial"/>
        <color rgb="FF000000"/>
        <sz val="12.0"/>
      </rPr>
      <t xml:space="preserve"> </t>
    </r>
    <r>
      <rPr>
        <rFont val="Arial"/>
        <color rgb="FF000000"/>
        <sz val="12.0"/>
      </rPr>
      <t>It's m</t>
    </r>
    <r>
      <rPr>
        <rFont val="Arial"/>
        <color rgb="FF000000"/>
        <sz val="12.0"/>
      </rPr>
      <t>ore complicated, but more accurate!</t>
    </r>
  </si>
  <si>
    <r>
      <rPr>
        <rFont val="Arial"/>
        <b/>
        <color rgb="FF000000"/>
        <sz val="10.0"/>
      </rPr>
      <t>Ingredients</t>
    </r>
  </si>
  <si>
    <r>
      <rPr>
        <rFont val="Arial"/>
        <b/>
        <color rgb="FF000000"/>
        <sz val="10.0"/>
      </rPr>
      <t>Type of ingredient</t>
    </r>
  </si>
  <si>
    <r>
      <rPr>
        <rFont val="Arial"/>
        <b/>
        <color rgb="FF000000"/>
        <sz val="10.0"/>
      </rPr>
      <t>kg of ingredients</t>
    </r>
  </si>
  <si>
    <r>
      <rPr>
        <rFont val="Arial"/>
        <b/>
        <color rgb="FF000000"/>
        <sz val="10.0"/>
      </rPr>
      <t>Emissions (kgCO2e)</t>
    </r>
  </si>
  <si>
    <r>
      <rPr>
        <rFont val="Arial"/>
        <b/>
        <color rgb="FF000000"/>
        <sz val="10.0"/>
      </rPr>
      <t>Uncertainty</t>
    </r>
  </si>
  <si>
    <r>
      <rPr>
        <rFont val="Arial"/>
        <i/>
        <color rgb="FF000000"/>
        <sz val="10.0"/>
      </rPr>
      <t>Ingredient #1</t>
    </r>
  </si>
  <si>
    <r>
      <rPr>
        <rFont val="Arial"/>
        <i/>
        <color rgb="FF000000"/>
        <sz val="10.0"/>
      </rPr>
      <t>Ingredient #2</t>
    </r>
  </si>
  <si>
    <r>
      <rPr>
        <rFont val="Arial"/>
        <b/>
        <color rgb="FFFFFFFF"/>
        <sz val="10.0"/>
      </rPr>
      <t>TOTAL</t>
    </r>
  </si>
  <si>
    <r>
      <rPr>
        <rFont val="Arial"/>
        <color rgb="FF000000"/>
        <sz val="12.0"/>
      </rPr>
      <t>Your school probably has a lunchroom, canteen or self-service cafeteria.</t>
    </r>
    <r>
      <rPr>
        <rFont val="Arial"/>
        <color rgb="FF000000"/>
        <sz val="12.0"/>
      </rPr>
      <t xml:space="preserve"> </t>
    </r>
    <r>
      <rPr>
        <rFont val="Arial"/>
        <color rgb="FF000000"/>
        <sz val="12.0"/>
      </rPr>
      <t>All the food that you eat there is brought in by various means of transport, which have emitted greenhouse gases.</t>
    </r>
    <r>
      <rPr>
        <rFont val="Arial"/>
        <color rgb="FF000000"/>
        <sz val="12.0"/>
      </rPr>
      <t xml:space="preserve"> </t>
    </r>
    <r>
      <rPr>
        <rFont val="Arial"/>
        <color rgb="FF000000"/>
        <sz val="12.0"/>
      </rPr>
      <t>Record here the vehicles used to deliver food supplies to the canteen or cafeteria. Cover the whole year if you can!</t>
    </r>
    <r>
      <rPr>
        <rFont val="Arial"/>
        <color rgb="FF000000"/>
        <sz val="12.0"/>
      </rPr>
      <t xml:space="preserve"> </t>
    </r>
    <r>
      <rPr>
        <rFont val="Arial"/>
        <color rgb="FF000000"/>
        <sz val="12.0"/>
      </rPr>
      <t>Pay attention to the units requested ;)</t>
    </r>
  </si>
  <si>
    <t>Trucks,trains or perhaps aeroplanes</t>
  </si>
  <si>
    <r>
      <rPr>
        <rFont val="Arial"/>
        <b/>
        <color rgb="FF000000"/>
        <sz val="10.0"/>
      </rPr>
      <t>Type of transport</t>
    </r>
  </si>
  <si>
    <r>
      <rPr>
        <rFont val="Arial"/>
        <b/>
        <color rgb="FF000000"/>
        <sz val="10.0"/>
      </rPr>
      <t>Quantity (t) x distance travelled (km)</t>
    </r>
  </si>
  <si>
    <r>
      <rPr>
        <rFont val="Arial"/>
        <b/>
        <color rgb="FF000000"/>
        <sz val="10.0"/>
      </rPr>
      <t>Emissions (kgCO2e)</t>
    </r>
  </si>
  <si>
    <r>
      <rPr>
        <rFont val="Arial"/>
        <b/>
        <color rgb="FF000000"/>
        <sz val="10.0"/>
      </rPr>
      <t>Uncertainty</t>
    </r>
  </si>
  <si>
    <r>
      <rPr>
        <rFont val="Arial"/>
        <i/>
        <color rgb="FF000000"/>
        <sz val="10.0"/>
      </rPr>
      <t>Supplier #1</t>
    </r>
  </si>
  <si>
    <r>
      <rPr>
        <rFont val="Arial"/>
        <i/>
        <color rgb="FF000000"/>
        <sz val="10.0"/>
      </rPr>
      <t>Supplier #2</t>
    </r>
  </si>
  <si>
    <r>
      <rPr>
        <rFont val="Arial"/>
        <b/>
        <color rgb="FFFFFFFF"/>
        <sz val="10.0"/>
      </rPr>
      <t>TOTAL</t>
    </r>
  </si>
  <si>
    <r>
      <rPr>
        <rFont val="Arial"/>
        <color rgb="FF000000"/>
        <sz val="12.0"/>
      </rPr>
      <t>You have certainly noticed that a lot of the food prepared for school meals is thrown away.</t>
    </r>
    <r>
      <rPr>
        <rFont val="Arial"/>
        <color rgb="FF000000"/>
        <sz val="12.0"/>
      </rPr>
      <t xml:space="preserve"> </t>
    </r>
    <r>
      <rPr>
        <rFont val="Arial"/>
        <color rgb="FF000000"/>
        <sz val="12.0"/>
      </rPr>
      <t>And that's not the end of it!</t>
    </r>
    <r>
      <rPr>
        <rFont val="Arial"/>
        <color rgb="FF000000"/>
        <sz val="12.0"/>
      </rPr>
      <t xml:space="preserve"> </t>
    </r>
    <r>
      <rPr>
        <rFont val="Arial"/>
        <color rgb="FF000000"/>
        <sz val="12.0"/>
      </rPr>
      <t>The waste is dumped into big plastic bags, the bags are picked up by trucks and taken to various sites to be composted (12% in France), incinerated (31%) or simply buried in a landfill (55%).</t>
    </r>
    <r>
      <rPr>
        <rFont val="Arial"/>
        <color rgb="FF000000"/>
        <sz val="12.0"/>
      </rPr>
      <t xml:space="preserve"> </t>
    </r>
    <r>
      <rPr>
        <rFont val="Arial"/>
        <color rgb="FF000000"/>
        <sz val="12.0"/>
      </rPr>
      <t>This all means more GHG emissions.!</t>
    </r>
  </si>
  <si>
    <r>
      <rPr>
        <rFont val="Arial"/>
        <b/>
        <color rgb="FF000000"/>
        <sz val="10.0"/>
      </rPr>
      <t>Organic waste</t>
    </r>
  </si>
  <si>
    <r>
      <rPr>
        <rFont val="Arial"/>
        <b/>
        <color rgb="FF000000"/>
        <sz val="10.0"/>
      </rPr>
      <t>Treatment</t>
    </r>
  </si>
  <si>
    <r>
      <rPr>
        <rFont val="Arial"/>
        <b/>
        <color rgb="FF000000"/>
        <sz val="10.0"/>
      </rPr>
      <t>kg of waste</t>
    </r>
  </si>
  <si>
    <r>
      <rPr>
        <rFont val="Arial"/>
        <b/>
        <color rgb="FF000000"/>
        <sz val="10.0"/>
      </rPr>
      <t>Emissions (kgCO2e)</t>
    </r>
  </si>
  <si>
    <r>
      <rPr>
        <rFont val="Arial"/>
        <b/>
        <color rgb="FF000000"/>
        <sz val="10.0"/>
      </rPr>
      <t>Uncertainty</t>
    </r>
  </si>
  <si>
    <r>
      <rPr>
        <rFont val="Arial"/>
        <i/>
        <color rgb="FF000000"/>
        <sz val="10.0"/>
      </rPr>
      <t>Treatment #1</t>
    </r>
  </si>
  <si>
    <r>
      <rPr>
        <rFont val="Arial"/>
        <i/>
        <color rgb="FF000000"/>
        <sz val="10.0"/>
      </rPr>
      <t>Treatment #2</t>
    </r>
  </si>
  <si>
    <r>
      <rPr>
        <rFont val="Arial"/>
        <b/>
        <color rgb="FFFFFFFF"/>
        <sz val="10.0"/>
      </rPr>
      <t>TOTAL</t>
    </r>
  </si>
  <si>
    <r>
      <rPr>
        <rFont val="Arial"/>
        <color rgb="FF000000"/>
        <sz val="12.0"/>
      </rPr>
      <t>There may be other waste as well, for example plastic cutlery or glass containers.</t>
    </r>
    <r>
      <rPr>
        <rFont val="Arial"/>
        <color rgb="FF000000"/>
        <sz val="12.0"/>
      </rPr>
      <t xml:space="preserve"> </t>
    </r>
    <r>
      <rPr>
        <rFont val="Arial"/>
        <color rgb="FF000000"/>
        <sz val="12.0"/>
      </rPr>
      <t>Here is how you can track this waste.</t>
    </r>
  </si>
  <si>
    <r>
      <rPr>
        <rFont val="Arial"/>
        <b/>
        <color rgb="FF000000"/>
        <sz val="10.0"/>
      </rPr>
      <t>Other waste</t>
    </r>
  </si>
  <si>
    <r>
      <rPr>
        <rFont val="Arial"/>
        <b/>
        <color rgb="FF000000"/>
        <sz val="10.0"/>
      </rPr>
      <t>Treatment</t>
    </r>
  </si>
  <si>
    <r>
      <rPr>
        <rFont val="Arial"/>
        <b/>
        <color rgb="FF000000"/>
        <sz val="10.0"/>
      </rPr>
      <t>kg of waste</t>
    </r>
  </si>
  <si>
    <r>
      <rPr>
        <rFont val="Arial"/>
        <b/>
        <color rgb="FF000000"/>
        <sz val="10.0"/>
      </rPr>
      <t>Emissions (kgCO2e)</t>
    </r>
  </si>
  <si>
    <r>
      <rPr>
        <rFont val="Arial"/>
        <b/>
        <color rgb="FF000000"/>
        <sz val="10.0"/>
      </rPr>
      <t>Uncertainty</t>
    </r>
  </si>
  <si>
    <r>
      <rPr>
        <rFont val="Arial"/>
        <i/>
        <color rgb="FF000000"/>
        <sz val="10.0"/>
      </rPr>
      <t>Menu #1</t>
    </r>
  </si>
  <si>
    <r>
      <rPr>
        <rFont val="Arial"/>
        <i/>
        <color rgb="FF000000"/>
        <sz val="10.0"/>
      </rPr>
      <t>Menu #2</t>
    </r>
  </si>
  <si>
    <r>
      <rPr>
        <rFont val="Arial"/>
        <color rgb="FF000000"/>
        <sz val="10.0"/>
      </rPr>
      <t>Menu #3</t>
    </r>
  </si>
  <si>
    <r>
      <rPr>
        <rFont val="Arial"/>
        <b/>
        <color rgb="FFFFFFFF"/>
        <sz val="10.0"/>
      </rPr>
      <t>TOTAL</t>
    </r>
  </si>
  <si>
    <r>
      <rPr>
        <rFont val="Arial"/>
        <b/>
        <color rgb="FFFFFFFF"/>
        <sz val="10.0"/>
      </rPr>
      <t>Emissions factors that you can use in this section:</t>
    </r>
  </si>
  <si>
    <r>
      <rPr>
        <rFont val="Arial"/>
        <b/>
        <color rgb="FFFFFFFF"/>
        <sz val="10.0"/>
      </rPr>
      <t>Ingredients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</si>
  <si>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</si>
  <si>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</si>
  <si>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</si>
  <si>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</si>
  <si>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Chicken breast</t>
    </r>
  </si>
  <si>
    <r>
      <rPr>
        <rFont val="Arial"/>
        <color rgb="FF000000"/>
        <sz val="10.0"/>
      </rPr>
      <t>kgCO2e/kg</t>
    </r>
  </si>
  <si>
    <r>
      <rPr>
        <rFont val="Arial"/>
        <color rgb="FF000000"/>
        <sz val="10.0"/>
      </rPr>
      <t>Base Carbone®</t>
    </r>
  </si>
  <si>
    <r>
      <rPr>
        <rFont val="Arial"/>
        <color rgb="FF000000"/>
        <sz val="10.0"/>
      </rPr>
      <t>Bacon bits</t>
    </r>
  </si>
  <si>
    <r>
      <rPr>
        <rFont val="Arial"/>
        <color rgb="FF000000"/>
        <sz val="10.0"/>
      </rPr>
      <t>kgCO2e/kg</t>
    </r>
  </si>
  <si>
    <r>
      <rPr>
        <rFont val="Arial"/>
        <color rgb="FF000000"/>
        <sz val="10.0"/>
      </rPr>
      <t>Base Carbone®</t>
    </r>
  </si>
  <si>
    <r>
      <rPr>
        <rFont val="Arial"/>
        <color rgb="FF000000"/>
        <sz val="10.0"/>
      </rPr>
      <t>Pork sausage (cooked)</t>
    </r>
  </si>
  <si>
    <r>
      <rPr>
        <rFont val="Arial"/>
        <color rgb="FF000000"/>
        <sz val="10.0"/>
      </rPr>
      <t>kgCO2e/kg</t>
    </r>
  </si>
  <si>
    <r>
      <rPr>
        <rFont val="Arial"/>
        <color rgb="FF000000"/>
        <sz val="10.0"/>
      </rPr>
      <t>Base Carbone®</t>
    </r>
  </si>
  <si>
    <r>
      <rPr>
        <rFont val="Arial"/>
        <color rgb="FF000000"/>
        <sz val="10.0"/>
      </rPr>
      <t>Beef steak</t>
    </r>
  </si>
  <si>
    <r>
      <rPr>
        <rFont val="Arial"/>
        <color rgb="FF000000"/>
        <sz val="10.0"/>
      </rPr>
      <t>kgCO2e/kg</t>
    </r>
  </si>
  <si>
    <r>
      <rPr>
        <rFont val="Arial"/>
        <color rgb="FF000000"/>
        <sz val="10.0"/>
      </rPr>
      <t>Base Carbone®</t>
    </r>
  </si>
  <si>
    <r>
      <rPr>
        <rFont val="Arial"/>
        <color rgb="FF000000"/>
        <sz val="10.0"/>
      </rPr>
      <t>Pork meat</t>
    </r>
  </si>
  <si>
    <r>
      <rPr>
        <rFont val="Arial"/>
        <color rgb="FF000000"/>
        <sz val="10.0"/>
      </rPr>
      <t>kgCO2e/kg</t>
    </r>
  </si>
  <si>
    <r>
      <rPr>
        <rFont val="Arial"/>
        <color rgb="FF000000"/>
        <sz val="10.0"/>
      </rPr>
      <t>Base Carbone®</t>
    </r>
  </si>
  <si>
    <r>
      <rPr>
        <rFont val="Arial"/>
        <color rgb="FF000000"/>
        <sz val="10.0"/>
      </rPr>
      <t>Pork sausage (dried/salted)</t>
    </r>
  </si>
  <si>
    <r>
      <rPr>
        <rFont val="Arial"/>
        <color rgb="FF000000"/>
        <sz val="10.0"/>
      </rPr>
      <t>kgCO2e/kg</t>
    </r>
  </si>
  <si>
    <r>
      <rPr>
        <rFont val="Arial"/>
        <color rgb="FF000000"/>
        <sz val="10.0"/>
      </rPr>
      <t>Base Carbone®</t>
    </r>
  </si>
  <si>
    <r>
      <rPr>
        <rFont val="Arial"/>
        <color rgb="FF000000"/>
        <sz val="10.0"/>
      </rPr>
      <t>Tuna fish (canned)</t>
    </r>
  </si>
  <si>
    <r>
      <rPr>
        <rFont val="Arial"/>
        <color rgb="FF000000"/>
        <sz val="10.0"/>
      </rPr>
      <t>kgCO2e/kg</t>
    </r>
  </si>
  <si>
    <r>
      <rPr>
        <rFont val="Arial"/>
        <color rgb="FF000000"/>
        <sz val="10.0"/>
      </rPr>
      <t>Base Carbone®</t>
    </r>
  </si>
  <si>
    <r>
      <rPr>
        <rFont val="Arial"/>
        <color rgb="FF000000"/>
        <sz val="10.0"/>
      </rPr>
      <t>Trout or salmon (steak)</t>
    </r>
  </si>
  <si>
    <r>
      <rPr>
        <rFont val="Arial"/>
        <color rgb="FF000000"/>
        <sz val="10.0"/>
      </rPr>
      <t>kgCO2e/kg</t>
    </r>
  </si>
  <si>
    <r>
      <rPr>
        <rFont val="Arial"/>
        <color rgb="FF000000"/>
        <sz val="10.0"/>
      </rPr>
      <t>Base Carbone®</t>
    </r>
  </si>
  <si>
    <r>
      <rPr>
        <rFont val="Arial"/>
        <color rgb="FF000000"/>
        <sz val="10.0"/>
      </rPr>
      <t>Trout or salmon (smoked)</t>
    </r>
  </si>
  <si>
    <r>
      <rPr>
        <rFont val="Arial"/>
        <color rgb="FF000000"/>
        <sz val="10.0"/>
      </rPr>
      <t>kgCO2e/kg</t>
    </r>
  </si>
  <si>
    <r>
      <rPr>
        <rFont val="Arial"/>
        <color rgb="FF000000"/>
        <sz val="10.0"/>
      </rPr>
      <t>Base Carbone®</t>
    </r>
  </si>
  <si>
    <r>
      <rPr>
        <rFont val="Arial"/>
        <color rgb="FF000000"/>
        <sz val="10.0"/>
      </rPr>
      <t>Fish (filet)</t>
    </r>
  </si>
  <si>
    <r>
      <rPr>
        <rFont val="Arial"/>
        <color rgb="FF000000"/>
        <sz val="10.0"/>
      </rPr>
      <t>kgCO2e/kg</t>
    </r>
  </si>
  <si>
    <r>
      <rPr>
        <rFont val="Arial"/>
        <color rgb="FF000000"/>
        <sz val="10.0"/>
      </rPr>
      <t>Base Carbone®</t>
    </r>
  </si>
  <si>
    <r>
      <rPr>
        <rFont val="Arial"/>
        <color rgb="FF000000"/>
        <sz val="10.0"/>
      </rPr>
      <t>Egg</t>
    </r>
  </si>
  <si>
    <r>
      <rPr>
        <rFont val="Arial"/>
        <color rgb="FF000000"/>
        <sz val="10.0"/>
      </rPr>
      <t>kgCO2e/kg</t>
    </r>
  </si>
  <si>
    <r>
      <rPr>
        <rFont val="Arial"/>
        <color rgb="FF000000"/>
        <sz val="10.0"/>
      </rPr>
      <t>Base Carbone®</t>
    </r>
  </si>
  <si>
    <r>
      <rPr>
        <rFont val="Arial"/>
        <color rgb="FF000000"/>
        <sz val="10.0"/>
      </rPr>
      <t>Butter</t>
    </r>
  </si>
  <si>
    <r>
      <rPr>
        <rFont val="Arial"/>
        <color rgb="FF000000"/>
        <sz val="10.0"/>
      </rPr>
      <t>kgCO2e/kg</t>
    </r>
  </si>
  <si>
    <r>
      <rPr>
        <rFont val="Arial"/>
        <color rgb="FF000000"/>
        <sz val="10.0"/>
      </rPr>
      <t>Base Carbone®</t>
    </r>
  </si>
  <si>
    <r>
      <rPr>
        <rFont val="Arial"/>
        <color rgb="FF000000"/>
        <sz val="10.0"/>
      </rPr>
      <t>Cereals/grains</t>
    </r>
  </si>
  <si>
    <r>
      <rPr>
        <rFont val="Arial"/>
        <color rgb="FF000000"/>
        <sz val="10.0"/>
      </rPr>
      <t>kgCO2e/kg</t>
    </r>
  </si>
  <si>
    <r>
      <rPr>
        <rFont val="Arial"/>
        <color rgb="FF000000"/>
        <sz val="10.0"/>
      </rPr>
      <t>Base Carbone®</t>
    </r>
  </si>
  <si>
    <r>
      <rPr>
        <rFont val="Arial"/>
        <color rgb="FF000000"/>
        <sz val="10.0"/>
      </rPr>
      <t>Frozen fries (potato)</t>
    </r>
  </si>
  <si>
    <r>
      <rPr>
        <rFont val="Arial"/>
        <color rgb="FF000000"/>
        <sz val="10.0"/>
      </rPr>
      <t>kgCO2e/kg</t>
    </r>
  </si>
  <si>
    <r>
      <rPr>
        <rFont val="Arial"/>
        <color rgb="FF000000"/>
        <sz val="10.0"/>
      </rPr>
      <t>Base Carbone®</t>
    </r>
  </si>
  <si>
    <r>
      <rPr>
        <rFont val="Arial"/>
        <color rgb="FF000000"/>
        <sz val="10.0"/>
      </rPr>
      <t>Bread</t>
    </r>
  </si>
  <si>
    <r>
      <rPr>
        <rFont val="Arial"/>
        <color rgb="FF000000"/>
        <sz val="10.0"/>
      </rPr>
      <t>kgCO2e/kg</t>
    </r>
  </si>
  <si>
    <r>
      <rPr>
        <rFont val="Arial"/>
        <color rgb="FF000000"/>
        <sz val="10.0"/>
      </rPr>
      <t>Base Carbone®</t>
    </r>
  </si>
  <si>
    <r>
      <rPr>
        <rFont val="Arial"/>
        <color rgb="FF000000"/>
        <sz val="10.0"/>
      </rPr>
      <t>Pasta</t>
    </r>
  </si>
  <si>
    <r>
      <rPr>
        <rFont val="Arial"/>
        <color rgb="FF000000"/>
        <sz val="10.0"/>
      </rPr>
      <t>kgCO2e/kg</t>
    </r>
  </si>
  <si>
    <r>
      <rPr>
        <rFont val="Arial"/>
        <color rgb="FF000000"/>
        <sz val="10.0"/>
      </rPr>
      <t>Base Carbone®</t>
    </r>
  </si>
  <si>
    <r>
      <rPr>
        <rFont val="Arial"/>
        <color rgb="FF000000"/>
        <sz val="10.0"/>
      </rPr>
      <t>Rice</t>
    </r>
  </si>
  <si>
    <r>
      <rPr>
        <rFont val="Arial"/>
        <color rgb="FF000000"/>
        <sz val="10.0"/>
      </rPr>
      <t>kgCO2e/kg</t>
    </r>
  </si>
  <si>
    <r>
      <rPr>
        <rFont val="Arial"/>
        <color rgb="FF000000"/>
        <sz val="10.0"/>
      </rPr>
      <t>Base Carbone®</t>
    </r>
  </si>
  <si>
    <r>
      <rPr>
        <rFont val="Arial"/>
        <color rgb="FF000000"/>
        <sz val="10.0"/>
      </rPr>
      <t>Semolina</t>
    </r>
  </si>
  <si>
    <r>
      <rPr>
        <rFont val="Arial"/>
        <color rgb="FF000000"/>
        <sz val="10.0"/>
      </rPr>
      <t>kgCO2e/kg</t>
    </r>
  </si>
  <si>
    <r>
      <rPr>
        <rFont val="Arial"/>
        <color rgb="FF000000"/>
        <sz val="10.0"/>
      </rPr>
      <t>Base Carbone®</t>
    </r>
  </si>
  <si>
    <r>
      <rPr>
        <rFont val="Arial"/>
        <color rgb="FF000000"/>
        <sz val="10.0"/>
      </rPr>
      <t>Broccoli</t>
    </r>
  </si>
  <si>
    <r>
      <rPr>
        <rFont val="Arial"/>
        <color rgb="FF000000"/>
        <sz val="10.0"/>
      </rPr>
      <t>kgCO2e/kg</t>
    </r>
  </si>
  <si>
    <r>
      <rPr>
        <rFont val="Arial"/>
        <color rgb="FF000000"/>
        <sz val="10.0"/>
      </rPr>
      <t>Base Carbone®</t>
    </r>
  </si>
  <si>
    <r>
      <rPr>
        <rFont val="Arial"/>
        <color rgb="FF000000"/>
        <sz val="10.0"/>
      </rPr>
      <t>Carrots</t>
    </r>
  </si>
  <si>
    <r>
      <rPr>
        <rFont val="Arial"/>
        <color rgb="FF000000"/>
        <sz val="10.0"/>
      </rPr>
      <t>kgCO2e/kg</t>
    </r>
  </si>
  <si>
    <r>
      <rPr>
        <rFont val="Arial"/>
        <color rgb="FF000000"/>
        <sz val="10.0"/>
      </rPr>
      <t>Base Carbone®</t>
    </r>
  </si>
  <si>
    <r>
      <rPr>
        <rFont val="Arial"/>
        <color rgb="FF000000"/>
        <sz val="10.0"/>
      </rPr>
      <t>Mushrooms</t>
    </r>
  </si>
  <si>
    <r>
      <rPr>
        <rFont val="Arial"/>
        <color rgb="FF000000"/>
        <sz val="10.0"/>
      </rPr>
      <t>kgCO2e/kg</t>
    </r>
  </si>
  <si>
    <r>
      <rPr>
        <rFont val="Arial"/>
        <color rgb="FF000000"/>
        <sz val="10.0"/>
      </rPr>
      <t>Base Carbone®</t>
    </r>
  </si>
  <si>
    <r>
      <rPr>
        <rFont val="Arial"/>
        <color rgb="FF000000"/>
        <sz val="10.0"/>
      </rPr>
      <t>Cauliflower</t>
    </r>
  </si>
  <si>
    <r>
      <rPr>
        <rFont val="Arial"/>
        <color rgb="FF000000"/>
        <sz val="10.0"/>
      </rPr>
      <t>kgCO2e/kg</t>
    </r>
  </si>
  <si>
    <r>
      <rPr>
        <rFont val="Arial"/>
        <color rgb="FF000000"/>
        <sz val="10.0"/>
      </rPr>
      <t>Base Carbone®</t>
    </r>
  </si>
  <si>
    <r>
      <rPr>
        <rFont val="Arial"/>
        <color rgb="FF000000"/>
        <sz val="10.0"/>
      </rPr>
      <t>Courgette/zucchini</t>
    </r>
  </si>
  <si>
    <r>
      <rPr>
        <rFont val="Arial"/>
        <color rgb="FF000000"/>
        <sz val="10.0"/>
      </rPr>
      <t>kgCO2e/kg</t>
    </r>
  </si>
  <si>
    <r>
      <rPr>
        <rFont val="Arial"/>
        <color rgb="FF000000"/>
        <sz val="10.0"/>
      </rPr>
      <t>Base Carbone®</t>
    </r>
  </si>
  <si>
    <r>
      <rPr>
        <rFont val="Arial"/>
        <color rgb="FF000000"/>
        <sz val="10.0"/>
      </rPr>
      <t>Lettuce</t>
    </r>
  </si>
  <si>
    <r>
      <rPr>
        <rFont val="Arial"/>
        <color rgb="FF000000"/>
        <sz val="10.0"/>
      </rPr>
      <t>kgCO2e/kg</t>
    </r>
  </si>
  <si>
    <r>
      <rPr>
        <rFont val="Arial"/>
        <color rgb="FF000000"/>
        <sz val="10.0"/>
      </rPr>
      <t>Base Carbone®</t>
    </r>
  </si>
  <si>
    <r>
      <rPr>
        <rFont val="Arial"/>
        <color rgb="FF000000"/>
        <sz val="10.0"/>
      </rPr>
      <t>Tomato sauce</t>
    </r>
  </si>
  <si>
    <r>
      <rPr>
        <rFont val="Arial"/>
        <color rgb="FF000000"/>
        <sz val="10.0"/>
      </rPr>
      <t>kgCO2e/kg</t>
    </r>
  </si>
  <si>
    <r>
      <rPr>
        <rFont val="Arial"/>
        <color rgb="FF000000"/>
        <sz val="10.0"/>
      </rPr>
      <t>Base Carbone®</t>
    </r>
  </si>
  <si>
    <r>
      <rPr>
        <rFont val="Arial"/>
        <color rgb="FF000000"/>
        <sz val="10.0"/>
      </rPr>
      <t>Bananas</t>
    </r>
  </si>
  <si>
    <r>
      <rPr>
        <rFont val="Arial"/>
        <color rgb="FF000000"/>
        <sz val="10.0"/>
      </rPr>
      <t>kgCO2e/kg</t>
    </r>
  </si>
  <si>
    <r>
      <rPr>
        <rFont val="Arial"/>
        <color rgb="FF000000"/>
        <sz val="10.0"/>
      </rPr>
      <t>Base Carbone®</t>
    </r>
  </si>
  <si>
    <r>
      <rPr>
        <rFont val="Arial"/>
        <color rgb="FF000000"/>
        <sz val="10.0"/>
      </rPr>
      <t>Strawberries (out of season)</t>
    </r>
  </si>
  <si>
    <r>
      <rPr>
        <rFont val="Arial"/>
        <color rgb="FF000000"/>
        <sz val="10.0"/>
      </rPr>
      <t>kgCO2e/kg</t>
    </r>
  </si>
  <si>
    <r>
      <rPr>
        <rFont val="Arial"/>
        <color rgb="FF000000"/>
        <sz val="10.0"/>
      </rPr>
      <t>Base Carbone®</t>
    </r>
  </si>
  <si>
    <r>
      <rPr>
        <rFont val="Arial"/>
        <color rgb="FF000000"/>
        <sz val="10.0"/>
      </rPr>
      <t>Strawberries (in season)</t>
    </r>
  </si>
  <si>
    <r>
      <rPr>
        <rFont val="Arial"/>
        <color rgb="FF000000"/>
        <sz val="10.0"/>
      </rPr>
      <t>kgCO2e/kg</t>
    </r>
  </si>
  <si>
    <r>
      <rPr>
        <rFont val="Arial"/>
        <color rgb="FF000000"/>
        <sz val="10.0"/>
      </rPr>
      <t>Base Carbone®</t>
    </r>
  </si>
  <si>
    <r>
      <rPr>
        <rFont val="Arial"/>
        <color rgb="FF000000"/>
        <sz val="10.0"/>
      </rPr>
      <t>Tangerines</t>
    </r>
  </si>
  <si>
    <r>
      <rPr>
        <rFont val="Arial"/>
        <color rgb="FF000000"/>
        <sz val="10.0"/>
      </rPr>
      <t>kgCO2e/kg</t>
    </r>
  </si>
  <si>
    <r>
      <rPr>
        <rFont val="Arial"/>
        <color rgb="FF000000"/>
        <sz val="10.0"/>
      </rPr>
      <t>Base Carbone®</t>
    </r>
  </si>
  <si>
    <r>
      <rPr>
        <rFont val="Arial"/>
        <color rgb="FF000000"/>
        <sz val="10.0"/>
      </rPr>
      <t>Oranges</t>
    </r>
  </si>
  <si>
    <r>
      <rPr>
        <rFont val="Arial"/>
        <color rgb="FF000000"/>
        <sz val="10.0"/>
      </rPr>
      <t>kgCO2e/kg</t>
    </r>
  </si>
  <si>
    <r>
      <rPr>
        <rFont val="Arial"/>
        <color rgb="FF000000"/>
        <sz val="10.0"/>
      </rPr>
      <t>Base Carbone®</t>
    </r>
  </si>
  <si>
    <r>
      <rPr>
        <rFont val="Arial"/>
        <color rgb="FF000000"/>
        <sz val="10.0"/>
      </rPr>
      <t>Apples</t>
    </r>
  </si>
  <si>
    <r>
      <rPr>
        <rFont val="Arial"/>
        <color rgb="FF000000"/>
        <sz val="10.0"/>
      </rPr>
      <t>kgCO2e/kg</t>
    </r>
  </si>
  <si>
    <r>
      <rPr>
        <rFont val="Arial"/>
        <color rgb="FF000000"/>
        <sz val="10.0"/>
      </rPr>
      <t>Base Carbone®</t>
    </r>
  </si>
  <si>
    <r>
      <rPr>
        <rFont val="Arial"/>
        <color rgb="FF000000"/>
        <sz val="10.0"/>
      </rPr>
      <t>Grapes</t>
    </r>
  </si>
  <si>
    <r>
      <rPr>
        <rFont val="Arial"/>
        <color rgb="FF000000"/>
        <sz val="10.0"/>
      </rPr>
      <t>kgCO2e/kg</t>
    </r>
  </si>
  <si>
    <r>
      <rPr>
        <rFont val="Arial"/>
        <color rgb="FF000000"/>
        <sz val="10.0"/>
      </rPr>
      <t>Base Carbone®</t>
    </r>
  </si>
  <si>
    <r>
      <rPr>
        <rFont val="Arial"/>
        <color rgb="FF000000"/>
        <sz val="10.0"/>
      </rPr>
      <t>Hard cheese</t>
    </r>
  </si>
  <si>
    <r>
      <rPr>
        <rFont val="Arial"/>
        <color rgb="FF000000"/>
        <sz val="10.0"/>
      </rPr>
      <t>kgCO2e/kg</t>
    </r>
  </si>
  <si>
    <r>
      <rPr>
        <rFont val="Arial"/>
        <color rgb="FF000000"/>
        <sz val="10.0"/>
      </rPr>
      <t>Base Carbone®</t>
    </r>
  </si>
  <si>
    <r>
      <rPr>
        <rFont val="Arial"/>
        <color rgb="FF000000"/>
        <sz val="10.0"/>
      </rPr>
      <t>Soft cheese</t>
    </r>
  </si>
  <si>
    <r>
      <rPr>
        <rFont val="Arial"/>
        <color rgb="FF000000"/>
        <sz val="10.0"/>
      </rPr>
      <t>kgCO2e/kg</t>
    </r>
  </si>
  <si>
    <r>
      <rPr>
        <rFont val="Arial"/>
        <color rgb="FF000000"/>
        <sz val="10.0"/>
      </rPr>
      <t>Base Carbone®</t>
    </r>
  </si>
  <si>
    <r>
      <rPr>
        <rFont val="Arial"/>
        <color rgb="FF000000"/>
        <sz val="10.0"/>
      </rPr>
      <t>Yoghurt</t>
    </r>
  </si>
  <si>
    <r>
      <rPr>
        <rFont val="Arial"/>
        <color rgb="FF000000"/>
        <sz val="10.0"/>
      </rPr>
      <t>kgCO2e/kg</t>
    </r>
  </si>
  <si>
    <r>
      <rPr>
        <rFont val="Arial"/>
        <color rgb="FF000000"/>
        <sz val="10.0"/>
      </rPr>
      <t>Base Carbone®</t>
    </r>
  </si>
  <si>
    <r>
      <rPr>
        <rFont val="Arial"/>
        <b/>
        <color rgb="FFFFFFFF"/>
        <sz val="10.0"/>
      </rPr>
      <t>Road haulage of goods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</si>
  <si>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</si>
  <si>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</si>
  <si>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</si>
  <si>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</si>
  <si>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t>Incertitude</t>
  </si>
  <si>
    <r>
      <rPr>
        <rFont val="Arial"/>
        <color rgb="FF000000"/>
        <sz val="10.0"/>
      </rPr>
      <t>Delivery truck (authorized loaded weight 19t)</t>
    </r>
  </si>
  <si>
    <r>
      <rPr>
        <rFont val="Arial"/>
        <color rgb="FF000000"/>
        <sz val="10.0"/>
      </rPr>
      <t>kgCO2e/tonne.km</t>
    </r>
  </si>
  <si>
    <r>
      <rPr>
        <rFont val="Arial"/>
        <color rgb="FF000000"/>
        <sz val="10.0"/>
      </rPr>
      <t>Base Carbone®</t>
    </r>
  </si>
  <si>
    <t>0-5%</t>
  </si>
  <si>
    <r>
      <rPr>
        <rFont val="Arial"/>
        <color rgb="FF000000"/>
        <sz val="10.0"/>
      </rPr>
      <t>Local delivery vehicle (authorized loaded weight 7.5t)</t>
    </r>
  </si>
  <si>
    <r>
      <rPr>
        <rFont val="Arial"/>
        <color rgb="FF000000"/>
        <sz val="10.0"/>
      </rPr>
      <t>kgCO2e/tonne.km</t>
    </r>
  </si>
  <si>
    <r>
      <rPr>
        <rFont val="Arial"/>
        <color rgb="FF000000"/>
        <sz val="10.0"/>
      </rPr>
      <t>Base Carbone®</t>
    </r>
  </si>
  <si>
    <t>6-10%</t>
  </si>
  <si>
    <r>
      <rPr>
        <rFont val="Arial"/>
        <color rgb="FF000000"/>
        <sz val="10.0"/>
      </rPr>
      <t>Large volume 26t articulated lorry</t>
    </r>
  </si>
  <si>
    <r>
      <rPr>
        <rFont val="Arial"/>
        <color rgb="FF000000"/>
        <sz val="10.0"/>
      </rPr>
      <t>kgCO2e/tonne.km</t>
    </r>
  </si>
  <si>
    <r>
      <rPr>
        <rFont val="Arial"/>
        <color rgb="FF000000"/>
        <sz val="10.0"/>
      </rPr>
      <t>Base Carbone®</t>
    </r>
  </si>
  <si>
    <t>11-20%</t>
  </si>
  <si>
    <r>
      <rPr>
        <rFont val="Arial"/>
        <color rgb="FF000000"/>
        <sz val="10.0"/>
      </rPr>
      <t>Large volume 40t articulated lorry</t>
    </r>
  </si>
  <si>
    <r>
      <rPr>
        <rFont val="Arial"/>
        <color rgb="FF000000"/>
        <sz val="10.0"/>
      </rPr>
      <t>kgC</t>
    </r>
    <r>
      <rPr>
        <rFont val="Arial"/>
        <color rgb="FF000000"/>
        <sz val="10.0"/>
      </rPr>
      <t>O2e/tonne.km</t>
    </r>
  </si>
  <si>
    <r>
      <rPr>
        <rFont val="Arial"/>
        <color rgb="FF000000"/>
        <sz val="10.0"/>
      </rPr>
      <t>Base Carbone®</t>
    </r>
  </si>
  <si>
    <t>21-30%</t>
  </si>
  <si>
    <r>
      <rPr>
        <rFont val="Arial"/>
        <color rgb="FF000000"/>
        <sz val="10.0"/>
      </rPr>
      <t>Light utility vehicle</t>
    </r>
  </si>
  <si>
    <r>
      <rPr>
        <rFont val="Arial"/>
        <color rgb="FF000000"/>
        <sz val="10.0"/>
      </rPr>
      <t>kgCO2e/tonne.km</t>
    </r>
  </si>
  <si>
    <r>
      <rPr>
        <rFont val="Arial"/>
        <color rgb="FF000000"/>
        <sz val="10.0"/>
      </rPr>
      <t>Base Carbone®</t>
    </r>
  </si>
  <si>
    <t>31-50%</t>
  </si>
  <si>
    <r>
      <rPr>
        <rFont val="Arial"/>
        <color rgb="FF000000"/>
        <sz val="10.0"/>
      </rPr>
      <t xml:space="preserve">Air freight – aeroplane </t>
    </r>
    <r>
      <rPr>
        <rFont val="Arial"/>
        <color rgb="FF000000"/>
        <sz val="10.0"/>
      </rPr>
      <t>&gt;</t>
    </r>
    <r>
      <rPr>
        <rFont val="Arial"/>
        <color rgb="FF000000"/>
        <sz val="10.0"/>
      </rPr>
      <t xml:space="preserve"> 250 seats, distance travelled 3 000-4 000 km, A1 jet fuel</t>
    </r>
  </si>
  <si>
    <r>
      <rPr>
        <rFont val="Arial"/>
        <color rgb="FF000000"/>
        <sz val="10.0"/>
      </rPr>
      <t>kgCO2e/tonne.km</t>
    </r>
  </si>
  <si>
    <r>
      <rPr>
        <rFont val="Arial"/>
        <color rgb="FF000000"/>
        <sz val="10.0"/>
      </rPr>
      <t>Base Carbone®</t>
    </r>
  </si>
  <si>
    <t>Au delà</t>
  </si>
  <si>
    <r>
      <rPr>
        <rFont val="Arial"/>
        <color rgb="FF000000"/>
        <sz val="10.0"/>
      </rPr>
      <t>Freight train (Europe)</t>
    </r>
  </si>
  <si>
    <r>
      <rPr>
        <rFont val="Arial"/>
        <color rgb="FF000000"/>
        <sz val="10.0"/>
      </rPr>
      <t>kgCO2e/tonne.km</t>
    </r>
  </si>
  <si>
    <r>
      <rPr>
        <rFont val="Arial"/>
        <color rgb="FF000000"/>
        <sz val="10.0"/>
      </rPr>
      <t>Base Carbone®</t>
    </r>
  </si>
  <si>
    <r>
      <rPr>
        <rFont val="Arial"/>
        <color rgb="FF000000"/>
        <sz val="10.0"/>
      </rPr>
      <t>Freight train, electric traction, dense merchandise</t>
    </r>
  </si>
  <si>
    <r>
      <rPr>
        <rFont val="Arial"/>
        <color rgb="FF000000"/>
        <sz val="10.0"/>
      </rPr>
      <t>kgCO2e/tonne.km</t>
    </r>
  </si>
  <si>
    <r>
      <rPr>
        <rFont val="Arial"/>
        <color rgb="FF000000"/>
        <sz val="10.0"/>
      </rPr>
      <t>Base Carbone®</t>
    </r>
  </si>
  <si>
    <r>
      <rPr>
        <rFont val="Arial"/>
        <color rgb="FF000000"/>
        <sz val="10.0"/>
      </rPr>
      <t>Cargo ship – under 1 200 TEU</t>
    </r>
  </si>
  <si>
    <r>
      <rPr>
        <rFont val="Arial"/>
        <color rgb="FF000000"/>
        <sz val="10.0"/>
      </rPr>
      <t>kgCO2e/tonne.km</t>
    </r>
  </si>
  <si>
    <r>
      <rPr>
        <rFont val="Arial"/>
        <color rgb="FF000000"/>
        <sz val="10.0"/>
      </rPr>
      <t>Base Carbone®</t>
    </r>
  </si>
  <si>
    <r>
      <rPr>
        <rFont val="Arial"/>
        <color rgb="FF000000"/>
        <sz val="10.0"/>
      </rPr>
      <t>Cargo ship – 3 850 to 7 499 TEU</t>
    </r>
  </si>
  <si>
    <r>
      <rPr>
        <rFont val="Arial"/>
        <color rgb="FF000000"/>
        <sz val="10.0"/>
      </rPr>
      <t>kgCO2e/tonne.km</t>
    </r>
  </si>
  <si>
    <r>
      <rPr>
        <rFont val="Arial"/>
        <color rgb="FF000000"/>
        <sz val="10.0"/>
      </rPr>
      <t>Base Carbone®</t>
    </r>
  </si>
  <si>
    <r>
      <rPr>
        <rFont val="Arial"/>
        <b/>
        <color rgb="FFFFFFFF"/>
        <sz val="10.0"/>
      </rPr>
      <t>Meals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</si>
  <si>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</si>
  <si>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</si>
  <si>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</si>
  <si>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</si>
  <si>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Typical meal</t>
    </r>
  </si>
  <si>
    <r>
      <rPr>
        <rFont val="Arial"/>
        <color rgb="FF000000"/>
        <sz val="10.0"/>
      </rPr>
      <t>kgCO2e/meal</t>
    </r>
  </si>
  <si>
    <r>
      <rPr>
        <rFont val="Arial"/>
        <color rgb="FF000000"/>
        <sz val="10.0"/>
      </rPr>
      <t>Base Carbone®</t>
    </r>
  </si>
  <si>
    <r>
      <rPr>
        <rFont val="Arial"/>
        <color rgb="FF000000"/>
        <sz val="10.0"/>
      </rPr>
      <t>Vegetarian meal</t>
    </r>
  </si>
  <si>
    <r>
      <rPr>
        <rFont val="Arial"/>
        <color rgb="FF000000"/>
        <sz val="10.0"/>
      </rPr>
      <t>kgCO2e/meal</t>
    </r>
  </si>
  <si>
    <r>
      <rPr>
        <rFont val="Arial"/>
        <color rgb="FF000000"/>
        <sz val="10.0"/>
      </rPr>
      <t>Base Carbone®</t>
    </r>
  </si>
  <si>
    <r>
      <rPr>
        <rFont val="Arial"/>
        <color rgb="FF000000"/>
        <sz val="10.0"/>
      </rPr>
      <t>Main course of red meat</t>
    </r>
  </si>
  <si>
    <r>
      <rPr>
        <rFont val="Arial"/>
        <color rgb="FF000000"/>
        <sz val="10.0"/>
      </rPr>
      <t>kgCO2e/meal</t>
    </r>
  </si>
  <si>
    <r>
      <rPr>
        <rFont val="Arial"/>
        <color rgb="FF000000"/>
        <sz val="10.0"/>
      </rPr>
      <t>Base Carbone®</t>
    </r>
  </si>
  <si>
    <r>
      <rPr>
        <rFont val="Arial"/>
        <color rgb="FF000000"/>
        <sz val="10.0"/>
      </rPr>
      <t>Main course of white meat</t>
    </r>
  </si>
  <si>
    <r>
      <rPr>
        <rFont val="Arial"/>
        <color rgb="FF000000"/>
        <sz val="10.0"/>
      </rPr>
      <t>kgCO2e/meal</t>
    </r>
  </si>
  <si>
    <r>
      <rPr>
        <rFont val="Arial"/>
        <color rgb="FF000000"/>
        <sz val="10.0"/>
      </rPr>
      <t>Base Carbone®</t>
    </r>
  </si>
  <si>
    <r>
      <rPr>
        <rFont val="Arial"/>
        <b/>
        <color rgb="FFFFFFFF"/>
        <sz val="10.0"/>
      </rPr>
      <t>Organic waste</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</si>
  <si>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</si>
  <si>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</si>
  <si>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</si>
  <si>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</si>
  <si>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Typical end-of-life treatment</t>
    </r>
  </si>
  <si>
    <r>
      <rPr>
        <rFont val="Arial"/>
        <color rgb="FF000000"/>
        <sz val="10.0"/>
      </rPr>
      <t>kgCO2e/tonne</t>
    </r>
  </si>
  <si>
    <r>
      <rPr>
        <rFont val="Arial"/>
        <color rgb="FF000000"/>
        <sz val="10.0"/>
      </rPr>
      <t>Base Carbone®</t>
    </r>
  </si>
  <si>
    <r>
      <rPr>
        <rFont val="Arial"/>
        <color rgb="FF000000"/>
        <sz val="10.0"/>
      </rPr>
      <t>Landfill</t>
    </r>
  </si>
  <si>
    <r>
      <rPr>
        <rFont val="Arial"/>
        <color rgb="FF000000"/>
        <sz val="10.0"/>
      </rPr>
      <t>kgCO2e/tonne</t>
    </r>
  </si>
  <si>
    <r>
      <rPr>
        <rFont val="Arial"/>
        <color rgb="FF000000"/>
        <sz val="10.0"/>
      </rPr>
      <t>Base Carbone®</t>
    </r>
  </si>
  <si>
    <r>
      <rPr>
        <rFont val="Arial"/>
        <color rgb="FF000000"/>
        <sz val="10.0"/>
      </rPr>
      <t>Incineration</t>
    </r>
  </si>
  <si>
    <r>
      <rPr>
        <rFont val="Arial"/>
        <color rgb="FF000000"/>
        <sz val="10.0"/>
      </rPr>
      <t>kgCO2e/tonne</t>
    </r>
  </si>
  <si>
    <r>
      <rPr>
        <rFont val="Arial"/>
        <color rgb="FF000000"/>
        <sz val="10.0"/>
      </rPr>
      <t>Base Carbone®</t>
    </r>
  </si>
  <si>
    <r>
      <rPr>
        <rFont val="Arial"/>
        <color rgb="FF000000"/>
        <sz val="10.0"/>
      </rPr>
      <t>Compost (industrial)</t>
    </r>
  </si>
  <si>
    <r>
      <rPr>
        <rFont val="Arial"/>
        <color rgb="FF000000"/>
        <sz val="10.0"/>
      </rPr>
      <t>kgCO2e/tonne</t>
    </r>
  </si>
  <si>
    <r>
      <rPr>
        <rFont val="Arial"/>
        <color rgb="FF000000"/>
        <sz val="10.0"/>
      </rPr>
      <t>Base Carbone®</t>
    </r>
  </si>
  <si>
    <r>
      <rPr>
        <rFont val="Arial"/>
        <b/>
        <color rgb="FFFFFFFF"/>
        <sz val="10.0"/>
      </rPr>
      <t>Other waste</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</si>
  <si>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</si>
  <si>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</si>
  <si>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</si>
  <si>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</si>
  <si>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Paper – typical end of life</t>
    </r>
  </si>
  <si>
    <r>
      <rPr>
        <rFont val="Arial"/>
        <color rgb="FF000000"/>
        <sz val="10.0"/>
      </rPr>
      <t>kgCO2e/tonne</t>
    </r>
  </si>
  <si>
    <r>
      <rPr>
        <rFont val="Arial"/>
        <color rgb="FF000000"/>
        <sz val="10.0"/>
      </rPr>
      <t>Base Carbone®</t>
    </r>
  </si>
  <si>
    <r>
      <rPr>
        <rFont val="Arial"/>
        <color rgb="FF000000"/>
        <sz val="10.0"/>
      </rPr>
      <t>Cardboard – typical end of life</t>
    </r>
  </si>
  <si>
    <r>
      <rPr>
        <rFont val="Arial"/>
        <color rgb="FF000000"/>
        <sz val="10.0"/>
      </rPr>
      <t>kgCO2e/tonne</t>
    </r>
  </si>
  <si>
    <r>
      <rPr>
        <rFont val="Arial"/>
        <color rgb="FF000000"/>
        <sz val="10.0"/>
      </rPr>
      <t>Base Carbone®</t>
    </r>
  </si>
  <si>
    <r>
      <rPr>
        <rFont val="Arial"/>
        <color rgb="FF000000"/>
        <sz val="10.0"/>
      </rPr>
      <t>Glass – typical end of life</t>
    </r>
  </si>
  <si>
    <r>
      <rPr>
        <rFont val="Arial"/>
        <color rgb="FF000000"/>
        <sz val="10.0"/>
      </rPr>
      <t>kgCO2e/tonne</t>
    </r>
  </si>
  <si>
    <r>
      <rPr>
        <rFont val="Arial"/>
        <color rgb="FF000000"/>
        <sz val="10.0"/>
      </rPr>
      <t>Base Carbone®</t>
    </r>
  </si>
  <si>
    <r>
      <rPr>
        <rFont val="Arial"/>
        <color rgb="FF000000"/>
        <sz val="10.0"/>
      </rPr>
      <t>Plastic – typical end of life</t>
    </r>
  </si>
  <si>
    <r>
      <rPr>
        <rFont val="Arial"/>
        <color rgb="FF000000"/>
        <sz val="10.0"/>
      </rPr>
      <t>kgCO2e/tonne</t>
    </r>
  </si>
  <si>
    <r>
      <rPr>
        <rFont val="Arial"/>
        <color rgb="FF000000"/>
        <sz val="10.0"/>
      </rPr>
      <t>Base Carbone®</t>
    </r>
  </si>
  <si>
    <r>
      <rPr>
        <rFont val="Arial"/>
        <b/>
        <color rgb="FFFFFFFF"/>
        <sz val="10.0"/>
      </rPr>
      <t>Note the names of the people who are working on this topic:</t>
    </r>
  </si>
  <si>
    <r>
      <rPr>
        <rFont val="Arial"/>
        <b/>
        <color rgb="FFFFFFFF"/>
        <sz val="10.0"/>
      </rPr>
      <t>How much time have you spent on this category?</t>
    </r>
  </si>
  <si>
    <r>
      <rPr>
        <rFont val="Arial"/>
        <b/>
        <color rgb="FF000000"/>
        <sz val="10.0"/>
      </rPr>
      <t>Introductory level: travel by students</t>
    </r>
  </si>
  <si>
    <r>
      <rPr>
        <rFont val="Arial"/>
        <b/>
        <color rgb="FFFFFFFF"/>
        <sz val="10.0"/>
      </rPr>
      <t>The data collection tool to be used for this tab is:</t>
    </r>
  </si>
  <si>
    <r>
      <rPr>
        <rFont val="Arial"/>
        <i/>
        <color rgb="FF000000"/>
        <sz val="10.0"/>
      </rPr>
      <t>Will soon be available</t>
    </r>
  </si>
  <si>
    <r>
      <rPr>
        <rFont val="Arial"/>
        <b/>
        <color rgb="FF000000"/>
        <sz val="10.0"/>
      </rPr>
      <t>Advanced level: teaching and administrative staff, school trips</t>
    </r>
  </si>
  <si>
    <r>
      <rPr>
        <rFont val="Arial"/>
        <color rgb="FF000000"/>
        <sz val="12.0"/>
      </rPr>
      <t>In general school students use public transportation or school buses in the morning and at the end of the day, or come to school by car.</t>
    </r>
    <r>
      <rPr>
        <rFont val="Arial"/>
        <color rgb="FF000000"/>
        <sz val="12.0"/>
      </rPr>
      <t xml:space="preserve"> </t>
    </r>
    <r>
      <rPr>
        <rFont val="Arial"/>
        <color rgb="FF000000"/>
        <sz val="12.0"/>
      </rPr>
      <t>Distribute this questionnaire to all the students in the school to find out how many travel by car and how many by public transport or school bus.</t>
    </r>
    <r>
      <rPr>
        <rFont val="Arial"/>
        <color rgb="FF000000"/>
        <sz val="12.0"/>
      </rPr>
      <t xml:space="preserve"> </t>
    </r>
    <r>
      <rPr>
        <rFont val="Arial"/>
        <color rgb="FF000000"/>
        <sz val="12.0"/>
      </rPr>
      <t>You will also need to know the distance travelled for each one-way trip.</t>
    </r>
    <r>
      <rPr>
        <rFont val="Arial"/>
        <color rgb="FF000000"/>
        <sz val="12.0"/>
      </rPr>
      <t xml:space="preserve"> </t>
    </r>
    <r>
      <rPr>
        <rFont val="Arial"/>
        <color rgb="FF000000"/>
        <sz val="12.0"/>
      </rPr>
      <t>Once you have this information the distances must be broken down by type of vehicle (diesel or gasoline automobile, train, bus). Then you can fill out the cells below.</t>
    </r>
    <r>
      <rPr>
        <rFont val="Arial"/>
        <color rgb="FF000000"/>
        <sz val="12.0"/>
      </rPr>
      <t xml:space="preserve"> </t>
    </r>
    <r>
      <rPr>
        <rFont val="Arial"/>
        <color rgb="FF000000"/>
        <sz val="12.0"/>
      </rPr>
      <t>Remember to check bus and train itineraries to accurately report the number of kilometres travelled.</t>
    </r>
  </si>
  <si>
    <r>
      <rPr>
        <rFont val="Arial"/>
        <b/>
        <color rgb="FF000000"/>
        <sz val="10.0"/>
      </rPr>
      <t>Travel by students</t>
    </r>
  </si>
  <si>
    <r>
      <rPr>
        <rFont val="Arial"/>
        <b/>
        <color rgb="FF000000"/>
        <sz val="10.0"/>
      </rPr>
      <t>km</t>
    </r>
  </si>
  <si>
    <r>
      <rPr>
        <rFont val="Arial"/>
        <b/>
        <color rgb="FF000000"/>
        <sz val="10.0"/>
      </rPr>
      <t>Emissions (kgCO2e)</t>
    </r>
  </si>
  <si>
    <r>
      <rPr>
        <rFont val="Arial"/>
        <b/>
        <color rgb="FF000000"/>
        <sz val="10.0"/>
      </rPr>
      <t>Uncertainty</t>
    </r>
  </si>
  <si>
    <r>
      <rPr>
        <rFont val="Arial"/>
        <i/>
        <color rgb="FF000000"/>
        <sz val="10.0"/>
      </rPr>
      <t># by car 1</t>
    </r>
  </si>
  <si>
    <t>Personal car – gasoline/petrol</t>
  </si>
  <si>
    <r>
      <rPr>
        <rFont val="Arial"/>
        <i/>
        <color rgb="FF000000"/>
        <sz val="10.0"/>
      </rPr>
      <t># by car 2</t>
    </r>
  </si>
  <si>
    <r>
      <rPr>
        <rFont val="Arial"/>
        <i/>
        <color rgb="FF000000"/>
        <sz val="10.0"/>
      </rPr>
      <t># by bus</t>
    </r>
  </si>
  <si>
    <r>
      <rPr>
        <rFont val="Arial"/>
        <i/>
        <color rgb="FF000000"/>
        <sz val="10.0"/>
      </rPr>
      <t># by train</t>
    </r>
  </si>
  <si>
    <r>
      <rPr>
        <rFont val="Arial"/>
        <b/>
        <color rgb="FFFFFFFF"/>
        <sz val="10.0"/>
      </rPr>
      <t>TOTAL</t>
    </r>
  </si>
  <si>
    <r>
      <rPr>
        <rFont val="Arial"/>
        <color rgb="FF000000"/>
        <sz val="12.0"/>
      </rPr>
      <t>To go a bit farther, it would be interesting to record travel by school staff as well.</t>
    </r>
    <r>
      <rPr>
        <rFont val="Arial"/>
        <color rgb="FF000000"/>
        <sz val="12.0"/>
      </rPr>
      <t xml:space="preserve"> </t>
    </r>
    <r>
      <rPr>
        <rFont val="Arial"/>
        <color rgb="FF000000"/>
        <sz val="12.0"/>
      </rPr>
      <t xml:space="preserve">As for students, a questionnaire is a good way to start collecting data </t>
    </r>
    <r>
      <rPr>
        <rFont val="Arial"/>
        <color rgb="FF000000"/>
        <sz val="12.0"/>
      </rPr>
      <t xml:space="preserve"> </t>
    </r>
    <r>
      <rPr>
        <rFont val="Arial"/>
        <color rgb="FF000000"/>
        <sz val="12.0"/>
      </rPr>
      <t>for each type of travel.</t>
    </r>
  </si>
  <si>
    <r>
      <rPr>
        <rFont val="Arial"/>
        <b/>
        <color rgb="FF000000"/>
        <sz val="10.0"/>
      </rPr>
      <t>Travel by staff</t>
    </r>
  </si>
  <si>
    <r>
      <rPr>
        <rFont val="Arial"/>
        <b/>
        <color rgb="FF000000"/>
        <sz val="10.0"/>
      </rPr>
      <t>km</t>
    </r>
  </si>
  <si>
    <r>
      <rPr>
        <rFont val="Arial"/>
        <b/>
        <color rgb="FF000000"/>
        <sz val="10.0"/>
      </rPr>
      <t>Emissions (kgCO2e)</t>
    </r>
  </si>
  <si>
    <r>
      <rPr>
        <rFont val="Arial"/>
        <b/>
        <color rgb="FF000000"/>
        <sz val="10.0"/>
      </rPr>
      <t>Uncertainty</t>
    </r>
  </si>
  <si>
    <r>
      <rPr>
        <rFont val="Arial"/>
        <i/>
        <color rgb="FF000000"/>
        <sz val="10.0"/>
      </rPr>
      <t># by car 1</t>
    </r>
  </si>
  <si>
    <r>
      <rPr>
        <rFont val="Arial"/>
        <i/>
        <color rgb="FF000000"/>
        <sz val="10.0"/>
      </rPr>
      <t># by car 2</t>
    </r>
  </si>
  <si>
    <r>
      <rPr>
        <rFont val="Arial"/>
        <i/>
        <color rgb="FF000000"/>
        <sz val="10.0"/>
      </rPr>
      <t># by bus</t>
    </r>
  </si>
  <si>
    <r>
      <rPr>
        <rFont val="Arial"/>
        <i/>
        <color rgb="FF000000"/>
        <sz val="10.0"/>
      </rPr>
      <t># by train</t>
    </r>
  </si>
  <si>
    <r>
      <rPr>
        <rFont val="Arial"/>
        <b/>
        <color rgb="FFFFFFFF"/>
        <sz val="10.0"/>
      </rPr>
      <t>TOTAL</t>
    </r>
  </si>
  <si>
    <r>
      <rPr>
        <rFont val="Arial"/>
        <color rgb="FF000000"/>
        <sz val="12.0"/>
      </rPr>
      <t>If you school orga</t>
    </r>
    <r>
      <rPr>
        <rFont val="Arial"/>
        <color rgb="FF000000"/>
        <sz val="12.0"/>
      </rPr>
      <t>nizes field trips this travel should be counted as well.</t>
    </r>
    <r>
      <rPr>
        <rFont val="Arial"/>
        <color rgb="FF000000"/>
        <sz val="12.0"/>
      </rPr>
      <t xml:space="preserve"> </t>
    </r>
    <r>
      <rPr>
        <rFont val="Arial"/>
        <color rgb="FF000000"/>
        <sz val="12.0"/>
      </rPr>
      <t>Add up the distance travelled and multiply by the number of persons who take the trip.</t>
    </r>
  </si>
  <si>
    <r>
      <rPr>
        <rFont val="Arial"/>
        <b/>
        <color rgb="FF000000"/>
        <sz val="10.0"/>
      </rPr>
      <t>School trips</t>
    </r>
  </si>
  <si>
    <r>
      <rPr>
        <rFont val="Arial"/>
        <b/>
        <color rgb="FF000000"/>
        <sz val="10.0"/>
      </rPr>
      <t>passenger.km</t>
    </r>
  </si>
  <si>
    <r>
      <rPr>
        <rFont val="Arial"/>
        <b/>
        <color rgb="FF000000"/>
        <sz val="10.0"/>
      </rPr>
      <t>Emissions (kgCO2e)</t>
    </r>
  </si>
  <si>
    <r>
      <rPr>
        <rFont val="Arial"/>
        <b/>
        <color rgb="FF000000"/>
        <sz val="10.0"/>
      </rPr>
      <t>Uncertainty</t>
    </r>
  </si>
  <si>
    <r>
      <rPr>
        <rFont val="Arial"/>
        <i/>
        <color rgb="FF000000"/>
        <sz val="10.0"/>
      </rPr>
      <t># by bus</t>
    </r>
  </si>
  <si>
    <r>
      <rPr>
        <rFont val="Arial"/>
        <i/>
        <color rgb="FF000000"/>
        <sz val="10.0"/>
      </rPr>
      <t># by train</t>
    </r>
  </si>
  <si>
    <r>
      <rPr>
        <rFont val="Arial"/>
        <b/>
        <color rgb="FFFFFFFF"/>
        <sz val="10.0"/>
      </rPr>
      <t>TOTAL</t>
    </r>
  </si>
  <si>
    <r>
      <rPr>
        <rFont val="Arial"/>
        <b/>
        <color rgb="FFFFFFFF"/>
        <sz val="10.0"/>
      </rPr>
      <t>Emissions factors that you can use in this section:</t>
    </r>
  </si>
  <si>
    <r>
      <rPr>
        <rFont val="Arial"/>
        <b/>
        <color rgb="FFFFFFFF"/>
        <sz val="10.0"/>
      </rPr>
      <t>Means of transport</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</si>
  <si>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</si>
  <si>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</si>
  <si>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</si>
  <si>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</si>
  <si>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Geneva"/>
        <color rgb="FF000000"/>
        <sz val="9.0"/>
      </rPr>
      <t>Personal car – gasoline/petrol</t>
    </r>
  </si>
  <si>
    <r>
      <rPr>
        <rFont val="Geneva"/>
        <color rgb="FF000000"/>
        <sz val="9.0"/>
      </rPr>
      <t>kgCO2e/km</t>
    </r>
  </si>
  <si>
    <r>
      <rPr>
        <rFont val="Arial"/>
        <color rgb="FF000000"/>
        <sz val="10.0"/>
      </rPr>
      <t>Base Carbone®</t>
    </r>
  </si>
  <si>
    <r>
      <rPr>
        <rFont val="Geneva"/>
        <color rgb="FF000000"/>
        <sz val="9.0"/>
      </rPr>
      <t>Personal car – diesel</t>
    </r>
  </si>
  <si>
    <r>
      <rPr>
        <rFont val="Geneva"/>
        <color rgb="FF000000"/>
        <sz val="9.0"/>
      </rPr>
      <t>kgCO2e/km</t>
    </r>
  </si>
  <si>
    <r>
      <rPr>
        <rFont val="Arial"/>
        <color rgb="FF000000"/>
        <sz val="10.0"/>
      </rPr>
      <t>Base Carbone®</t>
    </r>
  </si>
  <si>
    <r>
      <rPr>
        <rFont val="Arial"/>
        <color rgb="FF000000"/>
        <sz val="9.0"/>
      </rPr>
      <t>City bus: agglomerations population 100 000 – 250 000</t>
    </r>
  </si>
  <si>
    <r>
      <rPr>
        <rFont val="Geneva"/>
        <color rgb="FF000000"/>
        <sz val="9.0"/>
      </rPr>
      <t>kgCO2e/passenger.km</t>
    </r>
  </si>
  <si>
    <r>
      <rPr>
        <rFont val="Arial"/>
        <color rgb="FF000000"/>
        <sz val="10.0"/>
      </rPr>
      <t>Base Carbone®</t>
    </r>
  </si>
  <si>
    <r>
      <rPr>
        <rFont val="Arial"/>
        <color rgb="FF000000"/>
        <sz val="9.0"/>
      </rPr>
      <t>City bus: agglomerations population under 100 000</t>
    </r>
  </si>
  <si>
    <r>
      <rPr>
        <rFont val="Geneva"/>
        <color rgb="FF000000"/>
        <sz val="9.0"/>
      </rPr>
      <t>kgCO2e/passenger.km</t>
    </r>
  </si>
  <si>
    <r>
      <rPr>
        <rFont val="Arial"/>
        <color rgb="FF000000"/>
        <sz val="10.0"/>
      </rPr>
      <t>Base Carbone®</t>
    </r>
  </si>
  <si>
    <r>
      <rPr>
        <rFont val="Geneva"/>
        <color rgb="FF000000"/>
        <sz val="9.0"/>
      </rPr>
      <t>City bus: agglomerations population over 250 000</t>
    </r>
  </si>
  <si>
    <r>
      <rPr>
        <rFont val="Geneva"/>
        <color rgb="FF000000"/>
        <sz val="9.0"/>
      </rPr>
      <t>kgCO2e/passenger.km</t>
    </r>
  </si>
  <si>
    <r>
      <rPr>
        <rFont val="Arial"/>
        <color rgb="FF000000"/>
        <sz val="10.0"/>
      </rPr>
      <t>Base Carbone®</t>
    </r>
  </si>
  <si>
    <r>
      <rPr>
        <rFont val="Geneva"/>
        <color rgb="FF000000"/>
        <sz val="9.0"/>
      </rPr>
      <t>Metro</t>
    </r>
  </si>
  <si>
    <r>
      <rPr>
        <rFont val="Geneva"/>
        <color rgb="FF000000"/>
        <sz val="9.0"/>
      </rPr>
      <t>kgCO2e/passenger.km</t>
    </r>
  </si>
  <si>
    <r>
      <rPr>
        <rFont val="Arial"/>
        <color rgb="FF000000"/>
        <sz val="10.0"/>
      </rPr>
      <t>Base Carbone®</t>
    </r>
  </si>
  <si>
    <r>
      <rPr>
        <rFont val="Geneva"/>
        <color rgb="FF000000"/>
        <sz val="9.0"/>
      </rPr>
      <t>Suburban commuter train</t>
    </r>
  </si>
  <si>
    <r>
      <rPr>
        <rFont val="Geneva"/>
        <color rgb="FF000000"/>
        <sz val="9.0"/>
      </rPr>
      <t>kgCO2e/passenger.km</t>
    </r>
  </si>
  <si>
    <r>
      <rPr>
        <rFont val="Arial"/>
        <color rgb="FF000000"/>
        <sz val="10.0"/>
      </rPr>
      <t>Base Carbone®</t>
    </r>
  </si>
  <si>
    <r>
      <rPr>
        <rFont val="Geneva"/>
        <color rgb="FF000000"/>
        <sz val="9.0"/>
      </rPr>
      <t>Tramway</t>
    </r>
  </si>
  <si>
    <r>
      <rPr>
        <rFont val="Geneva"/>
        <color rgb="FF000000"/>
        <sz val="9.0"/>
      </rPr>
      <t>kgCO2e/passenger.km</t>
    </r>
  </si>
  <si>
    <r>
      <rPr>
        <rFont val="Arial"/>
        <color rgb="FF000000"/>
        <sz val="10.0"/>
      </rPr>
      <t>Base Carbone®</t>
    </r>
  </si>
  <si>
    <r>
      <rPr>
        <rFont val="Geneva"/>
        <color rgb="FF000000"/>
        <sz val="9.0"/>
      </rPr>
      <t>Train (average for France)</t>
    </r>
  </si>
  <si>
    <r>
      <rPr>
        <rFont val="Geneva"/>
        <color rgb="FF000000"/>
        <sz val="9.0"/>
      </rPr>
      <t>kgCO2e/passenger.km</t>
    </r>
  </si>
  <si>
    <r>
      <rPr>
        <rFont val="Arial"/>
        <color rgb="FF000000"/>
        <sz val="10.0"/>
      </rPr>
      <t>Base Carbone®</t>
    </r>
  </si>
  <si>
    <r>
      <rPr>
        <rFont val="Arial"/>
        <i/>
        <color rgb="FFFFFFFF"/>
        <sz val="18.0"/>
      </rPr>
      <t>Module 4:</t>
    </r>
    <r>
      <rPr>
        <rFont val="Arial"/>
        <i/>
        <color rgb="FFFFFFFF"/>
        <sz val="18.0"/>
      </rPr>
      <t xml:space="preserve"> </t>
    </r>
    <r>
      <rPr>
        <rFont val="Arial"/>
        <i/>
        <color rgb="FFFFFFFF"/>
        <sz val="18.0"/>
      </rPr>
      <t>Purchases of supplies and materials</t>
    </r>
  </si>
  <si>
    <t xml:space="preserve">    </t>
  </si>
  <si>
    <r>
      <rPr>
        <rFont val="Arial"/>
        <b/>
        <color rgb="FFFFFFFF"/>
        <sz val="10.0"/>
      </rPr>
      <t>Note the names of the people who are working on this topic:</t>
    </r>
  </si>
  <si>
    <r>
      <rPr>
        <rFont val="Arial"/>
        <b/>
        <color rgb="FFFFFFFF"/>
        <sz val="10.0"/>
      </rPr>
      <t>How much time have you spent on this category?</t>
    </r>
  </si>
  <si>
    <r>
      <rPr>
        <rFont val="Arial"/>
        <b/>
        <color rgb="FF000000"/>
        <sz val="10.0"/>
      </rPr>
      <t>Introductory level: furniture and office equipment</t>
    </r>
  </si>
  <si>
    <r>
      <rPr>
        <rFont val="Arial"/>
        <b/>
        <color rgb="FFFFFFFF"/>
        <sz val="10.0"/>
      </rPr>
      <t>The data collection tool to be used for this tab is:</t>
    </r>
  </si>
  <si>
    <r>
      <rPr>
        <rFont val="Arial"/>
        <i/>
        <color rgb="FF000000"/>
        <sz val="10.0"/>
      </rPr>
      <t>Will soon be available</t>
    </r>
  </si>
  <si>
    <r>
      <rPr>
        <rFont val="Arial"/>
        <b/>
        <color rgb="FF000000"/>
        <sz val="10.0"/>
      </rPr>
      <t>Advanced level: electronics and chemical supplies, sports equipment</t>
    </r>
  </si>
  <si>
    <r>
      <rPr>
        <rFont val="Arial"/>
        <color rgb="FF000000"/>
        <sz val="12.0"/>
      </rPr>
      <t>Your middle school or high school buys equipment and furniture so that classes can be held and students can learn in good conditions.</t>
    </r>
    <r>
      <rPr>
        <rFont val="Arial"/>
        <color rgb="FF000000"/>
        <sz val="12.0"/>
      </rPr>
      <t xml:space="preserve"> </t>
    </r>
    <r>
      <rPr>
        <rFont val="Arial"/>
        <color rgb="FF000000"/>
        <sz val="12.0"/>
      </rPr>
      <t>Here you will estimate the GHG emissions linked to the purchase of supplies other than foodstuffs (food pu</t>
    </r>
    <r>
      <rPr>
        <rFont val="Arial"/>
        <color rgb="FF000000"/>
        <sz val="12.0"/>
      </rPr>
      <t>rchases are reported in the Food service tab).</t>
    </r>
  </si>
  <si>
    <r>
      <rPr>
        <rFont val="Arial"/>
        <b/>
        <color rgb="FF000000"/>
        <sz val="10.0"/>
      </rPr>
      <t>Furniture and office equipment</t>
    </r>
  </si>
  <si>
    <r>
      <rPr>
        <rFont val="Arial"/>
        <b/>
        <color rgb="FF000000"/>
        <sz val="10.0"/>
      </rPr>
      <t>Amount</t>
    </r>
  </si>
  <si>
    <r>
      <rPr>
        <rFont val="Arial"/>
        <b/>
        <color rgb="FF000000"/>
        <sz val="10.0"/>
      </rPr>
      <t>Unit</t>
    </r>
  </si>
  <si>
    <r>
      <rPr>
        <rFont val="Arial"/>
        <b/>
        <color rgb="FF000000"/>
        <sz val="10.0"/>
      </rPr>
      <t>Emissions (kgCO2e)</t>
    </r>
  </si>
  <si>
    <r>
      <rPr>
        <rFont val="Arial"/>
        <b/>
        <color rgb="FF000000"/>
        <sz val="10.0"/>
      </rPr>
      <t>Uncertainty</t>
    </r>
  </si>
  <si>
    <r>
      <rPr>
        <rFont val="Arial"/>
        <i/>
        <color rgb="FF000000"/>
        <sz val="10.0"/>
      </rPr>
      <t># items in furniture group 1</t>
    </r>
  </si>
  <si>
    <r>
      <rPr>
        <rFont val="Arial"/>
        <i/>
        <color rgb="FF000000"/>
        <sz val="10.0"/>
      </rPr>
      <t># items in</t>
    </r>
    <r>
      <rPr>
        <rFont val="Arial"/>
        <i/>
        <color rgb="FF000000"/>
        <sz val="10.0"/>
      </rPr>
      <t xml:space="preserve"> furniture group 2</t>
    </r>
  </si>
  <si>
    <r>
      <rPr>
        <rFont val="Arial"/>
        <b/>
        <color rgb="FFFFFFFF"/>
        <sz val="10.0"/>
      </rPr>
      <t>TOTAL</t>
    </r>
  </si>
  <si>
    <r>
      <rPr>
        <rFont val="Arial"/>
        <color rgb="FF000000"/>
        <sz val="10.0"/>
      </rPr>
      <t>To go a bit farther, think about the materials you use in science and technology classes and labs.</t>
    </r>
    <r>
      <rPr>
        <rFont val="Arial"/>
        <color rgb="FF000000"/>
        <sz val="10.0"/>
      </rPr>
      <t xml:space="preserve"> </t>
    </r>
    <r>
      <rPr>
        <rFont val="Arial"/>
        <color rgb="FF000000"/>
        <sz val="10.0"/>
      </rPr>
      <t>These products emit greenhouse gases which should be counted.</t>
    </r>
    <r>
      <rPr>
        <rFont val="Arial"/>
        <color rgb="FF000000"/>
        <sz val="10.0"/>
      </rPr>
      <t xml:space="preserve"> </t>
    </r>
    <r>
      <rPr>
        <rFont val="Arial"/>
        <color rgb="FF000000"/>
        <sz val="10.0"/>
      </rPr>
      <t>You can find the quantities of materials purchased each year by consulting the invoices paid by the school.</t>
    </r>
  </si>
  <si>
    <r>
      <rPr>
        <rFont val="Arial"/>
        <b/>
        <color rgb="FF000000"/>
        <sz val="10.0"/>
      </rPr>
      <t>Electronics and chemical supplies</t>
    </r>
  </si>
  <si>
    <r>
      <rPr>
        <rFont val="Arial"/>
        <b/>
        <color rgb="FF000000"/>
        <sz val="10.0"/>
      </rPr>
      <t>Amount</t>
    </r>
  </si>
  <si>
    <r>
      <rPr>
        <rFont val="Arial"/>
        <b/>
        <color rgb="FF000000"/>
        <sz val="10.0"/>
      </rPr>
      <t>Unit</t>
    </r>
  </si>
  <si>
    <r>
      <rPr>
        <rFont val="Arial"/>
        <b/>
        <color rgb="FF000000"/>
        <sz val="10.0"/>
      </rPr>
      <t>Emissions (kgCO2e)</t>
    </r>
  </si>
  <si>
    <r>
      <rPr>
        <rFont val="Arial"/>
        <b/>
        <color rgb="FF000000"/>
        <sz val="10.0"/>
      </rPr>
      <t>Uncertainty</t>
    </r>
  </si>
  <si>
    <r>
      <rPr>
        <rFont val="Arial"/>
        <i/>
        <color rgb="FF000000"/>
        <sz val="10.0"/>
      </rPr>
      <t># chemistry lab 1</t>
    </r>
  </si>
  <si>
    <r>
      <rPr>
        <rFont val="Arial"/>
        <i/>
        <color rgb="FF000000"/>
        <sz val="10.0"/>
      </rPr>
      <t># physics lab 1</t>
    </r>
  </si>
  <si>
    <r>
      <rPr>
        <rFont val="Arial"/>
        <b/>
        <color rgb="FFFFFFFF"/>
        <sz val="10.0"/>
      </rPr>
      <t>TOTAL</t>
    </r>
  </si>
  <si>
    <r>
      <rPr>
        <rFont val="Arial"/>
        <color rgb="FF000000"/>
        <sz val="10.0"/>
      </rPr>
      <t>Equipment is also used in physical education, and has to be replaced sometimes.</t>
    </r>
    <r>
      <rPr>
        <rFont val="Arial"/>
        <color rgb="FF000000"/>
        <sz val="10.0"/>
      </rPr>
      <t xml:space="preserve"> </t>
    </r>
    <r>
      <rPr>
        <rFont val="Arial"/>
        <color rgb="FF000000"/>
        <sz val="10.0"/>
      </rPr>
      <t>Here you can report purchases of new equipment bought during the year of your inventory (you don't need to report equipment purchases from earlier years).</t>
    </r>
    <r>
      <rPr>
        <rFont val="Arial"/>
        <color rgb="FF000000"/>
        <sz val="10.0"/>
      </rPr>
      <t xml:space="preserve"> </t>
    </r>
    <r>
      <rPr>
        <rFont val="Arial"/>
        <color rgb="FF000000"/>
        <sz val="10.0"/>
      </rPr>
      <t>Once again, you can refer to the school's invoices and records.</t>
    </r>
    <r>
      <rPr>
        <rFont val="Arial"/>
        <color rgb="FF000000"/>
        <sz val="10.0"/>
      </rPr>
      <t xml:space="preserve"> </t>
    </r>
    <r>
      <rPr>
        <rFont val="Arial"/>
        <color rgb="FF000000"/>
        <sz val="10.0"/>
      </rPr>
      <t>If no items had to be replaced, it means your school's equipment is in good condition!</t>
    </r>
  </si>
  <si>
    <r>
      <rPr>
        <rFont val="Arial"/>
        <b/>
        <color rgb="FF000000"/>
        <sz val="10.0"/>
      </rPr>
      <t>Sports equipment</t>
    </r>
  </si>
  <si>
    <r>
      <rPr>
        <rFont val="Arial"/>
        <b/>
        <color rgb="FF000000"/>
        <sz val="10.0"/>
      </rPr>
      <t>Amount</t>
    </r>
  </si>
  <si>
    <r>
      <rPr>
        <rFont val="Arial"/>
        <b/>
        <color rgb="FF000000"/>
        <sz val="10.0"/>
      </rPr>
      <t>Emissions (kgCO2e)</t>
    </r>
  </si>
  <si>
    <r>
      <rPr>
        <rFont val="Arial"/>
        <b/>
        <color rgb="FF000000"/>
        <sz val="10.0"/>
      </rPr>
      <t>Uncertainty</t>
    </r>
  </si>
  <si>
    <r>
      <rPr>
        <rFont val="Arial"/>
        <i/>
        <color rgb="FF000000"/>
        <sz val="10.0"/>
      </rPr>
      <t># basketball equipment</t>
    </r>
  </si>
  <si>
    <r>
      <rPr>
        <rFont val="Arial"/>
        <i/>
        <color rgb="FF000000"/>
        <sz val="10.0"/>
      </rPr>
      <t># basketball equipment</t>
    </r>
  </si>
  <si>
    <r>
      <rPr>
        <rFont val="Arial"/>
        <b/>
        <color rgb="FFFFFFFF"/>
        <sz val="10.0"/>
      </rPr>
      <t>TOTAL</t>
    </r>
  </si>
  <si>
    <r>
      <rPr>
        <rFont val="Arial"/>
        <b/>
        <color rgb="FFFFFFFF"/>
        <sz val="10.0"/>
      </rPr>
      <t>Emissions factors that you can use in this section:</t>
    </r>
  </si>
  <si>
    <r>
      <rPr>
        <rFont val="Arial"/>
        <b/>
        <color rgb="FFFFFFFF"/>
        <sz val="10.0"/>
      </rPr>
      <t>Office equipment</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</si>
  <si>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</si>
  <si>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</si>
  <si>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</si>
  <si>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</si>
  <si>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9.0"/>
      </rPr>
      <t>Standard table (furniture)</t>
    </r>
  </si>
  <si>
    <r>
      <rPr>
        <rFont val="Arial"/>
        <color rgb="FF000000"/>
        <sz val="9.0"/>
      </rPr>
      <t>kgCO2e/unit</t>
    </r>
  </si>
  <si>
    <r>
      <rPr>
        <rFont val="Arial"/>
        <color rgb="FF000000"/>
        <sz val="10.0"/>
      </rPr>
      <t>Base Carbone®</t>
    </r>
  </si>
  <si>
    <r>
      <rPr>
        <rFont val="Arial"/>
        <color rgb="FF000000"/>
        <sz val="9.0"/>
      </rPr>
      <t>Chair (wood)</t>
    </r>
  </si>
  <si>
    <r>
      <rPr>
        <rFont val="Arial"/>
        <color rgb="FF000000"/>
        <sz val="9.0"/>
      </rPr>
      <t>kgCO2e/unit</t>
    </r>
  </si>
  <si>
    <r>
      <rPr>
        <rFont val="Arial"/>
        <color rgb="FF000000"/>
        <sz val="10.0"/>
      </rPr>
      <t>Base Carbone®</t>
    </r>
  </si>
  <si>
    <r>
      <rPr>
        <rFont val="Arial"/>
        <color rgb="FF000000"/>
        <sz val="9.0"/>
      </rPr>
      <t>Book</t>
    </r>
  </si>
  <si>
    <r>
      <rPr>
        <rFont val="Arial"/>
        <color rgb="FF000000"/>
        <sz val="9.0"/>
      </rPr>
      <t>kgCO2e/unit</t>
    </r>
  </si>
  <si>
    <r>
      <rPr>
        <rFont val="Arial"/>
        <color rgb="FF000000"/>
        <sz val="10.0"/>
      </rPr>
      <t>Base Carbone®</t>
    </r>
  </si>
  <si>
    <r>
      <rPr>
        <rFont val="Arial"/>
        <color rgb="FF000000"/>
        <sz val="9.0"/>
      </rPr>
      <t>Office supplies and consumables (€)</t>
    </r>
  </si>
  <si>
    <r>
      <rPr>
        <rFont val="Arial"/>
        <color rgb="FF000000"/>
        <sz val="9.0"/>
      </rPr>
      <t>kgCO2e/€ of expense</t>
    </r>
  </si>
  <si>
    <r>
      <rPr>
        <rFont val="Arial"/>
        <color rgb="FF000000"/>
        <sz val="10.0"/>
      </rPr>
      <t>Base Carbone®</t>
    </r>
  </si>
  <si>
    <r>
      <rPr>
        <rFont val="Arial"/>
        <color rgb="FF000000"/>
        <sz val="9.0"/>
      </rPr>
      <t>Paper (ream)</t>
    </r>
  </si>
  <si>
    <r>
      <rPr>
        <rFont val="Arial"/>
        <color rgb="FF000000"/>
        <sz val="9.0"/>
      </rPr>
      <t>kgCO2e/unit</t>
    </r>
  </si>
  <si>
    <r>
      <rPr>
        <rFont val="Arial"/>
        <color rgb="FF000000"/>
        <sz val="10.0"/>
      </rPr>
      <t>Base Carbone®</t>
    </r>
  </si>
  <si>
    <r>
      <rPr>
        <rFont val="Arial"/>
        <b/>
        <color rgb="FFFFFFFF"/>
        <sz val="10.0"/>
      </rPr>
      <t>Electronics and chemical products</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</si>
  <si>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</si>
  <si>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</si>
  <si>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</si>
  <si>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</si>
  <si>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AAA batteries (alkaline)</t>
    </r>
  </si>
  <si>
    <r>
      <rPr>
        <rFont val="Arial"/>
        <color rgb="FF000000"/>
        <sz val="10.0"/>
      </rPr>
      <t>kgCO2e/unit</t>
    </r>
  </si>
  <si>
    <r>
      <rPr>
        <rFont val="Arial"/>
        <color rgb="FF000000"/>
        <sz val="10.0"/>
      </rPr>
      <t>Base Carbone®</t>
    </r>
  </si>
  <si>
    <r>
      <rPr>
        <rFont val="Arial"/>
        <color rgb="FF000000"/>
        <sz val="10.0"/>
      </rPr>
      <t>AA batteries (alkaline)</t>
    </r>
  </si>
  <si>
    <r>
      <rPr>
        <rFont val="Arial"/>
        <color rgb="FF000000"/>
        <sz val="10.0"/>
      </rPr>
      <t>kgCO2e/unit</t>
    </r>
  </si>
  <si>
    <r>
      <rPr>
        <rFont val="Arial"/>
        <color rgb="FF000000"/>
        <sz val="10.0"/>
      </rPr>
      <t>Base Carbone®</t>
    </r>
  </si>
  <si>
    <r>
      <rPr>
        <rFont val="Arial"/>
        <color rgb="FF000000"/>
        <sz val="10.0"/>
      </rPr>
      <t>Hydrochloric acid (litres)</t>
    </r>
  </si>
  <si>
    <r>
      <rPr>
        <rFont val="Arial"/>
        <color rgb="FF000000"/>
        <sz val="10.0"/>
      </rPr>
      <t>kgCO2e/L</t>
    </r>
  </si>
  <si>
    <r>
      <rPr>
        <rFont val="Arial"/>
        <color rgb="FF000000"/>
        <sz val="10.0"/>
      </rPr>
      <t>Base Carbone®</t>
    </r>
  </si>
  <si>
    <r>
      <rPr>
        <rFont val="Arial"/>
        <color rgb="FF000000"/>
        <sz val="10.0"/>
      </rPr>
      <t>Sulphuric acid (litres)</t>
    </r>
  </si>
  <si>
    <r>
      <rPr>
        <rFont val="Arial"/>
        <color rgb="FF000000"/>
        <sz val="10.0"/>
      </rPr>
      <t>kgCO2e/L</t>
    </r>
  </si>
  <si>
    <r>
      <rPr>
        <rFont val="Arial"/>
        <color rgb="FF000000"/>
        <sz val="10.0"/>
      </rPr>
      <t>Base Carbone®</t>
    </r>
  </si>
  <si>
    <r>
      <rPr>
        <rFont val="Arial"/>
        <b/>
        <color rgb="FFFFFFFF"/>
        <sz val="10.0"/>
      </rPr>
      <t>Sports equipment</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</si>
  <si>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</si>
  <si>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</si>
  <si>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</si>
  <si>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</si>
  <si>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Basketball</t>
    </r>
  </si>
  <si>
    <r>
      <rPr>
        <rFont val="Arial"/>
        <color rgb="FF000000"/>
        <sz val="10.0"/>
      </rPr>
      <t>kgCO2e/unit</t>
    </r>
  </si>
  <si>
    <r>
      <rPr>
        <rFont val="Arial"/>
        <color rgb="FF000000"/>
        <sz val="10.0"/>
      </rPr>
      <t>Base Carbone®</t>
    </r>
  </si>
  <si>
    <r>
      <rPr>
        <rFont val="Arial"/>
        <color rgb="FF000000"/>
        <sz val="10.0"/>
      </rPr>
      <t>Soccer ball</t>
    </r>
  </si>
  <si>
    <r>
      <rPr>
        <rFont val="Arial"/>
        <color rgb="FF000000"/>
        <sz val="10.0"/>
      </rPr>
      <t>kgCO2e/unit</t>
    </r>
  </si>
  <si>
    <r>
      <rPr>
        <rFont val="Arial"/>
        <color rgb="FF000000"/>
        <sz val="10.0"/>
      </rPr>
      <t>Base Carbone®</t>
    </r>
  </si>
  <si>
    <r>
      <rPr>
        <rFont val="Arial"/>
        <color rgb="FF000000"/>
        <sz val="10.0"/>
      </rPr>
      <t>Volleyball</t>
    </r>
  </si>
  <si>
    <r>
      <rPr>
        <rFont val="Arial"/>
        <color rgb="FF000000"/>
        <sz val="10.0"/>
      </rPr>
      <t>kgCO2e/unit</t>
    </r>
  </si>
  <si>
    <r>
      <rPr>
        <rFont val="Arial"/>
        <color rgb="FF000000"/>
        <sz val="10.0"/>
      </rPr>
      <t>Base Carbone®</t>
    </r>
  </si>
  <si>
    <r>
      <rPr>
        <rFont val="Arial"/>
        <color rgb="FF000000"/>
        <sz val="10.0"/>
      </rPr>
      <t>Handball</t>
    </r>
  </si>
  <si>
    <r>
      <rPr>
        <rFont val="Arial"/>
        <color rgb="FF000000"/>
        <sz val="10.0"/>
      </rPr>
      <t>kgCO2e/unit</t>
    </r>
  </si>
  <si>
    <r>
      <rPr>
        <rFont val="Arial"/>
        <color rgb="FF000000"/>
        <sz val="10.0"/>
      </rPr>
      <t>Base Carbone®</t>
    </r>
  </si>
  <si>
    <r>
      <rPr>
        <rFont val="Arial"/>
        <i/>
        <color rgb="FFFFFFFF"/>
        <sz val="18.0"/>
      </rPr>
      <t>Module 5:</t>
    </r>
    <r>
      <rPr>
        <rFont val="Arial"/>
        <i/>
        <color rgb="FFFFFFFF"/>
        <sz val="18.0"/>
      </rPr>
      <t xml:space="preserve"> </t>
    </r>
    <r>
      <rPr>
        <rFont val="Arial"/>
        <i/>
        <color rgb="FFFFFFFF"/>
        <sz val="18.0"/>
      </rPr>
      <t>Buildings and information technology equipment</t>
    </r>
  </si>
  <si>
    <r>
      <rPr>
        <rFont val="Arial"/>
        <b/>
        <color rgb="FFFFFFFF"/>
        <sz val="10.0"/>
      </rPr>
      <t>Note the names of the people who are working on this topic:</t>
    </r>
  </si>
  <si>
    <r>
      <rPr>
        <rFont val="Arial"/>
        <b/>
        <color rgb="FFFFFFFF"/>
        <sz val="10.0"/>
      </rPr>
      <t>How much time have you spent on this category?</t>
    </r>
  </si>
  <si>
    <r>
      <rPr>
        <rFont val="Arial"/>
        <b/>
        <color rgb="FF000000"/>
        <sz val="10.0"/>
      </rPr>
      <t>Introductory level: type of construction</t>
    </r>
  </si>
  <si>
    <r>
      <rPr>
        <rFont val="Arial"/>
        <b/>
        <color rgb="FFFFFFFF"/>
        <sz val="10.0"/>
      </rPr>
      <t>The data collection tool to be used for this tab is:</t>
    </r>
  </si>
  <si>
    <r>
      <rPr>
        <rFont val="Arial"/>
        <i/>
        <color rgb="FF000000"/>
        <sz val="10.0"/>
      </rPr>
      <t>Will soon be available</t>
    </r>
  </si>
  <si>
    <r>
      <rPr>
        <rFont val="Arial"/>
        <b/>
        <color rgb="FF000000"/>
        <sz val="10.0"/>
      </rPr>
      <t>Advanced level: IT equipment</t>
    </r>
  </si>
  <si>
    <r>
      <rPr>
        <rFont val="Arial"/>
        <color rgb="FF000000"/>
        <sz val="12.0"/>
      </rPr>
      <t>All construction involves greenhouse gas emissions.</t>
    </r>
    <r>
      <rPr>
        <rFont val="Arial"/>
        <color rgb="FF000000"/>
        <sz val="12.0"/>
      </rPr>
      <t xml:space="preserve"> </t>
    </r>
    <r>
      <rPr>
        <rFont val="Arial"/>
        <color rgb="FF000000"/>
        <sz val="12.0"/>
      </rPr>
      <t>What are the emissions of your school building or buildings?</t>
    </r>
    <r>
      <rPr>
        <rFont val="Arial"/>
        <color rgb="FF000000"/>
        <sz val="12.0"/>
      </rPr>
      <t xml:space="preserve"> </t>
    </r>
    <r>
      <rPr>
        <rFont val="Arial"/>
        <color rgb="FF000000"/>
        <sz val="12.0"/>
      </rPr>
      <t>Even if the school was built long ago, it is what is known as a "fixed asset".</t>
    </r>
    <r>
      <rPr>
        <rFont val="Arial"/>
        <color rgb="FF000000"/>
        <sz val="12.0"/>
      </rPr>
      <t xml:space="preserve"> </t>
    </r>
    <r>
      <rPr>
        <rFont val="Arial"/>
        <color rgb="FF000000"/>
        <sz val="12.0"/>
      </rPr>
      <t>To account for the building's life span, the construction emissions are spread out over the years (amortization).</t>
    </r>
  </si>
  <si>
    <r>
      <rPr>
        <rFont val="Arial"/>
        <b/>
        <color rgb="FF000000"/>
        <sz val="10.0"/>
      </rPr>
      <t>Type of construction</t>
    </r>
  </si>
  <si>
    <r>
      <rPr>
        <rFont val="Arial"/>
        <b/>
        <color rgb="FF000000"/>
        <sz val="10.0"/>
      </rPr>
      <t>Surface area (m2)</t>
    </r>
  </si>
  <si>
    <r>
      <rPr>
        <rFont val="Arial"/>
        <b/>
        <color rgb="FF000000"/>
        <sz val="10.0"/>
      </rPr>
      <t>Amortization period (years)</t>
    </r>
  </si>
  <si>
    <r>
      <rPr>
        <rFont val="Arial"/>
        <b/>
        <color rgb="FF000000"/>
        <sz val="10.0"/>
      </rPr>
      <t>Emissions (kgCO2e)</t>
    </r>
  </si>
  <si>
    <r>
      <rPr>
        <rFont val="Arial"/>
        <b/>
        <color rgb="FF000000"/>
        <sz val="10.0"/>
      </rPr>
      <t>Uncertainty</t>
    </r>
  </si>
  <si>
    <r>
      <rPr>
        <rFont val="Arial"/>
        <i/>
        <color rgb="FF000000"/>
        <sz val="10.0"/>
      </rPr>
      <t># building typ</t>
    </r>
    <r>
      <rPr>
        <rFont val="Arial"/>
        <i/>
        <color rgb="FF000000"/>
        <sz val="10.0"/>
      </rPr>
      <t>e 1</t>
    </r>
  </si>
  <si>
    <r>
      <rPr>
        <rFont val="Arial"/>
        <i/>
        <color rgb="FF000000"/>
        <sz val="10.0"/>
      </rPr>
      <t># lunchroom/canteens</t>
    </r>
  </si>
  <si>
    <r>
      <rPr>
        <rFont val="Arial"/>
        <b/>
        <color rgb="FFFFFFFF"/>
        <sz val="10.0"/>
      </rPr>
      <t>TOTAL</t>
    </r>
  </si>
  <si>
    <r>
      <rPr>
        <rFont val="Arial"/>
        <color rgb="FF000000"/>
        <sz val="12.0"/>
      </rPr>
      <t>Do you remember our discussion of the environmental impact of smartphones?</t>
    </r>
    <r>
      <rPr>
        <rFont val="Arial"/>
        <color rgb="FF000000"/>
        <sz val="12.0"/>
      </rPr>
      <t xml:space="preserve"> </t>
    </r>
    <r>
      <rPr>
        <rFont val="Arial"/>
        <color rgb="FF000000"/>
        <sz val="12.0"/>
      </rPr>
      <t>Likewise, raw materials are used to make computers and IT equipment.</t>
    </r>
    <r>
      <rPr>
        <rFont val="Arial"/>
        <color rgb="FF000000"/>
        <sz val="12.0"/>
      </rPr>
      <t xml:space="preserve"> </t>
    </r>
    <r>
      <rPr>
        <rFont val="Arial"/>
        <color rgb="FF000000"/>
        <sz val="12.0"/>
      </rPr>
      <t>These are also fixed assets.</t>
    </r>
    <r>
      <rPr>
        <rFont val="Arial"/>
        <color rgb="FF000000"/>
        <sz val="12.0"/>
      </rPr>
      <t xml:space="preserve"> </t>
    </r>
    <r>
      <rPr>
        <rFont val="Arial"/>
        <color rgb="FF000000"/>
        <sz val="12.0"/>
      </rPr>
      <t>The same accounting method is used to spread out the emissions over the life of the equipment (amortization).</t>
    </r>
    <r>
      <rPr>
        <rFont val="Arial"/>
        <color rgb="FF000000"/>
        <sz val="12.0"/>
      </rPr>
      <t xml:space="preserve"> </t>
    </r>
  </si>
  <si>
    <r>
      <rPr>
        <rFont val="Arial"/>
        <b/>
        <color rgb="FF000000"/>
        <sz val="10.0"/>
      </rPr>
      <t>IT equipment</t>
    </r>
  </si>
  <si>
    <r>
      <rPr>
        <rFont val="Arial"/>
        <b/>
        <color rgb="FF000000"/>
        <sz val="10.0"/>
      </rPr>
      <t>Number</t>
    </r>
  </si>
  <si>
    <r>
      <rPr>
        <rFont val="Arial"/>
        <b/>
        <color rgb="FF000000"/>
        <sz val="10.0"/>
      </rPr>
      <t>Amortization period (years)</t>
    </r>
  </si>
  <si>
    <r>
      <rPr>
        <rFont val="Arial"/>
        <b/>
        <color rgb="FF000000"/>
        <sz val="10.0"/>
      </rPr>
      <t>Emissions (kgCO2e)</t>
    </r>
  </si>
  <si>
    <r>
      <rPr>
        <rFont val="Arial"/>
        <b/>
        <color rgb="FF000000"/>
        <sz val="10.0"/>
      </rPr>
      <t>Uncertainty</t>
    </r>
  </si>
  <si>
    <r>
      <rPr>
        <rFont val="Arial"/>
        <i/>
        <color rgb="FF000000"/>
        <sz val="10.0"/>
      </rPr>
      <t># in teachers' offices and meeting rooms</t>
    </r>
  </si>
  <si>
    <r>
      <rPr>
        <rFont val="Arial"/>
        <i/>
        <color rgb="FF000000"/>
        <sz val="10.0"/>
      </rPr>
      <t># in technology labs</t>
    </r>
  </si>
  <si>
    <r>
      <rPr>
        <rFont val="Arial"/>
        <b/>
        <color rgb="FFFFFFFF"/>
        <sz val="10.0"/>
      </rPr>
      <t>TOTAL</t>
    </r>
  </si>
  <si>
    <r>
      <rPr>
        <rFont val="Arial"/>
        <b/>
        <color rgb="FFFFFFFF"/>
        <sz val="10.0"/>
      </rPr>
      <t>Emissions factors that you can use in this section:</t>
    </r>
  </si>
  <si>
    <r>
      <rPr>
        <rFont val="Arial"/>
        <b/>
        <color rgb="FFFFFFFF"/>
        <sz val="10.0"/>
      </rPr>
      <t>Construction</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</si>
  <si>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</si>
  <si>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</si>
  <si>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</si>
  <si>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Amortization period (years)</t>
    </r>
  </si>
  <si>
    <r>
      <rPr>
        <rFont val="Arial"/>
        <b/>
        <color rgb="FFFFFFFF"/>
        <sz val="10.0"/>
      </rPr>
      <t>Source</t>
    </r>
  </si>
  <si>
    <r>
      <rPr>
        <rFont val="Arial"/>
        <color rgb="FF000000"/>
        <sz val="10.0"/>
      </rPr>
      <t>School building (concrete)</t>
    </r>
  </si>
  <si>
    <r>
      <rPr>
        <rFont val="Arial"/>
        <color rgb="FF000000"/>
        <sz val="9.0"/>
      </rPr>
      <t>kgCO2e/m2</t>
    </r>
  </si>
  <si>
    <r>
      <rPr>
        <rFont val="Arial"/>
        <color rgb="FF000000"/>
        <sz val="10.0"/>
      </rPr>
      <t>Base Carbone®</t>
    </r>
  </si>
  <si>
    <r>
      <rPr>
        <rFont val="Arial"/>
        <color rgb="FF000000"/>
        <sz val="10.0"/>
      </rPr>
      <t>Parking lot (concrete)</t>
    </r>
  </si>
  <si>
    <r>
      <rPr>
        <rFont val="Arial"/>
        <color rgb="FF000000"/>
        <sz val="9.0"/>
      </rPr>
      <t>kgCO2e/m2</t>
    </r>
  </si>
  <si>
    <r>
      <rPr>
        <rFont val="Arial"/>
        <color rgb="FF000000"/>
        <sz val="10.0"/>
      </rPr>
      <t>Base Carbone®</t>
    </r>
  </si>
  <si>
    <r>
      <rPr>
        <rFont val="Arial"/>
        <color rgb="FF000000"/>
        <sz val="10.0"/>
      </rPr>
      <t>Parking lot (asphalt)</t>
    </r>
  </si>
  <si>
    <r>
      <rPr>
        <rFont val="Arial"/>
        <color rgb="FF000000"/>
        <sz val="9.0"/>
      </rPr>
      <t>kgCO2e/m2</t>
    </r>
  </si>
  <si>
    <r>
      <rPr>
        <rFont val="Arial"/>
        <color rgb="FF000000"/>
        <sz val="10.0"/>
      </rPr>
      <t>Base Carbone®</t>
    </r>
  </si>
  <si>
    <r>
      <rPr>
        <rFont val="Arial"/>
        <color rgb="FF000000"/>
        <sz val="10.0"/>
      </rPr>
      <t>Parking lot (semi-hard surface)</t>
    </r>
  </si>
  <si>
    <r>
      <rPr>
        <rFont val="Arial"/>
        <color rgb="FF000000"/>
        <sz val="9.0"/>
      </rPr>
      <t>kgCO2e/m2</t>
    </r>
  </si>
  <si>
    <r>
      <rPr>
        <rFont val="Arial"/>
        <color rgb="FF000000"/>
        <sz val="10.0"/>
      </rPr>
      <t>Base Carbone®</t>
    </r>
  </si>
  <si>
    <r>
      <rPr>
        <rFont val="Arial"/>
        <b/>
        <color rgb="FFFFFFFF"/>
        <sz val="10.0"/>
      </rPr>
      <t>IT equipment</t>
    </r>
  </si>
  <si>
    <r>
      <rPr>
        <rFont val="Arial"/>
        <b/>
        <color rgb="FFFFFFFF"/>
        <sz val="10.0"/>
      </rPr>
      <t>Emission factor</t>
    </r>
  </si>
  <si>
    <r>
      <rPr>
        <rFont val="Arial"/>
        <b/>
        <color rgb="FFFFFFFF"/>
        <sz val="10.0"/>
      </rPr>
      <t>Unit</t>
    </r>
  </si>
  <si>
    <r>
      <rPr>
        <rFont val="Arial"/>
        <b/>
        <color rgb="FFFFFFFF"/>
        <sz val="10.0"/>
      </rPr>
      <t>Uncertainty</t>
    </r>
  </si>
  <si>
    <r>
      <rPr>
        <rFont val="Arial"/>
        <b/>
        <color rgb="FFFFFFFF"/>
        <sz val="10.0"/>
      </rPr>
      <t>Source</t>
    </r>
  </si>
  <si>
    <r>
      <rPr>
        <rFont val="Arial"/>
        <color rgb="FF000000"/>
        <sz val="10.0"/>
      </rPr>
      <t>Workstation computer</t>
    </r>
  </si>
  <si>
    <r>
      <rPr>
        <rFont val="Arial"/>
        <color rgb="FF000000"/>
        <sz val="10.0"/>
      </rPr>
      <t>kgCO2e/unit</t>
    </r>
  </si>
  <si>
    <r>
      <rPr>
        <rFont val="Arial"/>
        <color rgb="FF000000"/>
        <sz val="10.0"/>
      </rPr>
      <t>Base Carbone®</t>
    </r>
  </si>
  <si>
    <r>
      <rPr>
        <rFont val="Arial"/>
        <color rgb="FF000000"/>
        <sz val="10.0"/>
      </rPr>
      <t>Tablets</t>
    </r>
  </si>
  <si>
    <r>
      <rPr>
        <rFont val="Arial"/>
        <color rgb="FF000000"/>
        <sz val="10.0"/>
      </rPr>
      <t>kgCO2e/unit</t>
    </r>
  </si>
  <si>
    <r>
      <rPr>
        <rFont val="Arial"/>
        <color rgb="FF000000"/>
        <sz val="10.0"/>
      </rPr>
      <t>Base Carbone®</t>
    </r>
  </si>
  <si>
    <r>
      <rPr>
        <rFont val="Arial"/>
        <color rgb="FF000000"/>
        <sz val="10.0"/>
      </rPr>
      <t>Photocopiers</t>
    </r>
  </si>
  <si>
    <r>
      <rPr>
        <rFont val="Arial"/>
        <color rgb="FF000000"/>
        <sz val="10.0"/>
      </rPr>
      <t>kgCO2e/unit</t>
    </r>
  </si>
  <si>
    <r>
      <rPr>
        <rFont val="Arial"/>
        <color rgb="FF000000"/>
        <sz val="10.0"/>
      </rPr>
      <t>Base Carbone®</t>
    </r>
  </si>
  <si>
    <r>
      <rPr>
        <rFont val="Arial"/>
        <color rgb="FF000000"/>
        <sz val="10.0"/>
      </rPr>
      <t>Video projector</t>
    </r>
  </si>
  <si>
    <r>
      <rPr>
        <rFont val="Arial"/>
        <color rgb="FF000000"/>
        <sz val="10.0"/>
      </rPr>
      <t>kgCO2e/unit</t>
    </r>
  </si>
  <si>
    <r>
      <rPr>
        <rFont val="Arial"/>
        <color rgb="FF000000"/>
        <sz val="10.0"/>
      </rPr>
      <t>Base Carbone®</t>
    </r>
  </si>
  <si>
    <r>
      <rPr>
        <rFont val="Arial"/>
        <color rgb="FF000000"/>
        <sz val="10.0"/>
      </rPr>
      <t>Printer</t>
    </r>
  </si>
  <si>
    <r>
      <rPr>
        <rFont val="Arial"/>
        <color rgb="FF000000"/>
        <sz val="10.0"/>
      </rPr>
      <t>kgCO2e/unit</t>
    </r>
  </si>
  <si>
    <r>
      <rPr>
        <rFont val="Arial"/>
        <color rgb="FF000000"/>
        <sz val="10.0"/>
      </rPr>
      <t>Base Carbone®</t>
    </r>
  </si>
  <si>
    <r>
      <rPr>
        <rFont val="Arial"/>
        <i/>
        <color rgb="FFFFFFFF"/>
        <sz val="18.0"/>
      </rPr>
      <t>Summary and emissions profile</t>
    </r>
  </si>
  <si>
    <r>
      <rPr>
        <rFont val="Arial"/>
        <color rgb="FF000000"/>
        <sz val="12.0"/>
      </rPr>
      <t xml:space="preserve">Here you will find the results of your work, </t>
    </r>
    <r>
      <rPr>
        <rFont val="Arial"/>
        <color rgb="FF000000"/>
        <sz val="12.0"/>
      </rPr>
      <t xml:space="preserve"> </t>
    </r>
    <r>
      <rPr>
        <rFont val="Arial"/>
        <color rgb="FF000000"/>
        <sz val="12.0"/>
      </rPr>
      <t>first in overall volume by category and then in detail.</t>
    </r>
  </si>
  <si>
    <r>
      <rPr>
        <rFont val="Arial"/>
        <color rgb="FFFFFFFF"/>
        <sz val="10.0"/>
      </rPr>
      <t>TOTAL (kgCO2e)</t>
    </r>
  </si>
  <si>
    <r>
      <rPr>
        <rFont val="Arial"/>
        <color rgb="FFFFFFFF"/>
        <sz val="10.0"/>
      </rPr>
      <t>Uncertainty</t>
    </r>
  </si>
  <si>
    <r>
      <rPr>
        <rFont val="Arial"/>
        <color rgb="FF000000"/>
        <sz val="10.0"/>
      </rPr>
      <t>Energy</t>
    </r>
  </si>
  <si>
    <r>
      <rPr>
        <rFont val="Arial"/>
        <color rgb="FF000000"/>
        <sz val="10.0"/>
      </rPr>
      <t>Food service</t>
    </r>
  </si>
  <si>
    <r>
      <rPr>
        <rFont val="Arial"/>
        <color rgb="FF000000"/>
        <sz val="10.0"/>
      </rPr>
      <t>Travel</t>
    </r>
  </si>
  <si>
    <r>
      <rPr>
        <rFont val="Arial"/>
        <color rgb="FF000000"/>
        <sz val="10.0"/>
      </rPr>
      <t>Supplies</t>
    </r>
  </si>
  <si>
    <r>
      <rPr>
        <rFont val="Arial"/>
        <color rgb="FF000000"/>
        <sz val="10.0"/>
      </rPr>
      <t>Fixed assets</t>
    </r>
  </si>
  <si>
    <r>
      <rPr>
        <rFont val="Arial"/>
        <b/>
        <color rgb="FFFFFFFF"/>
        <sz val="10.0"/>
      </rPr>
      <t>TOTAL</t>
    </r>
  </si>
  <si>
    <r>
      <rPr>
        <rFont val="Arial"/>
        <color rgb="FFFFFFFF"/>
        <sz val="10.0"/>
      </rPr>
      <t>TOTAL (kgCO2e)</t>
    </r>
  </si>
  <si>
    <r>
      <rPr>
        <rFont val="Arial"/>
        <color rgb="FFFFFFFF"/>
        <sz val="10.0"/>
      </rPr>
      <t>Uncertainty</t>
    </r>
  </si>
  <si>
    <r>
      <rPr>
        <rFont val="Arial"/>
        <color rgb="FF000000"/>
        <sz val="10.0"/>
      </rPr>
      <t>Energy</t>
    </r>
  </si>
  <si>
    <r>
      <rPr>
        <rFont val="Arial"/>
        <b/>
        <color rgb="FF000000"/>
        <sz val="10.0"/>
      </rPr>
      <t xml:space="preserve">Boiler  </t>
    </r>
  </si>
  <si>
    <r>
      <rPr>
        <rFont val="Arial"/>
        <b/>
        <color rgb="FF000000"/>
        <sz val="10.0"/>
      </rPr>
      <t>Electricity bills</t>
    </r>
  </si>
  <si>
    <r>
      <rPr>
        <rFont val="Arial"/>
        <color rgb="FF000000"/>
        <sz val="10.0"/>
      </rPr>
      <t>Food service</t>
    </r>
  </si>
  <si>
    <r>
      <rPr>
        <rFont val="Arial"/>
        <b/>
        <color rgb="FF000000"/>
        <sz val="10.0"/>
      </rPr>
      <t>Meals</t>
    </r>
  </si>
  <si>
    <r>
      <rPr>
        <rFont val="Arial"/>
        <color rgb="FF000000"/>
        <sz val="10.0"/>
      </rPr>
      <t>Travel</t>
    </r>
  </si>
  <si>
    <r>
      <rPr>
        <rFont val="Arial"/>
        <b/>
        <color rgb="FF000000"/>
        <sz val="10.0"/>
      </rPr>
      <t>Travel by students</t>
    </r>
  </si>
  <si>
    <r>
      <rPr>
        <rFont val="Arial"/>
        <color rgb="FF000000"/>
        <sz val="10.0"/>
      </rPr>
      <t>Supplies</t>
    </r>
  </si>
  <si>
    <r>
      <rPr>
        <rFont val="Arial"/>
        <b/>
        <color rgb="FF000000"/>
        <sz val="10.0"/>
      </rPr>
      <t>Supplies</t>
    </r>
  </si>
  <si>
    <r>
      <rPr>
        <rFont val="Arial"/>
        <color rgb="FF000000"/>
        <sz val="10.0"/>
      </rPr>
      <t>Fixed assets</t>
    </r>
  </si>
  <si>
    <r>
      <rPr>
        <rFont val="Arial"/>
        <b/>
        <color rgb="FF000000"/>
        <sz val="10.0"/>
      </rPr>
      <t>Type of construction</t>
    </r>
  </si>
  <si>
    <r>
      <rPr>
        <rFont val="Arial"/>
        <color rgb="FF000000"/>
        <sz val="10.0"/>
      </rPr>
      <t>Energy</t>
    </r>
  </si>
  <si>
    <r>
      <rPr>
        <rFont val="Arial"/>
        <b/>
        <color rgb="FF000000"/>
        <sz val="10.0"/>
      </rPr>
      <t>Air conditioning equipment</t>
    </r>
  </si>
  <si>
    <r>
      <rPr>
        <rFont val="Arial"/>
        <b/>
        <color rgb="FF000000"/>
        <sz val="10.0"/>
      </rPr>
      <t>Specific energy uses</t>
    </r>
  </si>
  <si>
    <r>
      <rPr>
        <rFont val="Arial"/>
        <color rgb="FF000000"/>
        <sz val="10.0"/>
      </rPr>
      <t>Food service</t>
    </r>
  </si>
  <si>
    <r>
      <rPr>
        <rFont val="Arial"/>
        <b/>
        <color rgb="FF000000"/>
        <sz val="10.0"/>
      </rPr>
      <t>Ingredients</t>
    </r>
  </si>
  <si>
    <r>
      <rPr>
        <rFont val="Arial"/>
        <b/>
        <color rgb="FF000000"/>
        <sz val="10.0"/>
      </rPr>
      <t>Trucks, trains, planes</t>
    </r>
  </si>
  <si>
    <r>
      <rPr>
        <rFont val="Arial"/>
        <b/>
        <color rgb="FF000000"/>
        <sz val="10.0"/>
      </rPr>
      <t>Organic waste</t>
    </r>
  </si>
  <si>
    <r>
      <rPr>
        <rFont val="Arial"/>
        <b/>
        <color rgb="FF000000"/>
        <sz val="10.0"/>
      </rPr>
      <t>Other waste</t>
    </r>
  </si>
  <si>
    <r>
      <rPr>
        <rFont val="Arial"/>
        <color rgb="FF000000"/>
        <sz val="10.0"/>
      </rPr>
      <t>Travel</t>
    </r>
  </si>
  <si>
    <r>
      <rPr>
        <rFont val="Arial"/>
        <b/>
        <color rgb="FF000000"/>
        <sz val="10.0"/>
      </rPr>
      <t>Travel by staff</t>
    </r>
  </si>
  <si>
    <r>
      <rPr>
        <rFont val="Arial"/>
        <b/>
        <color rgb="FF000000"/>
        <sz val="10.0"/>
      </rPr>
      <t>School trips</t>
    </r>
  </si>
  <si>
    <r>
      <rPr>
        <rFont val="Arial"/>
        <color rgb="FF000000"/>
        <sz val="10.0"/>
      </rPr>
      <t>Supplies</t>
    </r>
  </si>
  <si>
    <r>
      <rPr>
        <rFont val="Arial"/>
        <b/>
        <color rgb="FF000000"/>
        <sz val="10.0"/>
      </rPr>
      <t>Electronics and chemical supplies</t>
    </r>
  </si>
  <si>
    <r>
      <rPr>
        <rFont val="Arial"/>
        <b/>
        <color rgb="FF000000"/>
        <sz val="10.0"/>
      </rPr>
      <t>Sports equipment</t>
    </r>
  </si>
  <si>
    <r>
      <rPr>
        <rFont val="Arial"/>
        <color rgb="FF000000"/>
        <sz val="10.0"/>
      </rPr>
      <t>Fixed assets</t>
    </r>
  </si>
  <si>
    <r>
      <rPr>
        <rFont val="Arial"/>
        <b/>
        <color rgb="FF000000"/>
        <sz val="10.0"/>
      </rPr>
      <t>IT equipment</t>
    </r>
  </si>
  <si>
    <r>
      <rPr>
        <rFont val="Arial"/>
        <b/>
        <color rgb="FFFFFFFF"/>
        <sz val="10.0"/>
      </rPr>
      <t>TOTAL</t>
    </r>
  </si>
  <si>
    <r>
      <rPr>
        <rFont val="Arial"/>
        <color rgb="FF000000"/>
        <sz val="10.0"/>
      </rPr>
      <t>Uncertainty tables</t>
    </r>
  </si>
  <si>
    <r>
      <rPr>
        <rFont val="Arial"/>
        <i/>
        <color rgb="FF000000"/>
        <sz val="10.0"/>
      </rPr>
      <t>Refrigerant leakage calculation tool – will soon be available.</t>
    </r>
  </si>
  <si>
    <r>
      <rPr>
        <rFont val="Arial"/>
        <color rgb="FF000000"/>
        <sz val="10.0"/>
      </rPr>
      <t>0-5%</t>
    </r>
  </si>
  <si>
    <r>
      <rPr>
        <rFont val="Arial"/>
        <color rgb="FF000000"/>
        <sz val="10.0"/>
      </rPr>
      <t>6-10%</t>
    </r>
  </si>
  <si>
    <r>
      <rPr>
        <rFont val="Arial"/>
        <color rgb="FF000000"/>
        <sz val="10.0"/>
      </rPr>
      <t>11-20%</t>
    </r>
  </si>
  <si>
    <r>
      <rPr>
        <rFont val="Arial"/>
        <color rgb="FF000000"/>
        <sz val="10.0"/>
      </rPr>
      <t>21-30%</t>
    </r>
  </si>
  <si>
    <r>
      <rPr>
        <rFont val="Arial"/>
        <color rgb="FF000000"/>
        <sz val="10.0"/>
      </rPr>
      <t>31-50%</t>
    </r>
  </si>
  <si>
    <r>
      <rPr>
        <rFont val="Arial"/>
        <color rgb="FF000000"/>
        <sz val="10.0"/>
      </rPr>
      <t>Higher</t>
    </r>
  </si>
  <si>
    <r>
      <rPr>
        <rFont val="Arial"/>
        <color rgb="FF000000"/>
        <sz val="12.0"/>
      </rPr>
      <t>The uncertainty factor refers to the variability of GHG emissions in real life: not all boilers have exactly the same CO2 emissions!</t>
    </r>
    <r>
      <rPr>
        <rFont val="Arial"/>
        <color theme="1"/>
        <sz val="12.0"/>
      </rPr>
      <t xml:space="preserve">
</t>
    </r>
    <r>
      <rPr>
        <rFont val="Arial"/>
        <color theme="1"/>
        <sz val="12.0"/>
      </rPr>
      <t xml:space="preserve">
</t>
    </r>
    <r>
      <rPr>
        <rFont val="Arial"/>
        <color rgb="FF000000"/>
        <sz val="12.0"/>
      </rPr>
      <t>Scientists have determined uncertainty levels based on statistical information gathered in their studies. These levels tell us whether an emission factor is highly precise, reliable or simply an order of magnitude.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</si>
</sst>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5">
    <font>
      <sz val="10.0"/>
      <color rgb="FF000000"/>
      <name val="Arial"/>
      <scheme val="minor"/>
    </font>
    <font>
      <b/>
      <i/>
      <sz val="18.0"/>
      <color rgb="FFFFFFFF"/>
      <name val="Arial"/>
    </font>
    <font/>
    <font>
      <sz val="10.0"/>
      <color theme="1"/>
      <name val="Arial"/>
    </font>
    <font>
      <sz val="12.0"/>
      <color theme="1"/>
      <name val="Arial"/>
    </font>
    <font>
      <sz val="10.0"/>
      <color rgb="FF000000"/>
      <name val="Arial"/>
    </font>
    <font>
      <b/>
      <sz val="10.0"/>
      <color rgb="FF000000"/>
      <name val="Arial"/>
    </font>
    <font>
      <u/>
      <sz val="10.0"/>
      <color rgb="FF1155CC"/>
      <name val="Arial"/>
    </font>
    <font>
      <u/>
      <sz val="10.0"/>
      <color rgb="FF1155CC"/>
      <name val="Arial"/>
    </font>
    <font>
      <u/>
      <sz val="10.0"/>
      <color rgb="FF1155CC"/>
      <name val="Arial"/>
    </font>
    <font>
      <u/>
      <sz val="10.0"/>
      <color rgb="FF1155CC"/>
      <name val="Arial"/>
    </font>
    <font>
      <color theme="1"/>
      <name val="Arial"/>
    </font>
    <font>
      <i/>
      <sz val="18.0"/>
      <color rgb="FFFFFFFF"/>
      <name val="Arial"/>
    </font>
    <font>
      <b/>
      <sz val="10.0"/>
      <color rgb="FFFFFFFF"/>
      <name val="Arial"/>
    </font>
    <font>
      <b/>
      <sz val="10.0"/>
      <color theme="1"/>
      <name val="Arial"/>
    </font>
    <font>
      <i/>
      <sz val="10.0"/>
      <color theme="1"/>
      <name val="Arial"/>
    </font>
    <font>
      <sz val="12.0"/>
      <color rgb="FF000000"/>
      <name val="Arial"/>
    </font>
    <font>
      <b/>
      <sz val="14.0"/>
      <color theme="1"/>
      <name val="Arial"/>
    </font>
    <font>
      <sz val="10.0"/>
      <color rgb="FFFF0000"/>
      <name val="Arial"/>
    </font>
    <font>
      <i/>
      <sz val="10.0"/>
      <color rgb="FF000000"/>
      <name val="Arial"/>
    </font>
    <font>
      <sz val="9.0"/>
      <color theme="1"/>
      <name val="Arimo"/>
    </font>
    <font>
      <sz val="9.0"/>
      <color theme="1"/>
      <name val="Arial"/>
    </font>
    <font>
      <sz val="9.0"/>
      <color rgb="FF000000"/>
      <name val="Arimo"/>
    </font>
    <font>
      <sz val="11.0"/>
      <color rgb="FF000000"/>
      <name val="Inconsolata"/>
    </font>
    <font>
      <sz val="10.0"/>
      <color rgb="FFFFFFFF"/>
      <name val="Arial"/>
    </font>
  </fonts>
  <fills count="12">
    <fill>
      <patternFill patternType="none"/>
    </fill>
    <fill>
      <patternFill patternType="lightGray"/>
    </fill>
    <fill>
      <patternFill patternType="solid">
        <fgColor rgb="FF000000"/>
        <bgColor rgb="FF000000"/>
      </patternFill>
    </fill>
    <fill>
      <patternFill patternType="solid">
        <fgColor rgb="FFFF9900"/>
        <bgColor rgb="FFFF9900"/>
      </patternFill>
    </fill>
    <fill>
      <patternFill patternType="solid">
        <fgColor rgb="FFF3F3F3"/>
        <bgColor rgb="FFF3F3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D9D9D9"/>
        <bgColor rgb="FFD9D9D9"/>
      </patternFill>
    </fill>
    <fill>
      <patternFill patternType="solid">
        <fgColor rgb="FFB6D7A8"/>
        <bgColor rgb="FFB6D7A8"/>
      </patternFill>
    </fill>
  </fills>
  <borders count="28">
    <border/>
    <border>
      <left/>
      <top/>
      <bottom/>
    </border>
    <border>
      <top/>
      <bottom/>
    </border>
    <border>
      <left/>
      <top/>
    </border>
    <border>
      <top/>
    </border>
    <border>
      <left/>
      <right/>
      <top/>
      <bottom/>
    </border>
    <border>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
      <left/>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rder>
    <border>
      <left/>
      <right/>
      <top style="thin">
        <color rgb="FF000000"/>
      </top>
      <bottom style="thin">
        <color rgb="FF000000"/>
      </bottom>
    </border>
    <border>
      <left style="thin">
        <color rgb="FF000000"/>
      </left>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1" fillId="3" fontId="3" numFmtId="0" xfId="0" applyBorder="1" applyFill="1" applyFont="1"/>
    <xf borderId="1" fillId="4" fontId="4" numFmtId="0" xfId="0" applyAlignment="1" applyBorder="1" applyFill="1" applyFont="1">
      <alignment shrinkToFit="0" vertical="center" wrapText="1"/>
    </xf>
    <xf borderId="0" fillId="0" fontId="5" numFmtId="0" xfId="0" applyFont="1"/>
    <xf borderId="0" fillId="0" fontId="5" numFmtId="0" xfId="0" applyAlignment="1" applyFont="1">
      <alignment vertical="center"/>
    </xf>
    <xf borderId="3" fillId="3" fontId="6" numFmtId="0" xfId="0" applyAlignment="1" applyBorder="1" applyFont="1">
      <alignment vertical="center"/>
    </xf>
    <xf borderId="4" fillId="0" fontId="2" numFmtId="0" xfId="0" applyBorder="1" applyFont="1"/>
    <xf borderId="5" fillId="5" fontId="7" numFmtId="0" xfId="0" applyAlignment="1" applyBorder="1" applyFill="1" applyFont="1">
      <alignment horizontal="center" vertical="center"/>
    </xf>
    <xf borderId="3" fillId="3" fontId="3" numFmtId="0" xfId="0" applyBorder="1" applyFont="1"/>
    <xf borderId="6" fillId="0" fontId="2" numFmtId="0" xfId="0" applyBorder="1" applyFont="1"/>
    <xf borderId="5" fillId="6" fontId="8" numFmtId="0" xfId="0" applyAlignment="1" applyBorder="1" applyFill="1" applyFont="1">
      <alignment horizontal="center" vertical="center"/>
    </xf>
    <xf borderId="5" fillId="7" fontId="9" numFmtId="0" xfId="0" applyAlignment="1" applyBorder="1" applyFill="1" applyFont="1">
      <alignment horizontal="center" vertical="center"/>
    </xf>
    <xf borderId="5" fillId="8" fontId="10" numFmtId="0" xfId="0" applyAlignment="1" applyBorder="1" applyFill="1" applyFont="1">
      <alignment horizontal="center" vertical="center"/>
    </xf>
    <xf borderId="1" fillId="4" fontId="4" numFmtId="0" xfId="0" applyAlignment="1" applyBorder="1" applyFont="1">
      <alignment readingOrder="0" shrinkToFit="0" wrapText="1"/>
    </xf>
    <xf borderId="1" fillId="4" fontId="4" numFmtId="0" xfId="0" applyAlignment="1" applyBorder="1" applyFont="1">
      <alignment horizontal="center" shrinkToFit="0" vertical="center" wrapText="1"/>
    </xf>
    <xf borderId="1" fillId="9" fontId="3" numFmtId="0" xfId="0" applyBorder="1" applyFill="1" applyFont="1"/>
    <xf borderId="0" fillId="0" fontId="4" numFmtId="0" xfId="0" applyFont="1"/>
    <xf borderId="0" fillId="0" fontId="11" numFmtId="0" xfId="0" applyFont="1"/>
    <xf borderId="1" fillId="2" fontId="12" numFmtId="0" xfId="0" applyAlignment="1" applyBorder="1" applyFont="1">
      <alignment horizontal="center" vertical="center"/>
    </xf>
    <xf borderId="5" fillId="2" fontId="13" numFmtId="0" xfId="0" applyAlignment="1" applyBorder="1" applyFont="1">
      <alignment horizontal="right" shrinkToFit="0" wrapText="1"/>
    </xf>
    <xf borderId="0" fillId="0" fontId="3" numFmtId="0" xfId="0" applyAlignment="1" applyFont="1">
      <alignment horizontal="center" vertical="center"/>
    </xf>
    <xf borderId="5" fillId="3" fontId="3" numFmtId="0" xfId="0" applyBorder="1" applyFont="1"/>
    <xf borderId="5" fillId="2" fontId="13" numFmtId="0" xfId="0" applyAlignment="1" applyBorder="1" applyFont="1">
      <alignment horizontal="right"/>
    </xf>
    <xf borderId="7" fillId="6" fontId="14" numFmtId="0" xfId="0" applyAlignment="1" applyBorder="1" applyFont="1">
      <alignment horizontal="left"/>
    </xf>
    <xf borderId="8" fillId="0" fontId="2" numFmtId="0" xfId="0" applyBorder="1" applyFont="1"/>
    <xf borderId="9" fillId="0" fontId="2" numFmtId="0" xfId="0" applyBorder="1" applyFont="1"/>
    <xf borderId="10" fillId="3" fontId="3" numFmtId="0" xfId="0" applyBorder="1" applyFont="1"/>
    <xf borderId="0" fillId="0" fontId="15" numFmtId="0" xfId="0" applyAlignment="1" applyFont="1">
      <alignment horizontal="center"/>
    </xf>
    <xf borderId="7" fillId="5" fontId="14" numFmtId="0" xfId="0" applyAlignment="1" applyBorder="1" applyFont="1">
      <alignment horizontal="left"/>
    </xf>
    <xf borderId="11" fillId="0" fontId="2" numFmtId="0" xfId="0" applyBorder="1" applyFont="1"/>
    <xf borderId="12" fillId="0" fontId="16" numFmtId="0" xfId="0" applyAlignment="1" applyBorder="1" applyFont="1">
      <alignment shrinkToFit="0" vertical="center" wrapText="1"/>
    </xf>
    <xf borderId="12" fillId="0" fontId="2" numFmtId="0" xfId="0" applyBorder="1" applyFont="1"/>
    <xf borderId="0" fillId="0" fontId="5" numFmtId="0" xfId="0" applyAlignment="1" applyFont="1">
      <alignment vertical="top"/>
    </xf>
    <xf borderId="13" fillId="6" fontId="14" numFmtId="0" xfId="0" applyAlignment="1" applyBorder="1" applyFont="1">
      <alignment horizontal="center" shrinkToFit="0" vertical="center" wrapText="1"/>
    </xf>
    <xf borderId="13" fillId="6" fontId="17" numFmtId="0" xfId="0" applyAlignment="1" applyBorder="1" applyFont="1">
      <alignment horizontal="center" vertical="center"/>
    </xf>
    <xf borderId="13" fillId="6" fontId="14" numFmtId="0" xfId="0" applyAlignment="1" applyBorder="1" applyFont="1">
      <alignment horizontal="center" vertical="center"/>
    </xf>
    <xf borderId="13" fillId="0" fontId="15" numFmtId="0" xfId="0" applyAlignment="1" applyBorder="1" applyFont="1">
      <alignment horizontal="center" shrinkToFit="0" wrapText="1"/>
    </xf>
    <xf borderId="13" fillId="0" fontId="3" numFmtId="0" xfId="0" applyAlignment="1" applyBorder="1" applyFont="1">
      <alignment readingOrder="0"/>
    </xf>
    <xf borderId="13" fillId="6" fontId="3" numFmtId="1" xfId="0" applyAlignment="1" applyBorder="1" applyFont="1" applyNumberFormat="1">
      <alignment horizontal="center"/>
    </xf>
    <xf borderId="13" fillId="6" fontId="3" numFmtId="0" xfId="0" applyAlignment="1" applyBorder="1" applyFont="1">
      <alignment horizontal="center" vertical="center"/>
    </xf>
    <xf borderId="13" fillId="0" fontId="3" numFmtId="0" xfId="0" applyBorder="1" applyFont="1"/>
    <xf borderId="13" fillId="0" fontId="3" numFmtId="0" xfId="0" applyAlignment="1" applyBorder="1" applyFont="1">
      <alignment horizontal="center" shrinkToFit="0" wrapText="1"/>
    </xf>
    <xf borderId="13" fillId="0" fontId="15" numFmtId="0" xfId="0" applyAlignment="1" applyBorder="1" applyFont="1">
      <alignment horizontal="right"/>
    </xf>
    <xf borderId="5" fillId="2" fontId="13" numFmtId="0" xfId="0" applyAlignment="1" applyBorder="1" applyFont="1">
      <alignment horizontal="center" vertical="center"/>
    </xf>
    <xf borderId="5" fillId="2" fontId="13" numFmtId="1" xfId="0" applyAlignment="1" applyBorder="1" applyFont="1" applyNumberFormat="1">
      <alignment horizontal="center" vertical="center"/>
    </xf>
    <xf borderId="0" fillId="0" fontId="16" numFmtId="0" xfId="0" applyAlignment="1" applyFont="1">
      <alignment shrinkToFit="0" vertical="center" wrapText="1"/>
    </xf>
    <xf borderId="0" fillId="0" fontId="3" numFmtId="0" xfId="0" applyAlignment="1" applyFont="1">
      <alignment horizontal="center"/>
    </xf>
    <xf borderId="13" fillId="6" fontId="3" numFmtId="0" xfId="0" applyAlignment="1" applyBorder="1" applyFont="1">
      <alignment horizontal="center"/>
    </xf>
    <xf borderId="0" fillId="0" fontId="4" numFmtId="0" xfId="0" applyAlignment="1" applyFont="1">
      <alignment shrinkToFit="0" vertical="center" wrapText="1"/>
    </xf>
    <xf borderId="13" fillId="5" fontId="14" numFmtId="0" xfId="0" applyAlignment="1" applyBorder="1" applyFont="1">
      <alignment horizontal="center" shrinkToFit="0" wrapText="1"/>
    </xf>
    <xf borderId="13" fillId="5" fontId="17" numFmtId="0" xfId="0" applyAlignment="1" applyBorder="1" applyFont="1">
      <alignment horizontal="center" vertical="center"/>
    </xf>
    <xf borderId="13" fillId="5" fontId="14" numFmtId="0" xfId="0" applyAlignment="1" applyBorder="1" applyFont="1">
      <alignment horizontal="center" vertical="center"/>
    </xf>
    <xf borderId="13" fillId="5" fontId="3" numFmtId="0" xfId="0" applyAlignment="1" applyBorder="1" applyFont="1">
      <alignment horizontal="center"/>
    </xf>
    <xf borderId="13" fillId="5" fontId="3" numFmtId="0" xfId="0" applyAlignment="1" applyBorder="1" applyFont="1">
      <alignment horizontal="center" vertical="center"/>
    </xf>
    <xf borderId="1" fillId="2" fontId="13" numFmtId="0" xfId="0" applyAlignment="1" applyBorder="1" applyFont="1">
      <alignment horizontal="left" vertical="center"/>
    </xf>
    <xf borderId="5" fillId="2" fontId="3" numFmtId="0" xfId="0" applyBorder="1" applyFont="1"/>
    <xf borderId="13" fillId="2" fontId="13" numFmtId="0" xfId="0" applyAlignment="1" applyBorder="1" applyFont="1">
      <alignment horizontal="center"/>
    </xf>
    <xf borderId="13" fillId="10" fontId="3" numFmtId="0" xfId="0" applyBorder="1" applyFill="1" applyFont="1"/>
    <xf borderId="13" fillId="10" fontId="3" numFmtId="0" xfId="0" applyAlignment="1" applyBorder="1" applyFont="1">
      <alignment horizontal="center" vertical="center"/>
    </xf>
    <xf borderId="13" fillId="10" fontId="3" numFmtId="0" xfId="0" applyAlignment="1" applyBorder="1" applyFont="1">
      <alignment shrinkToFit="0" vertical="center" wrapText="1"/>
    </xf>
    <xf borderId="13" fillId="10" fontId="3" numFmtId="0" xfId="0" applyAlignment="1" applyBorder="1" applyFont="1">
      <alignment horizontal="center" shrinkToFit="0" vertical="center" wrapText="1"/>
    </xf>
    <xf borderId="13" fillId="0" fontId="3" numFmtId="0" xfId="0" applyAlignment="1" applyBorder="1" applyFont="1">
      <alignment shrinkToFit="0" vertical="center" wrapText="1"/>
    </xf>
    <xf borderId="13" fillId="0" fontId="3" numFmtId="0" xfId="0" applyAlignment="1" applyBorder="1" applyFont="1">
      <alignment horizontal="center" shrinkToFit="0" vertical="center" wrapText="1"/>
    </xf>
    <xf borderId="1" fillId="2" fontId="12" numFmtId="0" xfId="0" applyAlignment="1" applyBorder="1" applyFont="1">
      <alignment horizontal="center" shrinkToFit="0" vertical="center" wrapText="1"/>
    </xf>
    <xf borderId="1" fillId="11" fontId="14" numFmtId="0" xfId="0" applyBorder="1" applyFill="1" applyFont="1"/>
    <xf borderId="1" fillId="5" fontId="14" numFmtId="0" xfId="0" applyBorder="1" applyFont="1"/>
    <xf borderId="0" fillId="0" fontId="18" numFmtId="0" xfId="0" applyFont="1"/>
    <xf borderId="0" fillId="0" fontId="18" numFmtId="0" xfId="0" applyAlignment="1" applyFont="1">
      <alignment horizontal="center"/>
    </xf>
    <xf borderId="7" fillId="11" fontId="6" numFmtId="0" xfId="0" applyAlignment="1" applyBorder="1" applyFont="1">
      <alignment horizontal="center" shrinkToFit="0" wrapText="1"/>
    </xf>
    <xf borderId="13" fillId="11" fontId="6" numFmtId="0" xfId="0" applyAlignment="1" applyBorder="1" applyFont="1">
      <alignment horizontal="center" vertical="center"/>
    </xf>
    <xf borderId="13" fillId="0" fontId="19" numFmtId="0" xfId="0" applyAlignment="1" applyBorder="1" applyFont="1">
      <alignment horizontal="center" vertical="center"/>
    </xf>
    <xf borderId="13" fillId="0" fontId="5" numFmtId="0" xfId="0" applyAlignment="1" applyBorder="1" applyFont="1">
      <alignment shrinkToFit="0" vertical="center" wrapText="1"/>
    </xf>
    <xf borderId="13" fillId="0" fontId="5" numFmtId="0" xfId="0" applyAlignment="1" applyBorder="1" applyFont="1">
      <alignment vertical="center"/>
    </xf>
    <xf borderId="13" fillId="11" fontId="5" numFmtId="0" xfId="0" applyAlignment="1" applyBorder="1" applyFont="1">
      <alignment horizontal="center" vertical="center"/>
    </xf>
    <xf borderId="5" fillId="3" fontId="18" numFmtId="0" xfId="0" applyBorder="1" applyFont="1"/>
    <xf borderId="1" fillId="3" fontId="18" numFmtId="0" xfId="0" applyBorder="1" applyFont="1"/>
    <xf borderId="13" fillId="5" fontId="6" numFmtId="0" xfId="0" applyAlignment="1" applyBorder="1" applyFont="1">
      <alignment horizontal="center" shrinkToFit="0" vertical="center" wrapText="1"/>
    </xf>
    <xf borderId="13" fillId="5" fontId="6" numFmtId="0" xfId="0" applyAlignment="1" applyBorder="1" applyFont="1">
      <alignment horizontal="center" vertical="center"/>
    </xf>
    <xf borderId="13" fillId="0" fontId="19" numFmtId="0" xfId="0" applyAlignment="1" applyBorder="1" applyFont="1">
      <alignment horizontal="center" shrinkToFit="0" vertical="center" wrapText="1"/>
    </xf>
    <xf borderId="13" fillId="5" fontId="5" numFmtId="0" xfId="0" applyAlignment="1" applyBorder="1" applyFont="1">
      <alignment horizontal="center" shrinkToFit="0" vertical="center" wrapText="1"/>
    </xf>
    <xf borderId="13" fillId="0" fontId="5" numFmtId="0" xfId="0" applyAlignment="1" applyBorder="1" applyFont="1">
      <alignment horizontal="center" shrinkToFit="0" vertical="center" wrapText="1"/>
    </xf>
    <xf borderId="13" fillId="0" fontId="19" numFmtId="0" xfId="0" applyAlignment="1" applyBorder="1" applyFont="1">
      <alignment horizontal="right" shrinkToFit="0" vertical="center" wrapText="1"/>
    </xf>
    <xf borderId="1" fillId="3" fontId="5" numFmtId="0" xfId="0" applyAlignment="1" applyBorder="1" applyFont="1">
      <alignment shrinkToFit="0" vertical="center" wrapText="1"/>
    </xf>
    <xf borderId="13" fillId="2" fontId="13" numFmtId="164" xfId="0" applyAlignment="1" applyBorder="1" applyFont="1" applyNumberFormat="1">
      <alignment horizontal="center"/>
    </xf>
    <xf borderId="13" fillId="10" fontId="3" numFmtId="0" xfId="0" applyAlignment="1" applyBorder="1" applyFont="1">
      <alignment shrinkToFit="0" wrapText="1"/>
    </xf>
    <xf borderId="13" fillId="10" fontId="3" numFmtId="0" xfId="0" applyAlignment="1" applyBorder="1" applyFont="1">
      <alignment vertical="center"/>
    </xf>
    <xf borderId="13" fillId="10" fontId="3" numFmtId="1" xfId="0" applyAlignment="1" applyBorder="1" applyFont="1" applyNumberFormat="1">
      <alignment horizontal="center" vertical="center"/>
    </xf>
    <xf borderId="13" fillId="0" fontId="3" numFmtId="0" xfId="0" applyAlignment="1" applyBorder="1" applyFont="1">
      <alignment shrinkToFit="0" wrapText="1"/>
    </xf>
    <xf borderId="13" fillId="0" fontId="3" numFmtId="0" xfId="0" applyAlignment="1" applyBorder="1" applyFont="1">
      <alignment vertical="center"/>
    </xf>
    <xf borderId="13" fillId="0" fontId="3" numFmtId="1" xfId="0" applyAlignment="1" applyBorder="1" applyFont="1" applyNumberFormat="1">
      <alignment horizontal="center" vertical="center"/>
    </xf>
    <xf borderId="7" fillId="0" fontId="3" numFmtId="0" xfId="0" applyAlignment="1" applyBorder="1" applyFont="1">
      <alignment horizontal="center"/>
    </xf>
    <xf borderId="13" fillId="10" fontId="3" numFmtId="0" xfId="0" applyAlignment="1" applyBorder="1" applyFont="1">
      <alignment horizontal="left" shrinkToFit="0" wrapText="1"/>
    </xf>
    <xf borderId="13" fillId="10" fontId="3" numFmtId="0" xfId="0" applyAlignment="1" applyBorder="1" applyFont="1">
      <alignment horizontal="right" vertical="center"/>
    </xf>
    <xf borderId="13" fillId="10" fontId="3" numFmtId="0" xfId="0" applyAlignment="1" applyBorder="1" applyFont="1">
      <alignment horizontal="left" vertical="center"/>
    </xf>
    <xf borderId="13" fillId="0" fontId="3" numFmtId="0" xfId="0" applyAlignment="1" applyBorder="1" applyFont="1">
      <alignment horizontal="center"/>
    </xf>
    <xf borderId="13" fillId="0" fontId="3" numFmtId="1" xfId="0" applyAlignment="1" applyBorder="1" applyFont="1" applyNumberFormat="1">
      <alignment vertical="center"/>
    </xf>
    <xf borderId="13" fillId="10" fontId="3" numFmtId="1" xfId="0" applyAlignment="1" applyBorder="1" applyFont="1" applyNumberFormat="1">
      <alignment vertical="center"/>
    </xf>
    <xf borderId="14" fillId="2" fontId="13" numFmtId="0" xfId="0" applyAlignment="1" applyBorder="1" applyFont="1">
      <alignment horizontal="center"/>
    </xf>
    <xf borderId="15" fillId="2" fontId="13" numFmtId="0" xfId="0" applyAlignment="1" applyBorder="1" applyFont="1">
      <alignment horizontal="center"/>
    </xf>
    <xf borderId="0" fillId="0" fontId="3" numFmtId="0" xfId="0" applyFont="1"/>
    <xf borderId="14" fillId="10" fontId="3" numFmtId="0" xfId="0" applyAlignment="1" applyBorder="1" applyFont="1">
      <alignment shrinkToFit="0" vertical="center" wrapText="1"/>
    </xf>
    <xf borderId="15" fillId="10" fontId="3" numFmtId="0" xfId="0" applyAlignment="1" applyBorder="1" applyFont="1">
      <alignment horizontal="right" shrinkToFit="0" vertical="center" wrapText="1"/>
    </xf>
    <xf borderId="15" fillId="10" fontId="3" numFmtId="0" xfId="0" applyAlignment="1" applyBorder="1" applyFont="1">
      <alignment shrinkToFit="0" vertical="center" wrapText="1"/>
    </xf>
    <xf borderId="15" fillId="10" fontId="3" numFmtId="1" xfId="0" applyAlignment="1" applyBorder="1" applyFont="1" applyNumberFormat="1">
      <alignment horizontal="right" shrinkToFit="0" vertical="center" wrapText="1"/>
    </xf>
    <xf borderId="16" fillId="0" fontId="3" numFmtId="0" xfId="0" applyAlignment="1" applyBorder="1" applyFont="1">
      <alignment shrinkToFit="0" vertical="center" wrapText="1"/>
    </xf>
    <xf borderId="17" fillId="0" fontId="3" numFmtId="0" xfId="0" applyAlignment="1" applyBorder="1" applyFont="1">
      <alignment shrinkToFit="0" vertical="center" wrapText="1"/>
    </xf>
    <xf borderId="17" fillId="0" fontId="3" numFmtId="1" xfId="0" applyAlignment="1" applyBorder="1" applyFont="1" applyNumberFormat="1">
      <alignment shrinkToFit="0" vertical="center" wrapText="1"/>
    </xf>
    <xf borderId="13" fillId="0" fontId="5" numFmtId="0" xfId="0" applyAlignment="1" applyBorder="1" applyFont="1">
      <alignment readingOrder="0" shrinkToFit="0" vertical="center" wrapText="1"/>
    </xf>
    <xf borderId="13" fillId="0" fontId="5" numFmtId="0" xfId="0" applyAlignment="1" applyBorder="1" applyFont="1">
      <alignment readingOrder="0" vertical="center"/>
    </xf>
    <xf borderId="7" fillId="5" fontId="6" numFmtId="0" xfId="0" applyAlignment="1" applyBorder="1" applyFont="1">
      <alignment horizontal="center" shrinkToFit="0" wrapText="1"/>
    </xf>
    <xf borderId="13" fillId="5" fontId="5" numFmtId="0" xfId="0" applyAlignment="1" applyBorder="1" applyFont="1">
      <alignment horizontal="center" vertical="center"/>
    </xf>
    <xf borderId="13" fillId="10" fontId="20" numFmtId="0" xfId="0" applyAlignment="1" applyBorder="1" applyFont="1">
      <alignment horizontal="left"/>
    </xf>
    <xf borderId="18" fillId="10" fontId="20" numFmtId="164" xfId="0" applyAlignment="1" applyBorder="1" applyFont="1" applyNumberFormat="1">
      <alignment horizontal="right"/>
    </xf>
    <xf borderId="18" fillId="10" fontId="20" numFmtId="0" xfId="0" applyBorder="1" applyFont="1"/>
    <xf borderId="14" fillId="10" fontId="20" numFmtId="0" xfId="0" applyAlignment="1" applyBorder="1" applyFont="1">
      <alignment horizontal="left"/>
    </xf>
    <xf borderId="15" fillId="10" fontId="20" numFmtId="164" xfId="0" applyAlignment="1" applyBorder="1" applyFont="1" applyNumberFormat="1">
      <alignment horizontal="right"/>
    </xf>
    <xf borderId="15" fillId="10" fontId="20" numFmtId="0" xfId="0" applyBorder="1" applyFont="1"/>
    <xf borderId="13" fillId="10" fontId="21" numFmtId="0" xfId="0" applyBorder="1" applyFont="1"/>
    <xf borderId="18" fillId="10" fontId="21" numFmtId="164" xfId="0" applyAlignment="1" applyBorder="1" applyFont="1" applyNumberFormat="1">
      <alignment horizontal="right"/>
    </xf>
    <xf borderId="14" fillId="10" fontId="21" numFmtId="0" xfId="0" applyBorder="1" applyFont="1"/>
    <xf borderId="15" fillId="10" fontId="21" numFmtId="164" xfId="0" applyAlignment="1" applyBorder="1" applyFont="1" applyNumberFormat="1">
      <alignment horizontal="right"/>
    </xf>
    <xf borderId="14" fillId="10" fontId="20" numFmtId="0" xfId="0" applyBorder="1" applyFont="1"/>
    <xf borderId="13" fillId="10" fontId="22" numFmtId="0" xfId="0" applyAlignment="1" applyBorder="1" applyFont="1">
      <alignment horizontal="left"/>
    </xf>
    <xf borderId="13" fillId="0" fontId="3" numFmtId="164" xfId="0" applyAlignment="1" applyBorder="1" applyFont="1" applyNumberFormat="1">
      <alignment vertical="center"/>
    </xf>
    <xf borderId="5" fillId="2" fontId="3" numFmtId="164" xfId="0" applyBorder="1" applyFont="1" applyNumberFormat="1"/>
    <xf borderId="1" fillId="11" fontId="6" numFmtId="0" xfId="0" applyAlignment="1" applyBorder="1" applyFont="1">
      <alignment horizontal="center" shrinkToFit="0" wrapText="1"/>
    </xf>
    <xf borderId="13" fillId="11" fontId="6" numFmtId="0" xfId="0" applyAlignment="1" applyBorder="1" applyFont="1">
      <alignment horizontal="center"/>
    </xf>
    <xf borderId="13" fillId="0" fontId="19" numFmtId="0" xfId="0" applyAlignment="1" applyBorder="1" applyFont="1">
      <alignment horizontal="center"/>
    </xf>
    <xf borderId="13" fillId="0" fontId="3" numFmtId="0" xfId="0" applyAlignment="1" applyBorder="1" applyFont="1">
      <alignment horizontal="center" vertical="center"/>
    </xf>
    <xf borderId="13" fillId="11" fontId="23" numFmtId="0" xfId="0" applyBorder="1" applyFont="1"/>
    <xf borderId="13" fillId="11" fontId="5" numFmtId="0" xfId="0" applyAlignment="1" applyBorder="1" applyFont="1">
      <alignment horizontal="center"/>
    </xf>
    <xf borderId="5" fillId="2" fontId="13" numFmtId="0" xfId="0" applyAlignment="1" applyBorder="1" applyFont="1">
      <alignment horizontal="center"/>
    </xf>
    <xf borderId="5" fillId="2" fontId="5" numFmtId="0" xfId="0" applyBorder="1" applyFont="1"/>
    <xf borderId="0" fillId="0" fontId="3" numFmtId="0" xfId="0" applyAlignment="1" applyFont="1">
      <alignment shrinkToFit="0" vertical="center" wrapText="1"/>
    </xf>
    <xf borderId="1" fillId="5" fontId="6" numFmtId="0" xfId="0" applyAlignment="1" applyBorder="1" applyFont="1">
      <alignment horizontal="center" shrinkToFit="0" wrapText="1"/>
    </xf>
    <xf borderId="13" fillId="5" fontId="6" numFmtId="0" xfId="0" applyAlignment="1" applyBorder="1" applyFont="1">
      <alignment horizontal="center"/>
    </xf>
    <xf borderId="13" fillId="5" fontId="23" numFmtId="0" xfId="0" applyBorder="1" applyFont="1"/>
    <xf borderId="13" fillId="5" fontId="5" numFmtId="0" xfId="0" applyAlignment="1" applyBorder="1" applyFont="1">
      <alignment horizontal="center"/>
    </xf>
    <xf borderId="0" fillId="0" fontId="3" numFmtId="0" xfId="0" applyAlignment="1" applyFont="1">
      <alignment shrinkToFit="0" wrapText="1"/>
    </xf>
    <xf borderId="7" fillId="2" fontId="13" numFmtId="0" xfId="0" applyBorder="1" applyFont="1"/>
    <xf borderId="10" fillId="2" fontId="3" numFmtId="0" xfId="0" applyBorder="1" applyFont="1"/>
    <xf borderId="13" fillId="2" fontId="3" numFmtId="0" xfId="0" applyBorder="1" applyFont="1"/>
    <xf borderId="13" fillId="10" fontId="21" numFmtId="164" xfId="0" applyAlignment="1" applyBorder="1" applyFont="1" applyNumberFormat="1">
      <alignment horizontal="right"/>
    </xf>
    <xf borderId="13" fillId="10" fontId="3" numFmtId="1" xfId="0" applyAlignment="1" applyBorder="1" applyFont="1" applyNumberFormat="1">
      <alignment horizontal="center"/>
    </xf>
    <xf borderId="13" fillId="10" fontId="21" numFmtId="0" xfId="0" applyAlignment="1" applyBorder="1" applyFont="1">
      <alignment horizontal="right"/>
    </xf>
    <xf borderId="13" fillId="9" fontId="20" numFmtId="0" xfId="0" applyBorder="1" applyFont="1"/>
    <xf borderId="13" fillId="0" fontId="20" numFmtId="164" xfId="0" applyAlignment="1" applyBorder="1" applyFont="1" applyNumberFormat="1">
      <alignment horizontal="right"/>
    </xf>
    <xf borderId="13" fillId="0" fontId="20" numFmtId="0" xfId="0" applyBorder="1" applyFont="1"/>
    <xf borderId="13" fillId="0" fontId="3" numFmtId="1" xfId="0" applyAlignment="1" applyBorder="1" applyFont="1" applyNumberFormat="1">
      <alignment horizontal="center"/>
    </xf>
    <xf borderId="19" fillId="2" fontId="13" numFmtId="0" xfId="0" applyAlignment="1" applyBorder="1" applyFont="1">
      <alignment horizontal="left" shrinkToFit="0" wrapText="1"/>
    </xf>
    <xf borderId="20" fillId="2" fontId="13" numFmtId="0" xfId="0" applyAlignment="1" applyBorder="1" applyFont="1">
      <alignment horizontal="left"/>
    </xf>
    <xf borderId="18" fillId="2" fontId="13" numFmtId="0" xfId="0" applyAlignment="1" applyBorder="1" applyFont="1">
      <alignment horizontal="left"/>
    </xf>
    <xf borderId="21" fillId="0" fontId="2" numFmtId="0" xfId="0" applyBorder="1" applyFont="1"/>
    <xf borderId="13" fillId="10" fontId="3" numFmtId="164" xfId="0" applyBorder="1" applyFont="1" applyNumberFormat="1"/>
    <xf borderId="13" fillId="10" fontId="5" numFmtId="0" xfId="0" applyBorder="1" applyFont="1"/>
    <xf borderId="13" fillId="10" fontId="5" numFmtId="164" xfId="0" applyBorder="1" applyFont="1" applyNumberFormat="1"/>
    <xf borderId="13" fillId="0" fontId="18" numFmtId="0" xfId="0" applyBorder="1" applyFont="1"/>
    <xf borderId="13" fillId="0" fontId="18" numFmtId="164" xfId="0" applyBorder="1" applyFont="1" applyNumberFormat="1"/>
    <xf borderId="13" fillId="0" fontId="3" numFmtId="164" xfId="0" applyBorder="1" applyFont="1" applyNumberFormat="1"/>
    <xf borderId="13" fillId="0" fontId="3" numFmtId="1" xfId="0" applyBorder="1" applyFont="1" applyNumberFormat="1"/>
    <xf borderId="13" fillId="11" fontId="23" numFmtId="0" xfId="0" applyAlignment="1" applyBorder="1" applyFont="1">
      <alignment horizontal="center"/>
    </xf>
    <xf borderId="13" fillId="5" fontId="23" numFmtId="0" xfId="0" applyAlignment="1" applyBorder="1" applyFont="1">
      <alignment horizontal="center"/>
    </xf>
    <xf borderId="13" fillId="10" fontId="5" numFmtId="0" xfId="0" applyAlignment="1" applyBorder="1" applyFont="1">
      <alignment horizontal="left" shrinkToFit="0" wrapText="1"/>
    </xf>
    <xf borderId="13" fillId="10" fontId="21" numFmtId="164" xfId="0" applyAlignment="1" applyBorder="1" applyFont="1" applyNumberFormat="1">
      <alignment horizontal="right" vertical="center"/>
    </xf>
    <xf borderId="13" fillId="10" fontId="21" numFmtId="0" xfId="0" applyAlignment="1" applyBorder="1" applyFont="1">
      <alignment vertical="center"/>
    </xf>
    <xf borderId="13" fillId="10" fontId="3" numFmtId="0" xfId="0" applyAlignment="1" applyBorder="1" applyFont="1">
      <alignment horizontal="center"/>
    </xf>
    <xf borderId="13" fillId="10" fontId="5" numFmtId="0" xfId="0" applyAlignment="1" applyBorder="1" applyFont="1">
      <alignment horizontal="left"/>
    </xf>
    <xf borderId="13" fillId="9" fontId="20" numFmtId="0" xfId="0" applyAlignment="1" applyBorder="1" applyFont="1">
      <alignment horizontal="left"/>
    </xf>
    <xf borderId="13" fillId="0" fontId="20" numFmtId="164" xfId="0" applyAlignment="1" applyBorder="1" applyFont="1" applyNumberFormat="1">
      <alignment horizontal="right" vertical="center"/>
    </xf>
    <xf borderId="13" fillId="0" fontId="20" numFmtId="0" xfId="0" applyAlignment="1" applyBorder="1" applyFont="1">
      <alignment vertical="center"/>
    </xf>
    <xf borderId="22" fillId="0" fontId="3" numFmtId="0" xfId="0" applyBorder="1" applyFont="1"/>
    <xf borderId="19" fillId="2" fontId="13" numFmtId="0" xfId="0" applyAlignment="1" applyBorder="1" applyFont="1">
      <alignment horizontal="left" shrinkToFit="0" vertical="center" wrapText="1"/>
    </xf>
    <xf borderId="5" fillId="10" fontId="3" numFmtId="0" xfId="0" applyBorder="1" applyFont="1"/>
    <xf borderId="1" fillId="2" fontId="3" numFmtId="0" xfId="0" applyBorder="1" applyFont="1"/>
    <xf borderId="5" fillId="2" fontId="24" numFmtId="0" xfId="0" applyAlignment="1" applyBorder="1" applyFont="1">
      <alignment horizontal="center"/>
    </xf>
    <xf borderId="23" fillId="0" fontId="3" numFmtId="0" xfId="0" applyAlignment="1" applyBorder="1" applyFont="1">
      <alignment horizontal="center" vertical="center"/>
    </xf>
    <xf borderId="0" fillId="0" fontId="3" numFmtId="1" xfId="0" applyAlignment="1" applyFont="1" applyNumberFormat="1">
      <alignment horizontal="center"/>
    </xf>
    <xf borderId="23" fillId="0" fontId="3" numFmtId="0" xfId="0" applyBorder="1" applyFont="1"/>
    <xf borderId="24" fillId="0" fontId="3" numFmtId="0" xfId="0" applyBorder="1" applyFont="1"/>
    <xf borderId="16" fillId="0" fontId="3" numFmtId="0" xfId="0" applyBorder="1" applyFont="1"/>
    <xf borderId="13" fillId="2" fontId="13" numFmtId="0" xfId="0" applyAlignment="1" applyBorder="1" applyFont="1">
      <alignment horizontal="center" vertical="center"/>
    </xf>
    <xf borderId="13" fillId="2" fontId="13" numFmtId="1" xfId="0" applyAlignment="1" applyBorder="1" applyFont="1" applyNumberFormat="1">
      <alignment horizontal="center" vertical="center"/>
    </xf>
    <xf borderId="13" fillId="11" fontId="14" numFmtId="0" xfId="0" applyAlignment="1" applyBorder="1" applyFont="1">
      <alignment horizontal="center" shrinkToFit="0" wrapText="1"/>
    </xf>
    <xf borderId="25" fillId="0" fontId="3" numFmtId="1" xfId="0" applyAlignment="1" applyBorder="1" applyFont="1" applyNumberFormat="1">
      <alignment horizontal="center" vertical="center"/>
    </xf>
    <xf borderId="16" fillId="0" fontId="2" numFmtId="0" xfId="0" applyBorder="1" applyFont="1"/>
    <xf borderId="26" fillId="0" fontId="3" numFmtId="0" xfId="0" applyAlignment="1" applyBorder="1" applyFont="1">
      <alignment horizontal="center" vertical="center"/>
    </xf>
    <xf borderId="24" fillId="0" fontId="3" numFmtId="0" xfId="0" applyAlignment="1" applyBorder="1" applyFont="1">
      <alignment horizontal="center" vertical="center"/>
    </xf>
    <xf borderId="27" fillId="0" fontId="3" numFmtId="0" xfId="0" applyAlignment="1" applyBorder="1" applyFont="1">
      <alignment horizontal="center" vertical="center"/>
    </xf>
    <xf borderId="16" fillId="0" fontId="3" numFmtId="0" xfId="0" applyAlignment="1" applyBorder="1" applyFont="1">
      <alignment horizontal="center" vertical="center"/>
    </xf>
    <xf borderId="25" fillId="0" fontId="3" numFmtId="0" xfId="0" applyAlignment="1" applyBorder="1" applyFont="1">
      <alignment horizontal="center" vertical="center"/>
    </xf>
    <xf borderId="14" fillId="5" fontId="14" numFmtId="0" xfId="0" applyAlignment="1" applyBorder="1" applyFont="1">
      <alignment horizontal="center" shrinkToFit="0" wrapText="1"/>
    </xf>
    <xf borderId="24" fillId="0" fontId="2" numFmtId="0" xfId="0" applyBorder="1" applyFont="1"/>
    <xf borderId="1" fillId="3" fontId="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externalLink" Target="externalLinks/externalLink4.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Profil d'émission simplifié</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'Summary and profile'!$A$6:$A$10</c:f>
            </c:strRef>
          </c:cat>
          <c:val>
            <c:numRef>
              <c:f>'Summary and profile'!$B$6:$B$10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1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Profil d'émissions détaillé</a:t>
            </a:r>
          </a:p>
        </c:rich>
      </c:tx>
      <c:overlay val="0"/>
    </c:title>
    <c:plotArea>
      <c:layout/>
      <c:pieChart>
        <c:varyColors val="1"/>
        <c:ser>
          <c:idx val="0"/>
          <c:order val="0"/>
          <c:tx>
            <c:strRef>
              <c:f>'Summary and profile'!$C$14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dPt>
          <c:dLbls>
            <c:showLegendKey val="0"/>
            <c:showVal val="0"/>
            <c:showCatName val="0"/>
            <c:showSerName val="0"/>
            <c:showPercent val="0"/>
            <c:showBubbleSize val="0"/>
            <c:showLeaderLines val="1"/>
          </c:dLbls>
          <c:cat>
            <c:strRef>
              <c:f>'Summary and profile'!$B$15:$B$31</c:f>
            </c:strRef>
          </c:cat>
          <c:val>
            <c:numRef>
              <c:f>'Summary and profile'!$C$15:$C$31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100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304800</xdr:rowOff>
    </xdr:from>
    <xdr:ext cx="4762500" cy="2943225"/>
    <xdr:graphicFrame>
      <xdr:nvGraphicFramePr>
        <xdr:cNvPr id="76918701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0</xdr:colOff>
      <xdr:row>15</xdr:row>
      <xdr:rowOff>190500</xdr:rowOff>
    </xdr:from>
    <xdr:ext cx="4762500" cy="2943225"/>
    <xdr:graphicFrame>
      <xdr:nvGraphicFramePr>
        <xdr:cNvPr id="1759278774"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Restauration"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233;placement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urniture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mmobilisation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stauration"/>
    </sheetNames>
    <sheetDataSet>
      <sheetData sheetId="0"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éplacements"/>
    </sheetNames>
    <sheetDataSet>
      <sheetData sheetId="0"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ournitures"/>
    </sheetNames>
    <sheetDataSet>
      <sheetData sheetId="0"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mmobilisations"/>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88"/>
    <col customWidth="1" min="3" max="3" width="23.38"/>
    <col customWidth="1" min="4" max="4" width="29.25"/>
    <col customWidth="1" min="5" max="5" width="19.75"/>
    <col customWidth="1" min="6" max="6" width="15.75"/>
    <col customWidth="1" min="7" max="7" width="21.13"/>
  </cols>
  <sheetData>
    <row r="1" ht="25.5" customHeight="1">
      <c r="A1" s="1"/>
      <c r="B1" s="2"/>
      <c r="C1" s="2"/>
      <c r="D1" s="2"/>
      <c r="E1" s="2"/>
      <c r="F1" s="2"/>
      <c r="G1" s="2"/>
      <c r="H1" s="2"/>
      <c r="I1" s="2"/>
      <c r="J1" s="2"/>
      <c r="K1" s="2"/>
      <c r="L1" s="2"/>
    </row>
    <row r="2" ht="15.75" customHeight="1">
      <c r="A2" s="3"/>
      <c r="B2" s="2"/>
      <c r="C2" s="2"/>
      <c r="D2" s="2"/>
      <c r="E2" s="2"/>
      <c r="F2" s="2"/>
      <c r="G2" s="2"/>
      <c r="H2" s="2"/>
      <c r="I2" s="2"/>
      <c r="J2" s="2"/>
      <c r="K2" s="2"/>
      <c r="L2" s="2"/>
    </row>
    <row r="3" ht="96.75" customHeight="1">
      <c r="A3" s="4" t="s">
        <v>0</v>
      </c>
      <c r="B3" s="2"/>
      <c r="C3" s="2"/>
      <c r="D3" s="2"/>
      <c r="E3" s="2"/>
      <c r="F3" s="2"/>
      <c r="G3" s="2"/>
      <c r="H3" s="2"/>
      <c r="I3" s="2"/>
      <c r="J3" s="2"/>
      <c r="K3" s="2"/>
      <c r="L3" s="2"/>
      <c r="M3" s="5"/>
      <c r="N3" s="5"/>
      <c r="O3" s="5"/>
      <c r="P3" s="5"/>
      <c r="Q3" s="5"/>
      <c r="R3" s="5"/>
      <c r="S3" s="5"/>
      <c r="T3" s="5"/>
      <c r="U3" s="5"/>
      <c r="V3" s="5"/>
      <c r="W3" s="5"/>
      <c r="X3" s="5"/>
      <c r="Y3" s="5"/>
      <c r="Z3" s="5"/>
    </row>
    <row r="4" ht="15.75" customHeight="1">
      <c r="A4" s="3"/>
      <c r="B4" s="2"/>
      <c r="C4" s="2"/>
      <c r="D4" s="2"/>
      <c r="E4" s="2"/>
      <c r="F4" s="2"/>
      <c r="G4" s="2"/>
      <c r="H4" s="2"/>
      <c r="I4" s="2"/>
      <c r="J4" s="2"/>
      <c r="K4" s="2"/>
      <c r="L4" s="2"/>
    </row>
    <row r="5" ht="153.0" customHeight="1">
      <c r="A5" s="4" t="s">
        <v>1</v>
      </c>
      <c r="B5" s="2"/>
      <c r="C5" s="2"/>
      <c r="D5" s="2"/>
      <c r="E5" s="2"/>
      <c r="F5" s="2"/>
      <c r="G5" s="2"/>
      <c r="H5" s="2"/>
      <c r="I5" s="2"/>
      <c r="J5" s="2"/>
      <c r="K5" s="2"/>
      <c r="L5" s="2"/>
      <c r="M5" s="6"/>
      <c r="N5" s="6"/>
      <c r="O5" s="6"/>
      <c r="P5" s="6"/>
      <c r="Q5" s="6"/>
      <c r="R5" s="6"/>
      <c r="S5" s="6"/>
      <c r="T5" s="6"/>
      <c r="U5" s="6"/>
      <c r="V5" s="6"/>
      <c r="W5" s="6"/>
      <c r="X5" s="6"/>
      <c r="Y5" s="6"/>
      <c r="Z5" s="6"/>
    </row>
    <row r="6" ht="15.75" customHeight="1">
      <c r="A6" s="3"/>
      <c r="B6" s="2"/>
      <c r="C6" s="2"/>
      <c r="D6" s="2"/>
      <c r="E6" s="2"/>
      <c r="F6" s="2"/>
      <c r="G6" s="2"/>
      <c r="H6" s="2"/>
      <c r="I6" s="2"/>
      <c r="J6" s="2"/>
      <c r="K6" s="2"/>
      <c r="L6" s="2"/>
    </row>
    <row r="7" ht="15.75" customHeight="1">
      <c r="A7" s="7" t="s">
        <v>2</v>
      </c>
      <c r="B7" s="8"/>
      <c r="C7" s="9" t="s">
        <v>3</v>
      </c>
      <c r="D7" s="9" t="s">
        <v>4</v>
      </c>
      <c r="E7" s="9" t="s">
        <v>5</v>
      </c>
      <c r="F7" s="9" t="s">
        <v>6</v>
      </c>
      <c r="G7" s="9" t="s">
        <v>7</v>
      </c>
      <c r="H7" s="10"/>
      <c r="I7" s="8"/>
      <c r="J7" s="8"/>
      <c r="K7" s="8"/>
      <c r="L7" s="8"/>
    </row>
    <row r="8" ht="15.75" customHeight="1">
      <c r="A8" s="11"/>
      <c r="C8" s="12" t="s">
        <v>8</v>
      </c>
      <c r="D8" s="12" t="s">
        <v>9</v>
      </c>
      <c r="E8" s="13" t="s">
        <v>10</v>
      </c>
      <c r="F8" s="13" t="s">
        <v>11</v>
      </c>
      <c r="G8" s="14" t="s">
        <v>12</v>
      </c>
      <c r="H8" s="11"/>
    </row>
    <row r="9" ht="15.75" customHeight="1">
      <c r="A9" s="3"/>
      <c r="B9" s="2"/>
      <c r="C9" s="2"/>
      <c r="D9" s="2"/>
      <c r="E9" s="2"/>
      <c r="F9" s="2"/>
      <c r="G9" s="2"/>
      <c r="H9" s="2"/>
      <c r="I9" s="2"/>
      <c r="J9" s="2"/>
      <c r="K9" s="2"/>
      <c r="L9" s="2"/>
    </row>
    <row r="10" ht="127.5" customHeight="1">
      <c r="A10" s="15" t="s">
        <v>13</v>
      </c>
      <c r="B10" s="2"/>
      <c r="C10" s="2"/>
      <c r="D10" s="2"/>
      <c r="E10" s="2"/>
      <c r="F10" s="2"/>
      <c r="G10" s="2"/>
      <c r="H10" s="2"/>
      <c r="I10" s="2"/>
      <c r="J10" s="16" t="s">
        <v>14</v>
      </c>
      <c r="K10" s="2"/>
      <c r="L10" s="2"/>
    </row>
    <row r="11" ht="15.75" customHeight="1">
      <c r="A11" s="3"/>
      <c r="B11" s="2"/>
      <c r="C11" s="2"/>
      <c r="D11" s="2"/>
      <c r="E11" s="2"/>
      <c r="F11" s="2"/>
      <c r="G11" s="2"/>
      <c r="H11" s="2"/>
      <c r="I11" s="2"/>
      <c r="J11" s="2"/>
      <c r="K11" s="2"/>
      <c r="L11" s="2"/>
    </row>
    <row r="12" ht="15.75" customHeight="1">
      <c r="A12" s="17" t="s">
        <v>15</v>
      </c>
      <c r="B12" s="2"/>
      <c r="C12" s="2"/>
      <c r="D12" s="2"/>
      <c r="E12" s="2"/>
      <c r="F12" s="2"/>
      <c r="G12" s="2"/>
      <c r="H12" s="2"/>
      <c r="I12" s="2"/>
      <c r="J12" s="2"/>
      <c r="K12" s="2"/>
      <c r="L12" s="2"/>
    </row>
    <row r="13" ht="15.75" customHeight="1">
      <c r="A13" s="3"/>
      <c r="B13" s="2"/>
      <c r="C13" s="2"/>
      <c r="D13" s="2"/>
      <c r="E13" s="2"/>
      <c r="F13" s="2"/>
      <c r="G13" s="2"/>
      <c r="H13" s="2"/>
      <c r="I13" s="2"/>
      <c r="J13" s="2"/>
      <c r="K13" s="2"/>
      <c r="L13" s="2"/>
    </row>
    <row r="14" ht="15.75" customHeight="1">
      <c r="A14" s="18" t="s">
        <v>16</v>
      </c>
    </row>
    <row r="15" ht="15.75" hidden="1" customHeight="1">
      <c r="A15" s="19" t="s">
        <v>17</v>
      </c>
    </row>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hidden="1" customHeight="1"/>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H7:L8"/>
    <mergeCell ref="A9:L9"/>
    <mergeCell ref="A10:I10"/>
    <mergeCell ref="J10:L10"/>
    <mergeCell ref="A11:L11"/>
    <mergeCell ref="A12:L12"/>
    <mergeCell ref="A13:L13"/>
    <mergeCell ref="A14:L14"/>
    <mergeCell ref="A1:L1"/>
    <mergeCell ref="A2:L2"/>
    <mergeCell ref="A3:L3"/>
    <mergeCell ref="A4:L4"/>
    <mergeCell ref="A5:L5"/>
    <mergeCell ref="A6:L6"/>
    <mergeCell ref="A7:B8"/>
  </mergeCells>
  <hyperlinks>
    <hyperlink display="Energy" location="null!A1" ref="C7"/>
    <hyperlink display="Food service" location="null!A1" ref="D7"/>
    <hyperlink display="Travel" location="null!A1" ref="E7"/>
    <hyperlink display="Supplies" location="null!A1" ref="F7"/>
    <hyperlink display="Fixed assets" location="null!A1" ref="G7"/>
    <hyperlink display="Summary and profile" location="null!A1" ref="C8"/>
    <hyperlink display="Reduction Targets" location="'Objectifs de réduction'!A1" ref="D8"/>
    <hyperlink display="Action and measures" location="Actions!A1" ref="E8"/>
    <hyperlink display="Conclusion" location="Conclusion!A1" ref="F8"/>
    <hyperlink display="Utilities" location="null!A1" ref="G8"/>
  </hyperlink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sheetViews>
  <sheetFormatPr customHeight="1" defaultColWidth="12.63" defaultRowHeight="15.0"/>
  <cols>
    <col customWidth="1" min="1" max="1" width="75.13"/>
    <col customWidth="1" min="2" max="2" width="50.13"/>
    <col customWidth="1" min="3" max="5" width="18.88"/>
    <col customWidth="1" min="6" max="6" width="3.0"/>
    <col hidden="1" min="7" max="9" width="12.63"/>
  </cols>
  <sheetData>
    <row r="1" ht="27.0" customHeight="1">
      <c r="A1" s="20" t="s">
        <v>18</v>
      </c>
      <c r="B1" s="2"/>
      <c r="C1" s="2"/>
      <c r="D1" s="2"/>
      <c r="E1" s="2"/>
      <c r="F1" s="2"/>
      <c r="G1" s="6"/>
      <c r="H1" s="6"/>
      <c r="I1" s="6"/>
      <c r="J1" s="6"/>
      <c r="K1" s="6"/>
      <c r="L1" s="6"/>
      <c r="M1" s="6"/>
      <c r="N1" s="6"/>
      <c r="O1" s="6"/>
      <c r="P1" s="6"/>
      <c r="Q1" s="6"/>
      <c r="R1" s="6"/>
      <c r="S1" s="6"/>
      <c r="T1" s="6"/>
      <c r="U1" s="6"/>
      <c r="V1" s="6"/>
      <c r="W1" s="6"/>
      <c r="X1" s="6"/>
      <c r="Y1" s="6"/>
      <c r="Z1" s="6"/>
    </row>
    <row r="2" ht="15.75" customHeight="1">
      <c r="A2" s="3"/>
      <c r="B2" s="2"/>
      <c r="C2" s="2"/>
      <c r="D2" s="2"/>
      <c r="E2" s="2"/>
      <c r="F2" s="2"/>
    </row>
    <row r="3" ht="15.75" customHeight="1">
      <c r="A3" s="21" t="s">
        <v>19</v>
      </c>
      <c r="B3" s="22"/>
      <c r="F3" s="23"/>
    </row>
    <row r="4" ht="15.75" customHeight="1">
      <c r="A4" s="3"/>
      <c r="B4" s="2"/>
      <c r="C4" s="2"/>
      <c r="D4" s="2"/>
      <c r="E4" s="2"/>
      <c r="F4" s="2"/>
    </row>
    <row r="5" ht="15.75" customHeight="1">
      <c r="A5" s="24" t="s">
        <v>20</v>
      </c>
      <c r="C5" s="25" t="s">
        <v>21</v>
      </c>
      <c r="D5" s="26"/>
      <c r="E5" s="27"/>
      <c r="F5" s="28"/>
    </row>
    <row r="6" ht="15.75" customHeight="1">
      <c r="A6" s="24" t="s">
        <v>22</v>
      </c>
      <c r="B6" s="29" t="s">
        <v>23</v>
      </c>
      <c r="C6" s="30" t="s">
        <v>24</v>
      </c>
      <c r="D6" s="26"/>
      <c r="E6" s="27"/>
      <c r="F6" s="31"/>
    </row>
    <row r="7" ht="15.75" customHeight="1">
      <c r="A7" s="3"/>
      <c r="B7" s="2"/>
      <c r="C7" s="2"/>
      <c r="D7" s="2"/>
      <c r="E7" s="2"/>
      <c r="F7" s="2"/>
    </row>
    <row r="8" ht="36.75" customHeight="1">
      <c r="A8" s="32" t="s">
        <v>25</v>
      </c>
      <c r="B8" s="33"/>
      <c r="C8" s="33"/>
      <c r="D8" s="33"/>
      <c r="E8" s="33"/>
      <c r="F8" s="28"/>
      <c r="G8" s="34"/>
      <c r="H8" s="34"/>
      <c r="I8" s="34"/>
      <c r="J8" s="34"/>
      <c r="K8" s="34"/>
      <c r="L8" s="34"/>
      <c r="M8" s="34"/>
      <c r="N8" s="34"/>
      <c r="O8" s="34"/>
      <c r="P8" s="34"/>
      <c r="Q8" s="34"/>
      <c r="R8" s="34"/>
      <c r="S8" s="34"/>
      <c r="T8" s="34"/>
      <c r="U8" s="34"/>
      <c r="V8" s="34"/>
      <c r="W8" s="34"/>
      <c r="X8" s="34"/>
      <c r="Y8" s="34"/>
      <c r="Z8" s="34"/>
    </row>
    <row r="9" ht="15.75" customHeight="1">
      <c r="A9" s="35" t="s">
        <v>26</v>
      </c>
      <c r="B9" s="36" t="s">
        <v>27</v>
      </c>
      <c r="C9" s="37" t="s">
        <v>28</v>
      </c>
      <c r="D9" s="37" t="s">
        <v>29</v>
      </c>
      <c r="E9" s="37" t="s">
        <v>30</v>
      </c>
      <c r="F9" s="31"/>
    </row>
    <row r="10" ht="15.75" customHeight="1">
      <c r="A10" s="38" t="s">
        <v>31</v>
      </c>
      <c r="B10" s="39"/>
      <c r="C10" s="39"/>
      <c r="D10" s="40" t="str">
        <f t="shared" ref="D10:D16" si="1">IF(LEFT(B10,7)="Fioul d",C10/1.07,IF(LEFT(B10,7)="Fioul l",C10/1.06,IF(LEFT(B10,3)="Gaz",C10*VLOOKUP(B10,$A$45:$B$49,2,FALSE),IF(LEFT(B10,3)="Gra",C10*VLOOKUP(B10,$A$44:$B$49,2,FALSE)," "))))</f>
        <v> </v>
      </c>
      <c r="E10" s="41" t="str">
        <f t="shared" ref="E10:E16" si="2">IFNA(VLOOKUP(B10,$A$45:$D$49,4,FALSE)," ")</f>
        <v> </v>
      </c>
      <c r="F10" s="31"/>
    </row>
    <row r="11" ht="15.75" customHeight="1">
      <c r="A11" s="38" t="s">
        <v>32</v>
      </c>
      <c r="B11" s="42"/>
      <c r="C11" s="42"/>
      <c r="D11" s="40" t="str">
        <f t="shared" si="1"/>
        <v> </v>
      </c>
      <c r="E11" s="41" t="str">
        <f t="shared" si="2"/>
        <v> </v>
      </c>
      <c r="F11" s="31"/>
    </row>
    <row r="12" ht="15.75" customHeight="1">
      <c r="A12" s="43"/>
      <c r="B12" s="42"/>
      <c r="C12" s="42"/>
      <c r="D12" s="40" t="str">
        <f t="shared" si="1"/>
        <v> </v>
      </c>
      <c r="E12" s="41" t="str">
        <f t="shared" si="2"/>
        <v> </v>
      </c>
      <c r="F12" s="31"/>
    </row>
    <row r="13" ht="15.75" customHeight="1">
      <c r="A13" s="43"/>
      <c r="B13" s="42"/>
      <c r="C13" s="42"/>
      <c r="D13" s="40" t="str">
        <f t="shared" si="1"/>
        <v> </v>
      </c>
      <c r="E13" s="41" t="str">
        <f t="shared" si="2"/>
        <v> </v>
      </c>
      <c r="F13" s="31"/>
    </row>
    <row r="14" ht="15.75" customHeight="1">
      <c r="A14" s="43"/>
      <c r="B14" s="44"/>
      <c r="C14" s="42"/>
      <c r="D14" s="40" t="str">
        <f t="shared" si="1"/>
        <v> </v>
      </c>
      <c r="E14" s="41" t="str">
        <f t="shared" si="2"/>
        <v> </v>
      </c>
      <c r="F14" s="31"/>
    </row>
    <row r="15" ht="15.75" customHeight="1">
      <c r="A15" s="43"/>
      <c r="B15" s="42"/>
      <c r="C15" s="42"/>
      <c r="D15" s="40" t="str">
        <f t="shared" si="1"/>
        <v> </v>
      </c>
      <c r="E15" s="41" t="str">
        <f t="shared" si="2"/>
        <v> </v>
      </c>
      <c r="F15" s="31"/>
    </row>
    <row r="16" ht="15.75" customHeight="1">
      <c r="A16" s="43"/>
      <c r="B16" s="42"/>
      <c r="C16" s="42"/>
      <c r="D16" s="40" t="str">
        <f t="shared" si="1"/>
        <v> </v>
      </c>
      <c r="E16" s="41" t="str">
        <f t="shared" si="2"/>
        <v> </v>
      </c>
      <c r="F16" s="31"/>
    </row>
    <row r="17" ht="15.75" customHeight="1">
      <c r="A17" s="3"/>
      <c r="B17" s="2"/>
      <c r="C17" s="45" t="s">
        <v>33</v>
      </c>
      <c r="D17" s="46">
        <f>SUM($D$10:D16)</f>
        <v>0</v>
      </c>
      <c r="E17" s="45" t="str">
        <f>IFERROR(__xludf.DUMMYFUNCTION("IFERROR(AVERAGE.WEIGHTED(E10:E16,D10:D16),"" "")")," ")</f>
        <v> </v>
      </c>
      <c r="F17" s="31"/>
    </row>
    <row r="18" ht="15.75" customHeight="1">
      <c r="A18" s="3"/>
      <c r="B18" s="2"/>
      <c r="C18" s="2"/>
      <c r="D18" s="2"/>
      <c r="E18" s="2"/>
      <c r="F18" s="2"/>
    </row>
    <row r="19" ht="36.75" customHeight="1">
      <c r="A19" s="47" t="s">
        <v>34</v>
      </c>
      <c r="F19" s="28"/>
      <c r="G19" s="6"/>
      <c r="H19" s="22"/>
      <c r="I19" s="22"/>
      <c r="J19" s="6"/>
      <c r="K19" s="6"/>
      <c r="L19" s="6"/>
      <c r="M19" s="6"/>
      <c r="N19" s="6"/>
      <c r="O19" s="6"/>
      <c r="P19" s="6"/>
      <c r="Q19" s="6"/>
      <c r="R19" s="6"/>
      <c r="S19" s="6"/>
      <c r="T19" s="6"/>
      <c r="U19" s="6"/>
      <c r="V19" s="6"/>
      <c r="W19" s="6"/>
      <c r="X19" s="6"/>
      <c r="Y19" s="6"/>
      <c r="Z19" s="6"/>
    </row>
    <row r="20" ht="15.75" customHeight="1">
      <c r="A20" s="35" t="s">
        <v>35</v>
      </c>
      <c r="B20" s="36" t="s">
        <v>36</v>
      </c>
      <c r="C20" s="37" t="s">
        <v>37</v>
      </c>
      <c r="D20" s="37" t="s">
        <v>38</v>
      </c>
      <c r="E20" s="37" t="s">
        <v>39</v>
      </c>
      <c r="F20" s="31"/>
      <c r="H20" s="48"/>
      <c r="I20" s="48"/>
    </row>
    <row r="21" ht="15.75" customHeight="1">
      <c r="A21" s="38" t="s">
        <v>40</v>
      </c>
      <c r="B21" s="39"/>
      <c r="C21" s="39"/>
      <c r="D21" s="49" t="str">
        <f t="shared" ref="D21:D24" si="3">IFNA(C21*VLOOKUP(B21,$A$52:$B$53,2,FALSE)," ")</f>
        <v> </v>
      </c>
      <c r="E21" s="41" t="str">
        <f t="shared" ref="E21:E24" si="4">IFNA(VLOOKUP(B21,$A$52:$D$53,4,FALSE)," ")</f>
        <v> </v>
      </c>
      <c r="F21" s="31"/>
      <c r="H21" s="48"/>
      <c r="I21" s="48"/>
    </row>
    <row r="22" ht="15.75" customHeight="1">
      <c r="A22" s="38" t="s">
        <v>41</v>
      </c>
      <c r="B22" s="42"/>
      <c r="C22" s="42"/>
      <c r="D22" s="49" t="str">
        <f t="shared" si="3"/>
        <v> </v>
      </c>
      <c r="E22" s="41" t="str">
        <f t="shared" si="4"/>
        <v> </v>
      </c>
      <c r="F22" s="31"/>
      <c r="H22" s="48"/>
      <c r="I22" s="48"/>
    </row>
    <row r="23" ht="15.75" customHeight="1">
      <c r="A23" s="38"/>
      <c r="B23" s="42"/>
      <c r="C23" s="42"/>
      <c r="D23" s="49" t="str">
        <f t="shared" si="3"/>
        <v> </v>
      </c>
      <c r="E23" s="41" t="str">
        <f t="shared" si="4"/>
        <v> </v>
      </c>
      <c r="F23" s="31"/>
      <c r="H23" s="48"/>
      <c r="I23" s="48"/>
    </row>
    <row r="24" ht="15.75" customHeight="1">
      <c r="A24" s="38"/>
      <c r="B24" s="42"/>
      <c r="C24" s="42"/>
      <c r="D24" s="49" t="str">
        <f t="shared" si="3"/>
        <v> </v>
      </c>
      <c r="E24" s="41" t="str">
        <f t="shared" si="4"/>
        <v> </v>
      </c>
      <c r="F24" s="31"/>
      <c r="H24" s="48"/>
      <c r="I24" s="48"/>
    </row>
    <row r="25" ht="15.75" customHeight="1">
      <c r="A25" s="3"/>
      <c r="B25" s="2"/>
      <c r="C25" s="45" t="s">
        <v>42</v>
      </c>
      <c r="D25" s="45">
        <f>SUM($D$21:D24)</f>
        <v>0</v>
      </c>
      <c r="E25" s="45" t="str">
        <f>IFERROR(__xludf.DUMMYFUNCTION("IFERROR(AVERAGE.WEIGHTED(E21:E24,D21:D24),"" "")")," ")</f>
        <v> </v>
      </c>
      <c r="F25" s="31"/>
      <c r="H25" s="48"/>
      <c r="I25" s="48"/>
    </row>
    <row r="26" ht="15.75" customHeight="1">
      <c r="A26" s="3"/>
      <c r="B26" s="2"/>
      <c r="C26" s="2"/>
      <c r="D26" s="2"/>
      <c r="E26" s="2"/>
      <c r="F26" s="2"/>
      <c r="H26" s="48"/>
      <c r="I26" s="48"/>
    </row>
    <row r="27" ht="36.75" customHeight="1">
      <c r="A27" s="50" t="s">
        <v>43</v>
      </c>
      <c r="F27" s="28"/>
      <c r="H27" s="48"/>
      <c r="I27" s="48"/>
    </row>
    <row r="28" ht="15.75" customHeight="1">
      <c r="A28" s="51" t="s">
        <v>44</v>
      </c>
      <c r="B28" s="52" t="s">
        <v>45</v>
      </c>
      <c r="C28" s="53" t="s">
        <v>46</v>
      </c>
      <c r="D28" s="53" t="s">
        <v>47</v>
      </c>
      <c r="E28" s="53" t="s">
        <v>48</v>
      </c>
      <c r="F28" s="31"/>
      <c r="H28" s="48"/>
      <c r="I28" s="48"/>
    </row>
    <row r="29" ht="15.75" customHeight="1">
      <c r="A29" s="38" t="s">
        <v>49</v>
      </c>
      <c r="B29" s="39"/>
      <c r="C29" s="39"/>
      <c r="D29" s="54" t="str">
        <f t="shared" ref="D29:D32" si="5">IFNA(C29*VLOOKUP(B29,$A$55:$B$65,2,FALSE)," ")</f>
        <v> </v>
      </c>
      <c r="E29" s="55" t="str">
        <f t="shared" ref="E29:E32" si="6">IFNA(VLOOKUP(B29,$A$55:$D$65,4,FALSE)," ")</f>
        <v> </v>
      </c>
      <c r="F29" s="31"/>
      <c r="H29" s="48"/>
      <c r="I29" s="48"/>
    </row>
    <row r="30" ht="15.75" customHeight="1">
      <c r="A30" s="38" t="s">
        <v>50</v>
      </c>
      <c r="B30" s="42"/>
      <c r="C30" s="42"/>
      <c r="D30" s="54" t="str">
        <f t="shared" si="5"/>
        <v> </v>
      </c>
      <c r="E30" s="55" t="str">
        <f t="shared" si="6"/>
        <v> </v>
      </c>
      <c r="F30" s="31"/>
      <c r="H30" s="48"/>
      <c r="I30" s="48"/>
    </row>
    <row r="31" ht="15.75" customHeight="1">
      <c r="A31" s="38"/>
      <c r="B31" s="42"/>
      <c r="C31" s="42"/>
      <c r="D31" s="54" t="str">
        <f t="shared" si="5"/>
        <v> </v>
      </c>
      <c r="E31" s="55" t="str">
        <f t="shared" si="6"/>
        <v> </v>
      </c>
      <c r="F31" s="31"/>
      <c r="H31" s="48"/>
      <c r="I31" s="48"/>
    </row>
    <row r="32" ht="15.75" customHeight="1">
      <c r="A32" s="38"/>
      <c r="B32" s="42"/>
      <c r="C32" s="42"/>
      <c r="D32" s="54" t="str">
        <f t="shared" si="5"/>
        <v> </v>
      </c>
      <c r="E32" s="55" t="str">
        <f t="shared" si="6"/>
        <v> </v>
      </c>
      <c r="F32" s="31"/>
      <c r="H32" s="48"/>
      <c r="I32" s="48"/>
    </row>
    <row r="33" ht="15.75" customHeight="1">
      <c r="A33" s="3"/>
      <c r="B33" s="2"/>
      <c r="C33" s="45" t="s">
        <v>51</v>
      </c>
      <c r="D33" s="45">
        <f>SUM($D$29:D32)</f>
        <v>0</v>
      </c>
      <c r="E33" s="45" t="str">
        <f>IFERROR(__xludf.DUMMYFUNCTION("IFERROR(AVERAGE.WEIGHTED(E29:E32,D29:D32),"" "")")," ")</f>
        <v> </v>
      </c>
      <c r="F33" s="31"/>
      <c r="H33" s="48"/>
      <c r="I33" s="48"/>
    </row>
    <row r="34" ht="15.75" customHeight="1">
      <c r="A34" s="3"/>
      <c r="B34" s="2"/>
      <c r="C34" s="2"/>
      <c r="D34" s="2"/>
      <c r="E34" s="2"/>
      <c r="F34" s="2"/>
      <c r="H34" s="48"/>
      <c r="I34" s="48"/>
    </row>
    <row r="35" ht="36.75" customHeight="1">
      <c r="A35" s="50" t="s">
        <v>52</v>
      </c>
      <c r="F35" s="28"/>
      <c r="H35" s="48"/>
      <c r="I35" s="48"/>
    </row>
    <row r="36" ht="15.75" customHeight="1">
      <c r="A36" s="51" t="s">
        <v>53</v>
      </c>
      <c r="B36" s="52" t="s">
        <v>54</v>
      </c>
      <c r="C36" s="53" t="s">
        <v>55</v>
      </c>
      <c r="D36" s="53" t="s">
        <v>56</v>
      </c>
      <c r="E36" s="53" t="s">
        <v>57</v>
      </c>
      <c r="F36" s="31"/>
      <c r="H36" s="48"/>
      <c r="I36" s="48"/>
    </row>
    <row r="37" ht="15.75" customHeight="1">
      <c r="A37" s="38" t="s">
        <v>58</v>
      </c>
      <c r="B37" s="39"/>
      <c r="C37" s="39"/>
      <c r="D37" s="54" t="str">
        <f t="shared" ref="D37:D40" si="7">IFNA(C37*VLOOKUP(B37,$A$68:$B$74,2,FALSE)," ")</f>
        <v> </v>
      </c>
      <c r="E37" s="55" t="str">
        <f t="shared" ref="E37:E40" si="8">IFNA(VLOOKUP(B37,$A$68:$D$74,4,FALSE)," ")</f>
        <v> </v>
      </c>
      <c r="F37" s="31"/>
      <c r="H37" s="48"/>
      <c r="I37" s="48"/>
    </row>
    <row r="38" ht="15.75" customHeight="1">
      <c r="A38" s="38" t="s">
        <v>59</v>
      </c>
      <c r="B38" s="42"/>
      <c r="C38" s="42"/>
      <c r="D38" s="54" t="str">
        <f t="shared" si="7"/>
        <v> </v>
      </c>
      <c r="E38" s="55" t="str">
        <f t="shared" si="8"/>
        <v> </v>
      </c>
      <c r="F38" s="31"/>
      <c r="H38" s="48"/>
      <c r="I38" s="48"/>
    </row>
    <row r="39" ht="15.75" customHeight="1">
      <c r="A39" s="38"/>
      <c r="B39" s="42"/>
      <c r="C39" s="42"/>
      <c r="D39" s="54" t="str">
        <f t="shared" si="7"/>
        <v> </v>
      </c>
      <c r="E39" s="55" t="str">
        <f t="shared" si="8"/>
        <v> </v>
      </c>
      <c r="F39" s="31"/>
      <c r="H39" s="48"/>
      <c r="I39" s="48"/>
    </row>
    <row r="40" ht="15.75" customHeight="1">
      <c r="A40" s="38"/>
      <c r="B40" s="42"/>
      <c r="C40" s="42"/>
      <c r="D40" s="54" t="str">
        <f t="shared" si="7"/>
        <v> </v>
      </c>
      <c r="E40" s="55" t="str">
        <f t="shared" si="8"/>
        <v> </v>
      </c>
      <c r="F40" s="31"/>
      <c r="H40" s="48"/>
      <c r="I40" s="48"/>
    </row>
    <row r="41" ht="15.75" customHeight="1">
      <c r="A41" s="3"/>
      <c r="B41" s="2"/>
      <c r="C41" s="45" t="s">
        <v>60</v>
      </c>
      <c r="D41" s="45">
        <f>SUM($D$29:D40)</f>
        <v>0</v>
      </c>
      <c r="E41" s="45" t="str">
        <f>IFERROR(__xludf.DUMMYFUNCTION("IFERROR(AVERAGE.WEIGHTED(E37:E40,D37:D40),"" "")")," ")</f>
        <v> </v>
      </c>
      <c r="F41" s="31"/>
      <c r="H41" s="48"/>
      <c r="I41" s="48"/>
    </row>
    <row r="42" ht="15.75" customHeight="1">
      <c r="A42" s="3"/>
      <c r="B42" s="2"/>
      <c r="C42" s="2"/>
      <c r="D42" s="2"/>
      <c r="E42" s="2"/>
      <c r="F42" s="23"/>
    </row>
    <row r="43" ht="15.75" customHeight="1">
      <c r="A43" s="56" t="s">
        <v>61</v>
      </c>
      <c r="B43" s="2"/>
      <c r="C43" s="2"/>
      <c r="D43" s="2"/>
      <c r="E43" s="2"/>
      <c r="F43" s="57"/>
    </row>
    <row r="44" ht="15.75" customHeight="1">
      <c r="A44" s="58" t="s">
        <v>62</v>
      </c>
      <c r="B44" s="58" t="s">
        <v>63</v>
      </c>
      <c r="C44" s="58" t="s">
        <v>64</v>
      </c>
      <c r="D44" s="58" t="s">
        <v>65</v>
      </c>
      <c r="E44" s="58" t="s">
        <v>66</v>
      </c>
      <c r="F44" s="57"/>
    </row>
    <row r="45" ht="15.75" customHeight="1">
      <c r="A45" s="59" t="s">
        <v>67</v>
      </c>
      <c r="B45" s="59">
        <v>0.324</v>
      </c>
      <c r="C45" s="59" t="s">
        <v>68</v>
      </c>
      <c r="D45" s="60">
        <v>0.0</v>
      </c>
      <c r="E45" s="59" t="s">
        <v>69</v>
      </c>
      <c r="F45" s="57"/>
    </row>
    <row r="46" ht="15.75" customHeight="1">
      <c r="A46" s="59" t="s">
        <v>70</v>
      </c>
      <c r="B46" s="59">
        <v>0.324</v>
      </c>
      <c r="C46" s="59" t="s">
        <v>71</v>
      </c>
      <c r="D46" s="60">
        <v>0.0</v>
      </c>
      <c r="E46" s="59" t="s">
        <v>72</v>
      </c>
      <c r="F46" s="57"/>
    </row>
    <row r="47" ht="15.75" customHeight="1">
      <c r="A47" s="59" t="s">
        <v>73</v>
      </c>
      <c r="B47" s="59">
        <v>0.214</v>
      </c>
      <c r="C47" s="59" t="s">
        <v>74</v>
      </c>
      <c r="D47" s="60">
        <v>0.0</v>
      </c>
      <c r="E47" s="59" t="s">
        <v>75</v>
      </c>
      <c r="F47" s="57"/>
    </row>
    <row r="48" ht="15.75" customHeight="1">
      <c r="A48" s="59" t="s">
        <v>76</v>
      </c>
      <c r="B48" s="59">
        <v>0.0304</v>
      </c>
      <c r="C48" s="59" t="s">
        <v>77</v>
      </c>
      <c r="D48" s="60">
        <v>4.0</v>
      </c>
      <c r="E48" s="59" t="s">
        <v>78</v>
      </c>
      <c r="F48" s="57"/>
    </row>
    <row r="49" ht="15.75" customHeight="1">
      <c r="A49" s="44"/>
      <c r="B49" s="42"/>
      <c r="C49" s="42"/>
      <c r="D49" s="42"/>
      <c r="E49" s="42"/>
      <c r="F49" s="57"/>
    </row>
    <row r="50" ht="15.75" customHeight="1">
      <c r="A50" s="57"/>
      <c r="B50" s="57"/>
      <c r="C50" s="57"/>
      <c r="D50" s="57"/>
      <c r="E50" s="57"/>
      <c r="F50" s="57"/>
    </row>
    <row r="51" ht="15.75" customHeight="1">
      <c r="A51" s="58" t="s">
        <v>79</v>
      </c>
      <c r="B51" s="58" t="s">
        <v>80</v>
      </c>
      <c r="C51" s="58" t="s">
        <v>81</v>
      </c>
      <c r="D51" s="58" t="s">
        <v>82</v>
      </c>
      <c r="E51" s="58" t="s">
        <v>83</v>
      </c>
      <c r="F51" s="57"/>
    </row>
    <row r="52" ht="15.75" customHeight="1">
      <c r="A52" s="59" t="s">
        <v>84</v>
      </c>
      <c r="B52" s="59">
        <v>0.0647</v>
      </c>
      <c r="C52" s="59" t="s">
        <v>85</v>
      </c>
      <c r="D52" s="60">
        <v>1.0</v>
      </c>
      <c r="E52" s="59" t="s">
        <v>86</v>
      </c>
      <c r="F52" s="57"/>
    </row>
    <row r="53" ht="15.75" customHeight="1">
      <c r="A53" s="42"/>
      <c r="B53" s="42"/>
      <c r="C53" s="42"/>
      <c r="D53" s="42"/>
      <c r="E53" s="42"/>
      <c r="F53" s="57"/>
    </row>
    <row r="54" ht="15.75" customHeight="1">
      <c r="A54" s="57"/>
      <c r="B54" s="57"/>
      <c r="C54" s="57"/>
      <c r="D54" s="57"/>
      <c r="E54" s="57"/>
      <c r="F54" s="57"/>
    </row>
    <row r="55" ht="15.75" customHeight="1">
      <c r="A55" s="58" t="s">
        <v>87</v>
      </c>
      <c r="B55" s="58" t="s">
        <v>88</v>
      </c>
      <c r="C55" s="58" t="s">
        <v>89</v>
      </c>
      <c r="D55" s="58" t="s">
        <v>90</v>
      </c>
      <c r="E55" s="58" t="s">
        <v>91</v>
      </c>
      <c r="F55" s="57"/>
    </row>
    <row r="56" ht="15.75" customHeight="1">
      <c r="A56" s="61" t="s">
        <v>92</v>
      </c>
      <c r="B56" s="61">
        <v>1300.0</v>
      </c>
      <c r="C56" s="61" t="s">
        <v>93</v>
      </c>
      <c r="D56" s="62">
        <v>3.0</v>
      </c>
      <c r="E56" s="61" t="s">
        <v>94</v>
      </c>
      <c r="F56" s="57"/>
    </row>
    <row r="57" ht="15.75" customHeight="1">
      <c r="A57" s="61" t="s">
        <v>95</v>
      </c>
      <c r="B57" s="61">
        <v>1760.0</v>
      </c>
      <c r="C57" s="61" t="s">
        <v>96</v>
      </c>
      <c r="D57" s="62">
        <v>3.0</v>
      </c>
      <c r="E57" s="61" t="s">
        <v>97</v>
      </c>
      <c r="F57" s="57"/>
    </row>
    <row r="58" ht="15.75" customHeight="1">
      <c r="A58" s="61" t="s">
        <v>98</v>
      </c>
      <c r="B58" s="61">
        <v>675.0</v>
      </c>
      <c r="C58" s="61" t="s">
        <v>99</v>
      </c>
      <c r="D58" s="62">
        <v>3.0</v>
      </c>
      <c r="E58" s="61" t="s">
        <v>100</v>
      </c>
      <c r="F58" s="57"/>
    </row>
    <row r="59" ht="15.75" customHeight="1">
      <c r="A59" s="61" t="s">
        <v>101</v>
      </c>
      <c r="B59" s="61">
        <v>3943.0</v>
      </c>
      <c r="C59" s="61" t="s">
        <v>102</v>
      </c>
      <c r="D59" s="62">
        <v>3.0</v>
      </c>
      <c r="E59" s="61" t="s">
        <v>103</v>
      </c>
      <c r="F59" s="57"/>
    </row>
    <row r="60" ht="15.75" customHeight="1">
      <c r="A60" s="61" t="s">
        <v>104</v>
      </c>
      <c r="B60" s="61">
        <v>1624.0</v>
      </c>
      <c r="C60" s="61" t="s">
        <v>105</v>
      </c>
      <c r="D60" s="62">
        <v>3.0</v>
      </c>
      <c r="E60" s="61" t="s">
        <v>106</v>
      </c>
      <c r="F60" s="57"/>
    </row>
    <row r="61" ht="15.75" customHeight="1">
      <c r="A61" s="61" t="s">
        <v>107</v>
      </c>
      <c r="B61" s="61">
        <v>2088.0</v>
      </c>
      <c r="C61" s="61" t="s">
        <v>108</v>
      </c>
      <c r="D61" s="62">
        <v>3.0</v>
      </c>
      <c r="E61" s="61" t="s">
        <v>109</v>
      </c>
      <c r="F61" s="57"/>
    </row>
    <row r="62" ht="15.75" customHeight="1">
      <c r="A62" s="61" t="s">
        <v>110</v>
      </c>
      <c r="B62" s="61">
        <v>2140.0</v>
      </c>
      <c r="C62" s="61" t="s">
        <v>111</v>
      </c>
      <c r="D62" s="62">
        <v>3.0</v>
      </c>
      <c r="E62" s="61" t="s">
        <v>112</v>
      </c>
      <c r="F62" s="57"/>
    </row>
    <row r="63" ht="15.75" customHeight="1">
      <c r="A63" s="61" t="s">
        <v>113</v>
      </c>
      <c r="B63" s="61">
        <v>631.0</v>
      </c>
      <c r="C63" s="61" t="s">
        <v>114</v>
      </c>
      <c r="D63" s="62">
        <v>5.0</v>
      </c>
      <c r="E63" s="61" t="s">
        <v>115</v>
      </c>
      <c r="F63" s="57"/>
    </row>
    <row r="64" ht="15.75" customHeight="1">
      <c r="A64" s="61" t="s">
        <v>116</v>
      </c>
      <c r="B64" s="61">
        <v>1.0</v>
      </c>
      <c r="C64" s="61" t="s">
        <v>117</v>
      </c>
      <c r="D64" s="62">
        <v>3.0</v>
      </c>
      <c r="E64" s="61" t="s">
        <v>118</v>
      </c>
      <c r="F64" s="57"/>
    </row>
    <row r="65" ht="15.75" customHeight="1">
      <c r="A65" s="63"/>
      <c r="B65" s="63"/>
      <c r="C65" s="63"/>
      <c r="D65" s="63"/>
      <c r="E65" s="63"/>
      <c r="F65" s="57"/>
    </row>
    <row r="66" ht="15.75" customHeight="1">
      <c r="A66" s="57"/>
      <c r="B66" s="57"/>
      <c r="C66" s="57"/>
      <c r="D66" s="57"/>
      <c r="E66" s="57"/>
      <c r="F66" s="57"/>
    </row>
    <row r="67" ht="15.75" customHeight="1">
      <c r="A67" s="58" t="s">
        <v>119</v>
      </c>
      <c r="B67" s="58" t="s">
        <v>120</v>
      </c>
      <c r="C67" s="58" t="s">
        <v>121</v>
      </c>
      <c r="D67" s="58" t="s">
        <v>122</v>
      </c>
      <c r="E67" s="58" t="s">
        <v>123</v>
      </c>
      <c r="F67" s="57"/>
    </row>
    <row r="68" ht="15.75" customHeight="1">
      <c r="A68" s="61" t="s">
        <v>124</v>
      </c>
      <c r="B68" s="61">
        <v>1.0</v>
      </c>
      <c r="C68" s="61" t="s">
        <v>125</v>
      </c>
      <c r="D68" s="62">
        <v>0.0</v>
      </c>
      <c r="E68" s="61" t="s">
        <v>126</v>
      </c>
      <c r="F68" s="57"/>
    </row>
    <row r="69" ht="15.75" customHeight="1">
      <c r="A69" s="61" t="s">
        <v>127</v>
      </c>
      <c r="B69" s="61">
        <v>30.0</v>
      </c>
      <c r="C69" s="61" t="s">
        <v>128</v>
      </c>
      <c r="D69" s="62">
        <v>0.0</v>
      </c>
      <c r="E69" s="61" t="s">
        <v>129</v>
      </c>
      <c r="F69" s="57"/>
    </row>
    <row r="70" ht="15.75" customHeight="1">
      <c r="A70" s="61" t="s">
        <v>130</v>
      </c>
      <c r="B70" s="61">
        <v>28.0</v>
      </c>
      <c r="C70" s="61" t="s">
        <v>131</v>
      </c>
      <c r="D70" s="62">
        <v>0.0</v>
      </c>
      <c r="E70" s="61" t="s">
        <v>132</v>
      </c>
      <c r="F70" s="57"/>
    </row>
    <row r="71" ht="15.75" customHeight="1">
      <c r="A71" s="61" t="s">
        <v>133</v>
      </c>
      <c r="B71" s="61">
        <v>265.0</v>
      </c>
      <c r="C71" s="61" t="s">
        <v>134</v>
      </c>
      <c r="D71" s="62">
        <v>0.0</v>
      </c>
      <c r="E71" s="61" t="s">
        <v>135</v>
      </c>
      <c r="F71" s="57"/>
    </row>
    <row r="72" ht="15.75" customHeight="1">
      <c r="A72" s="61" t="s">
        <v>136</v>
      </c>
      <c r="B72" s="61">
        <v>23500.0</v>
      </c>
      <c r="C72" s="61" t="s">
        <v>137</v>
      </c>
      <c r="D72" s="62">
        <v>0.0</v>
      </c>
      <c r="E72" s="61" t="s">
        <v>138</v>
      </c>
      <c r="F72" s="57"/>
    </row>
    <row r="73" ht="15.75" customHeight="1">
      <c r="A73" s="61" t="s">
        <v>139</v>
      </c>
      <c r="B73" s="61">
        <v>16100.0</v>
      </c>
      <c r="C73" s="61" t="s">
        <v>140</v>
      </c>
      <c r="D73" s="62">
        <v>0.0</v>
      </c>
      <c r="E73" s="61" t="s">
        <v>141</v>
      </c>
      <c r="F73" s="57"/>
    </row>
    <row r="74" ht="15.75" customHeight="1">
      <c r="A74" s="63"/>
      <c r="B74" s="63"/>
      <c r="C74" s="63"/>
      <c r="D74" s="64"/>
      <c r="E74" s="63"/>
      <c r="F74" s="57"/>
    </row>
    <row r="75" ht="15.75" customHeight="1">
      <c r="A75" s="57"/>
      <c r="B75" s="57"/>
      <c r="C75" s="57"/>
      <c r="D75" s="57"/>
      <c r="E75" s="57"/>
      <c r="F75" s="57"/>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1:F1"/>
    <mergeCell ref="A2:F2"/>
    <mergeCell ref="B3:E3"/>
    <mergeCell ref="A4:F4"/>
    <mergeCell ref="C5:E5"/>
    <mergeCell ref="F5:F6"/>
    <mergeCell ref="C6:E6"/>
    <mergeCell ref="A7:F7"/>
    <mergeCell ref="A8:E8"/>
    <mergeCell ref="F8:F17"/>
    <mergeCell ref="A17:B17"/>
    <mergeCell ref="A18:F18"/>
    <mergeCell ref="A19:E19"/>
    <mergeCell ref="F19:F25"/>
    <mergeCell ref="A33:B33"/>
    <mergeCell ref="A41:B41"/>
    <mergeCell ref="A42:E42"/>
    <mergeCell ref="A43:E43"/>
    <mergeCell ref="A25:B25"/>
    <mergeCell ref="A26:F26"/>
    <mergeCell ref="A27:E27"/>
    <mergeCell ref="F27:F33"/>
    <mergeCell ref="A34:F34"/>
    <mergeCell ref="A35:E35"/>
    <mergeCell ref="F35:F41"/>
  </mergeCells>
  <dataValidations>
    <dataValidation type="list" allowBlank="1" showInputMessage="1" showErrorMessage="1" prompt="Click here to select the type of fuel used. If you need more lines to enter fuel types use the blank lines in the  Fuels table at the bottom of this tab." sqref="B10:B16">
      <formula1>$A$45:$A$49</formula1>
    </dataValidation>
    <dataValidation type="list" allowBlank="1" showInputMessage="1" showErrorMessage="1" prompt="Click here to select the greenhouse gas(es) emitted." sqref="B37:B40">
      <formula1>$A$68:$A$74</formula1>
    </dataValidation>
    <dataValidation type="list" allowBlank="1" showInputMessage="1" showErrorMessage="1" prompt="Click here to select the refrigerant gas(es) used." sqref="B29:B32">
      <formula1>$A$56:$A$65</formula1>
    </dataValidation>
    <dataValidation type="list" allowBlank="1" showInputMessage="1" showErrorMessage="1" prompt="Click here to select the type of electricity used. Typically you can select grid electricity for your country." sqref="B21:B24">
      <formula1>$A$52:$A$53</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sheetViews>
  <sheetFormatPr customHeight="1" defaultColWidth="12.63" defaultRowHeight="15.0"/>
  <cols>
    <col customWidth="1" min="1" max="1" width="75.13"/>
    <col customWidth="1" min="2" max="2" width="50.13"/>
    <col customWidth="1" min="3" max="5" width="18.88"/>
    <col customWidth="1" min="6" max="6" width="3.0"/>
    <col hidden="1" min="7" max="26" width="12.63"/>
  </cols>
  <sheetData>
    <row r="1" ht="27.0" customHeight="1">
      <c r="A1" s="65" t="s">
        <v>142</v>
      </c>
      <c r="B1" s="2"/>
      <c r="C1" s="2"/>
      <c r="D1" s="2"/>
      <c r="E1" s="2"/>
      <c r="F1" s="28"/>
    </row>
    <row r="2" ht="15.75" customHeight="1">
      <c r="A2" s="3"/>
      <c r="B2" s="2"/>
      <c r="C2" s="2"/>
      <c r="D2" s="2"/>
      <c r="E2" s="2"/>
      <c r="F2" s="31"/>
    </row>
    <row r="3" ht="15.75" customHeight="1">
      <c r="A3" s="21" t="s">
        <v>143</v>
      </c>
      <c r="B3" s="22"/>
      <c r="F3" s="31"/>
    </row>
    <row r="4" ht="15.75" customHeight="1">
      <c r="A4" s="3"/>
      <c r="B4" s="2"/>
      <c r="C4" s="2"/>
      <c r="D4" s="2"/>
      <c r="E4" s="2"/>
      <c r="F4" s="31"/>
    </row>
    <row r="5" ht="15.75" customHeight="1">
      <c r="A5" s="24" t="s">
        <v>144</v>
      </c>
      <c r="C5" s="66" t="s">
        <v>145</v>
      </c>
      <c r="D5" s="2"/>
      <c r="E5" s="2"/>
      <c r="F5" s="31"/>
    </row>
    <row r="6" ht="15.75" customHeight="1">
      <c r="A6" s="24" t="s">
        <v>146</v>
      </c>
      <c r="B6" s="29" t="s">
        <v>147</v>
      </c>
      <c r="C6" s="67" t="s">
        <v>148</v>
      </c>
      <c r="D6" s="2"/>
      <c r="E6" s="2"/>
      <c r="F6" s="31"/>
    </row>
    <row r="7" ht="15.75" customHeight="1">
      <c r="A7" s="3"/>
      <c r="B7" s="2"/>
      <c r="C7" s="2"/>
      <c r="D7" s="2"/>
      <c r="E7" s="2"/>
      <c r="F7" s="31"/>
    </row>
    <row r="8" ht="36.75" customHeight="1">
      <c r="A8" s="47" t="s">
        <v>149</v>
      </c>
      <c r="F8" s="31"/>
      <c r="G8" s="68"/>
      <c r="H8" s="69"/>
      <c r="I8" s="69"/>
      <c r="J8" s="68"/>
      <c r="K8" s="68"/>
      <c r="L8" s="68"/>
      <c r="M8" s="68"/>
      <c r="N8" s="68"/>
      <c r="O8" s="68"/>
      <c r="P8" s="68"/>
      <c r="Q8" s="68"/>
      <c r="R8" s="68"/>
      <c r="S8" s="68"/>
      <c r="T8" s="68"/>
      <c r="U8" s="68"/>
      <c r="V8" s="68"/>
      <c r="W8" s="68"/>
      <c r="X8" s="68"/>
      <c r="Y8" s="68"/>
    </row>
    <row r="9" ht="15.75" customHeight="1">
      <c r="A9" s="70" t="s">
        <v>150</v>
      </c>
      <c r="B9" s="27"/>
      <c r="C9" s="71" t="s">
        <v>151</v>
      </c>
      <c r="D9" s="71" t="s">
        <v>152</v>
      </c>
      <c r="E9" s="71" t="s">
        <v>153</v>
      </c>
      <c r="F9" s="31"/>
      <c r="G9" s="68"/>
      <c r="H9" s="69"/>
      <c r="I9" s="69"/>
      <c r="J9" s="68"/>
      <c r="K9" s="68"/>
      <c r="L9" s="68"/>
      <c r="M9" s="68"/>
      <c r="N9" s="68"/>
      <c r="O9" s="68"/>
      <c r="P9" s="68"/>
      <c r="Q9" s="68"/>
      <c r="R9" s="68"/>
      <c r="S9" s="68"/>
      <c r="T9" s="68"/>
      <c r="U9" s="68"/>
      <c r="V9" s="68"/>
      <c r="W9" s="68"/>
      <c r="X9" s="68"/>
      <c r="Y9" s="68"/>
    </row>
    <row r="10" ht="15.75" customHeight="1">
      <c r="A10" s="72"/>
      <c r="B10" s="73" t="s">
        <v>154</v>
      </c>
      <c r="C10" s="74"/>
      <c r="D10" s="75">
        <f t="shared" ref="D10:D13" si="1">IFNA(C10*VLOOKUP(B10,$A$113:$B$117,2,FALSE)," ")</f>
        <v>0</v>
      </c>
      <c r="E10" s="75">
        <f t="shared" ref="E10:E13" si="2">IFNA(VLOOKUP(B10,$A$113:$D$117,4,FALSE)," ")</f>
        <v>4</v>
      </c>
      <c r="F10" s="31"/>
      <c r="G10" s="68"/>
      <c r="H10" s="69"/>
      <c r="I10" s="69"/>
      <c r="J10" s="68"/>
      <c r="K10" s="68"/>
      <c r="L10" s="68"/>
      <c r="M10" s="68"/>
      <c r="N10" s="68"/>
      <c r="O10" s="68"/>
      <c r="P10" s="68"/>
      <c r="Q10" s="68"/>
      <c r="R10" s="68"/>
      <c r="S10" s="68"/>
      <c r="T10" s="68"/>
      <c r="U10" s="68"/>
      <c r="V10" s="68"/>
      <c r="W10" s="68"/>
      <c r="X10" s="68"/>
      <c r="Y10" s="68"/>
    </row>
    <row r="11" ht="15.75" customHeight="1">
      <c r="A11" s="72"/>
      <c r="B11" s="73" t="s">
        <v>155</v>
      </c>
      <c r="C11" s="74"/>
      <c r="D11" s="75">
        <f t="shared" si="1"/>
        <v>0</v>
      </c>
      <c r="E11" s="75">
        <f t="shared" si="2"/>
        <v>4</v>
      </c>
      <c r="F11" s="31"/>
      <c r="G11" s="68"/>
      <c r="H11" s="69"/>
      <c r="I11" s="69"/>
      <c r="J11" s="68"/>
      <c r="K11" s="68"/>
      <c r="L11" s="68"/>
      <c r="M11" s="68"/>
      <c r="N11" s="68"/>
      <c r="O11" s="68"/>
      <c r="P11" s="68"/>
      <c r="Q11" s="68"/>
      <c r="R11" s="68"/>
      <c r="S11" s="68"/>
      <c r="T11" s="68"/>
      <c r="U11" s="68"/>
      <c r="V11" s="68"/>
      <c r="W11" s="68"/>
      <c r="X11" s="68"/>
      <c r="Y11" s="68"/>
    </row>
    <row r="12" ht="15.75" customHeight="1">
      <c r="A12" s="72"/>
      <c r="B12" s="73" t="s">
        <v>156</v>
      </c>
      <c r="C12" s="74"/>
      <c r="D12" s="75">
        <f t="shared" si="1"/>
        <v>0</v>
      </c>
      <c r="E12" s="75">
        <f t="shared" si="2"/>
        <v>4</v>
      </c>
      <c r="F12" s="31"/>
      <c r="G12" s="68"/>
      <c r="H12" s="69"/>
      <c r="I12" s="69"/>
      <c r="J12" s="68"/>
      <c r="K12" s="68"/>
      <c r="L12" s="68"/>
      <c r="M12" s="68"/>
      <c r="N12" s="68"/>
      <c r="O12" s="68"/>
      <c r="P12" s="68"/>
      <c r="Q12" s="68"/>
      <c r="R12" s="68"/>
      <c r="S12" s="68"/>
      <c r="T12" s="68"/>
      <c r="U12" s="68"/>
      <c r="V12" s="68"/>
      <c r="W12" s="68"/>
      <c r="X12" s="68"/>
      <c r="Y12" s="68"/>
    </row>
    <row r="13" ht="15.75" customHeight="1">
      <c r="A13" s="72"/>
      <c r="B13" s="73" t="s">
        <v>157</v>
      </c>
      <c r="C13" s="74"/>
      <c r="D13" s="75">
        <f t="shared" si="1"/>
        <v>0</v>
      </c>
      <c r="E13" s="75">
        <f t="shared" si="2"/>
        <v>4</v>
      </c>
      <c r="F13" s="31"/>
      <c r="G13" s="68"/>
      <c r="H13" s="69"/>
      <c r="I13" s="69"/>
      <c r="J13" s="68"/>
      <c r="K13" s="68"/>
      <c r="L13" s="68"/>
      <c r="M13" s="68"/>
      <c r="N13" s="68"/>
      <c r="O13" s="68"/>
      <c r="P13" s="68"/>
      <c r="Q13" s="68"/>
      <c r="R13" s="68"/>
      <c r="S13" s="68"/>
      <c r="T13" s="68"/>
      <c r="U13" s="68"/>
      <c r="V13" s="68"/>
      <c r="W13" s="68"/>
      <c r="X13" s="68"/>
      <c r="Y13" s="68"/>
    </row>
    <row r="14" ht="15.75" customHeight="1">
      <c r="A14" s="76"/>
      <c r="B14" s="76"/>
      <c r="C14" s="45" t="s">
        <v>158</v>
      </c>
      <c r="D14" s="45">
        <f>SUM($D$10:D13)</f>
        <v>0</v>
      </c>
      <c r="E14" s="45" t="str">
        <f>IFERROR(__xludf.DUMMYFUNCTION("IFERROR(AVERAGE.WEIGHTED(E10:E13,D10:D13),"" "")")," ")</f>
        <v> </v>
      </c>
      <c r="F14" s="31"/>
      <c r="G14" s="68"/>
      <c r="H14" s="69"/>
      <c r="I14" s="69"/>
      <c r="J14" s="68"/>
      <c r="K14" s="68"/>
      <c r="L14" s="68"/>
      <c r="M14" s="68"/>
      <c r="N14" s="68"/>
      <c r="O14" s="68"/>
      <c r="P14" s="68"/>
      <c r="Q14" s="68"/>
      <c r="R14" s="68"/>
      <c r="S14" s="68"/>
      <c r="T14" s="68"/>
      <c r="U14" s="68"/>
      <c r="V14" s="68"/>
      <c r="W14" s="68"/>
      <c r="X14" s="68"/>
      <c r="Y14" s="68"/>
    </row>
    <row r="15" ht="15.75" customHeight="1">
      <c r="A15" s="77"/>
      <c r="B15" s="2"/>
      <c r="C15" s="2"/>
      <c r="D15" s="2"/>
      <c r="E15" s="2"/>
      <c r="F15" s="31"/>
      <c r="G15" s="68"/>
      <c r="H15" s="69"/>
      <c r="I15" s="69"/>
      <c r="J15" s="68"/>
      <c r="K15" s="68"/>
      <c r="L15" s="68"/>
      <c r="M15" s="68"/>
      <c r="N15" s="68"/>
      <c r="O15" s="68"/>
      <c r="P15" s="68"/>
      <c r="Q15" s="68"/>
      <c r="R15" s="68"/>
      <c r="S15" s="68"/>
      <c r="T15" s="68"/>
      <c r="U15" s="68"/>
      <c r="V15" s="68"/>
      <c r="W15" s="68"/>
      <c r="X15" s="68"/>
      <c r="Y15" s="68"/>
    </row>
    <row r="16" ht="27.0" customHeight="1">
      <c r="A16" s="47" t="s">
        <v>159</v>
      </c>
      <c r="F16" s="31"/>
      <c r="G16" s="68"/>
      <c r="H16" s="68"/>
      <c r="I16" s="68"/>
      <c r="J16" s="68"/>
      <c r="K16" s="68"/>
      <c r="L16" s="68"/>
      <c r="M16" s="68"/>
      <c r="N16" s="68"/>
      <c r="O16" s="68"/>
      <c r="P16" s="68"/>
      <c r="Q16" s="68"/>
      <c r="R16" s="68"/>
      <c r="S16" s="68"/>
      <c r="T16" s="68"/>
      <c r="U16" s="68"/>
      <c r="V16" s="68"/>
      <c r="W16" s="68"/>
      <c r="X16" s="68"/>
      <c r="Y16" s="68"/>
    </row>
    <row r="17" ht="15.75" customHeight="1">
      <c r="A17" s="78" t="s">
        <v>160</v>
      </c>
      <c r="B17" s="79" t="s">
        <v>161</v>
      </c>
      <c r="C17" s="78" t="s">
        <v>162</v>
      </c>
      <c r="D17" s="79" t="s">
        <v>163</v>
      </c>
      <c r="E17" s="79" t="s">
        <v>164</v>
      </c>
      <c r="F17" s="31"/>
      <c r="G17" s="68"/>
      <c r="H17" s="68"/>
      <c r="I17" s="68"/>
      <c r="J17" s="68"/>
      <c r="K17" s="68"/>
      <c r="L17" s="68"/>
      <c r="M17" s="68"/>
      <c r="N17" s="68"/>
      <c r="O17" s="68"/>
      <c r="P17" s="68"/>
      <c r="Q17" s="68"/>
      <c r="R17" s="68"/>
      <c r="S17" s="68"/>
      <c r="T17" s="68"/>
      <c r="U17" s="68"/>
      <c r="V17" s="68"/>
      <c r="W17" s="68"/>
      <c r="X17" s="68"/>
      <c r="Y17" s="68"/>
    </row>
    <row r="18" ht="15.75" customHeight="1">
      <c r="A18" s="80" t="s">
        <v>165</v>
      </c>
      <c r="B18" s="73"/>
      <c r="C18" s="73"/>
      <c r="D18" s="81" t="str">
        <f t="shared" ref="D18:D24" si="3">IFNA(C18*VLOOKUP(B18,$A$62:$B$97,2,FALSE)," ")</f>
        <v> </v>
      </c>
      <c r="E18" s="81" t="str">
        <f t="shared" ref="E18:E24" si="4">IFNA(VLOOKUP(B18,$A$62:$D$97,4,FALSE)," ")</f>
        <v> </v>
      </c>
      <c r="F18" s="31"/>
      <c r="G18" s="68"/>
      <c r="H18" s="68"/>
      <c r="I18" s="68"/>
      <c r="J18" s="68"/>
      <c r="K18" s="68"/>
      <c r="L18" s="68"/>
      <c r="M18" s="68"/>
      <c r="N18" s="68"/>
      <c r="O18" s="68"/>
      <c r="P18" s="68"/>
      <c r="Q18" s="68"/>
      <c r="R18" s="68"/>
      <c r="S18" s="68"/>
      <c r="T18" s="68"/>
      <c r="U18" s="68"/>
      <c r="V18" s="68"/>
      <c r="W18" s="68"/>
      <c r="X18" s="68"/>
      <c r="Y18" s="68"/>
    </row>
    <row r="19" ht="15.75" customHeight="1">
      <c r="A19" s="80" t="s">
        <v>166</v>
      </c>
      <c r="B19" s="73"/>
      <c r="C19" s="73"/>
      <c r="D19" s="81" t="str">
        <f t="shared" si="3"/>
        <v> </v>
      </c>
      <c r="E19" s="81" t="str">
        <f t="shared" si="4"/>
        <v> </v>
      </c>
      <c r="F19" s="31"/>
      <c r="G19" s="68"/>
      <c r="H19" s="68"/>
      <c r="I19" s="68"/>
      <c r="J19" s="68"/>
      <c r="K19" s="68"/>
      <c r="L19" s="68"/>
      <c r="M19" s="68"/>
      <c r="N19" s="68"/>
      <c r="O19" s="68"/>
      <c r="P19" s="68"/>
      <c r="Q19" s="68"/>
      <c r="R19" s="68"/>
      <c r="S19" s="68"/>
      <c r="T19" s="68"/>
      <c r="U19" s="68"/>
      <c r="V19" s="68"/>
      <c r="W19" s="68"/>
      <c r="X19" s="68"/>
      <c r="Y19" s="68"/>
    </row>
    <row r="20" ht="15.75" customHeight="1">
      <c r="A20" s="82"/>
      <c r="B20" s="73"/>
      <c r="C20" s="73"/>
      <c r="D20" s="81" t="str">
        <f t="shared" si="3"/>
        <v> </v>
      </c>
      <c r="E20" s="81" t="str">
        <f t="shared" si="4"/>
        <v> </v>
      </c>
      <c r="F20" s="31"/>
      <c r="G20" s="68"/>
      <c r="H20" s="68"/>
      <c r="I20" s="68"/>
      <c r="J20" s="68"/>
      <c r="K20" s="68"/>
      <c r="L20" s="68"/>
      <c r="M20" s="68"/>
      <c r="N20" s="68"/>
      <c r="O20" s="68"/>
      <c r="P20" s="68"/>
      <c r="Q20" s="68"/>
      <c r="R20" s="68"/>
      <c r="S20" s="68"/>
      <c r="T20" s="68"/>
      <c r="U20" s="68"/>
      <c r="V20" s="68"/>
      <c r="W20" s="68"/>
      <c r="X20" s="68"/>
      <c r="Y20" s="68"/>
    </row>
    <row r="21" ht="15.75" customHeight="1">
      <c r="A21" s="82"/>
      <c r="B21" s="73"/>
      <c r="C21" s="73"/>
      <c r="D21" s="81" t="str">
        <f t="shared" si="3"/>
        <v> </v>
      </c>
      <c r="E21" s="81" t="str">
        <f t="shared" si="4"/>
        <v> </v>
      </c>
      <c r="F21" s="31"/>
      <c r="G21" s="68"/>
      <c r="H21" s="68"/>
      <c r="I21" s="68"/>
      <c r="J21" s="68"/>
      <c r="K21" s="68"/>
      <c r="L21" s="68"/>
      <c r="M21" s="68"/>
      <c r="N21" s="68"/>
      <c r="O21" s="68"/>
      <c r="P21" s="68"/>
      <c r="Q21" s="68"/>
      <c r="R21" s="68"/>
      <c r="S21" s="68"/>
      <c r="T21" s="68"/>
      <c r="U21" s="68"/>
      <c r="V21" s="68"/>
      <c r="W21" s="68"/>
      <c r="X21" s="68"/>
      <c r="Y21" s="68"/>
    </row>
    <row r="22" ht="15.75" customHeight="1">
      <c r="A22" s="82"/>
      <c r="B22" s="83"/>
      <c r="C22" s="73"/>
      <c r="D22" s="81" t="str">
        <f t="shared" si="3"/>
        <v> </v>
      </c>
      <c r="E22" s="81" t="str">
        <f t="shared" si="4"/>
        <v> </v>
      </c>
      <c r="F22" s="31"/>
      <c r="G22" s="68"/>
      <c r="H22" s="68"/>
      <c r="I22" s="68"/>
      <c r="J22" s="68"/>
      <c r="K22" s="68"/>
      <c r="L22" s="68"/>
      <c r="M22" s="68"/>
      <c r="N22" s="68"/>
      <c r="O22" s="68"/>
      <c r="P22" s="68"/>
      <c r="Q22" s="68"/>
      <c r="R22" s="68"/>
      <c r="S22" s="68"/>
      <c r="T22" s="68"/>
      <c r="U22" s="68"/>
      <c r="V22" s="68"/>
      <c r="W22" s="68"/>
      <c r="X22" s="68"/>
      <c r="Y22" s="68"/>
    </row>
    <row r="23" ht="15.75" customHeight="1">
      <c r="A23" s="82"/>
      <c r="B23" s="73"/>
      <c r="C23" s="73"/>
      <c r="D23" s="81" t="str">
        <f t="shared" si="3"/>
        <v> </v>
      </c>
      <c r="E23" s="81" t="str">
        <f t="shared" si="4"/>
        <v> </v>
      </c>
      <c r="F23" s="31"/>
      <c r="G23" s="68"/>
      <c r="H23" s="68"/>
      <c r="I23" s="68"/>
      <c r="J23" s="68"/>
      <c r="K23" s="68"/>
      <c r="L23" s="68"/>
      <c r="M23" s="68"/>
      <c r="N23" s="68"/>
      <c r="O23" s="68"/>
      <c r="P23" s="68"/>
      <c r="Q23" s="68"/>
      <c r="R23" s="68"/>
      <c r="S23" s="68"/>
      <c r="T23" s="68"/>
      <c r="U23" s="68"/>
      <c r="V23" s="68"/>
      <c r="W23" s="68"/>
      <c r="X23" s="68"/>
      <c r="Y23" s="68"/>
    </row>
    <row r="24" ht="15.75" customHeight="1">
      <c r="A24" s="82"/>
      <c r="B24" s="73"/>
      <c r="C24" s="73"/>
      <c r="D24" s="81" t="str">
        <f t="shared" si="3"/>
        <v> </v>
      </c>
      <c r="E24" s="81" t="str">
        <f t="shared" si="4"/>
        <v> </v>
      </c>
      <c r="F24" s="31"/>
      <c r="G24" s="68"/>
      <c r="H24" s="68"/>
      <c r="I24" s="68"/>
      <c r="J24" s="68"/>
      <c r="K24" s="68"/>
      <c r="L24" s="68"/>
      <c r="M24" s="68"/>
      <c r="N24" s="68"/>
      <c r="O24" s="68"/>
      <c r="P24" s="68"/>
      <c r="Q24" s="68"/>
      <c r="R24" s="68"/>
      <c r="S24" s="68"/>
      <c r="T24" s="68"/>
      <c r="U24" s="68"/>
      <c r="V24" s="68"/>
      <c r="W24" s="68"/>
      <c r="X24" s="68"/>
      <c r="Y24" s="68"/>
    </row>
    <row r="25" ht="15.75" customHeight="1">
      <c r="A25" s="77"/>
      <c r="B25" s="2"/>
      <c r="C25" s="45" t="s">
        <v>167</v>
      </c>
      <c r="D25" s="45">
        <f>SUM($D$18:D24)</f>
        <v>0</v>
      </c>
      <c r="E25" s="45" t="str">
        <f>IFERROR(__xludf.DUMMYFUNCTION("IFERROR(AVERAGE.WEIGHTED(E18:E24,D18:D24),"" "")")," ")</f>
        <v> </v>
      </c>
      <c r="F25" s="31"/>
      <c r="G25" s="68"/>
      <c r="H25" s="68"/>
      <c r="I25" s="68"/>
      <c r="J25" s="68"/>
      <c r="K25" s="68"/>
      <c r="L25" s="68"/>
      <c r="M25" s="68"/>
      <c r="N25" s="68"/>
      <c r="O25" s="68"/>
      <c r="P25" s="68"/>
      <c r="Q25" s="68"/>
      <c r="R25" s="68"/>
      <c r="S25" s="68"/>
      <c r="T25" s="68"/>
      <c r="U25" s="68"/>
      <c r="V25" s="68"/>
      <c r="W25" s="68"/>
      <c r="X25" s="68"/>
      <c r="Y25" s="68"/>
    </row>
    <row r="26" ht="15.75" customHeight="1">
      <c r="A26" s="84"/>
      <c r="B26" s="2"/>
      <c r="C26" s="2"/>
      <c r="D26" s="2"/>
      <c r="E26" s="2"/>
      <c r="F26" s="31"/>
      <c r="G26" s="68"/>
      <c r="H26" s="68"/>
      <c r="I26" s="68"/>
      <c r="J26" s="68"/>
      <c r="K26" s="68"/>
      <c r="L26" s="68"/>
      <c r="M26" s="68"/>
      <c r="N26" s="68"/>
      <c r="O26" s="68"/>
      <c r="P26" s="68"/>
      <c r="Q26" s="68"/>
      <c r="R26" s="68"/>
      <c r="S26" s="68"/>
      <c r="T26" s="68"/>
      <c r="U26" s="68"/>
      <c r="V26" s="68"/>
      <c r="W26" s="68"/>
      <c r="X26" s="68"/>
      <c r="Y26" s="68"/>
    </row>
    <row r="27" ht="36.75" customHeight="1">
      <c r="A27" s="47" t="s">
        <v>168</v>
      </c>
      <c r="F27" s="31"/>
      <c r="G27" s="68"/>
      <c r="H27" s="68"/>
      <c r="I27" s="68"/>
      <c r="J27" s="68"/>
      <c r="K27" s="68"/>
      <c r="L27" s="68"/>
      <c r="M27" s="68"/>
      <c r="N27" s="68"/>
      <c r="O27" s="68"/>
      <c r="P27" s="68"/>
      <c r="Q27" s="68"/>
      <c r="R27" s="68"/>
      <c r="S27" s="68"/>
      <c r="T27" s="68"/>
      <c r="U27" s="68"/>
      <c r="V27" s="68"/>
      <c r="W27" s="68"/>
      <c r="X27" s="68"/>
      <c r="Y27" s="68"/>
    </row>
    <row r="28" ht="15.75" customHeight="1">
      <c r="A28" s="78" t="s">
        <v>169</v>
      </c>
      <c r="B28" s="79" t="s">
        <v>170</v>
      </c>
      <c r="C28" s="78" t="s">
        <v>171</v>
      </c>
      <c r="D28" s="79" t="s">
        <v>172</v>
      </c>
      <c r="E28" s="79" t="s">
        <v>173</v>
      </c>
      <c r="F28" s="31"/>
      <c r="G28" s="68"/>
      <c r="H28" s="68"/>
      <c r="I28" s="68"/>
      <c r="J28" s="68"/>
      <c r="K28" s="68"/>
      <c r="L28" s="68"/>
      <c r="M28" s="68"/>
      <c r="N28" s="68"/>
      <c r="O28" s="68"/>
      <c r="P28" s="68"/>
      <c r="Q28" s="68"/>
      <c r="R28" s="68"/>
      <c r="S28" s="68"/>
      <c r="T28" s="68"/>
      <c r="U28" s="68"/>
      <c r="V28" s="68"/>
      <c r="W28" s="68"/>
      <c r="X28" s="68"/>
      <c r="Y28" s="68"/>
    </row>
    <row r="29" ht="15.75" customHeight="1">
      <c r="A29" s="80" t="s">
        <v>174</v>
      </c>
      <c r="B29" s="73"/>
      <c r="C29" s="73"/>
      <c r="D29" s="81" t="str">
        <f t="shared" ref="D29:D35" si="5">IFNA(C29*VLOOKUP(B29,$A$100:$B$110,2,FALSE)," ")</f>
        <v> </v>
      </c>
      <c r="E29" s="81" t="str">
        <f t="shared" ref="E29:E35" si="6">IFNA(VLOOKUP(B29,$A$100:$D$110,4,FALSE)," ")</f>
        <v> </v>
      </c>
      <c r="F29" s="31"/>
      <c r="G29" s="68"/>
      <c r="H29" s="68"/>
      <c r="I29" s="68"/>
      <c r="J29" s="68"/>
      <c r="K29" s="68"/>
      <c r="L29" s="68"/>
      <c r="M29" s="68"/>
      <c r="N29" s="68"/>
      <c r="O29" s="68"/>
      <c r="P29" s="68"/>
      <c r="Q29" s="68"/>
      <c r="R29" s="68"/>
      <c r="S29" s="68"/>
      <c r="T29" s="68"/>
      <c r="U29" s="68"/>
      <c r="V29" s="68"/>
      <c r="W29" s="68"/>
      <c r="X29" s="68"/>
      <c r="Y29" s="68"/>
    </row>
    <row r="30" ht="15.75" customHeight="1">
      <c r="A30" s="80" t="s">
        <v>175</v>
      </c>
      <c r="B30" s="73"/>
      <c r="C30" s="73"/>
      <c r="D30" s="81" t="str">
        <f t="shared" si="5"/>
        <v> </v>
      </c>
      <c r="E30" s="81" t="str">
        <f t="shared" si="6"/>
        <v> </v>
      </c>
      <c r="F30" s="31"/>
      <c r="G30" s="68"/>
      <c r="H30" s="68"/>
      <c r="I30" s="68"/>
      <c r="J30" s="68"/>
      <c r="K30" s="68"/>
      <c r="L30" s="68"/>
      <c r="M30" s="68"/>
      <c r="N30" s="68"/>
      <c r="O30" s="68"/>
      <c r="P30" s="68"/>
      <c r="Q30" s="68"/>
      <c r="R30" s="68"/>
      <c r="S30" s="68"/>
      <c r="T30" s="68"/>
      <c r="U30" s="68"/>
      <c r="V30" s="68"/>
      <c r="W30" s="68"/>
      <c r="X30" s="68"/>
      <c r="Y30" s="68"/>
    </row>
    <row r="31" ht="15.75" customHeight="1">
      <c r="A31" s="82"/>
      <c r="B31" s="73"/>
      <c r="C31" s="73"/>
      <c r="D31" s="81" t="str">
        <f t="shared" si="5"/>
        <v> </v>
      </c>
      <c r="E31" s="81" t="str">
        <f t="shared" si="6"/>
        <v> </v>
      </c>
      <c r="F31" s="31"/>
      <c r="G31" s="68"/>
      <c r="H31" s="68"/>
      <c r="I31" s="68"/>
      <c r="J31" s="68"/>
      <c r="K31" s="68"/>
      <c r="L31" s="68"/>
      <c r="M31" s="68"/>
      <c r="N31" s="68"/>
      <c r="O31" s="68"/>
      <c r="P31" s="68"/>
      <c r="Q31" s="68"/>
      <c r="R31" s="68"/>
      <c r="S31" s="68"/>
      <c r="T31" s="68"/>
      <c r="U31" s="68"/>
      <c r="V31" s="68"/>
      <c r="W31" s="68"/>
      <c r="X31" s="68"/>
      <c r="Y31" s="68"/>
    </row>
    <row r="32" ht="15.75" customHeight="1">
      <c r="A32" s="82"/>
      <c r="B32" s="73"/>
      <c r="C32" s="73"/>
      <c r="D32" s="81" t="str">
        <f t="shared" si="5"/>
        <v> </v>
      </c>
      <c r="E32" s="81" t="str">
        <f t="shared" si="6"/>
        <v> </v>
      </c>
      <c r="F32" s="31"/>
      <c r="G32" s="68"/>
      <c r="H32" s="68"/>
      <c r="I32" s="68"/>
      <c r="J32" s="68"/>
      <c r="K32" s="68"/>
      <c r="L32" s="68"/>
      <c r="M32" s="68"/>
      <c r="N32" s="68"/>
      <c r="O32" s="68"/>
      <c r="P32" s="68"/>
      <c r="Q32" s="68"/>
      <c r="R32" s="68"/>
      <c r="S32" s="68"/>
      <c r="T32" s="68"/>
      <c r="U32" s="68"/>
      <c r="V32" s="68"/>
      <c r="W32" s="68"/>
      <c r="X32" s="68"/>
      <c r="Y32" s="68"/>
    </row>
    <row r="33" ht="15.75" customHeight="1">
      <c r="A33" s="82"/>
      <c r="B33" s="83"/>
      <c r="C33" s="73"/>
      <c r="D33" s="81" t="str">
        <f t="shared" si="5"/>
        <v> </v>
      </c>
      <c r="E33" s="81" t="str">
        <f t="shared" si="6"/>
        <v> </v>
      </c>
      <c r="F33" s="31"/>
      <c r="G33" s="68"/>
      <c r="H33" s="68"/>
      <c r="I33" s="68"/>
      <c r="J33" s="68"/>
      <c r="K33" s="68"/>
      <c r="L33" s="68"/>
      <c r="M33" s="68"/>
      <c r="N33" s="68"/>
      <c r="O33" s="68"/>
      <c r="P33" s="68"/>
      <c r="Q33" s="68"/>
      <c r="R33" s="68"/>
      <c r="S33" s="68"/>
      <c r="T33" s="68"/>
      <c r="U33" s="68"/>
      <c r="V33" s="68"/>
      <c r="W33" s="68"/>
      <c r="X33" s="68"/>
      <c r="Y33" s="68"/>
    </row>
    <row r="34" ht="15.75" customHeight="1">
      <c r="A34" s="82"/>
      <c r="B34" s="73"/>
      <c r="C34" s="73"/>
      <c r="D34" s="81" t="str">
        <f t="shared" si="5"/>
        <v> </v>
      </c>
      <c r="E34" s="81" t="str">
        <f t="shared" si="6"/>
        <v> </v>
      </c>
      <c r="F34" s="31"/>
      <c r="G34" s="68"/>
      <c r="H34" s="68"/>
      <c r="I34" s="68"/>
      <c r="J34" s="68"/>
      <c r="K34" s="68"/>
      <c r="L34" s="68"/>
      <c r="M34" s="68"/>
      <c r="N34" s="68"/>
      <c r="O34" s="68"/>
      <c r="P34" s="68"/>
      <c r="Q34" s="68"/>
      <c r="R34" s="68"/>
      <c r="S34" s="68"/>
      <c r="T34" s="68"/>
      <c r="U34" s="68"/>
      <c r="V34" s="68"/>
      <c r="W34" s="68"/>
      <c r="X34" s="68"/>
      <c r="Y34" s="68"/>
    </row>
    <row r="35" ht="15.75" customHeight="1">
      <c r="A35" s="82"/>
      <c r="B35" s="73"/>
      <c r="C35" s="73"/>
      <c r="D35" s="81" t="str">
        <f t="shared" si="5"/>
        <v> </v>
      </c>
      <c r="E35" s="81" t="str">
        <f t="shared" si="6"/>
        <v> </v>
      </c>
      <c r="F35" s="31"/>
      <c r="G35" s="68"/>
      <c r="H35" s="68"/>
      <c r="I35" s="68"/>
      <c r="J35" s="68"/>
      <c r="K35" s="68"/>
      <c r="L35" s="68"/>
      <c r="M35" s="68"/>
      <c r="N35" s="68"/>
      <c r="O35" s="68"/>
      <c r="P35" s="68"/>
      <c r="Q35" s="68"/>
      <c r="R35" s="68"/>
      <c r="S35" s="68"/>
      <c r="T35" s="68"/>
      <c r="U35" s="68"/>
      <c r="V35" s="68"/>
      <c r="W35" s="68"/>
      <c r="X35" s="68"/>
      <c r="Y35" s="68"/>
    </row>
    <row r="36" ht="15.75" customHeight="1">
      <c r="A36" s="77"/>
      <c r="B36" s="2"/>
      <c r="C36" s="45" t="s">
        <v>176</v>
      </c>
      <c r="D36" s="45">
        <f>SUM($D$29:D35)</f>
        <v>0</v>
      </c>
      <c r="E36" s="45" t="str">
        <f>IFERROR(__xludf.DUMMYFUNCTION("IFERROR(AVERAGE.WEIGHTED(E29:E35,D29:D35),"" "")")," ")</f>
        <v> </v>
      </c>
      <c r="F36" s="31"/>
      <c r="G36" s="68"/>
      <c r="H36" s="68"/>
      <c r="I36" s="68"/>
      <c r="J36" s="68"/>
      <c r="K36" s="68"/>
      <c r="L36" s="68"/>
      <c r="M36" s="68"/>
      <c r="N36" s="68"/>
      <c r="O36" s="68"/>
      <c r="P36" s="68"/>
      <c r="Q36" s="68"/>
      <c r="R36" s="68"/>
      <c r="S36" s="68"/>
      <c r="T36" s="68"/>
      <c r="U36" s="68"/>
      <c r="V36" s="68"/>
      <c r="W36" s="68"/>
      <c r="X36" s="68"/>
      <c r="Y36" s="68"/>
    </row>
    <row r="37" ht="15.75" customHeight="1">
      <c r="A37" s="77"/>
      <c r="B37" s="2"/>
      <c r="C37" s="2"/>
      <c r="D37" s="2"/>
      <c r="E37" s="2"/>
      <c r="F37" s="31"/>
      <c r="G37" s="68"/>
      <c r="H37" s="69"/>
      <c r="I37" s="69"/>
      <c r="J37" s="68"/>
      <c r="K37" s="68"/>
      <c r="L37" s="68"/>
      <c r="M37" s="68"/>
      <c r="N37" s="68"/>
      <c r="O37" s="68"/>
      <c r="P37" s="68"/>
      <c r="Q37" s="68"/>
      <c r="R37" s="68"/>
      <c r="S37" s="68"/>
      <c r="T37" s="68"/>
      <c r="U37" s="68"/>
      <c r="V37" s="68"/>
      <c r="W37" s="68"/>
      <c r="X37" s="68"/>
      <c r="Y37" s="68"/>
    </row>
    <row r="38" ht="36.75" customHeight="1">
      <c r="A38" s="47" t="s">
        <v>177</v>
      </c>
      <c r="F38" s="31"/>
      <c r="G38" s="68"/>
      <c r="H38" s="68"/>
      <c r="I38" s="68"/>
      <c r="J38" s="68"/>
      <c r="K38" s="68"/>
      <c r="L38" s="68"/>
      <c r="M38" s="68"/>
      <c r="N38" s="68"/>
      <c r="O38" s="68"/>
      <c r="P38" s="68"/>
      <c r="Q38" s="68"/>
      <c r="R38" s="68"/>
      <c r="S38" s="68"/>
      <c r="T38" s="68"/>
      <c r="U38" s="68"/>
      <c r="V38" s="68"/>
      <c r="W38" s="68"/>
      <c r="X38" s="68"/>
      <c r="Y38" s="68"/>
    </row>
    <row r="39" ht="15.75" customHeight="1">
      <c r="A39" s="78" t="s">
        <v>178</v>
      </c>
      <c r="B39" s="79" t="s">
        <v>179</v>
      </c>
      <c r="C39" s="78" t="s">
        <v>180</v>
      </c>
      <c r="D39" s="79" t="s">
        <v>181</v>
      </c>
      <c r="E39" s="79" t="s">
        <v>182</v>
      </c>
      <c r="F39" s="31"/>
      <c r="G39" s="68"/>
      <c r="H39" s="68"/>
      <c r="I39" s="68"/>
      <c r="J39" s="68"/>
      <c r="K39" s="68"/>
      <c r="L39" s="68"/>
      <c r="M39" s="68"/>
      <c r="N39" s="68"/>
      <c r="O39" s="68"/>
      <c r="P39" s="68"/>
      <c r="Q39" s="68"/>
      <c r="R39" s="68"/>
      <c r="S39" s="68"/>
      <c r="T39" s="68"/>
      <c r="U39" s="68"/>
      <c r="V39" s="68"/>
      <c r="W39" s="68"/>
      <c r="X39" s="68"/>
      <c r="Y39" s="68"/>
    </row>
    <row r="40" ht="15.75" customHeight="1">
      <c r="A40" s="80" t="s">
        <v>183</v>
      </c>
      <c r="B40" s="73"/>
      <c r="C40" s="73"/>
      <c r="D40" s="81" t="str">
        <f t="shared" ref="D40:D46" si="7">IFNA(C40*0.001*VLOOKUP(B40,$A$120:$B$124,2,FALSE)," ")</f>
        <v> </v>
      </c>
      <c r="E40" s="81" t="str">
        <f t="shared" ref="E40:E46" si="8">IFNA(VLOOKUP(B40,$A$120:$D$124,4,FALSE)," ")</f>
        <v> </v>
      </c>
      <c r="F40" s="31"/>
      <c r="G40" s="68"/>
      <c r="H40" s="68"/>
      <c r="I40" s="68"/>
      <c r="J40" s="68"/>
      <c r="K40" s="68"/>
      <c r="L40" s="68"/>
      <c r="M40" s="68"/>
      <c r="N40" s="68"/>
      <c r="O40" s="68"/>
      <c r="P40" s="68"/>
      <c r="Q40" s="68"/>
      <c r="R40" s="68"/>
      <c r="S40" s="68"/>
      <c r="T40" s="68"/>
      <c r="U40" s="68"/>
      <c r="V40" s="68"/>
      <c r="W40" s="68"/>
      <c r="X40" s="68"/>
      <c r="Y40" s="68"/>
    </row>
    <row r="41" ht="15.75" customHeight="1">
      <c r="A41" s="80" t="s">
        <v>184</v>
      </c>
      <c r="B41" s="73"/>
      <c r="C41" s="73"/>
      <c r="D41" s="81" t="str">
        <f t="shared" si="7"/>
        <v> </v>
      </c>
      <c r="E41" s="81" t="str">
        <f t="shared" si="8"/>
        <v> </v>
      </c>
      <c r="F41" s="31"/>
      <c r="G41" s="68"/>
      <c r="H41" s="68"/>
      <c r="I41" s="68"/>
      <c r="J41" s="68"/>
      <c r="K41" s="68"/>
      <c r="L41" s="68"/>
      <c r="M41" s="68"/>
      <c r="N41" s="68"/>
      <c r="O41" s="68"/>
      <c r="P41" s="68"/>
      <c r="Q41" s="68"/>
      <c r="R41" s="68"/>
      <c r="S41" s="68"/>
      <c r="T41" s="68"/>
      <c r="U41" s="68"/>
      <c r="V41" s="68"/>
      <c r="W41" s="68"/>
      <c r="X41" s="68"/>
      <c r="Y41" s="68"/>
    </row>
    <row r="42" ht="15.75" customHeight="1">
      <c r="A42" s="82"/>
      <c r="B42" s="73"/>
      <c r="C42" s="73"/>
      <c r="D42" s="81" t="str">
        <f t="shared" si="7"/>
        <v> </v>
      </c>
      <c r="E42" s="81" t="str">
        <f t="shared" si="8"/>
        <v> </v>
      </c>
      <c r="F42" s="31"/>
      <c r="G42" s="68"/>
      <c r="H42" s="68"/>
      <c r="I42" s="68"/>
      <c r="J42" s="68"/>
      <c r="K42" s="68"/>
      <c r="L42" s="68"/>
      <c r="M42" s="68"/>
      <c r="N42" s="68"/>
      <c r="O42" s="68"/>
      <c r="P42" s="68"/>
      <c r="Q42" s="68"/>
      <c r="R42" s="68"/>
      <c r="S42" s="68"/>
      <c r="T42" s="68"/>
      <c r="U42" s="68"/>
      <c r="V42" s="68"/>
      <c r="W42" s="68"/>
      <c r="X42" s="68"/>
      <c r="Y42" s="68"/>
    </row>
    <row r="43" ht="15.75" customHeight="1">
      <c r="A43" s="82"/>
      <c r="B43" s="73"/>
      <c r="C43" s="73"/>
      <c r="D43" s="81" t="str">
        <f t="shared" si="7"/>
        <v> </v>
      </c>
      <c r="E43" s="81" t="str">
        <f t="shared" si="8"/>
        <v> </v>
      </c>
      <c r="F43" s="31"/>
      <c r="G43" s="68"/>
      <c r="H43" s="68"/>
      <c r="I43" s="68"/>
      <c r="J43" s="68"/>
      <c r="K43" s="68"/>
      <c r="L43" s="68"/>
      <c r="M43" s="68"/>
      <c r="N43" s="68"/>
      <c r="O43" s="68"/>
      <c r="P43" s="68"/>
      <c r="Q43" s="68"/>
      <c r="R43" s="68"/>
      <c r="S43" s="68"/>
      <c r="T43" s="68"/>
      <c r="U43" s="68"/>
      <c r="V43" s="68"/>
      <c r="W43" s="68"/>
      <c r="X43" s="68"/>
      <c r="Y43" s="68"/>
    </row>
    <row r="44" ht="15.75" customHeight="1">
      <c r="A44" s="82"/>
      <c r="B44" s="83"/>
      <c r="C44" s="73"/>
      <c r="D44" s="81" t="str">
        <f t="shared" si="7"/>
        <v> </v>
      </c>
      <c r="E44" s="81" t="str">
        <f t="shared" si="8"/>
        <v> </v>
      </c>
      <c r="F44" s="31"/>
      <c r="G44" s="68"/>
      <c r="H44" s="68"/>
      <c r="I44" s="68"/>
      <c r="J44" s="68"/>
      <c r="K44" s="68"/>
      <c r="L44" s="68"/>
      <c r="M44" s="68"/>
      <c r="N44" s="68"/>
      <c r="O44" s="68"/>
      <c r="P44" s="68"/>
      <c r="Q44" s="68"/>
      <c r="R44" s="68"/>
      <c r="S44" s="68"/>
      <c r="T44" s="68"/>
      <c r="U44" s="68"/>
      <c r="V44" s="68"/>
      <c r="W44" s="68"/>
      <c r="X44" s="68"/>
      <c r="Y44" s="68"/>
    </row>
    <row r="45" ht="15.75" customHeight="1">
      <c r="A45" s="82"/>
      <c r="B45" s="73"/>
      <c r="C45" s="73"/>
      <c r="D45" s="81" t="str">
        <f t="shared" si="7"/>
        <v> </v>
      </c>
      <c r="E45" s="81" t="str">
        <f t="shared" si="8"/>
        <v> </v>
      </c>
      <c r="F45" s="31"/>
      <c r="G45" s="68"/>
      <c r="H45" s="68"/>
      <c r="I45" s="68"/>
      <c r="J45" s="68"/>
      <c r="K45" s="68"/>
      <c r="L45" s="68"/>
      <c r="M45" s="68"/>
      <c r="N45" s="68"/>
      <c r="O45" s="68"/>
      <c r="P45" s="68"/>
      <c r="Q45" s="68"/>
      <c r="R45" s="68"/>
      <c r="S45" s="68"/>
      <c r="T45" s="68"/>
      <c r="U45" s="68"/>
      <c r="V45" s="68"/>
      <c r="W45" s="68"/>
      <c r="X45" s="68"/>
      <c r="Y45" s="68"/>
      <c r="Z45" s="68"/>
    </row>
    <row r="46" ht="15.75" customHeight="1">
      <c r="A46" s="82"/>
      <c r="B46" s="73"/>
      <c r="C46" s="73"/>
      <c r="D46" s="81" t="str">
        <f t="shared" si="7"/>
        <v> </v>
      </c>
      <c r="E46" s="81" t="str">
        <f t="shared" si="8"/>
        <v> </v>
      </c>
      <c r="F46" s="31"/>
      <c r="G46" s="68"/>
      <c r="H46" s="68"/>
      <c r="I46" s="68"/>
      <c r="J46" s="68"/>
      <c r="K46" s="68"/>
      <c r="L46" s="68"/>
      <c r="M46" s="68"/>
      <c r="N46" s="68"/>
      <c r="O46" s="68"/>
      <c r="P46" s="68"/>
      <c r="Q46" s="68"/>
      <c r="R46" s="68"/>
      <c r="S46" s="68"/>
      <c r="T46" s="68"/>
      <c r="U46" s="68"/>
      <c r="V46" s="68"/>
      <c r="W46" s="68"/>
      <c r="X46" s="68"/>
      <c r="Y46" s="68"/>
      <c r="Z46" s="68"/>
    </row>
    <row r="47" ht="15.75" customHeight="1">
      <c r="A47" s="77"/>
      <c r="B47" s="2"/>
      <c r="C47" s="45" t="s">
        <v>185</v>
      </c>
      <c r="D47" s="45">
        <f>SUM($D$40:D46)</f>
        <v>0</v>
      </c>
      <c r="E47" s="45" t="str">
        <f>IFERROR(__xludf.DUMMYFUNCTION("IFERROR(AVERAGE.WEIGHTED(E40:E46,D40:D46),"" "")")," ")</f>
        <v> </v>
      </c>
      <c r="F47" s="31"/>
      <c r="G47" s="68"/>
      <c r="H47" s="68"/>
      <c r="I47" s="68"/>
      <c r="J47" s="68"/>
      <c r="K47" s="68"/>
      <c r="L47" s="68"/>
      <c r="M47" s="68"/>
      <c r="N47" s="68"/>
      <c r="O47" s="68"/>
      <c r="P47" s="68"/>
      <c r="Q47" s="68"/>
      <c r="R47" s="68"/>
      <c r="S47" s="68"/>
      <c r="T47" s="68"/>
      <c r="U47" s="68"/>
      <c r="V47" s="68"/>
      <c r="W47" s="68"/>
      <c r="X47" s="68"/>
      <c r="Y47" s="68"/>
      <c r="Z47" s="68"/>
    </row>
    <row r="48" ht="15.75" customHeight="1">
      <c r="A48" s="3"/>
      <c r="B48" s="2"/>
      <c r="C48" s="2"/>
      <c r="D48" s="2"/>
      <c r="E48" s="2"/>
      <c r="F48" s="31"/>
      <c r="H48" s="48"/>
      <c r="I48" s="48"/>
    </row>
    <row r="49" ht="27.0" customHeight="1">
      <c r="A49" s="47" t="s">
        <v>186</v>
      </c>
      <c r="F49" s="31"/>
      <c r="G49" s="68"/>
      <c r="H49" s="68"/>
      <c r="I49" s="68"/>
      <c r="J49" s="68"/>
      <c r="K49" s="68"/>
      <c r="L49" s="68"/>
      <c r="M49" s="68"/>
      <c r="N49" s="68"/>
      <c r="O49" s="68"/>
      <c r="P49" s="68"/>
      <c r="Q49" s="68"/>
      <c r="R49" s="68"/>
      <c r="S49" s="68"/>
      <c r="T49" s="68"/>
      <c r="U49" s="68"/>
      <c r="V49" s="68"/>
      <c r="W49" s="68"/>
      <c r="X49" s="68"/>
      <c r="Y49" s="68"/>
      <c r="Z49" s="68"/>
    </row>
    <row r="50" ht="15.75" customHeight="1">
      <c r="A50" s="78" t="s">
        <v>187</v>
      </c>
      <c r="B50" s="79" t="s">
        <v>188</v>
      </c>
      <c r="C50" s="78" t="s">
        <v>189</v>
      </c>
      <c r="D50" s="79" t="s">
        <v>190</v>
      </c>
      <c r="E50" s="79" t="s">
        <v>191</v>
      </c>
      <c r="F50" s="31"/>
      <c r="G50" s="68"/>
      <c r="H50" s="68"/>
      <c r="I50" s="68"/>
      <c r="J50" s="68"/>
      <c r="K50" s="68"/>
      <c r="L50" s="68"/>
      <c r="M50" s="68"/>
      <c r="N50" s="68"/>
      <c r="O50" s="68"/>
      <c r="P50" s="68"/>
      <c r="Q50" s="68"/>
      <c r="R50" s="68"/>
      <c r="S50" s="68"/>
      <c r="T50" s="68"/>
      <c r="U50" s="68"/>
      <c r="V50" s="68"/>
      <c r="W50" s="68"/>
      <c r="X50" s="68"/>
      <c r="Y50" s="68"/>
      <c r="Z50" s="68"/>
    </row>
    <row r="51" ht="15.75" customHeight="1">
      <c r="A51" s="80" t="s">
        <v>192</v>
      </c>
      <c r="B51" s="73"/>
      <c r="C51" s="73"/>
      <c r="D51" s="81" t="str">
        <f t="shared" ref="D51:D57" si="9">IFNA(C51*VLOOKUP(B51,$A$127:$B$131,2,FALSE)," ")</f>
        <v> </v>
      </c>
      <c r="E51" s="81" t="str">
        <f t="shared" ref="E51:E57" si="10">IFNA(VLOOKUP(B51,$A$127:$D$131,4,FALSE)," ")</f>
        <v> </v>
      </c>
      <c r="F51" s="31"/>
      <c r="G51" s="68"/>
      <c r="H51" s="68"/>
      <c r="I51" s="68"/>
      <c r="J51" s="68"/>
      <c r="K51" s="68"/>
      <c r="L51" s="68"/>
      <c r="M51" s="68"/>
      <c r="N51" s="68"/>
      <c r="O51" s="68"/>
      <c r="P51" s="68"/>
      <c r="Q51" s="68"/>
      <c r="R51" s="68"/>
      <c r="S51" s="68"/>
      <c r="T51" s="68"/>
      <c r="U51" s="68"/>
      <c r="V51" s="68"/>
      <c r="W51" s="68"/>
      <c r="X51" s="68"/>
      <c r="Y51" s="68"/>
      <c r="Z51" s="68"/>
    </row>
    <row r="52" ht="15.75" customHeight="1">
      <c r="A52" s="80" t="s">
        <v>193</v>
      </c>
      <c r="B52" s="73"/>
      <c r="C52" s="73"/>
      <c r="D52" s="81" t="str">
        <f t="shared" si="9"/>
        <v> </v>
      </c>
      <c r="E52" s="81" t="str">
        <f t="shared" si="10"/>
        <v> </v>
      </c>
      <c r="F52" s="31"/>
      <c r="G52" s="68"/>
      <c r="H52" s="68"/>
      <c r="I52" s="68"/>
      <c r="J52" s="68"/>
      <c r="K52" s="68"/>
      <c r="L52" s="68"/>
      <c r="M52" s="68"/>
      <c r="N52" s="68"/>
      <c r="O52" s="68"/>
      <c r="P52" s="68"/>
      <c r="Q52" s="68"/>
      <c r="R52" s="68"/>
      <c r="S52" s="68"/>
      <c r="T52" s="68"/>
      <c r="U52" s="68"/>
      <c r="V52" s="68"/>
      <c r="W52" s="68"/>
      <c r="X52" s="68"/>
      <c r="Y52" s="68"/>
      <c r="Z52" s="68"/>
    </row>
    <row r="53" ht="15.75" customHeight="1">
      <c r="A53" s="82" t="s">
        <v>194</v>
      </c>
      <c r="B53" s="73"/>
      <c r="C53" s="73"/>
      <c r="D53" s="81" t="str">
        <f t="shared" si="9"/>
        <v> </v>
      </c>
      <c r="E53" s="81" t="str">
        <f t="shared" si="10"/>
        <v> </v>
      </c>
      <c r="F53" s="31"/>
      <c r="G53" s="68"/>
      <c r="H53" s="68"/>
      <c r="I53" s="68"/>
      <c r="J53" s="68"/>
      <c r="K53" s="68"/>
      <c r="L53" s="68"/>
      <c r="M53" s="68"/>
      <c r="N53" s="68"/>
      <c r="O53" s="68"/>
      <c r="P53" s="68"/>
      <c r="Q53" s="68"/>
      <c r="R53" s="68"/>
      <c r="S53" s="68"/>
      <c r="T53" s="68"/>
      <c r="U53" s="68"/>
      <c r="V53" s="68"/>
      <c r="W53" s="68"/>
      <c r="X53" s="68"/>
      <c r="Y53" s="68"/>
      <c r="Z53" s="68"/>
    </row>
    <row r="54" ht="15.75" customHeight="1">
      <c r="A54" s="82"/>
      <c r="B54" s="73"/>
      <c r="C54" s="73"/>
      <c r="D54" s="81" t="str">
        <f t="shared" si="9"/>
        <v> </v>
      </c>
      <c r="E54" s="81" t="str">
        <f t="shared" si="10"/>
        <v> </v>
      </c>
      <c r="F54" s="31"/>
      <c r="G54" s="68"/>
      <c r="H54" s="68"/>
      <c r="I54" s="68"/>
      <c r="J54" s="68"/>
      <c r="K54" s="68"/>
      <c r="L54" s="68"/>
      <c r="M54" s="68"/>
      <c r="N54" s="68"/>
      <c r="O54" s="68"/>
      <c r="P54" s="68"/>
      <c r="Q54" s="68"/>
      <c r="R54" s="68"/>
      <c r="S54" s="68"/>
      <c r="T54" s="68"/>
      <c r="U54" s="68"/>
      <c r="V54" s="68"/>
      <c r="W54" s="68"/>
      <c r="X54" s="68"/>
      <c r="Y54" s="68"/>
      <c r="Z54" s="68"/>
    </row>
    <row r="55" ht="15.75" customHeight="1">
      <c r="A55" s="82"/>
      <c r="B55" s="83"/>
      <c r="C55" s="73"/>
      <c r="D55" s="81" t="str">
        <f t="shared" si="9"/>
        <v> </v>
      </c>
      <c r="E55" s="81" t="str">
        <f t="shared" si="10"/>
        <v> </v>
      </c>
      <c r="F55" s="31"/>
      <c r="G55" s="68"/>
      <c r="H55" s="68"/>
      <c r="I55" s="68"/>
      <c r="J55" s="68"/>
      <c r="K55" s="68"/>
      <c r="L55" s="68"/>
      <c r="M55" s="68"/>
      <c r="N55" s="68"/>
      <c r="O55" s="68"/>
      <c r="P55" s="68"/>
      <c r="Q55" s="68"/>
      <c r="R55" s="68"/>
      <c r="S55" s="68"/>
      <c r="T55" s="68"/>
      <c r="U55" s="68"/>
      <c r="V55" s="68"/>
      <c r="W55" s="68"/>
      <c r="X55" s="68"/>
      <c r="Y55" s="68"/>
      <c r="Z55" s="68"/>
    </row>
    <row r="56" ht="15.75" customHeight="1">
      <c r="A56" s="82"/>
      <c r="B56" s="73"/>
      <c r="C56" s="73"/>
      <c r="D56" s="81" t="str">
        <f t="shared" si="9"/>
        <v> </v>
      </c>
      <c r="E56" s="81" t="str">
        <f t="shared" si="10"/>
        <v> </v>
      </c>
      <c r="F56" s="31"/>
      <c r="G56" s="68"/>
      <c r="H56" s="68"/>
      <c r="I56" s="68"/>
      <c r="J56" s="68"/>
      <c r="K56" s="68"/>
      <c r="L56" s="68"/>
      <c r="M56" s="68"/>
      <c r="N56" s="68"/>
      <c r="O56" s="68"/>
      <c r="P56" s="68"/>
      <c r="Q56" s="68"/>
      <c r="R56" s="68"/>
      <c r="S56" s="68"/>
      <c r="T56" s="68"/>
      <c r="U56" s="68"/>
      <c r="V56" s="68"/>
      <c r="W56" s="68"/>
      <c r="X56" s="68"/>
      <c r="Y56" s="68"/>
      <c r="Z56" s="68"/>
    </row>
    <row r="57" ht="15.75" customHeight="1">
      <c r="A57" s="82"/>
      <c r="B57" s="73"/>
      <c r="C57" s="73"/>
      <c r="D57" s="81" t="str">
        <f t="shared" si="9"/>
        <v> </v>
      </c>
      <c r="E57" s="81" t="str">
        <f t="shared" si="10"/>
        <v> </v>
      </c>
      <c r="F57" s="31"/>
      <c r="G57" s="68"/>
      <c r="H57" s="68"/>
      <c r="I57" s="68"/>
      <c r="J57" s="68"/>
      <c r="K57" s="68"/>
      <c r="L57" s="68"/>
      <c r="M57" s="68"/>
      <c r="N57" s="68"/>
      <c r="O57" s="68"/>
      <c r="P57" s="68"/>
      <c r="Q57" s="68"/>
      <c r="R57" s="68"/>
      <c r="S57" s="68"/>
      <c r="T57" s="68"/>
      <c r="U57" s="68"/>
      <c r="V57" s="68"/>
      <c r="W57" s="68"/>
      <c r="X57" s="68"/>
      <c r="Y57" s="68"/>
      <c r="Z57" s="68"/>
    </row>
    <row r="58" ht="15.75" customHeight="1">
      <c r="A58" s="77"/>
      <c r="B58" s="2"/>
      <c r="C58" s="45" t="s">
        <v>195</v>
      </c>
      <c r="D58" s="45">
        <f>SUM($D$51:D57)</f>
        <v>0</v>
      </c>
      <c r="E58" s="45" t="str">
        <f>IFERROR(__xludf.DUMMYFUNCTION("IFERROR(AVERAGE.WEIGHTED(E51:E57,D51:D57),"" "")")," ")</f>
        <v> </v>
      </c>
      <c r="F58" s="31"/>
      <c r="G58" s="68"/>
      <c r="H58" s="68"/>
      <c r="I58" s="68"/>
      <c r="J58" s="68"/>
      <c r="K58" s="68"/>
      <c r="L58" s="68"/>
      <c r="M58" s="68"/>
      <c r="N58" s="68"/>
      <c r="O58" s="68"/>
      <c r="P58" s="68"/>
      <c r="Q58" s="68"/>
      <c r="R58" s="68"/>
      <c r="S58" s="68"/>
      <c r="T58" s="68"/>
      <c r="U58" s="68"/>
      <c r="V58" s="68"/>
      <c r="W58" s="68"/>
      <c r="X58" s="68"/>
      <c r="Y58" s="68"/>
      <c r="Z58" s="68"/>
    </row>
    <row r="59" ht="15.75" customHeight="1">
      <c r="A59" s="3"/>
      <c r="B59" s="2"/>
      <c r="C59" s="2"/>
      <c r="D59" s="2"/>
      <c r="E59" s="2"/>
      <c r="F59" s="31"/>
    </row>
    <row r="60" ht="15.75" customHeight="1">
      <c r="A60" s="56" t="s">
        <v>196</v>
      </c>
      <c r="B60" s="2"/>
      <c r="C60" s="2"/>
      <c r="D60" s="2"/>
      <c r="E60" s="2"/>
      <c r="F60" s="57"/>
    </row>
    <row r="61" ht="15.75" customHeight="1">
      <c r="A61" s="58" t="s">
        <v>197</v>
      </c>
      <c r="B61" s="85" t="s">
        <v>198</v>
      </c>
      <c r="C61" s="58" t="s">
        <v>199</v>
      </c>
      <c r="D61" s="58" t="s">
        <v>200</v>
      </c>
      <c r="E61" s="58" t="s">
        <v>201</v>
      </c>
      <c r="F61" s="57"/>
    </row>
    <row r="62" ht="15.75" customHeight="1">
      <c r="A62" s="86" t="s">
        <v>202</v>
      </c>
      <c r="B62" s="87"/>
      <c r="C62" s="87" t="s">
        <v>203</v>
      </c>
      <c r="D62" s="88">
        <v>3.0</v>
      </c>
      <c r="E62" s="87" t="s">
        <v>204</v>
      </c>
      <c r="F62" s="57"/>
    </row>
    <row r="63" ht="15.75" customHeight="1">
      <c r="A63" s="86" t="s">
        <v>205</v>
      </c>
      <c r="B63" s="87">
        <v>4.46</v>
      </c>
      <c r="C63" s="87" t="s">
        <v>206</v>
      </c>
      <c r="D63" s="88">
        <v>3.0</v>
      </c>
      <c r="E63" s="87" t="s">
        <v>207</v>
      </c>
      <c r="F63" s="57"/>
    </row>
    <row r="64" ht="15.75" customHeight="1">
      <c r="A64" s="86" t="s">
        <v>208</v>
      </c>
      <c r="B64" s="87">
        <v>4.39</v>
      </c>
      <c r="C64" s="87" t="s">
        <v>209</v>
      </c>
      <c r="D64" s="88">
        <v>3.0</v>
      </c>
      <c r="E64" s="87" t="s">
        <v>210</v>
      </c>
      <c r="F64" s="57"/>
    </row>
    <row r="65" ht="15.75" customHeight="1">
      <c r="A65" s="86" t="s">
        <v>211</v>
      </c>
      <c r="B65" s="87">
        <v>28.6</v>
      </c>
      <c r="C65" s="87" t="s">
        <v>212</v>
      </c>
      <c r="D65" s="88">
        <v>3.0</v>
      </c>
      <c r="E65" s="87" t="s">
        <v>213</v>
      </c>
      <c r="F65" s="57"/>
    </row>
    <row r="66" ht="15.75" customHeight="1">
      <c r="A66" s="86" t="s">
        <v>214</v>
      </c>
      <c r="B66" s="87">
        <v>5.89</v>
      </c>
      <c r="C66" s="87" t="s">
        <v>215</v>
      </c>
      <c r="D66" s="88">
        <v>3.0</v>
      </c>
      <c r="E66" s="87" t="s">
        <v>216</v>
      </c>
      <c r="F66" s="57"/>
    </row>
    <row r="67" ht="15.75" customHeight="1">
      <c r="A67" s="86" t="s">
        <v>217</v>
      </c>
      <c r="B67" s="87">
        <v>5.12</v>
      </c>
      <c r="C67" s="87" t="s">
        <v>218</v>
      </c>
      <c r="D67" s="88">
        <v>3.0</v>
      </c>
      <c r="E67" s="87" t="s">
        <v>219</v>
      </c>
      <c r="F67" s="57"/>
    </row>
    <row r="68" ht="15.75" customHeight="1">
      <c r="A68" s="86" t="s">
        <v>220</v>
      </c>
      <c r="B68" s="87">
        <v>3.16</v>
      </c>
      <c r="C68" s="87" t="s">
        <v>221</v>
      </c>
      <c r="D68" s="88">
        <v>3.0</v>
      </c>
      <c r="E68" s="87" t="s">
        <v>222</v>
      </c>
      <c r="F68" s="57"/>
    </row>
    <row r="69" ht="15.75" customHeight="1">
      <c r="A69" s="86" t="s">
        <v>223</v>
      </c>
      <c r="B69" s="87">
        <v>5.24</v>
      </c>
      <c r="C69" s="87" t="s">
        <v>224</v>
      </c>
      <c r="D69" s="88">
        <v>3.0</v>
      </c>
      <c r="E69" s="87" t="s">
        <v>225</v>
      </c>
      <c r="F69" s="57"/>
    </row>
    <row r="70" ht="15.75" customHeight="1">
      <c r="A70" s="86" t="s">
        <v>226</v>
      </c>
      <c r="B70" s="87">
        <v>5.49</v>
      </c>
      <c r="C70" s="87" t="s">
        <v>227</v>
      </c>
      <c r="D70" s="88">
        <v>3.0</v>
      </c>
      <c r="E70" s="87" t="s">
        <v>228</v>
      </c>
      <c r="F70" s="57"/>
    </row>
    <row r="71" ht="15.75" customHeight="1">
      <c r="A71" s="86" t="s">
        <v>229</v>
      </c>
      <c r="B71" s="87">
        <v>9.22</v>
      </c>
      <c r="C71" s="87" t="s">
        <v>230</v>
      </c>
      <c r="D71" s="88">
        <v>3.0</v>
      </c>
      <c r="E71" s="87" t="s">
        <v>231</v>
      </c>
      <c r="F71" s="57"/>
    </row>
    <row r="72" ht="15.75" customHeight="1">
      <c r="A72" s="86" t="s">
        <v>232</v>
      </c>
      <c r="B72" s="87">
        <v>2.09</v>
      </c>
      <c r="C72" s="87" t="s">
        <v>233</v>
      </c>
      <c r="D72" s="88">
        <v>3.0</v>
      </c>
      <c r="E72" s="87" t="s">
        <v>234</v>
      </c>
      <c r="F72" s="57"/>
    </row>
    <row r="73" ht="15.75" customHeight="1">
      <c r="A73" s="86" t="s">
        <v>235</v>
      </c>
      <c r="B73" s="87">
        <v>9.49</v>
      </c>
      <c r="C73" s="87" t="s">
        <v>236</v>
      </c>
      <c r="D73" s="88">
        <v>3.0</v>
      </c>
      <c r="E73" s="87" t="s">
        <v>237</v>
      </c>
      <c r="F73" s="57"/>
    </row>
    <row r="74" ht="15.75" customHeight="1">
      <c r="A74" s="86" t="s">
        <v>238</v>
      </c>
      <c r="B74" s="87">
        <v>1.03</v>
      </c>
      <c r="C74" s="87" t="s">
        <v>239</v>
      </c>
      <c r="D74" s="88">
        <v>3.0</v>
      </c>
      <c r="E74" s="87" t="s">
        <v>240</v>
      </c>
      <c r="F74" s="57"/>
    </row>
    <row r="75" ht="15.75" customHeight="1">
      <c r="A75" s="86" t="s">
        <v>241</v>
      </c>
      <c r="B75" s="87">
        <v>0.65</v>
      </c>
      <c r="C75" s="87" t="s">
        <v>242</v>
      </c>
      <c r="D75" s="88">
        <v>3.0</v>
      </c>
      <c r="E75" s="87" t="s">
        <v>243</v>
      </c>
      <c r="F75" s="57"/>
    </row>
    <row r="76" ht="15.75" customHeight="1">
      <c r="A76" s="86" t="s">
        <v>244</v>
      </c>
      <c r="B76" s="87">
        <v>1.52</v>
      </c>
      <c r="C76" s="87" t="s">
        <v>245</v>
      </c>
      <c r="D76" s="88">
        <v>3.0</v>
      </c>
      <c r="E76" s="87" t="s">
        <v>246</v>
      </c>
      <c r="F76" s="57"/>
    </row>
    <row r="77" ht="15.75" customHeight="1">
      <c r="A77" s="86" t="s">
        <v>247</v>
      </c>
      <c r="B77" s="87">
        <v>1.48</v>
      </c>
      <c r="C77" s="87" t="s">
        <v>248</v>
      </c>
      <c r="D77" s="88">
        <v>3.0</v>
      </c>
      <c r="E77" s="87" t="s">
        <v>249</v>
      </c>
      <c r="F77" s="57"/>
    </row>
    <row r="78" ht="15.75" customHeight="1">
      <c r="A78" s="86" t="s">
        <v>250</v>
      </c>
      <c r="B78" s="87">
        <v>4.23</v>
      </c>
      <c r="C78" s="87" t="s">
        <v>251</v>
      </c>
      <c r="D78" s="88">
        <v>3.0</v>
      </c>
      <c r="E78" s="87" t="s">
        <v>252</v>
      </c>
      <c r="F78" s="57"/>
    </row>
    <row r="79" ht="15.75" customHeight="1">
      <c r="A79" s="86" t="s">
        <v>253</v>
      </c>
      <c r="B79" s="87">
        <v>1.8</v>
      </c>
      <c r="C79" s="87" t="s">
        <v>254</v>
      </c>
      <c r="D79" s="88">
        <v>3.0</v>
      </c>
      <c r="E79" s="87" t="s">
        <v>255</v>
      </c>
      <c r="F79" s="57"/>
    </row>
    <row r="80" ht="15.75" customHeight="1">
      <c r="A80" s="86" t="s">
        <v>256</v>
      </c>
      <c r="B80" s="87">
        <v>0.39</v>
      </c>
      <c r="C80" s="87" t="s">
        <v>257</v>
      </c>
      <c r="D80" s="88">
        <v>3.0</v>
      </c>
      <c r="E80" s="87" t="s">
        <v>258</v>
      </c>
      <c r="F80" s="57"/>
    </row>
    <row r="81" ht="15.75" customHeight="1">
      <c r="A81" s="86" t="s">
        <v>259</v>
      </c>
      <c r="B81" s="87">
        <v>0.258</v>
      </c>
      <c r="C81" s="87" t="s">
        <v>260</v>
      </c>
      <c r="D81" s="88">
        <v>3.0</v>
      </c>
      <c r="E81" s="87" t="s">
        <v>261</v>
      </c>
      <c r="F81" s="57"/>
    </row>
    <row r="82" ht="15.75" customHeight="1">
      <c r="A82" s="86" t="s">
        <v>262</v>
      </c>
      <c r="B82" s="87">
        <v>1.5</v>
      </c>
      <c r="C82" s="87" t="s">
        <v>263</v>
      </c>
      <c r="D82" s="88">
        <v>3.0</v>
      </c>
      <c r="E82" s="87" t="s">
        <v>264</v>
      </c>
      <c r="F82" s="57"/>
    </row>
    <row r="83" ht="15.75" customHeight="1">
      <c r="A83" s="86" t="s">
        <v>265</v>
      </c>
      <c r="B83" s="87">
        <v>0.515</v>
      </c>
      <c r="C83" s="87" t="s">
        <v>266</v>
      </c>
      <c r="D83" s="88">
        <v>3.0</v>
      </c>
      <c r="E83" s="87" t="s">
        <v>267</v>
      </c>
      <c r="F83" s="57"/>
    </row>
    <row r="84" ht="15.75" customHeight="1">
      <c r="A84" s="86" t="s">
        <v>268</v>
      </c>
      <c r="B84" s="87">
        <v>0.564</v>
      </c>
      <c r="C84" s="87" t="s">
        <v>269</v>
      </c>
      <c r="D84" s="88">
        <v>3.0</v>
      </c>
      <c r="E84" s="87" t="s">
        <v>270</v>
      </c>
      <c r="F84" s="57"/>
    </row>
    <row r="85" ht="15.75" customHeight="1">
      <c r="A85" s="86" t="s">
        <v>271</v>
      </c>
      <c r="B85" s="87">
        <v>0.479</v>
      </c>
      <c r="C85" s="87" t="s">
        <v>272</v>
      </c>
      <c r="D85" s="88">
        <v>3.0</v>
      </c>
      <c r="E85" s="87" t="s">
        <v>273</v>
      </c>
      <c r="F85" s="57"/>
    </row>
    <row r="86" ht="15.75" customHeight="1">
      <c r="A86" s="86" t="s">
        <v>274</v>
      </c>
      <c r="B86" s="87">
        <v>2.94</v>
      </c>
      <c r="C86" s="87" t="s">
        <v>275</v>
      </c>
      <c r="D86" s="88">
        <v>3.0</v>
      </c>
      <c r="E86" s="87" t="s">
        <v>276</v>
      </c>
      <c r="F86" s="57"/>
    </row>
    <row r="87" ht="15.75" customHeight="1">
      <c r="A87" s="86" t="s">
        <v>277</v>
      </c>
      <c r="B87" s="87">
        <v>0.698</v>
      </c>
      <c r="C87" s="87" t="s">
        <v>278</v>
      </c>
      <c r="D87" s="88">
        <v>3.0</v>
      </c>
      <c r="E87" s="87" t="s">
        <v>279</v>
      </c>
      <c r="F87" s="57"/>
    </row>
    <row r="88" ht="15.75" customHeight="1">
      <c r="A88" s="86" t="s">
        <v>280</v>
      </c>
      <c r="B88" s="87">
        <v>3.41</v>
      </c>
      <c r="C88" s="87" t="s">
        <v>281</v>
      </c>
      <c r="D88" s="88">
        <v>3.0</v>
      </c>
      <c r="E88" s="87" t="s">
        <v>282</v>
      </c>
      <c r="F88" s="57"/>
    </row>
    <row r="89" ht="15.75" customHeight="1">
      <c r="A89" s="86" t="s">
        <v>283</v>
      </c>
      <c r="B89" s="87">
        <v>0.591</v>
      </c>
      <c r="C89" s="87" t="s">
        <v>284</v>
      </c>
      <c r="D89" s="88">
        <v>3.0</v>
      </c>
      <c r="E89" s="87" t="s">
        <v>285</v>
      </c>
      <c r="F89" s="57"/>
    </row>
    <row r="90" ht="15.75" customHeight="1">
      <c r="A90" s="86" t="s">
        <v>286</v>
      </c>
      <c r="B90" s="87">
        <v>0.767</v>
      </c>
      <c r="C90" s="87" t="s">
        <v>287</v>
      </c>
      <c r="D90" s="88">
        <v>3.0</v>
      </c>
      <c r="E90" s="87" t="s">
        <v>288</v>
      </c>
      <c r="F90" s="57"/>
    </row>
    <row r="91" ht="15.75" customHeight="1">
      <c r="A91" s="86" t="s">
        <v>289</v>
      </c>
      <c r="B91" s="87">
        <v>0.509</v>
      </c>
      <c r="C91" s="87" t="s">
        <v>290</v>
      </c>
      <c r="D91" s="88">
        <v>3.0</v>
      </c>
      <c r="E91" s="87" t="s">
        <v>291</v>
      </c>
      <c r="F91" s="57"/>
    </row>
    <row r="92" ht="15.75" customHeight="1">
      <c r="A92" s="86" t="s">
        <v>292</v>
      </c>
      <c r="B92" s="87">
        <v>0.259</v>
      </c>
      <c r="C92" s="87" t="s">
        <v>293</v>
      </c>
      <c r="D92" s="88">
        <v>3.0</v>
      </c>
      <c r="E92" s="87" t="s">
        <v>294</v>
      </c>
      <c r="F92" s="57"/>
    </row>
    <row r="93" ht="15.75" customHeight="1">
      <c r="A93" s="86" t="s">
        <v>295</v>
      </c>
      <c r="B93" s="87">
        <v>0.642</v>
      </c>
      <c r="C93" s="87" t="s">
        <v>296</v>
      </c>
      <c r="D93" s="88">
        <v>3.0</v>
      </c>
      <c r="E93" s="87" t="s">
        <v>297</v>
      </c>
      <c r="F93" s="57"/>
    </row>
    <row r="94" ht="15.75" customHeight="1">
      <c r="A94" s="86" t="s">
        <v>298</v>
      </c>
      <c r="B94" s="87">
        <v>5.6</v>
      </c>
      <c r="C94" s="87" t="s">
        <v>299</v>
      </c>
      <c r="D94" s="88">
        <v>3.0</v>
      </c>
      <c r="E94" s="87" t="s">
        <v>300</v>
      </c>
      <c r="F94" s="57"/>
    </row>
    <row r="95" ht="15.75" customHeight="1">
      <c r="A95" s="86" t="s">
        <v>301</v>
      </c>
      <c r="B95" s="87">
        <v>4.28</v>
      </c>
      <c r="C95" s="87" t="s">
        <v>302</v>
      </c>
      <c r="D95" s="88">
        <v>3.0</v>
      </c>
      <c r="E95" s="87" t="s">
        <v>303</v>
      </c>
      <c r="F95" s="57"/>
    </row>
    <row r="96" ht="15.75" customHeight="1">
      <c r="A96" s="86" t="s">
        <v>304</v>
      </c>
      <c r="B96" s="87">
        <v>2.88</v>
      </c>
      <c r="C96" s="87" t="s">
        <v>305</v>
      </c>
      <c r="D96" s="88">
        <v>3.0</v>
      </c>
      <c r="E96" s="87" t="s">
        <v>306</v>
      </c>
      <c r="F96" s="57"/>
    </row>
    <row r="97" ht="15.75" customHeight="1">
      <c r="A97" s="89"/>
      <c r="B97" s="90"/>
      <c r="C97" s="90"/>
      <c r="D97" s="91"/>
      <c r="E97" s="90"/>
      <c r="F97" s="57"/>
    </row>
    <row r="98" ht="15.75" customHeight="1">
      <c r="A98" s="57"/>
      <c r="B98" s="57"/>
      <c r="C98" s="57"/>
      <c r="D98" s="57"/>
      <c r="E98" s="57"/>
      <c r="F98" s="57"/>
    </row>
    <row r="99" ht="15.75" customHeight="1">
      <c r="A99" s="58" t="s">
        <v>307</v>
      </c>
      <c r="B99" s="58" t="s">
        <v>308</v>
      </c>
      <c r="C99" s="58" t="s">
        <v>309</v>
      </c>
      <c r="D99" s="58" t="s">
        <v>310</v>
      </c>
      <c r="E99" s="58" t="s">
        <v>311</v>
      </c>
      <c r="F99" s="57"/>
      <c r="G99" s="92" t="s">
        <v>312</v>
      </c>
      <c r="H99" s="27"/>
    </row>
    <row r="100" ht="15.75" customHeight="1">
      <c r="A100" s="93" t="s">
        <v>313</v>
      </c>
      <c r="B100" s="94">
        <v>0.379</v>
      </c>
      <c r="C100" s="95" t="s">
        <v>314</v>
      </c>
      <c r="D100" s="88">
        <v>4.0</v>
      </c>
      <c r="E100" s="87" t="s">
        <v>315</v>
      </c>
      <c r="F100" s="57"/>
      <c r="G100" s="96" t="s">
        <v>316</v>
      </c>
      <c r="H100" s="96">
        <v>0.0</v>
      </c>
    </row>
    <row r="101" ht="15.75" customHeight="1">
      <c r="A101" s="93" t="s">
        <v>317</v>
      </c>
      <c r="B101" s="94">
        <v>0.848</v>
      </c>
      <c r="C101" s="95" t="s">
        <v>318</v>
      </c>
      <c r="D101" s="88">
        <v>4.0</v>
      </c>
      <c r="E101" s="87" t="s">
        <v>319</v>
      </c>
      <c r="F101" s="57"/>
      <c r="G101" s="96" t="s">
        <v>320</v>
      </c>
      <c r="H101" s="96">
        <v>1.0</v>
      </c>
    </row>
    <row r="102" ht="15.75" customHeight="1">
      <c r="A102" s="93" t="s">
        <v>321</v>
      </c>
      <c r="B102" s="94">
        <v>0.178</v>
      </c>
      <c r="C102" s="95" t="s">
        <v>322</v>
      </c>
      <c r="D102" s="88">
        <v>4.0</v>
      </c>
      <c r="E102" s="87" t="s">
        <v>323</v>
      </c>
      <c r="F102" s="57"/>
      <c r="G102" s="96" t="s">
        <v>324</v>
      </c>
      <c r="H102" s="96">
        <v>2.0</v>
      </c>
    </row>
    <row r="103" ht="15.75" customHeight="1">
      <c r="A103" s="93" t="s">
        <v>325</v>
      </c>
      <c r="B103" s="94">
        <v>0.105</v>
      </c>
      <c r="C103" s="95" t="s">
        <v>326</v>
      </c>
      <c r="D103" s="88">
        <v>4.0</v>
      </c>
      <c r="E103" s="87" t="s">
        <v>327</v>
      </c>
      <c r="F103" s="57"/>
      <c r="G103" s="96" t="s">
        <v>328</v>
      </c>
      <c r="H103" s="96">
        <v>3.0</v>
      </c>
    </row>
    <row r="104" ht="15.75" customHeight="1">
      <c r="A104" s="93" t="s">
        <v>329</v>
      </c>
      <c r="B104" s="94">
        <v>1.2</v>
      </c>
      <c r="C104" s="95" t="s">
        <v>330</v>
      </c>
      <c r="D104" s="88">
        <v>4.0</v>
      </c>
      <c r="E104" s="87" t="s">
        <v>331</v>
      </c>
      <c r="F104" s="57"/>
      <c r="G104" s="96" t="s">
        <v>332</v>
      </c>
      <c r="H104" s="96">
        <v>4.0</v>
      </c>
    </row>
    <row r="105" ht="15.75" customHeight="1">
      <c r="A105" s="93" t="s">
        <v>333</v>
      </c>
      <c r="B105" s="87">
        <v>2.51</v>
      </c>
      <c r="C105" s="87" t="s">
        <v>334</v>
      </c>
      <c r="D105" s="88">
        <v>4.0</v>
      </c>
      <c r="E105" s="87" t="s">
        <v>335</v>
      </c>
      <c r="F105" s="57"/>
      <c r="G105" s="96" t="s">
        <v>336</v>
      </c>
      <c r="H105" s="96">
        <v>5.0</v>
      </c>
    </row>
    <row r="106" ht="15.75" customHeight="1">
      <c r="A106" s="86" t="s">
        <v>337</v>
      </c>
      <c r="B106" s="87">
        <v>0.0226</v>
      </c>
      <c r="C106" s="87" t="s">
        <v>338</v>
      </c>
      <c r="D106" s="88">
        <v>4.0</v>
      </c>
      <c r="E106" s="87" t="s">
        <v>339</v>
      </c>
      <c r="F106" s="57"/>
    </row>
    <row r="107" ht="15.75" customHeight="1">
      <c r="A107" s="86" t="s">
        <v>340</v>
      </c>
      <c r="B107" s="87">
        <v>0.00146</v>
      </c>
      <c r="C107" s="87" t="s">
        <v>341</v>
      </c>
      <c r="D107" s="88">
        <v>4.0</v>
      </c>
      <c r="E107" s="87" t="s">
        <v>342</v>
      </c>
      <c r="F107" s="57"/>
    </row>
    <row r="108" ht="15.75" customHeight="1">
      <c r="A108" s="86" t="s">
        <v>343</v>
      </c>
      <c r="B108" s="87">
        <v>0.0331</v>
      </c>
      <c r="C108" s="87" t="s">
        <v>344</v>
      </c>
      <c r="D108" s="88">
        <v>4.0</v>
      </c>
      <c r="E108" s="87" t="s">
        <v>345</v>
      </c>
      <c r="F108" s="57"/>
    </row>
    <row r="109" ht="15.75" customHeight="1">
      <c r="A109" s="86" t="s">
        <v>346</v>
      </c>
      <c r="B109" s="87">
        <v>0.0137</v>
      </c>
      <c r="C109" s="87" t="s">
        <v>347</v>
      </c>
      <c r="D109" s="88">
        <v>4.0</v>
      </c>
      <c r="E109" s="87" t="s">
        <v>348</v>
      </c>
      <c r="F109" s="57"/>
    </row>
    <row r="110" ht="15.75" customHeight="1">
      <c r="A110" s="89"/>
      <c r="B110" s="90"/>
      <c r="C110" s="90"/>
      <c r="D110" s="97"/>
      <c r="E110" s="42"/>
      <c r="F110" s="57"/>
    </row>
    <row r="111" ht="15.75" customHeight="1">
      <c r="A111" s="57"/>
      <c r="B111" s="57"/>
      <c r="C111" s="57"/>
      <c r="D111" s="57"/>
      <c r="E111" s="57"/>
      <c r="F111" s="57"/>
    </row>
    <row r="112" ht="15.75" customHeight="1">
      <c r="A112" s="58" t="s">
        <v>349</v>
      </c>
      <c r="B112" s="58" t="s">
        <v>350</v>
      </c>
      <c r="C112" s="58" t="s">
        <v>351</v>
      </c>
      <c r="D112" s="58" t="s">
        <v>352</v>
      </c>
      <c r="E112" s="58" t="s">
        <v>353</v>
      </c>
      <c r="F112" s="57"/>
    </row>
    <row r="113" ht="15.75" customHeight="1">
      <c r="A113" s="86" t="s">
        <v>354</v>
      </c>
      <c r="B113" s="87">
        <v>2.25</v>
      </c>
      <c r="C113" s="87" t="s">
        <v>355</v>
      </c>
      <c r="D113" s="88">
        <v>4.0</v>
      </c>
      <c r="E113" s="87" t="s">
        <v>356</v>
      </c>
      <c r="F113" s="57"/>
    </row>
    <row r="114" ht="15.75" customHeight="1">
      <c r="A114" s="86" t="s">
        <v>357</v>
      </c>
      <c r="B114" s="87">
        <v>0.45</v>
      </c>
      <c r="C114" s="87" t="s">
        <v>358</v>
      </c>
      <c r="D114" s="88">
        <v>4.0</v>
      </c>
      <c r="E114" s="87" t="s">
        <v>359</v>
      </c>
      <c r="F114" s="57"/>
    </row>
    <row r="115" ht="15.75" customHeight="1">
      <c r="A115" s="86" t="s">
        <v>360</v>
      </c>
      <c r="B115" s="87">
        <v>7.26</v>
      </c>
      <c r="C115" s="87" t="s">
        <v>361</v>
      </c>
      <c r="D115" s="88">
        <v>4.0</v>
      </c>
      <c r="E115" s="87" t="s">
        <v>362</v>
      </c>
      <c r="F115" s="57"/>
    </row>
    <row r="116" ht="15.75" customHeight="1">
      <c r="A116" s="86" t="s">
        <v>363</v>
      </c>
      <c r="B116" s="87">
        <v>1.58</v>
      </c>
      <c r="C116" s="87" t="s">
        <v>364</v>
      </c>
      <c r="D116" s="88">
        <v>4.0</v>
      </c>
      <c r="E116" s="87" t="s">
        <v>365</v>
      </c>
      <c r="F116" s="57"/>
    </row>
    <row r="117" ht="15.75" customHeight="1">
      <c r="A117" s="89"/>
      <c r="B117" s="90"/>
      <c r="C117" s="90"/>
      <c r="D117" s="91"/>
      <c r="E117" s="90"/>
      <c r="F117" s="57"/>
    </row>
    <row r="118" ht="15.75" customHeight="1">
      <c r="A118" s="57"/>
      <c r="B118" s="57"/>
      <c r="C118" s="57"/>
      <c r="D118" s="57"/>
      <c r="E118" s="57"/>
      <c r="F118" s="57"/>
    </row>
    <row r="119" ht="15.75" customHeight="1">
      <c r="A119" s="58" t="s">
        <v>366</v>
      </c>
      <c r="B119" s="58" t="s">
        <v>367</v>
      </c>
      <c r="C119" s="58" t="s">
        <v>368</v>
      </c>
      <c r="D119" s="58" t="s">
        <v>369</v>
      </c>
      <c r="E119" s="58" t="s">
        <v>370</v>
      </c>
      <c r="F119" s="57"/>
    </row>
    <row r="120" ht="15.75" customHeight="1">
      <c r="A120" s="86" t="s">
        <v>371</v>
      </c>
      <c r="B120" s="87">
        <v>48.1</v>
      </c>
      <c r="C120" s="87" t="s">
        <v>372</v>
      </c>
      <c r="D120" s="98">
        <v>5.0</v>
      </c>
      <c r="E120" s="59" t="s">
        <v>373</v>
      </c>
      <c r="F120" s="57"/>
    </row>
    <row r="121" ht="15.75" customHeight="1">
      <c r="A121" s="86" t="s">
        <v>374</v>
      </c>
      <c r="B121" s="87">
        <v>649.0</v>
      </c>
      <c r="C121" s="87" t="s">
        <v>375</v>
      </c>
      <c r="D121" s="98">
        <v>5.0</v>
      </c>
      <c r="E121" s="59" t="s">
        <v>376</v>
      </c>
      <c r="F121" s="57"/>
    </row>
    <row r="122" ht="15.75" customHeight="1">
      <c r="A122" s="86" t="s">
        <v>377</v>
      </c>
      <c r="B122" s="87">
        <v>46.6</v>
      </c>
      <c r="C122" s="87" t="s">
        <v>378</v>
      </c>
      <c r="D122" s="98">
        <v>5.0</v>
      </c>
      <c r="E122" s="59" t="s">
        <v>379</v>
      </c>
      <c r="F122" s="57"/>
    </row>
    <row r="123" ht="15.75" customHeight="1">
      <c r="A123" s="86" t="s">
        <v>380</v>
      </c>
      <c r="B123" s="87">
        <v>86.7</v>
      </c>
      <c r="C123" s="87" t="s">
        <v>381</v>
      </c>
      <c r="D123" s="98">
        <v>5.0</v>
      </c>
      <c r="E123" s="59" t="s">
        <v>382</v>
      </c>
      <c r="F123" s="57"/>
    </row>
    <row r="124" ht="15.75" customHeight="1">
      <c r="A124" s="89"/>
      <c r="B124" s="90"/>
      <c r="C124" s="90"/>
      <c r="D124" s="97"/>
      <c r="E124" s="42"/>
      <c r="F124" s="57"/>
    </row>
    <row r="125" ht="15.75" customHeight="1">
      <c r="A125" s="57"/>
      <c r="B125" s="57"/>
      <c r="C125" s="57"/>
      <c r="D125" s="57"/>
      <c r="E125" s="57"/>
      <c r="F125" s="57"/>
    </row>
    <row r="126" ht="15.75" customHeight="1">
      <c r="A126" s="99" t="s">
        <v>383</v>
      </c>
      <c r="B126" s="100" t="s">
        <v>384</v>
      </c>
      <c r="C126" s="100" t="s">
        <v>385</v>
      </c>
      <c r="D126" s="100" t="s">
        <v>386</v>
      </c>
      <c r="E126" s="100" t="s">
        <v>387</v>
      </c>
      <c r="F126" s="57"/>
      <c r="G126" s="101"/>
      <c r="H126" s="101"/>
      <c r="I126" s="101"/>
      <c r="J126" s="101"/>
      <c r="K126" s="101"/>
      <c r="L126" s="101"/>
      <c r="M126" s="101"/>
      <c r="N126" s="101"/>
      <c r="O126" s="101"/>
      <c r="P126" s="101"/>
      <c r="Q126" s="101"/>
      <c r="R126" s="101"/>
      <c r="S126" s="101"/>
      <c r="T126" s="101"/>
      <c r="U126" s="101"/>
      <c r="V126" s="101"/>
      <c r="W126" s="101"/>
      <c r="X126" s="101"/>
      <c r="Y126" s="101"/>
      <c r="Z126" s="101"/>
    </row>
    <row r="127" ht="15.75" customHeight="1">
      <c r="A127" s="102" t="s">
        <v>388</v>
      </c>
      <c r="B127" s="103">
        <v>43.1</v>
      </c>
      <c r="C127" s="104" t="s">
        <v>389</v>
      </c>
      <c r="D127" s="105">
        <v>5.0</v>
      </c>
      <c r="E127" s="104" t="s">
        <v>390</v>
      </c>
      <c r="F127" s="57"/>
      <c r="G127" s="101"/>
      <c r="H127" s="101"/>
      <c r="I127" s="101"/>
      <c r="J127" s="101"/>
      <c r="K127" s="101"/>
      <c r="L127" s="101"/>
      <c r="M127" s="101"/>
      <c r="N127" s="101"/>
      <c r="O127" s="101"/>
      <c r="P127" s="101"/>
      <c r="Q127" s="101"/>
      <c r="R127" s="101"/>
      <c r="S127" s="101"/>
      <c r="T127" s="101"/>
      <c r="U127" s="101"/>
      <c r="V127" s="101"/>
      <c r="W127" s="101"/>
      <c r="X127" s="101"/>
      <c r="Y127" s="101"/>
      <c r="Z127" s="101"/>
    </row>
    <row r="128" ht="15.75" customHeight="1">
      <c r="A128" s="102" t="s">
        <v>391</v>
      </c>
      <c r="B128" s="103">
        <v>37.9</v>
      </c>
      <c r="C128" s="104" t="s">
        <v>392</v>
      </c>
      <c r="D128" s="105">
        <v>5.0</v>
      </c>
      <c r="E128" s="104" t="s">
        <v>393</v>
      </c>
      <c r="F128" s="57"/>
      <c r="G128" s="101"/>
      <c r="H128" s="101"/>
      <c r="I128" s="101"/>
      <c r="J128" s="101"/>
      <c r="K128" s="101"/>
      <c r="L128" s="101"/>
      <c r="M128" s="101"/>
      <c r="N128" s="101"/>
      <c r="O128" s="101"/>
      <c r="P128" s="101"/>
      <c r="Q128" s="101"/>
      <c r="R128" s="101"/>
      <c r="S128" s="101"/>
      <c r="T128" s="101"/>
      <c r="U128" s="101"/>
      <c r="V128" s="101"/>
      <c r="W128" s="101"/>
      <c r="X128" s="101"/>
      <c r="Y128" s="101"/>
      <c r="Z128" s="101"/>
    </row>
    <row r="129" ht="15.75" customHeight="1">
      <c r="A129" s="102" t="s">
        <v>394</v>
      </c>
      <c r="B129" s="103">
        <v>33.0</v>
      </c>
      <c r="C129" s="104" t="s">
        <v>395</v>
      </c>
      <c r="D129" s="105">
        <v>5.0</v>
      </c>
      <c r="E129" s="104" t="s">
        <v>396</v>
      </c>
      <c r="F129" s="57"/>
      <c r="G129" s="101"/>
      <c r="H129" s="101"/>
      <c r="I129" s="101"/>
      <c r="J129" s="101"/>
      <c r="K129" s="101"/>
      <c r="L129" s="101"/>
      <c r="M129" s="101"/>
      <c r="N129" s="101"/>
      <c r="O129" s="101"/>
      <c r="P129" s="101"/>
      <c r="Q129" s="101"/>
      <c r="R129" s="101"/>
      <c r="S129" s="101"/>
      <c r="T129" s="101"/>
      <c r="U129" s="101"/>
      <c r="V129" s="101"/>
      <c r="W129" s="101"/>
      <c r="X129" s="101"/>
      <c r="Y129" s="101"/>
      <c r="Z129" s="101"/>
    </row>
    <row r="130" ht="15.75" customHeight="1">
      <c r="A130" s="102" t="s">
        <v>397</v>
      </c>
      <c r="B130" s="103">
        <v>877.0</v>
      </c>
      <c r="C130" s="104" t="s">
        <v>398</v>
      </c>
      <c r="D130" s="105">
        <v>5.0</v>
      </c>
      <c r="E130" s="104" t="s">
        <v>399</v>
      </c>
      <c r="F130" s="57"/>
      <c r="G130" s="101"/>
      <c r="H130" s="101"/>
      <c r="I130" s="101"/>
      <c r="J130" s="101"/>
      <c r="K130" s="101"/>
      <c r="L130" s="101"/>
      <c r="M130" s="101"/>
      <c r="N130" s="101"/>
      <c r="O130" s="101"/>
      <c r="P130" s="101"/>
      <c r="Q130" s="101"/>
      <c r="R130" s="101"/>
      <c r="S130" s="101"/>
      <c r="T130" s="101"/>
      <c r="U130" s="101"/>
      <c r="V130" s="101"/>
      <c r="W130" s="101"/>
      <c r="X130" s="101"/>
      <c r="Y130" s="101"/>
      <c r="Z130" s="101"/>
    </row>
    <row r="131" ht="15.75" customHeight="1">
      <c r="A131" s="106"/>
      <c r="B131" s="107"/>
      <c r="C131" s="107"/>
      <c r="D131" s="108"/>
      <c r="E131" s="107"/>
      <c r="F131" s="57"/>
      <c r="G131" s="101"/>
      <c r="H131" s="101"/>
      <c r="I131" s="101"/>
      <c r="J131" s="101"/>
      <c r="K131" s="101"/>
      <c r="L131" s="101"/>
      <c r="M131" s="101"/>
      <c r="N131" s="101"/>
      <c r="O131" s="101"/>
      <c r="P131" s="101"/>
      <c r="Q131" s="101"/>
      <c r="R131" s="101"/>
      <c r="S131" s="101"/>
      <c r="T131" s="101"/>
      <c r="U131" s="101"/>
      <c r="V131" s="101"/>
      <c r="W131" s="101"/>
      <c r="X131" s="101"/>
      <c r="Y131" s="101"/>
      <c r="Z131" s="101"/>
    </row>
    <row r="132" ht="15.75" customHeight="1">
      <c r="A132" s="57"/>
      <c r="B132" s="57"/>
      <c r="C132" s="57"/>
      <c r="D132" s="57"/>
      <c r="E132" s="57"/>
      <c r="F132" s="57"/>
    </row>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38:E38"/>
    <mergeCell ref="A47:B47"/>
    <mergeCell ref="A1:E1"/>
    <mergeCell ref="F1:F59"/>
    <mergeCell ref="A2:E2"/>
    <mergeCell ref="B3:E3"/>
    <mergeCell ref="A4:E4"/>
    <mergeCell ref="C5:E5"/>
    <mergeCell ref="C6:E6"/>
    <mergeCell ref="G99:H99"/>
    <mergeCell ref="A7:E7"/>
    <mergeCell ref="A8:E8"/>
    <mergeCell ref="A9:B9"/>
    <mergeCell ref="A15:E15"/>
    <mergeCell ref="A16:E16"/>
    <mergeCell ref="A25:B25"/>
    <mergeCell ref="A26:E26"/>
    <mergeCell ref="A27:E27"/>
    <mergeCell ref="A36:B36"/>
    <mergeCell ref="A37:E37"/>
    <mergeCell ref="A48:E48"/>
    <mergeCell ref="A49:E49"/>
    <mergeCell ref="A58:B58"/>
    <mergeCell ref="A59:E59"/>
    <mergeCell ref="A60:E60"/>
  </mergeCells>
  <dataValidations>
    <dataValidation type="list" allowBlank="1" showInputMessage="1" showErrorMessage="1" prompt="Click here to select the ingredients." sqref="B18:B24">
      <formula1>$A$62:$A$97</formula1>
    </dataValidation>
    <dataValidation type="list" allowBlank="1" showInputMessage="1" showErrorMessage="1" prompt="Click here to select the type of food waste treatment. If you don't know have the information, choose the typical end of life treatment." sqref="B40:B46">
      <formula1>$A$120:$A$124</formula1>
    </dataValidation>
    <dataValidation type="list" allowBlank="1" showInputMessage="1" showErrorMessage="1" prompt="Click here to select the type of transport." sqref="B29:B35">
      <formula1>$A$100:$A$110</formula1>
    </dataValidation>
    <dataValidation type="list" allowBlank="1" showInputMessage="1" showErrorMessage="1" prompt="Click here to select the type of waste." sqref="B51:B57">
      <formula1>$A$127:$A$131</formula1>
    </dataValidation>
  </dataValidation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sheetViews>
  <sheetFormatPr customHeight="1" defaultColWidth="12.63" defaultRowHeight="15.0"/>
  <cols>
    <col customWidth="1" min="1" max="1" width="75.13"/>
    <col customWidth="1" min="2" max="2" width="50.13"/>
    <col customWidth="1" min="3" max="5" width="25.13"/>
    <col customWidth="1" min="6" max="6" width="2.63"/>
    <col hidden="1" min="7" max="25" width="12.63"/>
  </cols>
  <sheetData>
    <row r="1" ht="27.0" customHeight="1">
      <c r="A1" s="65"/>
      <c r="B1" s="2"/>
      <c r="C1" s="2"/>
      <c r="D1" s="2"/>
      <c r="E1" s="2"/>
      <c r="F1" s="28"/>
    </row>
    <row r="2" ht="15.75" customHeight="1">
      <c r="A2" s="3"/>
      <c r="B2" s="2"/>
      <c r="C2" s="2"/>
      <c r="D2" s="2"/>
      <c r="E2" s="2"/>
      <c r="F2" s="31"/>
    </row>
    <row r="3" ht="15.75" customHeight="1">
      <c r="A3" s="21" t="s">
        <v>400</v>
      </c>
      <c r="B3" s="22"/>
      <c r="F3" s="31"/>
    </row>
    <row r="4" ht="15.75" customHeight="1">
      <c r="A4" s="3"/>
      <c r="B4" s="2"/>
      <c r="C4" s="2"/>
      <c r="D4" s="2"/>
      <c r="E4" s="2"/>
      <c r="F4" s="31"/>
    </row>
    <row r="5" ht="15.75" customHeight="1">
      <c r="A5" s="24" t="s">
        <v>401</v>
      </c>
      <c r="C5" s="66" t="s">
        <v>402</v>
      </c>
      <c r="D5" s="2"/>
      <c r="E5" s="2"/>
      <c r="F5" s="31"/>
    </row>
    <row r="6" ht="15.75" customHeight="1">
      <c r="A6" s="24" t="s">
        <v>403</v>
      </c>
      <c r="B6" s="29" t="s">
        <v>404</v>
      </c>
      <c r="C6" s="67" t="s">
        <v>405</v>
      </c>
      <c r="D6" s="2"/>
      <c r="E6" s="2"/>
      <c r="F6" s="31"/>
    </row>
    <row r="7" ht="15.75" customHeight="1">
      <c r="A7" s="3"/>
      <c r="B7" s="2"/>
      <c r="C7" s="2"/>
      <c r="D7" s="2"/>
      <c r="E7" s="2"/>
      <c r="F7" s="31"/>
    </row>
    <row r="8" ht="49.5" customHeight="1">
      <c r="A8" s="47" t="s">
        <v>406</v>
      </c>
      <c r="F8" s="31"/>
      <c r="G8" s="68"/>
      <c r="H8" s="69"/>
      <c r="I8" s="68"/>
      <c r="J8" s="68"/>
      <c r="K8" s="68"/>
      <c r="L8" s="68"/>
      <c r="M8" s="68"/>
      <c r="N8" s="68"/>
      <c r="O8" s="68"/>
      <c r="P8" s="68"/>
      <c r="Q8" s="68"/>
      <c r="R8" s="68"/>
      <c r="S8" s="68"/>
      <c r="T8" s="68"/>
      <c r="U8" s="68"/>
      <c r="V8" s="68"/>
      <c r="W8" s="68"/>
      <c r="X8" s="68"/>
      <c r="Y8" s="68"/>
    </row>
    <row r="9" ht="15.75" customHeight="1">
      <c r="A9" s="70" t="s">
        <v>407</v>
      </c>
      <c r="B9" s="27"/>
      <c r="C9" s="71" t="s">
        <v>408</v>
      </c>
      <c r="D9" s="71" t="s">
        <v>409</v>
      </c>
      <c r="E9" s="71" t="s">
        <v>410</v>
      </c>
      <c r="F9" s="31"/>
      <c r="G9" s="68"/>
      <c r="H9" s="69"/>
      <c r="I9" s="68"/>
      <c r="J9" s="68"/>
      <c r="K9" s="68"/>
      <c r="L9" s="68"/>
      <c r="M9" s="68"/>
      <c r="N9" s="68"/>
      <c r="O9" s="68"/>
      <c r="P9" s="68"/>
      <c r="Q9" s="68"/>
      <c r="R9" s="68"/>
      <c r="S9" s="68"/>
      <c r="T9" s="68"/>
      <c r="U9" s="68"/>
      <c r="V9" s="68"/>
      <c r="W9" s="68"/>
      <c r="X9" s="68"/>
      <c r="Y9" s="68"/>
    </row>
    <row r="10" ht="15.75" customHeight="1">
      <c r="A10" s="72" t="s">
        <v>411</v>
      </c>
      <c r="B10" s="109" t="s">
        <v>412</v>
      </c>
      <c r="C10" s="110">
        <v>50.0</v>
      </c>
      <c r="D10" s="75">
        <f t="shared" ref="D10:D13" si="1">IFNA(C10*VLOOKUP(B10,$A$34:$B$43,2,FALSE)," ")</f>
        <v>12.95</v>
      </c>
      <c r="E10" s="75">
        <f t="shared" ref="E10:E13" si="2">IFNA(VLOOKUP(B10,$A$34:$D$43,4,FALSE)," ")</f>
        <v>2</v>
      </c>
      <c r="F10" s="31"/>
      <c r="G10" s="68"/>
      <c r="H10" s="69"/>
      <c r="I10" s="68"/>
      <c r="J10" s="68"/>
      <c r="K10" s="68"/>
      <c r="L10" s="68"/>
      <c r="M10" s="68"/>
      <c r="N10" s="68"/>
      <c r="O10" s="68"/>
      <c r="P10" s="68"/>
      <c r="Q10" s="68"/>
      <c r="R10" s="68"/>
      <c r="S10" s="68"/>
      <c r="T10" s="68"/>
      <c r="U10" s="68"/>
      <c r="V10" s="68"/>
      <c r="W10" s="68"/>
      <c r="X10" s="68"/>
      <c r="Y10" s="68"/>
    </row>
    <row r="11" ht="15.75" customHeight="1">
      <c r="A11" s="72" t="s">
        <v>413</v>
      </c>
      <c r="B11" s="73"/>
      <c r="C11" s="74"/>
      <c r="D11" s="75" t="str">
        <f t="shared" si="1"/>
        <v> </v>
      </c>
      <c r="E11" s="75" t="str">
        <f t="shared" si="2"/>
        <v> </v>
      </c>
      <c r="F11" s="31"/>
      <c r="G11" s="68"/>
      <c r="H11" s="69"/>
      <c r="I11" s="68"/>
      <c r="J11" s="68"/>
      <c r="K11" s="68"/>
      <c r="L11" s="68"/>
      <c r="M11" s="68"/>
      <c r="N11" s="68"/>
      <c r="O11" s="68"/>
      <c r="P11" s="68"/>
      <c r="Q11" s="68"/>
      <c r="R11" s="68"/>
      <c r="S11" s="68"/>
      <c r="T11" s="68"/>
      <c r="U11" s="68"/>
      <c r="V11" s="68"/>
      <c r="W11" s="68"/>
      <c r="X11" s="68"/>
      <c r="Y11" s="68"/>
    </row>
    <row r="12" ht="15.75" customHeight="1">
      <c r="A12" s="72" t="s">
        <v>414</v>
      </c>
      <c r="B12" s="73"/>
      <c r="C12" s="74"/>
      <c r="D12" s="75" t="str">
        <f t="shared" si="1"/>
        <v> </v>
      </c>
      <c r="E12" s="75" t="str">
        <f t="shared" si="2"/>
        <v> </v>
      </c>
      <c r="F12" s="31"/>
      <c r="G12" s="68"/>
      <c r="H12" s="69"/>
      <c r="I12" s="68"/>
      <c r="J12" s="68"/>
      <c r="K12" s="68"/>
      <c r="L12" s="68"/>
      <c r="M12" s="68"/>
      <c r="N12" s="68"/>
      <c r="O12" s="68"/>
      <c r="P12" s="68"/>
      <c r="Q12" s="68"/>
      <c r="R12" s="68"/>
      <c r="S12" s="68"/>
      <c r="T12" s="68"/>
      <c r="U12" s="68"/>
      <c r="V12" s="68"/>
      <c r="W12" s="68"/>
      <c r="X12" s="68"/>
      <c r="Y12" s="68"/>
    </row>
    <row r="13" ht="15.75" customHeight="1">
      <c r="A13" s="72" t="s">
        <v>415</v>
      </c>
      <c r="B13" s="73"/>
      <c r="C13" s="74"/>
      <c r="D13" s="75" t="str">
        <f t="shared" si="1"/>
        <v> </v>
      </c>
      <c r="E13" s="75" t="str">
        <f t="shared" si="2"/>
        <v> </v>
      </c>
      <c r="F13" s="31"/>
      <c r="G13" s="68"/>
      <c r="H13" s="69"/>
      <c r="I13" s="68"/>
      <c r="J13" s="68"/>
      <c r="K13" s="68"/>
      <c r="L13" s="68"/>
      <c r="M13" s="68"/>
      <c r="N13" s="68"/>
      <c r="O13" s="68"/>
      <c r="P13" s="68"/>
      <c r="Q13" s="68"/>
      <c r="R13" s="68"/>
      <c r="S13" s="68"/>
      <c r="T13" s="68"/>
      <c r="U13" s="68"/>
      <c r="V13" s="68"/>
      <c r="W13" s="68"/>
      <c r="X13" s="68"/>
      <c r="Y13" s="68"/>
    </row>
    <row r="14" ht="15.75" customHeight="1">
      <c r="A14" s="77"/>
      <c r="B14" s="2"/>
      <c r="C14" s="45" t="s">
        <v>416</v>
      </c>
      <c r="D14" s="45">
        <f>SUM($D$10:D13)</f>
        <v>12.95</v>
      </c>
      <c r="E14" s="45">
        <f>IFERROR(__xludf.DUMMYFUNCTION("IFERROR(AVERAGE.WEIGHTED(E10:E13,D10:D13),"" "")"),2.0)</f>
        <v>2</v>
      </c>
      <c r="F14" s="31"/>
      <c r="G14" s="68"/>
      <c r="H14" s="69"/>
      <c r="I14" s="68"/>
      <c r="J14" s="68"/>
      <c r="K14" s="68"/>
      <c r="L14" s="68"/>
      <c r="M14" s="68"/>
      <c r="N14" s="68"/>
      <c r="O14" s="68"/>
      <c r="P14" s="68"/>
      <c r="Q14" s="68"/>
      <c r="R14" s="68"/>
      <c r="S14" s="68"/>
      <c r="T14" s="68"/>
      <c r="U14" s="68"/>
      <c r="V14" s="68"/>
      <c r="W14" s="68"/>
      <c r="X14" s="68"/>
      <c r="Y14" s="68"/>
    </row>
    <row r="15" ht="15.75" customHeight="1">
      <c r="A15" s="3"/>
      <c r="B15" s="2"/>
      <c r="C15" s="2"/>
      <c r="D15" s="2"/>
      <c r="E15" s="2"/>
      <c r="F15" s="31"/>
    </row>
    <row r="16" ht="27.0" customHeight="1">
      <c r="A16" s="47" t="s">
        <v>417</v>
      </c>
      <c r="F16" s="31"/>
      <c r="G16" s="68"/>
      <c r="H16" s="69"/>
      <c r="I16" s="68"/>
      <c r="J16" s="68"/>
      <c r="K16" s="68"/>
      <c r="L16" s="68"/>
      <c r="M16" s="68"/>
      <c r="N16" s="68"/>
      <c r="O16" s="68"/>
      <c r="P16" s="68"/>
      <c r="Q16" s="68"/>
      <c r="R16" s="68"/>
      <c r="S16" s="68"/>
      <c r="T16" s="68"/>
      <c r="U16" s="68"/>
      <c r="V16" s="68"/>
      <c r="W16" s="68"/>
      <c r="X16" s="68"/>
      <c r="Y16" s="68"/>
    </row>
    <row r="17" ht="15.75" customHeight="1">
      <c r="A17" s="111" t="s">
        <v>418</v>
      </c>
      <c r="B17" s="27"/>
      <c r="C17" s="79" t="s">
        <v>419</v>
      </c>
      <c r="D17" s="79" t="s">
        <v>420</v>
      </c>
      <c r="E17" s="79" t="s">
        <v>421</v>
      </c>
      <c r="F17" s="31"/>
      <c r="G17" s="68"/>
      <c r="H17" s="69"/>
      <c r="I17" s="68"/>
      <c r="J17" s="68"/>
      <c r="K17" s="68"/>
      <c r="L17" s="68"/>
      <c r="M17" s="68"/>
      <c r="N17" s="68"/>
      <c r="O17" s="68"/>
      <c r="P17" s="68"/>
      <c r="Q17" s="68"/>
      <c r="R17" s="68"/>
      <c r="S17" s="68"/>
      <c r="T17" s="68"/>
      <c r="U17" s="68"/>
      <c r="V17" s="68"/>
      <c r="W17" s="68"/>
      <c r="X17" s="68"/>
      <c r="Y17" s="68"/>
    </row>
    <row r="18" ht="15.75" customHeight="1">
      <c r="A18" s="72" t="s">
        <v>422</v>
      </c>
      <c r="B18" s="73"/>
      <c r="C18" s="74"/>
      <c r="D18" s="112" t="str">
        <f t="shared" ref="D18:D21" si="3">IFNA(C18*VLOOKUP(B18,$A$34:$B$43,2,FALSE)," ")</f>
        <v> </v>
      </c>
      <c r="E18" s="112" t="str">
        <f t="shared" ref="E18:E21" si="4">IFNA(VLOOKUP(B18,$A$34:$D$43,4,FALSE)," ")</f>
        <v> </v>
      </c>
      <c r="F18" s="31"/>
      <c r="G18" s="68"/>
      <c r="H18" s="69"/>
      <c r="I18" s="68"/>
      <c r="J18" s="68"/>
      <c r="K18" s="68"/>
      <c r="L18" s="68"/>
      <c r="M18" s="68"/>
      <c r="N18" s="68"/>
      <c r="O18" s="68"/>
      <c r="P18" s="68"/>
      <c r="Q18" s="68"/>
      <c r="R18" s="68"/>
      <c r="S18" s="68"/>
      <c r="T18" s="68"/>
      <c r="U18" s="68"/>
      <c r="V18" s="68"/>
      <c r="W18" s="68"/>
      <c r="X18" s="68"/>
      <c r="Y18" s="68"/>
    </row>
    <row r="19" ht="15.75" customHeight="1">
      <c r="A19" s="72" t="s">
        <v>423</v>
      </c>
      <c r="B19" s="73"/>
      <c r="C19" s="74"/>
      <c r="D19" s="112" t="str">
        <f t="shared" si="3"/>
        <v> </v>
      </c>
      <c r="E19" s="112" t="str">
        <f t="shared" si="4"/>
        <v> </v>
      </c>
      <c r="F19" s="31"/>
      <c r="G19" s="68"/>
      <c r="H19" s="69"/>
      <c r="I19" s="68"/>
      <c r="J19" s="68"/>
      <c r="K19" s="68"/>
      <c r="L19" s="68"/>
      <c r="M19" s="68"/>
      <c r="N19" s="68"/>
      <c r="O19" s="68"/>
      <c r="P19" s="68"/>
      <c r="Q19" s="68"/>
      <c r="R19" s="68"/>
      <c r="S19" s="68"/>
      <c r="T19" s="68"/>
      <c r="U19" s="68"/>
      <c r="V19" s="68"/>
      <c r="W19" s="68"/>
      <c r="X19" s="68"/>
      <c r="Y19" s="68"/>
    </row>
    <row r="20" ht="15.75" customHeight="1">
      <c r="A20" s="72" t="s">
        <v>424</v>
      </c>
      <c r="B20" s="73"/>
      <c r="C20" s="74"/>
      <c r="D20" s="112" t="str">
        <f t="shared" si="3"/>
        <v> </v>
      </c>
      <c r="E20" s="112" t="str">
        <f t="shared" si="4"/>
        <v> </v>
      </c>
      <c r="F20" s="31"/>
      <c r="G20" s="68"/>
      <c r="H20" s="69"/>
      <c r="I20" s="68"/>
      <c r="J20" s="68"/>
      <c r="K20" s="68"/>
      <c r="L20" s="68"/>
      <c r="M20" s="68"/>
      <c r="N20" s="68"/>
      <c r="O20" s="68"/>
      <c r="P20" s="68"/>
      <c r="Q20" s="68"/>
      <c r="R20" s="68"/>
      <c r="S20" s="68"/>
      <c r="T20" s="68"/>
      <c r="U20" s="68"/>
      <c r="V20" s="68"/>
      <c r="W20" s="68"/>
      <c r="X20" s="68"/>
      <c r="Y20" s="68"/>
    </row>
    <row r="21" ht="15.75" customHeight="1">
      <c r="A21" s="72" t="s">
        <v>425</v>
      </c>
      <c r="B21" s="73"/>
      <c r="C21" s="74"/>
      <c r="D21" s="112" t="str">
        <f t="shared" si="3"/>
        <v> </v>
      </c>
      <c r="E21" s="112" t="str">
        <f t="shared" si="4"/>
        <v> </v>
      </c>
      <c r="F21" s="31"/>
      <c r="G21" s="68"/>
      <c r="H21" s="69"/>
      <c r="I21" s="68"/>
      <c r="J21" s="68"/>
      <c r="K21" s="68"/>
      <c r="L21" s="68"/>
      <c r="M21" s="68"/>
      <c r="N21" s="68"/>
      <c r="O21" s="68"/>
      <c r="P21" s="68"/>
      <c r="Q21" s="68"/>
      <c r="R21" s="68"/>
      <c r="S21" s="68"/>
      <c r="T21" s="68"/>
      <c r="U21" s="68"/>
      <c r="V21" s="68"/>
      <c r="W21" s="68"/>
      <c r="X21" s="68"/>
      <c r="Y21" s="68"/>
    </row>
    <row r="22" ht="15.75" customHeight="1">
      <c r="A22" s="77"/>
      <c r="B22" s="2"/>
      <c r="C22" s="45" t="s">
        <v>426</v>
      </c>
      <c r="D22" s="45">
        <f>SUM($D$18:D21)</f>
        <v>0</v>
      </c>
      <c r="E22" s="45" t="str">
        <f>IFERROR(__xludf.DUMMYFUNCTION("IFERROR(AVERAGE.WEIGHTED(E18:E21,D18:D21),"" "")")," ")</f>
        <v> </v>
      </c>
      <c r="F22" s="31"/>
      <c r="G22" s="68"/>
      <c r="H22" s="69"/>
      <c r="I22" s="68"/>
      <c r="J22" s="68"/>
      <c r="K22" s="68"/>
      <c r="L22" s="68"/>
      <c r="M22" s="68"/>
      <c r="N22" s="68"/>
      <c r="O22" s="68"/>
      <c r="P22" s="68"/>
      <c r="Q22" s="68"/>
      <c r="R22" s="68"/>
      <c r="S22" s="68"/>
      <c r="T22" s="68"/>
      <c r="U22" s="68"/>
      <c r="V22" s="68"/>
      <c r="W22" s="68"/>
      <c r="X22" s="68"/>
      <c r="Y22" s="68"/>
    </row>
    <row r="23" ht="15.75" customHeight="1">
      <c r="A23" s="3"/>
      <c r="B23" s="2"/>
      <c r="C23" s="2"/>
      <c r="D23" s="2"/>
      <c r="E23" s="2"/>
      <c r="F23" s="31"/>
    </row>
    <row r="24" ht="27.0" customHeight="1">
      <c r="A24" s="47" t="s">
        <v>427</v>
      </c>
      <c r="F24" s="31"/>
      <c r="G24" s="68"/>
      <c r="H24" s="69"/>
      <c r="I24" s="68"/>
      <c r="J24" s="68"/>
      <c r="K24" s="68"/>
      <c r="L24" s="68"/>
      <c r="M24" s="68"/>
      <c r="N24" s="68"/>
      <c r="O24" s="68"/>
      <c r="P24" s="68"/>
      <c r="Q24" s="68"/>
      <c r="R24" s="68"/>
      <c r="S24" s="68"/>
      <c r="T24" s="68"/>
      <c r="U24" s="68"/>
      <c r="V24" s="68"/>
      <c r="W24" s="68"/>
      <c r="X24" s="68"/>
      <c r="Y24" s="68"/>
    </row>
    <row r="25" ht="15.75" customHeight="1">
      <c r="A25" s="111" t="s">
        <v>428</v>
      </c>
      <c r="B25" s="27"/>
      <c r="C25" s="79" t="s">
        <v>429</v>
      </c>
      <c r="D25" s="79" t="s">
        <v>430</v>
      </c>
      <c r="E25" s="79" t="s">
        <v>431</v>
      </c>
      <c r="F25" s="31"/>
      <c r="G25" s="68"/>
      <c r="H25" s="69"/>
      <c r="I25" s="68"/>
      <c r="J25" s="68"/>
      <c r="K25" s="68"/>
      <c r="L25" s="68"/>
      <c r="M25" s="68"/>
      <c r="N25" s="68"/>
      <c r="O25" s="68"/>
      <c r="P25" s="68"/>
      <c r="Q25" s="68"/>
      <c r="R25" s="68"/>
      <c r="S25" s="68"/>
      <c r="T25" s="68"/>
      <c r="U25" s="68"/>
      <c r="V25" s="68"/>
      <c r="W25" s="68"/>
      <c r="X25" s="68"/>
      <c r="Y25" s="68"/>
    </row>
    <row r="26" ht="15.75" customHeight="1">
      <c r="A26" s="72" t="s">
        <v>432</v>
      </c>
      <c r="B26" s="73"/>
      <c r="C26" s="74"/>
      <c r="D26" s="112" t="str">
        <f t="shared" ref="D26:D29" si="5">IFNA(C26*VLOOKUP(B26,$A$34:$B$43,2,FALSE)," ")</f>
        <v> </v>
      </c>
      <c r="E26" s="112" t="str">
        <f t="shared" ref="E26:E29" si="6">IFNA(VLOOKUP(B26,$A$34:$D$43,4,FALSE)," ")</f>
        <v> </v>
      </c>
      <c r="F26" s="31"/>
      <c r="G26" s="68"/>
      <c r="H26" s="69"/>
      <c r="I26" s="68"/>
      <c r="J26" s="68"/>
      <c r="K26" s="68"/>
      <c r="L26" s="68"/>
      <c r="M26" s="68"/>
      <c r="N26" s="68"/>
      <c r="O26" s="68"/>
      <c r="P26" s="68"/>
      <c r="Q26" s="68"/>
      <c r="R26" s="68"/>
      <c r="S26" s="68"/>
      <c r="T26" s="68"/>
      <c r="U26" s="68"/>
      <c r="V26" s="68"/>
      <c r="W26" s="68"/>
      <c r="X26" s="68"/>
      <c r="Y26" s="68"/>
    </row>
    <row r="27" ht="15.75" customHeight="1">
      <c r="A27" s="72" t="s">
        <v>433</v>
      </c>
      <c r="B27" s="73"/>
      <c r="C27" s="74"/>
      <c r="D27" s="112" t="str">
        <f t="shared" si="5"/>
        <v> </v>
      </c>
      <c r="E27" s="112" t="str">
        <f t="shared" si="6"/>
        <v> </v>
      </c>
      <c r="F27" s="31"/>
      <c r="G27" s="68"/>
      <c r="H27" s="69"/>
      <c r="I27" s="68"/>
      <c r="J27" s="68"/>
      <c r="K27" s="68"/>
      <c r="L27" s="68"/>
      <c r="M27" s="68"/>
      <c r="N27" s="68"/>
      <c r="O27" s="68"/>
      <c r="P27" s="68"/>
      <c r="Q27" s="68"/>
      <c r="R27" s="68"/>
      <c r="S27" s="68"/>
      <c r="T27" s="68"/>
      <c r="U27" s="68"/>
      <c r="V27" s="68"/>
      <c r="W27" s="68"/>
      <c r="X27" s="68"/>
      <c r="Y27" s="68"/>
    </row>
    <row r="28" ht="15.75" customHeight="1">
      <c r="A28" s="72"/>
      <c r="B28" s="73"/>
      <c r="C28" s="74"/>
      <c r="D28" s="112" t="str">
        <f t="shared" si="5"/>
        <v> </v>
      </c>
      <c r="E28" s="112" t="str">
        <f t="shared" si="6"/>
        <v> </v>
      </c>
      <c r="F28" s="31"/>
      <c r="G28" s="68"/>
      <c r="H28" s="69"/>
      <c r="I28" s="68"/>
      <c r="J28" s="68"/>
      <c r="K28" s="68"/>
      <c r="L28" s="68"/>
      <c r="M28" s="68"/>
      <c r="N28" s="68"/>
      <c r="O28" s="68"/>
      <c r="P28" s="68"/>
      <c r="Q28" s="68"/>
      <c r="R28" s="68"/>
      <c r="S28" s="68"/>
      <c r="T28" s="68"/>
      <c r="U28" s="68"/>
      <c r="V28" s="68"/>
      <c r="W28" s="68"/>
      <c r="X28" s="68"/>
      <c r="Y28" s="68"/>
    </row>
    <row r="29" ht="15.75" customHeight="1">
      <c r="A29" s="72"/>
      <c r="B29" s="73"/>
      <c r="C29" s="74"/>
      <c r="D29" s="112" t="str">
        <f t="shared" si="5"/>
        <v> </v>
      </c>
      <c r="E29" s="112" t="str">
        <f t="shared" si="6"/>
        <v> </v>
      </c>
      <c r="F29" s="31"/>
      <c r="G29" s="68"/>
      <c r="H29" s="69"/>
      <c r="I29" s="68"/>
      <c r="J29" s="68"/>
      <c r="K29" s="68"/>
      <c r="L29" s="68"/>
      <c r="M29" s="68"/>
      <c r="N29" s="68"/>
      <c r="O29" s="68"/>
      <c r="P29" s="68"/>
      <c r="Q29" s="68"/>
      <c r="R29" s="68"/>
      <c r="S29" s="68"/>
      <c r="T29" s="68"/>
      <c r="U29" s="68"/>
      <c r="V29" s="68"/>
      <c r="W29" s="68"/>
      <c r="X29" s="68"/>
      <c r="Y29" s="68"/>
    </row>
    <row r="30" ht="15.75" customHeight="1">
      <c r="A30" s="77"/>
      <c r="B30" s="2"/>
      <c r="C30" s="45" t="s">
        <v>434</v>
      </c>
      <c r="D30" s="45">
        <f>SUM($D$26:D29)</f>
        <v>0</v>
      </c>
      <c r="E30" s="45" t="str">
        <f>IFERROR(__xludf.DUMMYFUNCTION("IFERROR(AVERAGE.WEIGHTED(E26:E29,D26:D29),"" "")")," ")</f>
        <v> </v>
      </c>
      <c r="F30" s="31"/>
      <c r="G30" s="68"/>
      <c r="H30" s="69"/>
      <c r="I30" s="68"/>
      <c r="J30" s="68"/>
      <c r="K30" s="68"/>
      <c r="L30" s="68"/>
      <c r="M30" s="68"/>
      <c r="N30" s="68"/>
      <c r="O30" s="68"/>
      <c r="P30" s="68"/>
      <c r="Q30" s="68"/>
      <c r="R30" s="68"/>
      <c r="S30" s="68"/>
      <c r="T30" s="68"/>
      <c r="U30" s="68"/>
      <c r="V30" s="68"/>
      <c r="W30" s="68"/>
      <c r="X30" s="68"/>
      <c r="Y30" s="68"/>
    </row>
    <row r="31" ht="15.75" customHeight="1">
      <c r="A31" s="3"/>
      <c r="B31" s="2"/>
      <c r="C31" s="2"/>
      <c r="D31" s="2"/>
      <c r="E31" s="2"/>
      <c r="F31" s="31"/>
    </row>
    <row r="32" ht="15.75" customHeight="1">
      <c r="A32" s="56" t="s">
        <v>435</v>
      </c>
      <c r="B32" s="2"/>
      <c r="C32" s="2"/>
      <c r="D32" s="2"/>
      <c r="E32" s="2"/>
      <c r="F32" s="57"/>
    </row>
    <row r="33" ht="15.75" customHeight="1">
      <c r="A33" s="58" t="s">
        <v>436</v>
      </c>
      <c r="B33" s="58" t="s">
        <v>437</v>
      </c>
      <c r="C33" s="58" t="s">
        <v>438</v>
      </c>
      <c r="D33" s="58" t="s">
        <v>439</v>
      </c>
      <c r="E33" s="58" t="s">
        <v>440</v>
      </c>
      <c r="F33" s="57"/>
    </row>
    <row r="34" ht="15.75" customHeight="1">
      <c r="A34" s="113" t="s">
        <v>441</v>
      </c>
      <c r="B34" s="114">
        <v>0.259</v>
      </c>
      <c r="C34" s="115" t="s">
        <v>442</v>
      </c>
      <c r="D34" s="88">
        <v>2.0</v>
      </c>
      <c r="E34" s="87" t="s">
        <v>443</v>
      </c>
      <c r="F34" s="57"/>
    </row>
    <row r="35" ht="15.75" customHeight="1">
      <c r="A35" s="116" t="s">
        <v>444</v>
      </c>
      <c r="B35" s="117">
        <v>0.251</v>
      </c>
      <c r="C35" s="118" t="s">
        <v>445</v>
      </c>
      <c r="D35" s="88">
        <v>2.0</v>
      </c>
      <c r="E35" s="87" t="s">
        <v>446</v>
      </c>
      <c r="F35" s="57"/>
    </row>
    <row r="36" ht="15.75" customHeight="1">
      <c r="A36" s="119" t="s">
        <v>447</v>
      </c>
      <c r="B36" s="120">
        <v>0.146</v>
      </c>
      <c r="C36" s="115" t="s">
        <v>448</v>
      </c>
      <c r="D36" s="88">
        <v>5.0</v>
      </c>
      <c r="E36" s="87" t="s">
        <v>449</v>
      </c>
      <c r="F36" s="57"/>
    </row>
    <row r="37" ht="15.75" customHeight="1">
      <c r="A37" s="121" t="s">
        <v>450</v>
      </c>
      <c r="B37" s="122">
        <v>0.137</v>
      </c>
      <c r="C37" s="118" t="s">
        <v>451</v>
      </c>
      <c r="D37" s="88">
        <v>5.0</v>
      </c>
      <c r="E37" s="87" t="s">
        <v>452</v>
      </c>
      <c r="F37" s="57"/>
    </row>
    <row r="38" ht="15.75" customHeight="1">
      <c r="A38" s="123" t="s">
        <v>453</v>
      </c>
      <c r="B38" s="122">
        <v>0.129</v>
      </c>
      <c r="C38" s="118" t="s">
        <v>454</v>
      </c>
      <c r="D38" s="88">
        <v>5.0</v>
      </c>
      <c r="E38" s="87" t="s">
        <v>455</v>
      </c>
      <c r="F38" s="57"/>
    </row>
    <row r="39" ht="15.75" customHeight="1">
      <c r="A39" s="123" t="s">
        <v>456</v>
      </c>
      <c r="B39" s="117">
        <v>0.0057</v>
      </c>
      <c r="C39" s="118" t="s">
        <v>457</v>
      </c>
      <c r="D39" s="88">
        <v>2.0</v>
      </c>
      <c r="E39" s="87" t="s">
        <v>458</v>
      </c>
      <c r="F39" s="57"/>
    </row>
    <row r="40" ht="15.75" customHeight="1">
      <c r="A40" s="123" t="s">
        <v>459</v>
      </c>
      <c r="B40" s="117">
        <v>0.0057</v>
      </c>
      <c r="C40" s="118" t="s">
        <v>460</v>
      </c>
      <c r="D40" s="88">
        <v>2.0</v>
      </c>
      <c r="E40" s="87" t="s">
        <v>461</v>
      </c>
      <c r="F40" s="57"/>
    </row>
    <row r="41" ht="15.75" customHeight="1">
      <c r="A41" s="123" t="s">
        <v>462</v>
      </c>
      <c r="B41" s="117">
        <v>0.006</v>
      </c>
      <c r="C41" s="118" t="s">
        <v>463</v>
      </c>
      <c r="D41" s="88">
        <v>2.0</v>
      </c>
      <c r="E41" s="87" t="s">
        <v>464</v>
      </c>
      <c r="F41" s="57"/>
      <c r="G41" s="68"/>
    </row>
    <row r="42" ht="15.75" customHeight="1">
      <c r="A42" s="124" t="s">
        <v>465</v>
      </c>
      <c r="B42" s="114">
        <v>0.00369</v>
      </c>
      <c r="C42" s="115" t="s">
        <v>466</v>
      </c>
      <c r="D42" s="88">
        <v>5.0</v>
      </c>
      <c r="E42" s="87" t="s">
        <v>467</v>
      </c>
      <c r="F42" s="57"/>
      <c r="G42" s="101"/>
    </row>
    <row r="43" ht="15.75" customHeight="1">
      <c r="A43" s="89"/>
      <c r="B43" s="125"/>
      <c r="C43" s="90"/>
      <c r="D43" s="97"/>
      <c r="E43" s="42"/>
      <c r="F43" s="57"/>
    </row>
    <row r="44" ht="15.75" customHeight="1">
      <c r="A44" s="57"/>
      <c r="B44" s="126"/>
      <c r="C44" s="57"/>
      <c r="D44" s="57"/>
      <c r="E44" s="57"/>
      <c r="F44" s="57"/>
    </row>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7:E7"/>
    <mergeCell ref="A8:E8"/>
    <mergeCell ref="A9:B9"/>
    <mergeCell ref="A14:B14"/>
    <mergeCell ref="A15:E15"/>
    <mergeCell ref="A16:E16"/>
    <mergeCell ref="A17:B17"/>
    <mergeCell ref="A22:B22"/>
    <mergeCell ref="A23:E23"/>
    <mergeCell ref="A24:E24"/>
    <mergeCell ref="A25:B25"/>
    <mergeCell ref="A30:B30"/>
    <mergeCell ref="A31:E31"/>
    <mergeCell ref="A32:E32"/>
    <mergeCell ref="A1:E1"/>
    <mergeCell ref="F1:F31"/>
    <mergeCell ref="A2:E2"/>
    <mergeCell ref="B3:E3"/>
    <mergeCell ref="A4:E4"/>
    <mergeCell ref="C5:E5"/>
    <mergeCell ref="C6:E6"/>
  </mergeCells>
  <dataValidations>
    <dataValidation type="list" allowBlank="1" showInputMessage="1" showErrorMessage="1" prompt="Click here to select the type of transport." sqref="B10:B13 B18:B21 B26:B29">
      <formula1>$A$34:$A$43</formula1>
    </dataValidation>
  </dataValidation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sheetViews>
  <sheetFormatPr customHeight="1" defaultColWidth="12.63" defaultRowHeight="15.0"/>
  <cols>
    <col customWidth="1" min="1" max="1" width="75.13"/>
    <col customWidth="1" min="2" max="2" width="50.13"/>
    <col customWidth="1" min="3" max="6" width="25.13"/>
    <col customWidth="1" min="7" max="7" width="2.63"/>
    <col hidden="1" min="8" max="8" width="12.63"/>
  </cols>
  <sheetData>
    <row r="1" ht="27.0" customHeight="1">
      <c r="A1" s="20" t="s">
        <v>468</v>
      </c>
      <c r="B1" s="2"/>
      <c r="C1" s="2"/>
      <c r="D1" s="2"/>
      <c r="E1" s="2"/>
      <c r="F1" s="2"/>
      <c r="G1" s="28" t="s">
        <v>469</v>
      </c>
    </row>
    <row r="2" ht="15.75" customHeight="1">
      <c r="A2" s="3"/>
      <c r="B2" s="2"/>
      <c r="C2" s="2"/>
      <c r="D2" s="2"/>
      <c r="E2" s="2"/>
      <c r="F2" s="2"/>
      <c r="G2" s="31"/>
    </row>
    <row r="3" ht="15.75" customHeight="1">
      <c r="A3" s="21" t="s">
        <v>470</v>
      </c>
      <c r="G3" s="31"/>
    </row>
    <row r="4" ht="15.75" customHeight="1">
      <c r="A4" s="3"/>
      <c r="B4" s="2"/>
      <c r="C4" s="2"/>
      <c r="D4" s="2"/>
      <c r="E4" s="2"/>
      <c r="F4" s="2"/>
      <c r="G4" s="31"/>
    </row>
    <row r="5" ht="15.75" customHeight="1">
      <c r="A5" s="24" t="s">
        <v>471</v>
      </c>
      <c r="C5" s="66" t="s">
        <v>472</v>
      </c>
      <c r="D5" s="2"/>
      <c r="E5" s="2"/>
      <c r="F5" s="2"/>
      <c r="G5" s="31"/>
    </row>
    <row r="6" ht="15.75" customHeight="1">
      <c r="A6" s="24" t="s">
        <v>473</v>
      </c>
      <c r="B6" s="29" t="s">
        <v>474</v>
      </c>
      <c r="C6" s="67" t="s">
        <v>475</v>
      </c>
      <c r="D6" s="2"/>
      <c r="E6" s="2"/>
      <c r="F6" s="2"/>
      <c r="G6" s="31"/>
    </row>
    <row r="7" ht="15.75" customHeight="1">
      <c r="A7" s="3"/>
      <c r="B7" s="2"/>
      <c r="C7" s="2"/>
      <c r="D7" s="2"/>
      <c r="E7" s="2"/>
      <c r="F7" s="2"/>
      <c r="G7" s="31"/>
    </row>
    <row r="8" ht="36.75" customHeight="1">
      <c r="A8" s="50" t="s">
        <v>476</v>
      </c>
      <c r="G8" s="31"/>
      <c r="H8" s="6"/>
      <c r="I8" s="6"/>
      <c r="J8" s="6"/>
      <c r="K8" s="6"/>
      <c r="L8" s="6"/>
      <c r="M8" s="6"/>
      <c r="N8" s="6"/>
      <c r="O8" s="6"/>
      <c r="P8" s="6"/>
      <c r="Q8" s="6"/>
      <c r="R8" s="6"/>
      <c r="S8" s="6"/>
      <c r="T8" s="6"/>
      <c r="U8" s="6"/>
      <c r="V8" s="6"/>
      <c r="W8" s="6"/>
      <c r="X8" s="6"/>
      <c r="Y8" s="6"/>
      <c r="Z8" s="6"/>
    </row>
    <row r="9" ht="15.75" customHeight="1">
      <c r="A9" s="127" t="s">
        <v>477</v>
      </c>
      <c r="B9" s="2"/>
      <c r="C9" s="128" t="s">
        <v>478</v>
      </c>
      <c r="D9" s="128" t="s">
        <v>479</v>
      </c>
      <c r="E9" s="128" t="s">
        <v>480</v>
      </c>
      <c r="F9" s="128" t="s">
        <v>481</v>
      </c>
      <c r="G9" s="31"/>
    </row>
    <row r="10" ht="15.75" customHeight="1">
      <c r="A10" s="129" t="s">
        <v>482</v>
      </c>
      <c r="B10" s="42"/>
      <c r="C10" s="130"/>
      <c r="D10" s="131" t="str">
        <f t="shared" ref="D10:D14" si="1">IFNA(VLOOKUP(B10,$A$33:$C$42,3,FALSE)," ")</f>
        <v> </v>
      </c>
      <c r="E10" s="132" t="str">
        <f t="shared" ref="E10:E14" si="2">IFNA(C10*VLOOKUP(B10,$A$33:$B$42,2,FALSE)," ")</f>
        <v> </v>
      </c>
      <c r="F10" s="132" t="str">
        <f t="shared" ref="F10:F14" si="3">IFNA(VLOOKUP(B10,$A$33:$D$42,4,FALSE)," ")</f>
        <v> </v>
      </c>
      <c r="G10" s="31"/>
    </row>
    <row r="11" ht="15.75" customHeight="1">
      <c r="A11" s="129" t="s">
        <v>483</v>
      </c>
      <c r="B11" s="42"/>
      <c r="C11" s="130"/>
      <c r="D11" s="131" t="str">
        <f t="shared" si="1"/>
        <v> </v>
      </c>
      <c r="E11" s="132" t="str">
        <f t="shared" si="2"/>
        <v> </v>
      </c>
      <c r="F11" s="132" t="str">
        <f t="shared" si="3"/>
        <v> </v>
      </c>
      <c r="G11" s="31"/>
    </row>
    <row r="12" ht="15.75" customHeight="1">
      <c r="A12" s="129"/>
      <c r="B12" s="42"/>
      <c r="C12" s="130"/>
      <c r="D12" s="131" t="str">
        <f t="shared" si="1"/>
        <v> </v>
      </c>
      <c r="E12" s="132" t="str">
        <f t="shared" si="2"/>
        <v> </v>
      </c>
      <c r="F12" s="132" t="str">
        <f t="shared" si="3"/>
        <v> </v>
      </c>
      <c r="G12" s="31"/>
    </row>
    <row r="13" ht="15.75" customHeight="1">
      <c r="A13" s="129"/>
      <c r="B13" s="42"/>
      <c r="C13" s="130"/>
      <c r="D13" s="131" t="str">
        <f t="shared" si="1"/>
        <v> </v>
      </c>
      <c r="E13" s="132" t="str">
        <f t="shared" si="2"/>
        <v> </v>
      </c>
      <c r="F13" s="132" t="str">
        <f t="shared" si="3"/>
        <v> </v>
      </c>
      <c r="G13" s="31"/>
    </row>
    <row r="14" ht="15.75" customHeight="1">
      <c r="A14" s="129"/>
      <c r="B14" s="42"/>
      <c r="C14" s="130"/>
      <c r="D14" s="131" t="str">
        <f t="shared" si="1"/>
        <v> </v>
      </c>
      <c r="E14" s="132" t="str">
        <f t="shared" si="2"/>
        <v> </v>
      </c>
      <c r="F14" s="132" t="str">
        <f t="shared" si="3"/>
        <v> </v>
      </c>
      <c r="G14" s="31"/>
    </row>
    <row r="15" ht="15.75" customHeight="1">
      <c r="A15" s="3"/>
      <c r="B15" s="2"/>
      <c r="C15" s="133" t="s">
        <v>484</v>
      </c>
      <c r="D15" s="134"/>
      <c r="E15" s="133">
        <f>SUM($E$10:E14)</f>
        <v>0</v>
      </c>
      <c r="F15" s="133" t="str">
        <f>IFERROR(__xludf.DUMMYFUNCTION("IFERROR(AVERAGE.WEIGHTED(F10:F14, E10:E14),"" "")")," ")</f>
        <v> </v>
      </c>
      <c r="G15" s="31"/>
    </row>
    <row r="16" ht="15.75" customHeight="1">
      <c r="A16" s="3"/>
      <c r="B16" s="2"/>
      <c r="C16" s="2"/>
      <c r="D16" s="2"/>
      <c r="E16" s="2"/>
      <c r="F16" s="2"/>
      <c r="G16" s="31"/>
    </row>
    <row r="17" ht="27.0" customHeight="1">
      <c r="A17" s="135" t="s">
        <v>485</v>
      </c>
      <c r="G17" s="31"/>
      <c r="H17" s="6"/>
      <c r="I17" s="6"/>
      <c r="J17" s="6"/>
      <c r="K17" s="6"/>
      <c r="L17" s="6"/>
      <c r="M17" s="6"/>
      <c r="N17" s="6"/>
      <c r="O17" s="6"/>
      <c r="P17" s="6"/>
      <c r="Q17" s="6"/>
      <c r="R17" s="6"/>
      <c r="S17" s="6"/>
      <c r="T17" s="6"/>
      <c r="U17" s="6"/>
      <c r="V17" s="6"/>
      <c r="W17" s="6"/>
      <c r="X17" s="6"/>
      <c r="Y17" s="6"/>
      <c r="Z17" s="6"/>
    </row>
    <row r="18" ht="15.75" customHeight="1">
      <c r="A18" s="136" t="s">
        <v>486</v>
      </c>
      <c r="B18" s="2"/>
      <c r="C18" s="137" t="s">
        <v>487</v>
      </c>
      <c r="D18" s="137" t="s">
        <v>488</v>
      </c>
      <c r="E18" s="137" t="s">
        <v>489</v>
      </c>
      <c r="F18" s="137" t="s">
        <v>490</v>
      </c>
      <c r="G18" s="31"/>
    </row>
    <row r="19" ht="15.75" customHeight="1">
      <c r="A19" s="129" t="s">
        <v>491</v>
      </c>
      <c r="B19" s="42"/>
      <c r="C19" s="130"/>
      <c r="D19" s="138" t="str">
        <f t="shared" ref="D19:D22" si="4">IFNA(VLOOKUP(B19,$A$42:$C$46,3,FALSE)," ")</f>
        <v> </v>
      </c>
      <c r="E19" s="139" t="str">
        <f t="shared" ref="E19:E22" si="5">IFNA(C19*VLOOKUP(B19,$A$42:$B$46,2,FALSE)," ")</f>
        <v> </v>
      </c>
      <c r="F19" s="139" t="str">
        <f t="shared" ref="F19:F22" si="6">IFNA(VLOOKUP(B19,$A$42:$D$46,4,FALSE)," ")</f>
        <v> </v>
      </c>
      <c r="G19" s="31"/>
    </row>
    <row r="20" ht="15.75" customHeight="1">
      <c r="A20" s="129" t="s">
        <v>492</v>
      </c>
      <c r="B20" s="42"/>
      <c r="C20" s="96"/>
      <c r="D20" s="138" t="str">
        <f t="shared" si="4"/>
        <v> </v>
      </c>
      <c r="E20" s="139" t="str">
        <f t="shared" si="5"/>
        <v> </v>
      </c>
      <c r="F20" s="139" t="str">
        <f t="shared" si="6"/>
        <v> </v>
      </c>
      <c r="G20" s="31"/>
    </row>
    <row r="21" ht="15.75" customHeight="1">
      <c r="A21" s="129"/>
      <c r="B21" s="42"/>
      <c r="C21" s="96"/>
      <c r="D21" s="138" t="str">
        <f t="shared" si="4"/>
        <v> </v>
      </c>
      <c r="E21" s="139" t="str">
        <f t="shared" si="5"/>
        <v> </v>
      </c>
      <c r="F21" s="139" t="str">
        <f t="shared" si="6"/>
        <v> </v>
      </c>
      <c r="G21" s="31"/>
    </row>
    <row r="22" ht="15.75" customHeight="1">
      <c r="A22" s="129"/>
      <c r="B22" s="42"/>
      <c r="C22" s="96"/>
      <c r="D22" s="138" t="str">
        <f t="shared" si="4"/>
        <v> </v>
      </c>
      <c r="E22" s="139" t="str">
        <f t="shared" si="5"/>
        <v> </v>
      </c>
      <c r="F22" s="139" t="str">
        <f t="shared" si="6"/>
        <v> </v>
      </c>
      <c r="G22" s="31"/>
    </row>
    <row r="23" ht="15.75" customHeight="1">
      <c r="A23" s="3"/>
      <c r="B23" s="2"/>
      <c r="C23" s="133" t="s">
        <v>493</v>
      </c>
      <c r="D23" s="133"/>
      <c r="E23" s="133">
        <f>SUM(E19:E22)</f>
        <v>0</v>
      </c>
      <c r="F23" s="57" t="str">
        <f>IFERROR(__xludf.DUMMYFUNCTION("IFERROR(AVERAGE.WEIGHTED(F19:F22, E19:E22),"" "")")," ")</f>
        <v> </v>
      </c>
      <c r="G23" s="31"/>
    </row>
    <row r="24" ht="15.75" customHeight="1">
      <c r="A24" s="3"/>
      <c r="B24" s="2"/>
      <c r="C24" s="2"/>
      <c r="D24" s="2"/>
      <c r="E24" s="2"/>
      <c r="F24" s="2"/>
      <c r="G24" s="31"/>
    </row>
    <row r="25" ht="27.0" customHeight="1">
      <c r="A25" s="140" t="s">
        <v>494</v>
      </c>
      <c r="F25" s="28"/>
      <c r="G25" s="31"/>
    </row>
    <row r="26" ht="15.75" customHeight="1">
      <c r="A26" s="136" t="s">
        <v>495</v>
      </c>
      <c r="B26" s="2"/>
      <c r="C26" s="137" t="s">
        <v>496</v>
      </c>
      <c r="D26" s="137" t="s">
        <v>497</v>
      </c>
      <c r="E26" s="137" t="s">
        <v>498</v>
      </c>
      <c r="F26" s="31"/>
      <c r="G26" s="31"/>
    </row>
    <row r="27" ht="15.75" customHeight="1">
      <c r="A27" s="129" t="s">
        <v>499</v>
      </c>
      <c r="B27" s="42"/>
      <c r="C27" s="96"/>
      <c r="D27" s="139" t="str">
        <f t="shared" ref="D27:D30" si="7">IFNA(C27*VLOOKUP(B27,$A$48:$B$53,2,FALSE)," ")</f>
        <v> </v>
      </c>
      <c r="E27" s="139" t="str">
        <f t="shared" ref="E27:E30" si="8">IFNA(VLOOKUP(B27,$A$48:$D$53,4,FALSE)," ")</f>
        <v> </v>
      </c>
      <c r="F27" s="31"/>
      <c r="G27" s="31"/>
    </row>
    <row r="28" ht="15.75" customHeight="1">
      <c r="A28" s="129" t="s">
        <v>500</v>
      </c>
      <c r="B28" s="42"/>
      <c r="C28" s="42"/>
      <c r="D28" s="139" t="str">
        <f t="shared" si="7"/>
        <v> </v>
      </c>
      <c r="E28" s="139" t="str">
        <f t="shared" si="8"/>
        <v> </v>
      </c>
      <c r="F28" s="31"/>
      <c r="G28" s="31"/>
    </row>
    <row r="29" ht="15.75" customHeight="1">
      <c r="A29" s="129"/>
      <c r="B29" s="42"/>
      <c r="C29" s="96"/>
      <c r="D29" s="139" t="str">
        <f t="shared" si="7"/>
        <v> </v>
      </c>
      <c r="E29" s="139" t="str">
        <f t="shared" si="8"/>
        <v> </v>
      </c>
      <c r="F29" s="31"/>
      <c r="G29" s="31"/>
    </row>
    <row r="30" ht="15.75" customHeight="1">
      <c r="A30" s="129"/>
      <c r="B30" s="42"/>
      <c r="C30" s="42"/>
      <c r="D30" s="139" t="str">
        <f t="shared" si="7"/>
        <v> </v>
      </c>
      <c r="E30" s="139" t="str">
        <f t="shared" si="8"/>
        <v> </v>
      </c>
      <c r="F30" s="31"/>
      <c r="G30" s="31"/>
    </row>
    <row r="31" ht="15.75" customHeight="1">
      <c r="A31" s="3"/>
      <c r="B31" s="2"/>
      <c r="C31" s="133" t="s">
        <v>501</v>
      </c>
      <c r="D31" s="133">
        <f>SUM($D$10:D30)</f>
        <v>0</v>
      </c>
      <c r="E31" s="133" t="str">
        <f>IFERROR(__xludf.DUMMYFUNCTION("IFERROR(AVERAGE.WEIGHTED(E27:E30, D27:D30),"" "")")," ")</f>
        <v> </v>
      </c>
      <c r="F31" s="31"/>
      <c r="G31" s="31"/>
    </row>
    <row r="32" ht="15.75" customHeight="1">
      <c r="A32" s="3"/>
      <c r="B32" s="2"/>
      <c r="C32" s="2"/>
      <c r="D32" s="2"/>
      <c r="E32" s="2"/>
      <c r="F32" s="31"/>
      <c r="G32" s="31"/>
    </row>
    <row r="33" ht="15.75" customHeight="1">
      <c r="A33" s="141" t="s">
        <v>502</v>
      </c>
      <c r="B33" s="26"/>
      <c r="C33" s="26"/>
      <c r="D33" s="26"/>
      <c r="E33" s="27"/>
      <c r="F33" s="57"/>
      <c r="G33" s="142"/>
    </row>
    <row r="34" ht="15.75" customHeight="1">
      <c r="A34" s="58" t="s">
        <v>503</v>
      </c>
      <c r="B34" s="58" t="s">
        <v>504</v>
      </c>
      <c r="C34" s="58" t="s">
        <v>505</v>
      </c>
      <c r="D34" s="58" t="s">
        <v>506</v>
      </c>
      <c r="E34" s="58" t="s">
        <v>507</v>
      </c>
      <c r="F34" s="143"/>
      <c r="G34" s="31"/>
    </row>
    <row r="35" ht="15.75" customHeight="1">
      <c r="A35" s="119" t="s">
        <v>508</v>
      </c>
      <c r="B35" s="144">
        <v>60.1</v>
      </c>
      <c r="C35" s="119" t="s">
        <v>509</v>
      </c>
      <c r="D35" s="145">
        <v>2.0</v>
      </c>
      <c r="E35" s="59" t="s">
        <v>510</v>
      </c>
      <c r="F35" s="143"/>
      <c r="G35" s="31"/>
    </row>
    <row r="36" ht="15.75" customHeight="1">
      <c r="A36" s="119" t="s">
        <v>511</v>
      </c>
      <c r="B36" s="146">
        <v>18.6</v>
      </c>
      <c r="C36" s="119" t="s">
        <v>512</v>
      </c>
      <c r="D36" s="145">
        <v>1.0</v>
      </c>
      <c r="E36" s="59" t="s">
        <v>513</v>
      </c>
      <c r="F36" s="143"/>
      <c r="G36" s="31"/>
    </row>
    <row r="37" ht="15.75" customHeight="1">
      <c r="A37" s="119" t="s">
        <v>514</v>
      </c>
      <c r="B37" s="144">
        <v>1.1</v>
      </c>
      <c r="C37" s="119" t="s">
        <v>515</v>
      </c>
      <c r="D37" s="145">
        <v>4.0</v>
      </c>
      <c r="E37" s="59" t="s">
        <v>516</v>
      </c>
      <c r="F37" s="143"/>
      <c r="G37" s="31"/>
    </row>
    <row r="38" ht="15.75" customHeight="1">
      <c r="A38" s="119" t="s">
        <v>517</v>
      </c>
      <c r="B38" s="144">
        <v>0.917</v>
      </c>
      <c r="C38" s="119" t="s">
        <v>518</v>
      </c>
      <c r="D38" s="145">
        <v>4.0</v>
      </c>
      <c r="E38" s="59" t="s">
        <v>519</v>
      </c>
      <c r="F38" s="143"/>
      <c r="G38" s="31"/>
    </row>
    <row r="39" ht="15.75" customHeight="1">
      <c r="A39" s="119" t="s">
        <v>520</v>
      </c>
      <c r="B39" s="144">
        <v>2.29</v>
      </c>
      <c r="C39" s="119" t="s">
        <v>521</v>
      </c>
      <c r="D39" s="145">
        <v>2.0</v>
      </c>
      <c r="E39" s="59" t="s">
        <v>522</v>
      </c>
      <c r="F39" s="143"/>
      <c r="G39" s="31"/>
    </row>
    <row r="40" ht="15.75" customHeight="1">
      <c r="A40" s="147"/>
      <c r="B40" s="148"/>
      <c r="C40" s="149"/>
      <c r="D40" s="150"/>
      <c r="E40" s="42"/>
      <c r="F40" s="57"/>
      <c r="G40" s="31"/>
      <c r="H40" s="101"/>
    </row>
    <row r="41" ht="15.75" customHeight="1">
      <c r="A41" s="151" t="s">
        <v>523</v>
      </c>
      <c r="B41" s="152"/>
      <c r="C41" s="152"/>
      <c r="D41" s="152"/>
      <c r="E41" s="153"/>
      <c r="F41" s="57"/>
      <c r="G41" s="31"/>
      <c r="H41" s="101"/>
    </row>
    <row r="42" ht="15.75" customHeight="1">
      <c r="A42" s="154"/>
      <c r="B42" s="58" t="s">
        <v>524</v>
      </c>
      <c r="C42" s="58" t="s">
        <v>525</v>
      </c>
      <c r="D42" s="58" t="s">
        <v>526</v>
      </c>
      <c r="E42" s="58" t="s">
        <v>527</v>
      </c>
      <c r="F42" s="143"/>
      <c r="G42" s="31"/>
      <c r="H42" s="101"/>
    </row>
    <row r="43" ht="15.75" customHeight="1">
      <c r="A43" s="59" t="s">
        <v>528</v>
      </c>
      <c r="B43" s="155">
        <v>0.0653</v>
      </c>
      <c r="C43" s="59" t="s">
        <v>529</v>
      </c>
      <c r="D43" s="145">
        <v>4.0</v>
      </c>
      <c r="E43" s="59" t="s">
        <v>530</v>
      </c>
      <c r="F43" s="57"/>
      <c r="G43" s="31"/>
      <c r="H43" s="101"/>
    </row>
    <row r="44" ht="15.75" customHeight="1">
      <c r="A44" s="59" t="s">
        <v>531</v>
      </c>
      <c r="B44" s="155">
        <v>0.137</v>
      </c>
      <c r="C44" s="59" t="s">
        <v>532</v>
      </c>
      <c r="D44" s="145">
        <v>4.0</v>
      </c>
      <c r="E44" s="59" t="s">
        <v>533</v>
      </c>
      <c r="F44" s="57"/>
      <c r="G44" s="31"/>
      <c r="H44" s="101"/>
    </row>
    <row r="45" ht="15.75" customHeight="1">
      <c r="A45" s="156" t="s">
        <v>534</v>
      </c>
      <c r="B45" s="157">
        <v>1.44</v>
      </c>
      <c r="C45" s="156" t="s">
        <v>535</v>
      </c>
      <c r="D45" s="145">
        <v>4.0</v>
      </c>
      <c r="E45" s="59" t="s">
        <v>536</v>
      </c>
      <c r="F45" s="57"/>
      <c r="G45" s="31"/>
      <c r="H45" s="101"/>
    </row>
    <row r="46" ht="15.75" customHeight="1">
      <c r="A46" s="156" t="s">
        <v>537</v>
      </c>
      <c r="B46" s="157">
        <v>2.2</v>
      </c>
      <c r="C46" s="156" t="s">
        <v>538</v>
      </c>
      <c r="D46" s="145">
        <v>4.0</v>
      </c>
      <c r="E46" s="59" t="s">
        <v>539</v>
      </c>
      <c r="F46" s="57"/>
      <c r="G46" s="31"/>
      <c r="H46" s="101"/>
    </row>
    <row r="47" ht="15.75" customHeight="1">
      <c r="A47" s="158"/>
      <c r="B47" s="159"/>
      <c r="C47" s="158"/>
      <c r="D47" s="150"/>
      <c r="E47" s="42"/>
      <c r="F47" s="57"/>
      <c r="G47" s="31"/>
      <c r="H47" s="101"/>
    </row>
    <row r="48" ht="15.75" customHeight="1">
      <c r="A48" s="58" t="s">
        <v>540</v>
      </c>
      <c r="B48" s="58" t="s">
        <v>541</v>
      </c>
      <c r="C48" s="58" t="s">
        <v>542</v>
      </c>
      <c r="D48" s="58" t="s">
        <v>543</v>
      </c>
      <c r="E48" s="58" t="s">
        <v>544</v>
      </c>
      <c r="F48" s="143"/>
      <c r="G48" s="31"/>
      <c r="H48" s="101"/>
    </row>
    <row r="49" ht="15.75" customHeight="1">
      <c r="A49" s="59" t="s">
        <v>545</v>
      </c>
      <c r="B49" s="155">
        <v>4.6</v>
      </c>
      <c r="C49" s="59" t="s">
        <v>546</v>
      </c>
      <c r="D49" s="145">
        <v>3.0</v>
      </c>
      <c r="E49" s="59" t="s">
        <v>547</v>
      </c>
      <c r="F49" s="57"/>
      <c r="G49" s="31"/>
      <c r="H49" s="101"/>
    </row>
    <row r="50" ht="15.75" customHeight="1">
      <c r="A50" s="59" t="s">
        <v>548</v>
      </c>
      <c r="B50" s="155">
        <v>4.12</v>
      </c>
      <c r="C50" s="59" t="s">
        <v>549</v>
      </c>
      <c r="D50" s="145">
        <v>3.0</v>
      </c>
      <c r="E50" s="59" t="s">
        <v>550</v>
      </c>
      <c r="F50" s="57"/>
      <c r="G50" s="31"/>
      <c r="H50" s="101"/>
    </row>
    <row r="51" ht="15.75" customHeight="1">
      <c r="A51" s="59" t="s">
        <v>551</v>
      </c>
      <c r="B51" s="155">
        <v>2.25</v>
      </c>
      <c r="C51" s="59" t="s">
        <v>552</v>
      </c>
      <c r="D51" s="145">
        <v>3.0</v>
      </c>
      <c r="E51" s="59" t="s">
        <v>553</v>
      </c>
      <c r="F51" s="57"/>
      <c r="G51" s="31"/>
      <c r="H51" s="101"/>
    </row>
    <row r="52" ht="15.75" customHeight="1">
      <c r="A52" s="59" t="s">
        <v>554</v>
      </c>
      <c r="B52" s="155">
        <v>2.5</v>
      </c>
      <c r="C52" s="59" t="s">
        <v>555</v>
      </c>
      <c r="D52" s="145">
        <v>3.0</v>
      </c>
      <c r="E52" s="59" t="s">
        <v>556</v>
      </c>
      <c r="F52" s="57"/>
      <c r="G52" s="31"/>
      <c r="H52" s="101"/>
    </row>
    <row r="53" ht="15.75" customHeight="1">
      <c r="A53" s="42"/>
      <c r="B53" s="160"/>
      <c r="C53" s="42"/>
      <c r="D53" s="161"/>
      <c r="E53" s="42"/>
      <c r="F53" s="57"/>
      <c r="G53" s="31"/>
      <c r="H53" s="101"/>
    </row>
    <row r="54" ht="15.75" customHeight="1">
      <c r="A54" s="57"/>
      <c r="B54" s="126"/>
      <c r="C54" s="57"/>
      <c r="D54" s="57"/>
      <c r="E54" s="57"/>
      <c r="F54" s="57"/>
      <c r="G54" s="31"/>
      <c r="H54" s="101"/>
    </row>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8:F8"/>
    <mergeCell ref="A9:B9"/>
    <mergeCell ref="A15:B15"/>
    <mergeCell ref="A16:F16"/>
    <mergeCell ref="A17:F17"/>
    <mergeCell ref="A18:B18"/>
    <mergeCell ref="A23:B23"/>
    <mergeCell ref="A24:F24"/>
    <mergeCell ref="G1:G32"/>
    <mergeCell ref="F25:F32"/>
    <mergeCell ref="G33:G54"/>
    <mergeCell ref="A26:B26"/>
    <mergeCell ref="A31:B31"/>
    <mergeCell ref="A32:E32"/>
    <mergeCell ref="A33:E33"/>
    <mergeCell ref="A41:A42"/>
    <mergeCell ref="A1:F1"/>
    <mergeCell ref="A2:F2"/>
    <mergeCell ref="A4:F4"/>
    <mergeCell ref="C5:F5"/>
    <mergeCell ref="C6:F6"/>
    <mergeCell ref="A7:F7"/>
    <mergeCell ref="A25:E25"/>
  </mergeCells>
  <dataValidations>
    <dataValidation type="list" allowBlank="1" sqref="B19:B22">
      <formula1>$A$43:$A$47</formula1>
    </dataValidation>
    <dataValidation type="list" allowBlank="1" sqref="B27:B30">
      <formula1>$A$49:$A$53</formula1>
    </dataValidation>
    <dataValidation type="list" allowBlank="1" sqref="B10:B14">
      <formula1>$A$35:$A$40</formula1>
    </dataValidation>
  </dataValidation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pageSetUpPr/>
  </sheetPr>
  <sheetViews>
    <sheetView workbookViewId="0"/>
  </sheetViews>
  <sheetFormatPr customHeight="1" defaultColWidth="12.63" defaultRowHeight="15.0"/>
  <cols>
    <col customWidth="1" min="1" max="1" width="75.13"/>
    <col customWidth="1" min="2" max="2" width="50.13"/>
    <col customWidth="1" min="3" max="6" width="25.13"/>
    <col customWidth="1" min="7" max="7" width="2.63"/>
    <col hidden="1" min="8" max="8" width="12.63"/>
  </cols>
  <sheetData>
    <row r="1" ht="27.0" customHeight="1">
      <c r="A1" s="20" t="s">
        <v>557</v>
      </c>
      <c r="B1" s="2"/>
      <c r="C1" s="2"/>
      <c r="D1" s="2"/>
      <c r="E1" s="2"/>
      <c r="F1" s="2"/>
      <c r="G1" s="2"/>
    </row>
    <row r="2" ht="15.75" customHeight="1">
      <c r="A2" s="3"/>
      <c r="B2" s="2"/>
      <c r="C2" s="2"/>
      <c r="D2" s="2"/>
      <c r="E2" s="2"/>
      <c r="F2" s="2"/>
      <c r="G2" s="28"/>
    </row>
    <row r="3" ht="15.75" customHeight="1">
      <c r="A3" s="21" t="s">
        <v>558</v>
      </c>
      <c r="G3" s="31"/>
    </row>
    <row r="4" ht="15.75" customHeight="1">
      <c r="A4" s="3"/>
      <c r="B4" s="2"/>
      <c r="C4" s="2"/>
      <c r="D4" s="2"/>
      <c r="E4" s="2"/>
      <c r="F4" s="2"/>
      <c r="G4" s="31"/>
    </row>
    <row r="5" ht="15.75" customHeight="1">
      <c r="A5" s="24" t="s">
        <v>559</v>
      </c>
      <c r="C5" s="66" t="s">
        <v>560</v>
      </c>
      <c r="D5" s="2"/>
      <c r="E5" s="2"/>
      <c r="F5" s="2"/>
      <c r="G5" s="31"/>
    </row>
    <row r="6" ht="15.75" customHeight="1">
      <c r="A6" s="24" t="s">
        <v>561</v>
      </c>
      <c r="B6" s="29" t="s">
        <v>562</v>
      </c>
      <c r="C6" s="67" t="s">
        <v>563</v>
      </c>
      <c r="D6" s="2"/>
      <c r="E6" s="2"/>
      <c r="F6" s="2"/>
      <c r="G6" s="31"/>
    </row>
    <row r="7" ht="15.75" customHeight="1">
      <c r="A7" s="3"/>
      <c r="B7" s="2"/>
      <c r="C7" s="2"/>
      <c r="D7" s="2"/>
      <c r="E7" s="2"/>
      <c r="F7" s="2"/>
      <c r="G7" s="31"/>
    </row>
    <row r="8" ht="36.75" customHeight="1">
      <c r="A8" s="50" t="s">
        <v>564</v>
      </c>
      <c r="G8" s="31"/>
    </row>
    <row r="9" ht="15.75" customHeight="1">
      <c r="A9" s="127" t="s">
        <v>565</v>
      </c>
      <c r="B9" s="2"/>
      <c r="C9" s="128" t="s">
        <v>566</v>
      </c>
      <c r="D9" s="128" t="s">
        <v>567</v>
      </c>
      <c r="E9" s="128" t="s">
        <v>568</v>
      </c>
      <c r="F9" s="128" t="s">
        <v>569</v>
      </c>
      <c r="G9" s="31"/>
    </row>
    <row r="10" ht="15.75" customHeight="1">
      <c r="A10" s="129" t="s">
        <v>570</v>
      </c>
      <c r="B10" s="42"/>
      <c r="C10" s="96"/>
      <c r="D10" s="132" t="str">
        <f t="shared" ref="D10:D14" si="1">IFNA(VLOOKUP(B10,$A$27:$E$32,5,FALSE)," ")</f>
        <v> </v>
      </c>
      <c r="E10" s="132" t="str">
        <f t="shared" ref="E10:E14" si="2">IFNA(C10*VLOOKUP(B10,$A$27:$B$32,2,FALSE)/D10," ")</f>
        <v> </v>
      </c>
      <c r="F10" s="162" t="str">
        <f t="shared" ref="F10:F14" si="3">IFNA(VLOOKUP(B10,$A$27:$D$32,4,FALSE)," ")</f>
        <v> </v>
      </c>
      <c r="G10" s="31"/>
    </row>
    <row r="11" ht="15.75" customHeight="1">
      <c r="A11" s="129" t="s">
        <v>571</v>
      </c>
      <c r="B11" s="42"/>
      <c r="C11" s="96"/>
      <c r="D11" s="132" t="str">
        <f t="shared" si="1"/>
        <v> </v>
      </c>
      <c r="E11" s="132" t="str">
        <f t="shared" si="2"/>
        <v> </v>
      </c>
      <c r="F11" s="162" t="str">
        <f t="shared" si="3"/>
        <v> </v>
      </c>
      <c r="G11" s="31"/>
    </row>
    <row r="12" ht="15.75" customHeight="1">
      <c r="A12" s="129"/>
      <c r="B12" s="42"/>
      <c r="C12" s="96"/>
      <c r="D12" s="132" t="str">
        <f t="shared" si="1"/>
        <v> </v>
      </c>
      <c r="E12" s="132" t="str">
        <f t="shared" si="2"/>
        <v> </v>
      </c>
      <c r="F12" s="162" t="str">
        <f t="shared" si="3"/>
        <v> </v>
      </c>
      <c r="G12" s="31"/>
    </row>
    <row r="13" ht="15.75" customHeight="1">
      <c r="A13" s="129"/>
      <c r="B13" s="42"/>
      <c r="C13" s="96"/>
      <c r="D13" s="132" t="str">
        <f t="shared" si="1"/>
        <v> </v>
      </c>
      <c r="E13" s="132" t="str">
        <f t="shared" si="2"/>
        <v> </v>
      </c>
      <c r="F13" s="162" t="str">
        <f t="shared" si="3"/>
        <v> </v>
      </c>
      <c r="G13" s="31"/>
    </row>
    <row r="14" ht="15.75" customHeight="1">
      <c r="A14" s="129"/>
      <c r="B14" s="42"/>
      <c r="C14" s="96"/>
      <c r="D14" s="132" t="str">
        <f t="shared" si="1"/>
        <v> </v>
      </c>
      <c r="E14" s="132" t="str">
        <f t="shared" si="2"/>
        <v> </v>
      </c>
      <c r="F14" s="162" t="str">
        <f t="shared" si="3"/>
        <v> </v>
      </c>
      <c r="G14" s="31"/>
    </row>
    <row r="15" ht="15.75" customHeight="1">
      <c r="A15" s="3"/>
      <c r="B15" s="2"/>
      <c r="C15" s="133" t="s">
        <v>572</v>
      </c>
      <c r="D15" s="133"/>
      <c r="E15" s="133" t="str">
        <f>IFERROR(__xludf.DUMMYFUNCTION("IFERROR(AVERAGE.WEIGHTED(E10:E13,D10:D13),"" "")")," ")</f>
        <v> </v>
      </c>
      <c r="F15" s="133" t="str">
        <f>IFERROR(__xludf.DUMMYFUNCTION("IFERROR(AVERAGE.WEIGHTED(F10:F14,E10:E14),"" "")")," ")</f>
        <v> </v>
      </c>
      <c r="G15" s="31"/>
    </row>
    <row r="16" ht="15.75" customHeight="1">
      <c r="A16" s="3"/>
      <c r="B16" s="2"/>
      <c r="C16" s="2"/>
      <c r="D16" s="2"/>
      <c r="E16" s="2"/>
      <c r="F16" s="2"/>
      <c r="G16" s="31"/>
    </row>
    <row r="17" ht="36.75" customHeight="1">
      <c r="A17" s="50" t="s">
        <v>573</v>
      </c>
      <c r="G17" s="31"/>
      <c r="H17" s="6"/>
      <c r="I17" s="6"/>
      <c r="J17" s="6"/>
      <c r="K17" s="6"/>
      <c r="L17" s="6"/>
      <c r="M17" s="6"/>
      <c r="N17" s="6"/>
      <c r="O17" s="6"/>
      <c r="P17" s="6"/>
      <c r="Q17" s="6"/>
      <c r="R17" s="6"/>
      <c r="S17" s="6"/>
      <c r="T17" s="6"/>
      <c r="U17" s="6"/>
      <c r="V17" s="6"/>
      <c r="W17" s="6"/>
      <c r="X17" s="6"/>
      <c r="Y17" s="6"/>
      <c r="Z17" s="6"/>
    </row>
    <row r="18" ht="15.75" customHeight="1">
      <c r="A18" s="136" t="s">
        <v>574</v>
      </c>
      <c r="B18" s="2"/>
      <c r="C18" s="137" t="s">
        <v>575</v>
      </c>
      <c r="D18" s="137" t="s">
        <v>576</v>
      </c>
      <c r="E18" s="137" t="s">
        <v>577</v>
      </c>
      <c r="F18" s="137" t="s">
        <v>578</v>
      </c>
      <c r="G18" s="31"/>
    </row>
    <row r="19" ht="15.75" customHeight="1">
      <c r="A19" s="129" t="s">
        <v>579</v>
      </c>
      <c r="B19" s="42"/>
      <c r="C19" s="96"/>
      <c r="D19" s="139" t="str">
        <f t="shared" ref="D19:D23" si="4">IFNA(VLOOKUP(B19,$A$34:$E$40,5,FALSE)," ")</f>
        <v> </v>
      </c>
      <c r="E19" s="139" t="str">
        <f t="shared" ref="E19:E23" si="5">IFNA(C19*VLOOKUP(B19,$A$32:$D$41,4,FALSE)/D19," ")</f>
        <v> </v>
      </c>
      <c r="F19" s="163" t="str">
        <f t="shared" ref="F19:F23" si="6">IFNA(VLOOKUP(B19,$A$32:$D$41,4,FALSE)," ")</f>
        <v> </v>
      </c>
      <c r="G19" s="31"/>
    </row>
    <row r="20" ht="15.75" customHeight="1">
      <c r="A20" s="129" t="s">
        <v>580</v>
      </c>
      <c r="B20" s="42"/>
      <c r="C20" s="96"/>
      <c r="D20" s="139" t="str">
        <f t="shared" si="4"/>
        <v> </v>
      </c>
      <c r="E20" s="139" t="str">
        <f t="shared" si="5"/>
        <v> </v>
      </c>
      <c r="F20" s="163" t="str">
        <f t="shared" si="6"/>
        <v> </v>
      </c>
      <c r="G20" s="31"/>
    </row>
    <row r="21" ht="15.75" customHeight="1">
      <c r="A21" s="129"/>
      <c r="B21" s="42"/>
      <c r="C21" s="96"/>
      <c r="D21" s="139" t="str">
        <f t="shared" si="4"/>
        <v> </v>
      </c>
      <c r="E21" s="139" t="str">
        <f t="shared" si="5"/>
        <v> </v>
      </c>
      <c r="F21" s="163" t="str">
        <f t="shared" si="6"/>
        <v> </v>
      </c>
      <c r="G21" s="31"/>
    </row>
    <row r="22" ht="15.75" customHeight="1">
      <c r="A22" s="129"/>
      <c r="B22" s="42"/>
      <c r="C22" s="96"/>
      <c r="D22" s="139" t="str">
        <f t="shared" si="4"/>
        <v> </v>
      </c>
      <c r="E22" s="139" t="str">
        <f t="shared" si="5"/>
        <v> </v>
      </c>
      <c r="F22" s="163" t="str">
        <f t="shared" si="6"/>
        <v> </v>
      </c>
      <c r="G22" s="31"/>
    </row>
    <row r="23" ht="15.75" customHeight="1">
      <c r="A23" s="129"/>
      <c r="B23" s="42"/>
      <c r="C23" s="96"/>
      <c r="D23" s="139" t="str">
        <f t="shared" si="4"/>
        <v> </v>
      </c>
      <c r="E23" s="139" t="str">
        <f t="shared" si="5"/>
        <v> </v>
      </c>
      <c r="F23" s="163" t="str">
        <f t="shared" si="6"/>
        <v> </v>
      </c>
      <c r="G23" s="31"/>
    </row>
    <row r="24" ht="15.75" customHeight="1">
      <c r="A24" s="3"/>
      <c r="B24" s="2"/>
      <c r="C24" s="133" t="s">
        <v>581</v>
      </c>
      <c r="D24" s="133"/>
      <c r="E24" s="133" t="str">
        <f>IFERROR(__xludf.DUMMYFUNCTION("IFERROR(AVERAGE.WEIGHTED(E19:E22,D19:D22),"" "")")," ")</f>
        <v> </v>
      </c>
      <c r="F24" s="133" t="str">
        <f>IFERROR(__xludf.DUMMYFUNCTION("IFERROR(AVERAGE.WEIGHTED(F19:F23,E19:E23),"" "")")," ")</f>
        <v> </v>
      </c>
      <c r="G24" s="31"/>
    </row>
    <row r="25" ht="15.75" customHeight="1">
      <c r="A25" s="3"/>
      <c r="B25" s="2"/>
      <c r="C25" s="2"/>
      <c r="D25" s="2"/>
      <c r="E25" s="2"/>
      <c r="F25" s="2"/>
      <c r="G25" s="31"/>
    </row>
    <row r="26" ht="15.75" customHeight="1">
      <c r="A26" s="141" t="s">
        <v>582</v>
      </c>
      <c r="B26" s="26"/>
      <c r="C26" s="26"/>
      <c r="D26" s="26"/>
      <c r="E26" s="27"/>
      <c r="F26" s="57"/>
      <c r="G26" s="142"/>
      <c r="H26" s="101"/>
    </row>
    <row r="27" ht="15.75" customHeight="1">
      <c r="A27" s="58" t="s">
        <v>583</v>
      </c>
      <c r="B27" s="58" t="s">
        <v>584</v>
      </c>
      <c r="C27" s="58" t="s">
        <v>585</v>
      </c>
      <c r="D27" s="58" t="s">
        <v>586</v>
      </c>
      <c r="E27" s="133" t="s">
        <v>587</v>
      </c>
      <c r="F27" s="58" t="s">
        <v>588</v>
      </c>
      <c r="G27" s="31"/>
    </row>
    <row r="28" ht="15.75" customHeight="1">
      <c r="A28" s="164" t="s">
        <v>589</v>
      </c>
      <c r="B28" s="165">
        <v>440.0</v>
      </c>
      <c r="C28" s="166" t="s">
        <v>590</v>
      </c>
      <c r="D28" s="88">
        <v>4.0</v>
      </c>
      <c r="E28" s="167">
        <v>20.0</v>
      </c>
      <c r="F28" s="87" t="s">
        <v>591</v>
      </c>
      <c r="G28" s="31"/>
    </row>
    <row r="29" ht="15.75" customHeight="1">
      <c r="A29" s="168" t="s">
        <v>592</v>
      </c>
      <c r="B29" s="165">
        <v>319.0</v>
      </c>
      <c r="C29" s="166" t="s">
        <v>593</v>
      </c>
      <c r="D29" s="88">
        <v>2.0</v>
      </c>
      <c r="E29" s="167">
        <v>20.0</v>
      </c>
      <c r="F29" s="87" t="s">
        <v>594</v>
      </c>
      <c r="G29" s="31"/>
    </row>
    <row r="30" ht="15.75" customHeight="1">
      <c r="A30" s="168" t="s">
        <v>595</v>
      </c>
      <c r="B30" s="165">
        <v>73.0</v>
      </c>
      <c r="C30" s="166" t="s">
        <v>596</v>
      </c>
      <c r="D30" s="88">
        <v>2.0</v>
      </c>
      <c r="E30" s="167">
        <v>20.0</v>
      </c>
      <c r="F30" s="87" t="s">
        <v>597</v>
      </c>
      <c r="G30" s="31"/>
    </row>
    <row r="31" ht="15.75" customHeight="1">
      <c r="A31" s="168" t="s">
        <v>598</v>
      </c>
      <c r="B31" s="165">
        <v>165.0</v>
      </c>
      <c r="C31" s="166" t="s">
        <v>599</v>
      </c>
      <c r="D31" s="88">
        <v>2.0</v>
      </c>
      <c r="E31" s="167">
        <v>20.0</v>
      </c>
      <c r="F31" s="87" t="s">
        <v>600</v>
      </c>
      <c r="G31" s="31"/>
    </row>
    <row r="32" ht="15.75" customHeight="1">
      <c r="A32" s="169"/>
      <c r="B32" s="170"/>
      <c r="C32" s="171"/>
      <c r="D32" s="91"/>
      <c r="E32" s="90"/>
      <c r="F32" s="172"/>
      <c r="G32" s="31"/>
      <c r="H32" s="101"/>
    </row>
    <row r="33" ht="15.75" customHeight="1">
      <c r="A33" s="173" t="s">
        <v>601</v>
      </c>
      <c r="B33" s="152"/>
      <c r="C33" s="152"/>
      <c r="D33" s="152"/>
      <c r="E33" s="153"/>
      <c r="F33" s="57"/>
      <c r="G33" s="31"/>
      <c r="H33" s="101"/>
    </row>
    <row r="34" ht="15.75" customHeight="1">
      <c r="A34" s="154"/>
      <c r="B34" s="58" t="s">
        <v>602</v>
      </c>
      <c r="C34" s="58" t="s">
        <v>603</v>
      </c>
      <c r="D34" s="58" t="s">
        <v>604</v>
      </c>
      <c r="E34" s="57"/>
      <c r="F34" s="58" t="s">
        <v>605</v>
      </c>
      <c r="G34" s="31"/>
      <c r="H34" s="101"/>
    </row>
    <row r="35" ht="15.75" customHeight="1">
      <c r="A35" s="59" t="s">
        <v>606</v>
      </c>
      <c r="B35" s="155">
        <v>169.0</v>
      </c>
      <c r="C35" s="59" t="s">
        <v>607</v>
      </c>
      <c r="D35" s="145">
        <v>4.0</v>
      </c>
      <c r="E35" s="167">
        <v>5.0</v>
      </c>
      <c r="F35" s="59" t="s">
        <v>608</v>
      </c>
      <c r="G35" s="31"/>
      <c r="H35" s="101"/>
    </row>
    <row r="36" ht="15.75" customHeight="1">
      <c r="A36" s="174" t="s">
        <v>609</v>
      </c>
      <c r="B36" s="155">
        <v>63.2</v>
      </c>
      <c r="C36" s="59" t="s">
        <v>610</v>
      </c>
      <c r="D36" s="145">
        <v>4.0</v>
      </c>
      <c r="E36" s="167">
        <v>5.0</v>
      </c>
      <c r="F36" s="59" t="s">
        <v>611</v>
      </c>
      <c r="G36" s="31"/>
      <c r="H36" s="101"/>
    </row>
    <row r="37" ht="15.75" customHeight="1">
      <c r="A37" s="59" t="s">
        <v>612</v>
      </c>
      <c r="B37" s="155">
        <v>2935.0</v>
      </c>
      <c r="C37" s="59" t="s">
        <v>613</v>
      </c>
      <c r="D37" s="145">
        <v>4.0</v>
      </c>
      <c r="E37" s="167">
        <v>5.0</v>
      </c>
      <c r="F37" s="59" t="s">
        <v>614</v>
      </c>
      <c r="G37" s="31"/>
      <c r="H37" s="101"/>
    </row>
    <row r="38" ht="15.75" customHeight="1">
      <c r="A38" s="59" t="s">
        <v>615</v>
      </c>
      <c r="B38" s="155">
        <v>94.0</v>
      </c>
      <c r="C38" s="59" t="s">
        <v>616</v>
      </c>
      <c r="D38" s="145">
        <v>5.0</v>
      </c>
      <c r="E38" s="167">
        <v>5.0</v>
      </c>
      <c r="F38" s="59" t="s">
        <v>617</v>
      </c>
      <c r="G38" s="31"/>
      <c r="H38" s="101"/>
    </row>
    <row r="39" ht="15.75" customHeight="1">
      <c r="A39" s="59" t="s">
        <v>618</v>
      </c>
      <c r="B39" s="155">
        <v>87.9</v>
      </c>
      <c r="C39" s="59" t="s">
        <v>619</v>
      </c>
      <c r="D39" s="145">
        <v>4.0</v>
      </c>
      <c r="E39" s="167">
        <v>5.0</v>
      </c>
      <c r="F39" s="59" t="s">
        <v>620</v>
      </c>
      <c r="G39" s="31"/>
      <c r="H39" s="101"/>
    </row>
    <row r="40" ht="15.75" customHeight="1">
      <c r="A40" s="42"/>
      <c r="B40" s="160"/>
      <c r="C40" s="42"/>
      <c r="D40" s="161"/>
      <c r="E40" s="42"/>
      <c r="F40" s="42"/>
      <c r="G40" s="31"/>
      <c r="H40" s="101"/>
    </row>
    <row r="41" ht="15.75" customHeight="1">
      <c r="A41" s="175"/>
      <c r="B41" s="2"/>
      <c r="C41" s="2"/>
      <c r="D41" s="2"/>
      <c r="E41" s="2"/>
      <c r="F41" s="2"/>
      <c r="G41" s="31"/>
    </row>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8:F8"/>
    <mergeCell ref="A9:B9"/>
    <mergeCell ref="A15:B15"/>
    <mergeCell ref="A16:F16"/>
    <mergeCell ref="A17:F17"/>
    <mergeCell ref="A18:B18"/>
    <mergeCell ref="A24:B24"/>
    <mergeCell ref="A25:F25"/>
    <mergeCell ref="A26:E26"/>
    <mergeCell ref="G26:G41"/>
    <mergeCell ref="A33:A34"/>
    <mergeCell ref="A41:F41"/>
    <mergeCell ref="A1:G1"/>
    <mergeCell ref="A2:F2"/>
    <mergeCell ref="G2:G25"/>
    <mergeCell ref="A4:F4"/>
    <mergeCell ref="C5:F5"/>
    <mergeCell ref="C6:F6"/>
    <mergeCell ref="A7:F7"/>
  </mergeCells>
  <dataValidations>
    <dataValidation type="list" allowBlank="1" sqref="B10:B14">
      <formula1>$A$28:$A$32</formula1>
    </dataValidation>
  </dataValidation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pageSetUpPr/>
  </sheetPr>
  <sheetViews>
    <sheetView workbookViewId="0"/>
  </sheetViews>
  <sheetFormatPr customHeight="1" defaultColWidth="12.63" defaultRowHeight="15.0"/>
  <cols>
    <col customWidth="1" min="1" max="4" width="25.13"/>
    <col customWidth="1" min="5" max="5" width="2.63"/>
    <col customWidth="1" min="11" max="11" width="2.63"/>
  </cols>
  <sheetData>
    <row r="1" ht="15.75" customHeight="1">
      <c r="A1" s="20" t="s">
        <v>621</v>
      </c>
      <c r="B1" s="2"/>
      <c r="C1" s="2"/>
      <c r="D1" s="2"/>
      <c r="E1" s="2"/>
      <c r="F1" s="2"/>
      <c r="G1" s="2"/>
      <c r="H1" s="2"/>
      <c r="I1" s="2"/>
      <c r="J1" s="2"/>
      <c r="K1" s="28"/>
    </row>
    <row r="2" ht="15.75" customHeight="1">
      <c r="A2" s="3"/>
      <c r="B2" s="2"/>
      <c r="C2" s="2"/>
      <c r="D2" s="2"/>
      <c r="E2" s="2"/>
      <c r="F2" s="23"/>
      <c r="G2" s="23"/>
      <c r="H2" s="23"/>
      <c r="I2" s="23"/>
      <c r="J2" s="23"/>
      <c r="K2" s="31"/>
    </row>
    <row r="3" ht="15.75" customHeight="1">
      <c r="A3" s="50" t="s">
        <v>622</v>
      </c>
      <c r="F3" s="23"/>
      <c r="G3" s="23"/>
      <c r="H3" s="23"/>
      <c r="I3" s="23"/>
      <c r="J3" s="23"/>
      <c r="K3" s="31"/>
    </row>
    <row r="4" ht="15.75" customHeight="1">
      <c r="A4" s="3"/>
      <c r="B4" s="2"/>
      <c r="C4" s="2"/>
      <c r="D4" s="2"/>
      <c r="E4" s="2"/>
      <c r="F4" s="23"/>
      <c r="G4" s="23"/>
      <c r="H4" s="23"/>
      <c r="I4" s="23"/>
      <c r="J4" s="23"/>
      <c r="K4" s="31"/>
    </row>
    <row r="5" ht="15.75" customHeight="1">
      <c r="A5" s="23"/>
      <c r="B5" s="176" t="s">
        <v>623</v>
      </c>
      <c r="C5" s="176" t="s">
        <v>624</v>
      </c>
      <c r="D5" s="10"/>
      <c r="E5" s="8"/>
      <c r="F5" s="23"/>
      <c r="G5" s="23"/>
      <c r="H5" s="23"/>
      <c r="I5" s="23"/>
      <c r="J5" s="23"/>
      <c r="K5" s="31"/>
    </row>
    <row r="6" ht="15.75" customHeight="1">
      <c r="A6" s="177" t="s">
        <v>625</v>
      </c>
      <c r="B6" s="178">
        <f>SUM(C14:C15,C21:C22)</f>
        <v>0</v>
      </c>
      <c r="C6" s="179" t="str">
        <f>IFERROR(__xludf.DUMMYFUNCTION("IFERROR(AVERAGE.WEIGHTED(CONCAT(C14:C15,C21:C22),CONCAT(D14:D15,D21:D22),"" ""))"),"")</f>
        <v/>
      </c>
      <c r="D6" s="11"/>
      <c r="F6" s="23"/>
      <c r="G6" s="23"/>
      <c r="H6" s="23"/>
      <c r="I6" s="23"/>
      <c r="J6" s="23"/>
      <c r="K6" s="31"/>
    </row>
    <row r="7" ht="15.75" customHeight="1">
      <c r="A7" s="130" t="s">
        <v>626</v>
      </c>
      <c r="B7" s="48">
        <f>SUM(C16,C23:C26)</f>
        <v>0</v>
      </c>
      <c r="C7" s="180" t="str">
        <f>IFERROR(__xludf.DUMMYFUNCTION("IFERROR(AVERAGE.WEIGHTED(CONCAT(C16,C23:C26),CONCAT(D16,D23:D26),"" ""))"),"")</f>
        <v/>
      </c>
      <c r="D7" s="11"/>
      <c r="F7" s="23"/>
      <c r="G7" s="23"/>
      <c r="H7" s="23"/>
      <c r="I7" s="23"/>
      <c r="J7" s="23"/>
      <c r="K7" s="31"/>
    </row>
    <row r="8" ht="15.75" customHeight="1">
      <c r="A8" s="130" t="s">
        <v>627</v>
      </c>
      <c r="B8" s="48">
        <f>SUM(C17,C27:C28)</f>
        <v>12.95</v>
      </c>
      <c r="C8" s="180" t="str">
        <f>IFERROR(__xludf.DUMMYFUNCTION("IFERROR(AVERAGE.WEIGHTED(CONCAT(C17,C27:C28),CONCAT(D17,D27:D28),"" ""))"),"")</f>
        <v/>
      </c>
      <c r="D8" s="11"/>
      <c r="F8" s="23"/>
      <c r="G8" s="23"/>
      <c r="H8" s="23"/>
      <c r="I8" s="23"/>
      <c r="J8" s="23"/>
      <c r="K8" s="31"/>
    </row>
    <row r="9" ht="15.75" customHeight="1">
      <c r="A9" s="130" t="s">
        <v>628</v>
      </c>
      <c r="B9" s="48">
        <f>SUM(C18,C29:C31)</f>
        <v>0</v>
      </c>
      <c r="C9" s="180" t="str">
        <f>IFERROR(__xludf.DUMMYFUNCTION("IFERROR(AVERAGE.WEIGHTED(CONCAT(C18,C29:C30),CONCAT(D18,D29:D30),"" ""))"),"")</f>
        <v/>
      </c>
      <c r="D9" s="11"/>
      <c r="F9" s="23"/>
      <c r="G9" s="23"/>
      <c r="H9" s="23"/>
      <c r="I9" s="23"/>
      <c r="J9" s="23"/>
      <c r="K9" s="31"/>
    </row>
    <row r="10" ht="15.75" customHeight="1">
      <c r="A10" s="130" t="s">
        <v>629</v>
      </c>
      <c r="B10" s="48">
        <f>SUM(C19,C31)</f>
        <v>0</v>
      </c>
      <c r="C10" s="181" t="str">
        <f>IFERROR(__xludf.DUMMYFUNCTION("IFERROR(AVERAGE.WEIGHTED(CONCAT(C19,C31),CONCAT(D19,D31),"" ""))"),"")</f>
        <v/>
      </c>
      <c r="D10" s="11"/>
      <c r="F10" s="23"/>
      <c r="G10" s="23"/>
      <c r="H10" s="23"/>
      <c r="I10" s="23"/>
      <c r="J10" s="23"/>
      <c r="K10" s="31"/>
    </row>
    <row r="11" ht="15.75" customHeight="1">
      <c r="A11" s="182" t="s">
        <v>630</v>
      </c>
      <c r="B11" s="183">
        <f>SUM(B6:B10)</f>
        <v>12.95</v>
      </c>
      <c r="C11" s="182" t="str">
        <f>IFERROR(__xludf.DUMMYFUNCTION("IFERROR(AVERAGE.WEIGHTED(B6:B10,C6:C10),"" "")")," ")</f>
        <v> </v>
      </c>
      <c r="D11" s="11"/>
      <c r="F11" s="23"/>
      <c r="G11" s="23"/>
      <c r="H11" s="23"/>
      <c r="I11" s="23"/>
      <c r="J11" s="23"/>
      <c r="K11" s="31"/>
    </row>
    <row r="12" ht="15.75" customHeight="1">
      <c r="A12" s="3"/>
      <c r="B12" s="2"/>
      <c r="C12" s="2"/>
      <c r="D12" s="11"/>
      <c r="F12" s="23"/>
      <c r="G12" s="23"/>
      <c r="H12" s="23"/>
      <c r="I12" s="23"/>
      <c r="J12" s="23"/>
      <c r="K12" s="31"/>
    </row>
    <row r="13" ht="15.75" customHeight="1">
      <c r="A13" s="3"/>
      <c r="B13" s="2"/>
      <c r="C13" s="176" t="s">
        <v>631</v>
      </c>
      <c r="D13" s="176" t="s">
        <v>632</v>
      </c>
      <c r="E13" s="28"/>
      <c r="F13" s="23"/>
      <c r="G13" s="23"/>
      <c r="H13" s="23"/>
      <c r="I13" s="23"/>
      <c r="J13" s="23"/>
      <c r="K13" s="31"/>
    </row>
    <row r="14" ht="15.75" customHeight="1">
      <c r="A14" s="177" t="s">
        <v>633</v>
      </c>
      <c r="B14" s="184" t="s">
        <v>634</v>
      </c>
      <c r="C14" s="185">
        <f>Energy!D17</f>
        <v>0</v>
      </c>
      <c r="D14" s="177" t="str">
        <f>Energy!E17</f>
        <v> </v>
      </c>
      <c r="E14" s="31"/>
      <c r="F14" s="23"/>
      <c r="G14" s="23"/>
      <c r="H14" s="23"/>
      <c r="I14" s="23"/>
      <c r="J14" s="23"/>
      <c r="K14" s="31"/>
    </row>
    <row r="15" ht="15.75" customHeight="1">
      <c r="A15" s="186"/>
      <c r="B15" s="184" t="s">
        <v>635</v>
      </c>
      <c r="C15" s="187">
        <f>Energy!D25</f>
        <v>0</v>
      </c>
      <c r="D15" s="188" t="str">
        <f>Energy!E25</f>
        <v> </v>
      </c>
      <c r="E15" s="31"/>
      <c r="F15" s="23"/>
      <c r="G15" s="23"/>
      <c r="H15" s="23"/>
      <c r="I15" s="23"/>
      <c r="J15" s="23"/>
      <c r="K15" s="31"/>
    </row>
    <row r="16" ht="15.75" customHeight="1">
      <c r="A16" s="130" t="s">
        <v>636</v>
      </c>
      <c r="B16" s="184" t="s">
        <v>637</v>
      </c>
      <c r="C16" s="187">
        <f>'Food service'!D14</f>
        <v>0</v>
      </c>
      <c r="D16" s="188" t="str">
        <f>'Food service'!E14</f>
        <v> </v>
      </c>
      <c r="E16" s="31"/>
      <c r="F16" s="3"/>
      <c r="G16" s="2"/>
      <c r="H16" s="2"/>
      <c r="I16" s="2"/>
      <c r="J16" s="2"/>
      <c r="K16" s="31"/>
    </row>
    <row r="17" ht="15.75" customHeight="1">
      <c r="A17" s="130" t="s">
        <v>638</v>
      </c>
      <c r="B17" s="184" t="s">
        <v>639</v>
      </c>
      <c r="C17" s="187">
        <f>Travel!D14</f>
        <v>12.95</v>
      </c>
      <c r="D17" s="188">
        <f>Travel!E14</f>
        <v>2</v>
      </c>
      <c r="E17" s="31"/>
      <c r="F17" s="23"/>
      <c r="G17" s="23"/>
      <c r="H17" s="23"/>
      <c r="I17" s="23"/>
      <c r="J17" s="23"/>
      <c r="K17" s="31"/>
    </row>
    <row r="18" ht="15.75" customHeight="1">
      <c r="A18" s="130" t="s">
        <v>640</v>
      </c>
      <c r="B18" s="184" t="s">
        <v>641</v>
      </c>
      <c r="C18" s="187">
        <f>Supplies!E15</f>
        <v>0</v>
      </c>
      <c r="D18" s="188" t="str">
        <f>Supplies!F15</f>
        <v> </v>
      </c>
      <c r="E18" s="31"/>
      <c r="F18" s="23"/>
      <c r="G18" s="23"/>
      <c r="H18" s="23"/>
      <c r="I18" s="23"/>
      <c r="J18" s="23"/>
      <c r="K18" s="31"/>
    </row>
    <row r="19" ht="15.75" customHeight="1">
      <c r="A19" s="130" t="s">
        <v>642</v>
      </c>
      <c r="B19" s="184" t="s">
        <v>643</v>
      </c>
      <c r="C19" s="189" t="str">
        <f>'Fixed assets'!E15</f>
        <v> </v>
      </c>
      <c r="D19" s="190" t="str">
        <f>Supplies!F23</f>
        <v> </v>
      </c>
      <c r="E19" s="31"/>
      <c r="F19" s="23"/>
      <c r="G19" s="23"/>
      <c r="H19" s="23"/>
      <c r="I19" s="23"/>
      <c r="J19" s="23"/>
      <c r="K19" s="31"/>
    </row>
    <row r="20" ht="15.75" customHeight="1">
      <c r="A20" s="3"/>
      <c r="B20" s="2"/>
      <c r="C20" s="2"/>
      <c r="D20" s="2"/>
      <c r="E20" s="31"/>
      <c r="F20" s="23"/>
      <c r="G20" s="23"/>
      <c r="H20" s="23"/>
      <c r="I20" s="23"/>
      <c r="J20" s="23"/>
      <c r="K20" s="31"/>
    </row>
    <row r="21" ht="15.75" customHeight="1">
      <c r="A21" s="177" t="s">
        <v>644</v>
      </c>
      <c r="B21" s="51" t="s">
        <v>645</v>
      </c>
      <c r="C21" s="191">
        <f>Energy!D33</f>
        <v>0</v>
      </c>
      <c r="D21" s="177" t="str">
        <f>Energy!E33</f>
        <v> </v>
      </c>
      <c r="E21" s="31"/>
      <c r="F21" s="23"/>
      <c r="G21" s="23"/>
      <c r="H21" s="23"/>
      <c r="I21" s="23"/>
      <c r="J21" s="23"/>
      <c r="K21" s="31"/>
    </row>
    <row r="22" ht="15.75" customHeight="1">
      <c r="A22" s="186"/>
      <c r="B22" s="192" t="s">
        <v>646</v>
      </c>
      <c r="C22" s="187">
        <f>Energy!D41</f>
        <v>0</v>
      </c>
      <c r="D22" s="188" t="str">
        <f>Energy!E41</f>
        <v> </v>
      </c>
      <c r="E22" s="31"/>
      <c r="F22" s="23"/>
      <c r="G22" s="23"/>
      <c r="H22" s="23"/>
      <c r="I22" s="23"/>
      <c r="J22" s="23"/>
      <c r="K22" s="31"/>
    </row>
    <row r="23" ht="15.75" customHeight="1">
      <c r="A23" s="177" t="s">
        <v>647</v>
      </c>
      <c r="B23" s="192" t="s">
        <v>648</v>
      </c>
      <c r="C23" s="187">
        <f>'Food service'!D25</f>
        <v>0</v>
      </c>
      <c r="D23" s="188" t="str">
        <f>'Food service'!E25</f>
        <v> </v>
      </c>
      <c r="E23" s="31"/>
      <c r="F23" s="23"/>
      <c r="G23" s="23"/>
      <c r="H23" s="23"/>
      <c r="I23" s="23"/>
      <c r="J23" s="23"/>
      <c r="K23" s="31"/>
    </row>
    <row r="24" ht="15.75" customHeight="1">
      <c r="A24" s="193"/>
      <c r="B24" s="192" t="s">
        <v>649</v>
      </c>
      <c r="C24" s="187">
        <f>'Food service'!D36</f>
        <v>0</v>
      </c>
      <c r="D24" s="188" t="str">
        <f>'Food service'!E36</f>
        <v> </v>
      </c>
      <c r="E24" s="31"/>
      <c r="F24" s="23"/>
      <c r="G24" s="23"/>
      <c r="H24" s="23"/>
      <c r="I24" s="23"/>
      <c r="J24" s="23"/>
      <c r="K24" s="31"/>
    </row>
    <row r="25" ht="15.75" customHeight="1">
      <c r="A25" s="193"/>
      <c r="B25" s="192" t="s">
        <v>650</v>
      </c>
      <c r="C25" s="187">
        <f>'Food service'!D47</f>
        <v>0</v>
      </c>
      <c r="D25" s="188" t="str">
        <f>'Food service'!E47</f>
        <v> </v>
      </c>
      <c r="E25" s="31"/>
      <c r="F25" s="23"/>
      <c r="G25" s="23"/>
      <c r="H25" s="23"/>
      <c r="I25" s="23"/>
      <c r="J25" s="23"/>
      <c r="K25" s="31"/>
    </row>
    <row r="26" ht="15.75" customHeight="1">
      <c r="A26" s="186"/>
      <c r="B26" s="192" t="s">
        <v>651</v>
      </c>
      <c r="C26" s="187">
        <f>'Food service'!D58</f>
        <v>0</v>
      </c>
      <c r="D26" s="188" t="str">
        <f>'Food service'!E58</f>
        <v> </v>
      </c>
      <c r="E26" s="31"/>
      <c r="F26" s="23"/>
      <c r="G26" s="23"/>
      <c r="H26" s="23"/>
      <c r="I26" s="23"/>
      <c r="J26" s="23"/>
      <c r="K26" s="31"/>
    </row>
    <row r="27" ht="15.75" customHeight="1">
      <c r="A27" s="177" t="s">
        <v>652</v>
      </c>
      <c r="B27" s="192" t="s">
        <v>653</v>
      </c>
      <c r="C27" s="187">
        <f>Travel!D22</f>
        <v>0</v>
      </c>
      <c r="D27" s="188" t="str">
        <f>Travel!E22</f>
        <v> </v>
      </c>
      <c r="E27" s="31"/>
      <c r="F27" s="23"/>
      <c r="G27" s="23"/>
      <c r="H27" s="23"/>
      <c r="I27" s="23"/>
      <c r="J27" s="23"/>
      <c r="K27" s="31"/>
    </row>
    <row r="28" ht="15.75" customHeight="1">
      <c r="A28" s="186"/>
      <c r="B28" s="192" t="s">
        <v>654</v>
      </c>
      <c r="C28" s="187">
        <f>Travel!D30</f>
        <v>0</v>
      </c>
      <c r="D28" s="188" t="str">
        <f>Travel!E30</f>
        <v> </v>
      </c>
      <c r="E28" s="31"/>
      <c r="F28" s="23"/>
      <c r="G28" s="23"/>
      <c r="H28" s="23"/>
      <c r="I28" s="23"/>
      <c r="J28" s="23"/>
      <c r="K28" s="31"/>
    </row>
    <row r="29" ht="15.75" customHeight="1">
      <c r="A29" s="177" t="s">
        <v>655</v>
      </c>
      <c r="B29" s="192" t="s">
        <v>656</v>
      </c>
      <c r="C29" s="187">
        <f>Supplies!E23</f>
        <v>0</v>
      </c>
      <c r="D29" s="188" t="str">
        <f>Supplies!F23</f>
        <v> </v>
      </c>
      <c r="E29" s="31"/>
      <c r="F29" s="23"/>
      <c r="G29" s="23"/>
      <c r="H29" s="23"/>
      <c r="I29" s="23"/>
      <c r="J29" s="23"/>
      <c r="K29" s="31"/>
    </row>
    <row r="30" ht="15.75" customHeight="1">
      <c r="A30" s="186"/>
      <c r="B30" s="192" t="s">
        <v>657</v>
      </c>
      <c r="C30" s="187">
        <f>Supplies!D31</f>
        <v>0</v>
      </c>
      <c r="D30" s="188" t="str">
        <f>Supplies!E31</f>
        <v> </v>
      </c>
      <c r="E30" s="10"/>
      <c r="F30" s="8"/>
      <c r="G30" s="8"/>
      <c r="H30" s="8"/>
      <c r="I30" s="8"/>
      <c r="J30" s="8"/>
      <c r="K30" s="8"/>
    </row>
    <row r="31" ht="15.75" customHeight="1">
      <c r="A31" s="130" t="s">
        <v>658</v>
      </c>
      <c r="B31" s="192" t="s">
        <v>659</v>
      </c>
      <c r="C31" s="189" t="str">
        <f>'Fixed assets'!E24</f>
        <v> </v>
      </c>
      <c r="D31" s="190" t="str">
        <f>'Fixed assets'!F24</f>
        <v> </v>
      </c>
      <c r="E31" s="11"/>
    </row>
    <row r="32" ht="15.75" customHeight="1">
      <c r="A32" s="23"/>
      <c r="B32" s="182" t="s">
        <v>660</v>
      </c>
      <c r="C32" s="183">
        <f>SUM(C14:C19,C21:C31)</f>
        <v>12.95</v>
      </c>
      <c r="D32" s="182" t="str">
        <f>IFERROR(__xludf.DUMMYFUNCTION("IFERROR(AVERAGE.WEIGHTED(C14:C31,D14:D31),"" "")")," ")</f>
        <v> </v>
      </c>
      <c r="E32" s="11"/>
    </row>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5:E12"/>
    <mergeCell ref="E13:E29"/>
    <mergeCell ref="A14:A15"/>
    <mergeCell ref="F16:J16"/>
    <mergeCell ref="A20:D20"/>
    <mergeCell ref="A21:A22"/>
    <mergeCell ref="A23:A26"/>
    <mergeCell ref="A27:A28"/>
    <mergeCell ref="A29:A30"/>
    <mergeCell ref="A1:J1"/>
    <mergeCell ref="K1:K29"/>
    <mergeCell ref="A2:E2"/>
    <mergeCell ref="A3:E3"/>
    <mergeCell ref="A4:E4"/>
    <mergeCell ref="A12:C12"/>
    <mergeCell ref="A13:B13"/>
    <mergeCell ref="E30:K32"/>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4" max="4" width="2.63"/>
    <col customWidth="1" min="9" max="9" width="2.63"/>
  </cols>
  <sheetData>
    <row r="1" ht="15.75" customHeight="1">
      <c r="A1" s="194"/>
      <c r="B1" s="2"/>
      <c r="C1" s="2"/>
      <c r="D1" s="2"/>
      <c r="E1" s="2"/>
      <c r="F1" s="2"/>
      <c r="G1" s="2"/>
      <c r="H1" s="2"/>
      <c r="I1" s="2"/>
    </row>
    <row r="2" ht="15.75" customHeight="1">
      <c r="A2" s="28"/>
      <c r="B2" s="92" t="s">
        <v>661</v>
      </c>
      <c r="C2" s="27"/>
      <c r="D2" s="28"/>
      <c r="E2" s="29" t="s">
        <v>662</v>
      </c>
      <c r="I2" s="28"/>
    </row>
    <row r="3" ht="15.75" customHeight="1">
      <c r="A3" s="31"/>
      <c r="B3" s="96" t="s">
        <v>663</v>
      </c>
      <c r="C3" s="96">
        <v>0.0</v>
      </c>
      <c r="D3" s="31"/>
      <c r="I3" s="31"/>
    </row>
    <row r="4" ht="15.75" customHeight="1">
      <c r="A4" s="31"/>
      <c r="B4" s="96" t="s">
        <v>664</v>
      </c>
      <c r="C4" s="96">
        <v>1.0</v>
      </c>
      <c r="D4" s="31"/>
      <c r="I4" s="31"/>
    </row>
    <row r="5" ht="15.75" customHeight="1">
      <c r="A5" s="31"/>
      <c r="B5" s="96" t="s">
        <v>665</v>
      </c>
      <c r="C5" s="96">
        <v>2.0</v>
      </c>
      <c r="D5" s="31"/>
      <c r="I5" s="31"/>
    </row>
    <row r="6" ht="15.75" customHeight="1">
      <c r="A6" s="31"/>
      <c r="B6" s="96" t="s">
        <v>666</v>
      </c>
      <c r="C6" s="96">
        <v>3.0</v>
      </c>
      <c r="D6" s="31"/>
      <c r="I6" s="31"/>
    </row>
    <row r="7" ht="15.75" customHeight="1">
      <c r="A7" s="31"/>
      <c r="B7" s="96" t="s">
        <v>667</v>
      </c>
      <c r="C7" s="96">
        <v>4.0</v>
      </c>
      <c r="D7" s="31"/>
      <c r="I7" s="31"/>
    </row>
    <row r="8" ht="15.75" customHeight="1">
      <c r="A8" s="31"/>
      <c r="B8" s="96" t="s">
        <v>668</v>
      </c>
      <c r="C8" s="96">
        <v>5.0</v>
      </c>
      <c r="D8" s="31"/>
      <c r="I8" s="31"/>
    </row>
    <row r="9" ht="15.75" customHeight="1">
      <c r="A9" s="31"/>
      <c r="B9" s="50" t="s">
        <v>669</v>
      </c>
      <c r="D9" s="31"/>
      <c r="I9" s="31"/>
    </row>
    <row r="10" ht="15.75" customHeight="1">
      <c r="A10" s="31"/>
      <c r="D10" s="31"/>
      <c r="I10" s="31"/>
    </row>
    <row r="11" ht="15.75" customHeight="1">
      <c r="A11" s="31"/>
      <c r="D11" s="31"/>
      <c r="I11" s="31"/>
    </row>
    <row r="12" ht="15.75" customHeight="1">
      <c r="A12" s="31"/>
      <c r="D12" s="31"/>
      <c r="I12" s="31"/>
    </row>
    <row r="13" ht="15.75" customHeight="1">
      <c r="A13" s="31"/>
      <c r="D13" s="31"/>
      <c r="I13" s="31"/>
    </row>
    <row r="14" ht="15.75" customHeight="1">
      <c r="A14" s="31"/>
      <c r="D14" s="31"/>
      <c r="I14" s="31"/>
    </row>
    <row r="15" ht="15.75" customHeight="1">
      <c r="A15" s="31"/>
      <c r="D15" s="31"/>
      <c r="I15" s="31"/>
    </row>
    <row r="16" ht="15.75" customHeight="1">
      <c r="A16" s="31"/>
      <c r="D16" s="31"/>
      <c r="I16" s="31"/>
    </row>
    <row r="17" ht="15.75" customHeight="1">
      <c r="A17" s="31"/>
      <c r="D17" s="31"/>
      <c r="I17" s="31"/>
    </row>
    <row r="18" ht="15.75" customHeight="1">
      <c r="A18" s="31"/>
      <c r="D18" s="31"/>
      <c r="I18" s="31"/>
    </row>
    <row r="19" ht="15.75" customHeight="1">
      <c r="A19" s="31"/>
      <c r="D19" s="31"/>
      <c r="I19" s="31"/>
    </row>
    <row r="20" ht="15.75" customHeight="1">
      <c r="A20" s="31"/>
      <c r="D20" s="31"/>
      <c r="I20" s="31"/>
    </row>
    <row r="21" ht="15.75" customHeight="1">
      <c r="A21" s="31"/>
      <c r="D21" s="31"/>
      <c r="I21" s="31"/>
    </row>
    <row r="22" ht="15.75" customHeight="1">
      <c r="A22" s="31"/>
      <c r="D22" s="31"/>
      <c r="I22" s="31"/>
    </row>
    <row r="23" ht="15.75" customHeight="1">
      <c r="A23" s="31"/>
      <c r="D23" s="31"/>
      <c r="I23" s="31"/>
    </row>
    <row r="24" ht="15.75" customHeight="1">
      <c r="A24" s="31"/>
      <c r="D24" s="31"/>
      <c r="I24" s="31"/>
    </row>
    <row r="25" ht="15.75" customHeight="1">
      <c r="A25" s="31"/>
      <c r="D25" s="31"/>
      <c r="I25" s="31"/>
    </row>
    <row r="26" ht="15.75" customHeight="1">
      <c r="A26" s="31"/>
      <c r="D26" s="31"/>
      <c r="I26" s="31"/>
    </row>
    <row r="27" ht="15.75" customHeight="1">
      <c r="A27" s="31"/>
      <c r="D27" s="31"/>
      <c r="I27" s="31"/>
    </row>
    <row r="28" ht="15.75" customHeight="1">
      <c r="A28" s="31"/>
      <c r="D28" s="31"/>
      <c r="I28" s="31"/>
    </row>
    <row r="29" ht="15.75" customHeight="1">
      <c r="A29" s="3"/>
      <c r="B29" s="2"/>
      <c r="C29" s="2"/>
      <c r="D29" s="2"/>
      <c r="E29" s="2"/>
      <c r="F29" s="2"/>
      <c r="G29" s="2"/>
      <c r="H29" s="2"/>
      <c r="I29" s="2"/>
    </row>
    <row r="30" ht="15.75" hidden="1"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I1"/>
    <mergeCell ref="A2:A28"/>
    <mergeCell ref="B2:C2"/>
    <mergeCell ref="D2:D28"/>
    <mergeCell ref="E2:H2"/>
    <mergeCell ref="I2:I28"/>
    <mergeCell ref="B9:C28"/>
    <mergeCell ref="A29:I29"/>
  </mergeCells>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