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codeName="ThisWorkbook"/>
  <mc:AlternateContent xmlns:mc="http://schemas.openxmlformats.org/markup-compatibility/2006">
    <mc:Choice Requires="x15">
      <x15ac:absPath xmlns:x15ac="http://schemas.microsoft.com/office/spreadsheetml/2010/11/ac" url="C:\Users\ABDVO\OneDrive\Documents\GitHub\rapport-de-stage\"/>
    </mc:Choice>
  </mc:AlternateContent>
  <xr:revisionPtr revIDLastSave="0" documentId="13_ncr:1_{F4970906-FECC-4C27-91DC-52794B0AE5F1}" xr6:coauthVersionLast="47" xr6:coauthVersionMax="47" xr10:uidLastSave="{00000000-0000-0000-0000-000000000000}"/>
  <bookViews>
    <workbookView xWindow="-120" yWindow="-120" windowWidth="20730" windowHeight="1176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workbook>
</file>

<file path=xl/calcChain.xml><?xml version="1.0" encoding="utf-8"?>
<calcChain xmlns="http://schemas.openxmlformats.org/spreadsheetml/2006/main">
  <c r="H38" i="9" l="1"/>
  <c r="H39" i="9"/>
  <c r="H40" i="9"/>
  <c r="BU7" i="9"/>
  <c r="H10" i="9"/>
  <c r="H11" i="9"/>
  <c r="H12" i="9"/>
  <c r="H14" i="9"/>
  <c r="H15" i="9"/>
  <c r="H16" i="9"/>
  <c r="H17" i="9"/>
  <c r="H18" i="9"/>
  <c r="H19" i="9"/>
  <c r="H20" i="9"/>
  <c r="H21" i="9"/>
  <c r="H22" i="9"/>
  <c r="H23" i="9"/>
  <c r="H24" i="9"/>
  <c r="H25" i="9"/>
  <c r="H26" i="9"/>
  <c r="H27" i="9"/>
  <c r="H28" i="9"/>
  <c r="H29" i="9"/>
  <c r="H30" i="9"/>
  <c r="H31" i="9"/>
  <c r="H32" i="9"/>
  <c r="H33" i="9"/>
  <c r="H34" i="9"/>
  <c r="H35" i="9"/>
  <c r="H36" i="9"/>
  <c r="H37" i="9"/>
  <c r="H9" i="9"/>
  <c r="F9" i="9"/>
  <c r="E8" i="9" l="1"/>
  <c r="H8" i="9" s="1"/>
  <c r="K6" i="9" l="1"/>
  <c r="J7" i="9" l="1"/>
  <c r="K4" i="9"/>
  <c r="A8" i="9"/>
  <c r="L6" i="9" l="1"/>
  <c r="M6" i="9" l="1"/>
  <c r="N6" i="9" l="1"/>
  <c r="O6" i="9" l="1"/>
  <c r="K5" i="9"/>
  <c r="P6" i="9" l="1"/>
  <c r="K7" i="9"/>
  <c r="Q6" i="9" l="1"/>
  <c r="L7" i="9"/>
  <c r="R6" i="9" l="1"/>
  <c r="M7" i="9"/>
  <c r="S6" i="9" l="1"/>
  <c r="N7" i="9"/>
  <c r="T6" i="9" l="1"/>
  <c r="O7" i="9"/>
  <c r="U6" i="9" l="1"/>
  <c r="P7" i="9"/>
  <c r="V6" i="9" l="1"/>
  <c r="Q7" i="9"/>
  <c r="R5" i="9"/>
  <c r="R4" i="9"/>
  <c r="W6" i="9" l="1"/>
  <c r="R7" i="9"/>
  <c r="X6" i="9" l="1"/>
  <c r="S7" i="9"/>
  <c r="Y6" i="9" l="1"/>
  <c r="T7" i="9"/>
  <c r="Z6" i="9" l="1"/>
  <c r="U7" i="9"/>
  <c r="AA6" i="9" l="1"/>
  <c r="W7" i="9"/>
  <c r="V7" i="9"/>
  <c r="AB6" i="9" l="1"/>
  <c r="Y5" i="9"/>
  <c r="Y4" i="9"/>
  <c r="X7" i="9"/>
  <c r="AC6" i="9" l="1"/>
  <c r="Y7" i="9"/>
  <c r="AD6" i="9" l="1"/>
  <c r="Z7" i="9"/>
  <c r="AE6" i="9" l="1"/>
  <c r="AA7" i="9"/>
  <c r="AF6" i="9" l="1"/>
  <c r="AB7" i="9"/>
  <c r="AG6" i="9" l="1"/>
  <c r="AC7" i="9"/>
  <c r="AH6" i="9" l="1"/>
  <c r="AD7" i="9"/>
  <c r="AI6" i="9" l="1"/>
  <c r="AF4" i="9"/>
  <c r="AE7" i="9"/>
  <c r="AF5" i="9"/>
  <c r="AJ6" i="9" l="1"/>
  <c r="AF7" i="9"/>
  <c r="AK6" i="9" l="1"/>
  <c r="AG7" i="9"/>
  <c r="AL6" i="9" l="1"/>
  <c r="AH7" i="9"/>
  <c r="AM6" i="9" l="1"/>
  <c r="AI7" i="9"/>
  <c r="AN6" i="9" l="1"/>
  <c r="AJ7" i="9"/>
  <c r="AO6" i="9" l="1"/>
  <c r="AK7" i="9"/>
  <c r="AP6" i="9" l="1"/>
  <c r="AL7" i="9"/>
  <c r="AM5" i="9"/>
  <c r="AM4" i="9"/>
  <c r="AQ6" i="9" l="1"/>
  <c r="AM7" i="9"/>
  <c r="AR6" i="9" l="1"/>
  <c r="AN7" i="9"/>
  <c r="AS6" i="9" l="1"/>
  <c r="AO7" i="9"/>
  <c r="AT6" i="9" l="1"/>
  <c r="AP7" i="9"/>
  <c r="AU6" i="9" l="1"/>
  <c r="AQ7" i="9"/>
  <c r="AV6" i="9" l="1"/>
  <c r="AR7" i="9"/>
  <c r="AW6" i="9" l="1"/>
  <c r="AS7" i="9"/>
  <c r="AT5" i="9"/>
  <c r="AT4" i="9"/>
  <c r="AX6" i="9" l="1"/>
  <c r="AT7" i="9"/>
  <c r="AY6" i="9" l="1"/>
  <c r="AU7" i="9"/>
  <c r="AZ6" i="9" l="1"/>
  <c r="AV7" i="9"/>
  <c r="BA6" i="9" l="1"/>
  <c r="AW7" i="9"/>
  <c r="BB6" i="9" l="1"/>
  <c r="AX7" i="9"/>
  <c r="BC6" i="9" l="1"/>
  <c r="AY7" i="9"/>
  <c r="BD6" i="9" l="1"/>
  <c r="BA5" i="9"/>
  <c r="BA4" i="9"/>
  <c r="AZ7" i="9"/>
  <c r="BE6" i="9" l="1"/>
  <c r="BA7" i="9"/>
  <c r="BF6" i="9" l="1"/>
  <c r="BB7" i="9"/>
  <c r="BG6" i="9" l="1"/>
  <c r="BH6" i="9" s="1"/>
  <c r="BI6" i="9" s="1"/>
  <c r="BC7" i="9"/>
  <c r="BJ6" i="9" l="1"/>
  <c r="BH7" i="9"/>
  <c r="BD7" i="9"/>
  <c r="BK6" i="9" l="1"/>
  <c r="BJ7" i="9" s="1"/>
  <c r="BI7" i="9"/>
  <c r="BE7" i="9"/>
  <c r="BL6" i="9" l="1"/>
  <c r="BK7" i="9" s="1"/>
  <c r="BF7" i="9"/>
  <c r="BM6" i="9" l="1"/>
  <c r="BL7" i="9" s="1"/>
  <c r="BH4" i="9"/>
  <c r="BG7" i="9"/>
  <c r="BH5" i="9"/>
  <c r="BN6" i="9" l="1"/>
  <c r="BO6" i="9" l="1"/>
  <c r="BM7" i="9"/>
  <c r="BO4" i="9" l="1"/>
  <c r="BN7" i="9"/>
  <c r="BP6" i="9"/>
  <c r="BO5" i="9"/>
  <c r="BQ6" i="9" l="1"/>
  <c r="BO7" i="9"/>
  <c r="BP7" i="9" l="1"/>
  <c r="BR6" i="9"/>
  <c r="BQ7" i="9" l="1"/>
  <c r="BS6" i="9"/>
  <c r="BR7" i="9" l="1"/>
  <c r="BT6" i="9"/>
  <c r="BS7" i="9" l="1"/>
  <c r="BU6" i="9"/>
  <c r="BT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D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E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F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G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H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<sst xmlns="http://schemas.openxmlformats.org/spreadsheetml/2006/main" count="172" uniqueCount="162">
  <si>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</si>
  <si>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</si>
  <si>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</si>
  <si>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</si>
  <si>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</si>
  <si>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</si>
  <si>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</si>
  <si>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</si>
  <si>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</si>
  <si>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</si>
  <si>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</si>
  <si>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</si>
  <si>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</si>
  <si>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</si>
  <si>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</si>
  <si>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</si>
  <si>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</si>
  <si>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</si>
  <si>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</si>
  <si>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</si>
  <si>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</si>
  <si>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</si>
  <si>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</si>
  <si>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</si>
  <si>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</si>
  <si>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</si>
  <si>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</si>
  <si>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</si>
  <si>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</si>
  <si>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</si>
  <si>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</si>
  <si>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</si>
  <si>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</si>
  <si>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</si>
  <si>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</si>
  <si>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</si>
  <si>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</si>
  <si>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</si>
  <si>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</si>
  <si>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</si>
  <si>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</si>
  <si>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</si>
  <si>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</si>
  <si>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</si>
  <si>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</si>
  <si>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</si>
  <si>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</si>
  <si>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</si>
  <si>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</si>
  <si>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</si>
  <si>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</si>
  <si>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</si>
  <si>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</si>
  <si>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</si>
  <si>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</si>
  <si>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</si>
  <si>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</si>
  <si>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</si>
  <si>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</si>
  <si>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</si>
  <si>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</si>
  <si>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START</t>
  </si>
  <si>
    <t>END</t>
  </si>
  <si>
    <t>DAYS</t>
  </si>
  <si>
    <t>% DONE</t>
  </si>
  <si>
    <t>WORK DAYS</t>
  </si>
  <si>
    <t>PREDECESSOR</t>
  </si>
  <si>
    <t xml:space="preserve">Display Week </t>
  </si>
  <si>
    <t xml:space="preserve">Project Start Date </t>
  </si>
  <si>
    <t xml:space="preserve">Project Lead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</si>
  <si>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</si>
  <si>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</si>
  <si>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</si>
  <si>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</si>
  <si>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</si>
  <si>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</si>
  <si>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</si>
  <si>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</si>
  <si>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</si>
  <si>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</si>
  <si>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</si>
  <si>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</si>
  <si>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</si>
  <si>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</si>
  <si>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</si>
  <si>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</si>
  <si>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</si>
  <si>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</si>
  <si>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</si>
  <si>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</si>
  <si>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</si>
  <si>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</si>
  <si>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</si>
  <si>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</si>
  <si>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</si>
  <si>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</si>
  <si>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</si>
  <si>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</si>
  <si>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</si>
  <si>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</si>
  <si>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</si>
  <si>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</si>
  <si>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</si>
  <si>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</si>
  <si>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</si>
  <si>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</si>
  <si>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</si>
  <si>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</si>
  <si>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</si>
  <si>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</si>
  <si>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</si>
  <si>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</si>
  <si>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</si>
  <si>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</si>
  <si>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</si>
  <si>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</si>
  <si>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</si>
  <si>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</si>
  <si>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</si>
  <si>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</si>
  <si>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</si>
  <si>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</si>
  <si>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</si>
  <si>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</si>
  <si>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</si>
  <si>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</si>
  <si>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</si>
  <si>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</si>
  <si>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SGSA Project Schedule</t>
  </si>
  <si>
    <t>COPAG</t>
  </si>
  <si>
    <t>Abdelhamid BOULAAJOUL</t>
  </si>
  <si>
    <t>Paramétrer modèle de prix</t>
  </si>
  <si>
    <t>Paramétrer modèle de stockage</t>
  </si>
  <si>
    <t>Paramétrer modèle de suivi</t>
  </si>
  <si>
    <t>Consulter bon de réception</t>
  </si>
  <si>
    <t>Modifier bon de réception</t>
  </si>
  <si>
    <t>Consulter time ligne bon de réception</t>
  </si>
  <si>
    <t>Consulter lignes bons de commande</t>
  </si>
  <si>
    <t>Consulter infos générales bon de réception</t>
  </si>
  <si>
    <t>Affecter lot à bon de réception</t>
  </si>
  <si>
    <t>Créer nouveau lot avec DLC</t>
  </si>
  <si>
    <t>Spécifier filtres pour image de stock</t>
  </si>
  <si>
    <t>Calculer image de stock</t>
  </si>
  <si>
    <t>Consulter mouvement de stock</t>
  </si>
  <si>
    <t>Modifier mouvement de stock</t>
  </si>
  <si>
    <t>Consulter lignes mouvements de stock</t>
  </si>
  <si>
    <t>Consulter infos ligne de mouvement</t>
  </si>
  <si>
    <t>Saisie des emplacements selon type</t>
  </si>
  <si>
    <t>Saisir quantité à expédier</t>
  </si>
  <si>
    <t>Vérifier quantité à expédier</t>
  </si>
  <si>
    <t>Contrôler disponibilité de stock</t>
  </si>
  <si>
    <t>Valider lignes de mouvement de stock</t>
  </si>
  <si>
    <t>Mise à niveau de fiche article</t>
  </si>
  <si>
    <t>Dév. modèles de prix d’article</t>
  </si>
  <si>
    <t>Dév. modèles de dimension de stockage</t>
  </si>
  <si>
    <t>Dév. modèles de dimension de suivi</t>
  </si>
  <si>
    <t>Suppression composante PRICEMODEL</t>
  </si>
  <si>
    <t>Ajout statut VALIDER</t>
  </si>
  <si>
    <t>Gestion statuts DA</t>
  </si>
  <si>
    <t>Bouton passage statut VALIDER</t>
  </si>
  <si>
    <t>Clôture des lignes de DA</t>
  </si>
  <si>
    <t>Réapprendre Angular, et se connecter avec l'équipe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</si>
</sst>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6"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02">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2" fillId="22" borderId="10" xfId="0" applyFont="1" applyFill="1" applyBorder="1" applyAlignment="1">
      <alignment vertical="center"/>
    </xf>
    <xf numFmtId="0" fontId="42" fillId="0" borderId="10" xfId="0" applyFont="1" applyBorder="1" applyAlignment="1">
      <alignment horizontal="left" vertical="center"/>
    </xf>
    <xf numFmtId="0" fontId="42" fillId="0" borderId="10" xfId="0" applyFont="1" applyBorder="1" applyAlignment="1">
      <alignment vertical="center"/>
    </xf>
    <xf numFmtId="9" fontId="47" fillId="23" borderId="11" xfId="40" applyFont="1" applyFill="1" applyBorder="1" applyAlignment="1" applyProtection="1">
      <alignment horizontal="center" vertical="center"/>
    </xf>
    <xf numFmtId="0" fontId="42" fillId="0" borderId="0" xfId="0" applyFont="1" applyAlignment="1">
      <alignment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6" fillId="0" borderId="0" xfId="0" applyFont="1"/>
    <xf numFmtId="0" fontId="1" fillId="0" borderId="0" xfId="0" applyFont="1" applyAlignment="1">
      <alignment vertical="center"/>
    </xf>
    <xf numFmtId="0" fontId="1" fillId="23" borderId="0" xfId="0" applyFont="1" applyFill="1" applyAlignment="1">
      <alignment horizontal="center" vertical="center"/>
    </xf>
    <xf numFmtId="0" fontId="1" fillId="21" borderId="0" xfId="0" applyFont="1" applyFill="1" applyAlignment="1">
      <alignment horizontal="center" vertical="center"/>
    </xf>
    <xf numFmtId="0" fontId="57" fillId="0" borderId="0" xfId="0" applyFont="1" applyAlignment="1">
      <alignment wrapText="1"/>
    </xf>
    <xf numFmtId="0" fontId="37" fillId="0" borderId="0" xfId="34" applyFont="1" applyAlignment="1" applyProtection="1"/>
    <xf numFmtId="0" fontId="57" fillId="0" borderId="0" xfId="0" applyFont="1" applyAlignment="1">
      <alignment horizontal="left" wrapText="1"/>
    </xf>
    <xf numFmtId="0" fontId="57" fillId="0" borderId="0" xfId="0" applyFont="1" applyAlignment="1">
      <alignment vertical="center" wrapText="1"/>
    </xf>
    <xf numFmtId="0" fontId="58" fillId="0" borderId="0" xfId="0" applyFont="1" applyAlignment="1">
      <alignment vertical="center"/>
    </xf>
    <xf numFmtId="0" fontId="58" fillId="0" borderId="0" xfId="0" applyFont="1"/>
    <xf numFmtId="0" fontId="59" fillId="0" borderId="0" xfId="0" applyFont="1" applyAlignment="1">
      <alignment vertical="center" wrapText="1"/>
    </xf>
    <xf numFmtId="0" fontId="37" fillId="0" borderId="0" xfId="34" applyFont="1" applyFill="1" applyBorder="1" applyAlignment="1" applyProtection="1">
      <alignment vertical="center"/>
    </xf>
    <xf numFmtId="0" fontId="61" fillId="0" borderId="0" xfId="0" applyFont="1" applyAlignment="1">
      <alignment horizontal="right"/>
    </xf>
    <xf numFmtId="0" fontId="57" fillId="0" borderId="0" xfId="0" applyFont="1"/>
    <xf numFmtId="0" fontId="57" fillId="0" borderId="0" xfId="0" applyFont="1" applyAlignment="1">
      <alignment horizontal="left" indent="1"/>
    </xf>
    <xf numFmtId="0" fontId="57" fillId="0" borderId="0" xfId="0" quotePrefix="1" applyFont="1" applyAlignment="1">
      <alignment horizontal="left" wrapText="1" indent="1"/>
    </xf>
    <xf numFmtId="0" fontId="36" fillId="0" borderId="0" xfId="0" quotePrefix="1" applyFont="1" applyAlignment="1">
      <alignment horizontal="left" indent="1"/>
    </xf>
    <xf numFmtId="0" fontId="61" fillId="0" borderId="0" xfId="0" applyFont="1" applyAlignment="1">
      <alignment horizontal="left" wrapText="1"/>
    </xf>
    <xf numFmtId="0" fontId="57" fillId="0" borderId="0" xfId="0" applyFont="1" applyAlignment="1">
      <alignment horizontal="left" vertical="center" wrapText="1"/>
    </xf>
    <xf numFmtId="0" fontId="63" fillId="0" borderId="0" xfId="0" applyFont="1" applyAlignment="1">
      <alignment horizontal="right"/>
    </xf>
    <xf numFmtId="0" fontId="64" fillId="0" borderId="0" xfId="0" applyFont="1" applyAlignment="1">
      <alignment vertical="center" wrapText="1"/>
    </xf>
    <xf numFmtId="0" fontId="57" fillId="0" borderId="0" xfId="0" quotePrefix="1" applyFont="1" applyAlignment="1">
      <alignment wrapText="1"/>
    </xf>
    <xf numFmtId="0" fontId="64" fillId="0" borderId="0" xfId="0" applyFont="1"/>
    <xf numFmtId="0" fontId="11" fillId="0" borderId="0" xfId="0" applyFont="1" applyProtection="1">
      <protection locked="0"/>
    </xf>
    <xf numFmtId="0" fontId="63" fillId="0" borderId="0" xfId="0" applyFont="1"/>
    <xf numFmtId="14" fontId="0" fillId="0" borderId="0" xfId="0" applyNumberFormat="1"/>
    <xf numFmtId="0" fontId="0" fillId="0" borderId="0" xfId="0" applyAlignment="1">
      <alignment wrapText="1"/>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164" fontId="45" fillId="0" borderId="23" xfId="0" applyNumberFormat="1" applyFont="1" applyBorder="1" applyAlignment="1" applyProtection="1">
      <alignment horizontal="center" vertical="center" shrinkToFit="1"/>
      <protection locked="0"/>
    </xf>
    <xf numFmtId="0" fontId="56"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390525</xdr:colOff>
      <xdr:row>5</xdr:row>
      <xdr:rowOff>142875</xdr:rowOff>
    </xdr:from>
    <xdr:to>
      <xdr:col>15</xdr:col>
      <xdr:colOff>0</xdr:colOff>
      <xdr:row>16</xdr:row>
      <xdr:rowOff>160962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V41"/>
  <sheetViews>
    <sheetView showGridLines="0" tabSelected="1" zoomScale="70" zoomScaleNormal="70" workbookViewId="0">
      <pane ySplit="7" topLeftCell="A8" activePane="bottomLeft" state="frozen"/>
      <selection pane="bottomLeft" activeCell="K39" sqref="K39"/>
    </sheetView>
  </sheetViews>
  <sheetFormatPr defaultColWidth="9.140625" defaultRowHeight="12.75" x14ac:dyDescent="0.2"/>
  <cols>
    <col min="1" max="1" width="6.85546875" customWidth="1"/>
    <col min="2" max="2" width="50.7109375" customWidth="1"/>
    <col min="3" max="3" width="0.7109375" customWidth="1"/>
    <col min="4" max="4" width="10.140625" customWidth="1"/>
    <col min="5" max="6" width="12" customWidth="1"/>
    <col min="7" max="7" width="6" customWidth="1"/>
    <col min="8" max="8" width="6.7109375" customWidth="1"/>
    <col min="9" max="9" width="6.42578125" customWidth="1"/>
    <col min="10" max="10" width="1.85546875" customWidth="1"/>
    <col min="11" max="73" width="2.42578125" customWidth="1"/>
  </cols>
  <sheetData>
    <row r="1" spans="1:73" ht="30" customHeight="1" x14ac:dyDescent="0.2">
      <c r="A1" s="61" t="s">
        <v>128</v>
      </c>
      <c r="B1" s="29"/>
      <c r="C1" s="29"/>
      <c r="D1" s="29"/>
      <c r="E1" s="29"/>
      <c r="F1" s="29"/>
      <c r="I1" s="64"/>
      <c r="K1" s="98"/>
      <c r="L1" s="98"/>
      <c r="M1" s="98"/>
      <c r="N1" s="98"/>
      <c r="O1" s="98"/>
      <c r="P1" s="98"/>
      <c r="Q1" s="98"/>
      <c r="R1" s="98"/>
      <c r="S1" s="98"/>
      <c r="T1" s="98"/>
      <c r="U1" s="98"/>
      <c r="V1" s="98"/>
      <c r="W1" s="98"/>
      <c r="X1" s="98"/>
      <c r="Y1" s="98"/>
      <c r="Z1" s="98"/>
      <c r="AA1" s="98"/>
      <c r="AB1" s="98"/>
      <c r="AC1" s="98"/>
      <c r="AD1" s="98"/>
      <c r="AE1" s="98"/>
    </row>
    <row r="2" spans="1:73" ht="18" customHeight="1" x14ac:dyDescent="0.2">
      <c r="A2" s="31" t="s">
        <v>129</v>
      </c>
      <c r="B2" s="12"/>
      <c r="C2" s="12"/>
      <c r="D2" s="19"/>
      <c r="E2" s="88"/>
      <c r="F2" s="88"/>
      <c r="H2" s="1"/>
    </row>
    <row r="3" spans="1:73" ht="14.25" x14ac:dyDescent="0.2">
      <c r="A3" s="31"/>
      <c r="B3" s="2"/>
      <c r="H3" s="1"/>
      <c r="K3" s="18"/>
      <c r="L3" s="18"/>
      <c r="M3" s="18"/>
      <c r="N3" s="18"/>
      <c r="O3" s="18"/>
      <c r="P3" s="18"/>
      <c r="Q3" s="18"/>
      <c r="R3" s="18"/>
      <c r="S3" s="18"/>
      <c r="T3" s="18"/>
      <c r="U3" s="18"/>
      <c r="V3" s="18"/>
      <c r="W3" s="18"/>
      <c r="X3" s="18"/>
      <c r="Y3" s="18"/>
      <c r="Z3" s="18"/>
      <c r="AA3" s="18"/>
    </row>
    <row r="4" spans="1:73" ht="17.25" customHeight="1" x14ac:dyDescent="0.2">
      <c r="A4" s="51"/>
      <c r="B4" s="52" t="s">
        <v>68</v>
      </c>
      <c r="C4" s="100">
        <v>45474</v>
      </c>
      <c r="D4" s="100"/>
      <c r="E4" s="100"/>
      <c r="F4" s="51"/>
      <c r="G4" s="52" t="s">
        <v>67</v>
      </c>
      <c r="H4" s="63">
        <v>1</v>
      </c>
      <c r="I4" s="2"/>
      <c r="J4" s="30"/>
      <c r="K4" s="92" t="str">
        <f>"Week "&amp;(K6-($C$4-WEEKDAY($C$4,1)+2))/7+1</f>
        <v>Week 1</v>
      </c>
      <c r="L4" s="93"/>
      <c r="M4" s="93"/>
      <c r="N4" s="93"/>
      <c r="O4" s="93"/>
      <c r="P4" s="93"/>
      <c r="Q4" s="94"/>
      <c r="R4" s="92" t="str">
        <f>"Week "&amp;(R6-($C$4-WEEKDAY($C$4,1)+2))/7+1</f>
        <v>Week 2</v>
      </c>
      <c r="S4" s="93"/>
      <c r="T4" s="93"/>
      <c r="U4" s="93"/>
      <c r="V4" s="93"/>
      <c r="W4" s="93"/>
      <c r="X4" s="94"/>
      <c r="Y4" s="92" t="str">
        <f>"Week "&amp;(Y6-($C$4-WEEKDAY($C$4,1)+2))/7+1</f>
        <v>Week 3</v>
      </c>
      <c r="Z4" s="93"/>
      <c r="AA4" s="93"/>
      <c r="AB4" s="93"/>
      <c r="AC4" s="93"/>
      <c r="AD4" s="93"/>
      <c r="AE4" s="94"/>
      <c r="AF4" s="92" t="str">
        <f>"Week "&amp;(AF6-($C$4-WEEKDAY($C$4,1)+2))/7+1</f>
        <v>Week 4</v>
      </c>
      <c r="AG4" s="93"/>
      <c r="AH4" s="93"/>
      <c r="AI4" s="93"/>
      <c r="AJ4" s="93"/>
      <c r="AK4" s="93"/>
      <c r="AL4" s="94"/>
      <c r="AM4" s="92" t="str">
        <f>"Week "&amp;(AM6-($C$4-WEEKDAY($C$4,1)+2))/7+1</f>
        <v>Week 5</v>
      </c>
      <c r="AN4" s="93"/>
      <c r="AO4" s="93"/>
      <c r="AP4" s="93"/>
      <c r="AQ4" s="93"/>
      <c r="AR4" s="93"/>
      <c r="AS4" s="94"/>
      <c r="AT4" s="92" t="str">
        <f>"Week "&amp;(AT6-($C$4-WEEKDAY($C$4,1)+2))/7+1</f>
        <v>Week 6</v>
      </c>
      <c r="AU4" s="93"/>
      <c r="AV4" s="93"/>
      <c r="AW4" s="93"/>
      <c r="AX4" s="93"/>
      <c r="AY4" s="93"/>
      <c r="AZ4" s="94"/>
      <c r="BA4" s="92" t="str">
        <f>"Week "&amp;(BA6-($C$4-WEEKDAY($C$4,1)+2))/7+1</f>
        <v>Week 7</v>
      </c>
      <c r="BB4" s="93"/>
      <c r="BC4" s="93"/>
      <c r="BD4" s="93"/>
      <c r="BE4" s="93"/>
      <c r="BF4" s="93"/>
      <c r="BG4" s="94"/>
      <c r="BH4" s="92" t="str">
        <f>"Week "&amp;(BH6-($C$4-WEEKDAY($C$4,1)+2))/7+1</f>
        <v>Week 8</v>
      </c>
      <c r="BI4" s="93"/>
      <c r="BJ4" s="93"/>
      <c r="BK4" s="93"/>
      <c r="BL4" s="93"/>
      <c r="BM4" s="93"/>
      <c r="BN4" s="94"/>
      <c r="BO4" s="92" t="str">
        <f>"Week "&amp;(BO6-($C$4-WEEKDAY($C$4,1)+2))/7+1</f>
        <v>Week 9</v>
      </c>
      <c r="BP4" s="93"/>
      <c r="BQ4" s="93"/>
      <c r="BR4" s="93"/>
      <c r="BS4" s="93"/>
      <c r="BT4" s="93"/>
      <c r="BU4" s="94"/>
    </row>
    <row r="5" spans="1:73" ht="17.25" customHeight="1" x14ac:dyDescent="0.2">
      <c r="A5" s="51"/>
      <c r="B5" s="52" t="s">
        <v>69</v>
      </c>
      <c r="C5" s="99"/>
      <c r="D5" s="99"/>
      <c r="E5" s="99"/>
      <c r="F5" s="51"/>
      <c r="G5" s="51"/>
      <c r="H5" s="51"/>
      <c r="I5" s="51"/>
      <c r="J5" s="30"/>
      <c r="K5" s="95">
        <f>K6</f>
        <v>45474</v>
      </c>
      <c r="L5" s="96"/>
      <c r="M5" s="96"/>
      <c r="N5" s="96"/>
      <c r="O5" s="96"/>
      <c r="P5" s="96"/>
      <c r="Q5" s="97"/>
      <c r="R5" s="95">
        <f>R6</f>
        <v>45481</v>
      </c>
      <c r="S5" s="96"/>
      <c r="T5" s="96"/>
      <c r="U5" s="96"/>
      <c r="V5" s="96"/>
      <c r="W5" s="96"/>
      <c r="X5" s="97"/>
      <c r="Y5" s="95">
        <f>Y6</f>
        <v>45488</v>
      </c>
      <c r="Z5" s="96"/>
      <c r="AA5" s="96"/>
      <c r="AB5" s="96"/>
      <c r="AC5" s="96"/>
      <c r="AD5" s="96"/>
      <c r="AE5" s="97"/>
      <c r="AF5" s="95">
        <f>AF6</f>
        <v>45495</v>
      </c>
      <c r="AG5" s="96"/>
      <c r="AH5" s="96"/>
      <c r="AI5" s="96"/>
      <c r="AJ5" s="96"/>
      <c r="AK5" s="96"/>
      <c r="AL5" s="97"/>
      <c r="AM5" s="95">
        <f>AM6</f>
        <v>45502</v>
      </c>
      <c r="AN5" s="96"/>
      <c r="AO5" s="96"/>
      <c r="AP5" s="96"/>
      <c r="AQ5" s="96"/>
      <c r="AR5" s="96"/>
      <c r="AS5" s="97"/>
      <c r="AT5" s="95">
        <f>AT6</f>
        <v>45509</v>
      </c>
      <c r="AU5" s="96"/>
      <c r="AV5" s="96"/>
      <c r="AW5" s="96"/>
      <c r="AX5" s="96"/>
      <c r="AY5" s="96"/>
      <c r="AZ5" s="97"/>
      <c r="BA5" s="95">
        <f>BA6</f>
        <v>45516</v>
      </c>
      <c r="BB5" s="96"/>
      <c r="BC5" s="96"/>
      <c r="BD5" s="96"/>
      <c r="BE5" s="96"/>
      <c r="BF5" s="96"/>
      <c r="BG5" s="97"/>
      <c r="BH5" s="95">
        <f>BH6</f>
        <v>45523</v>
      </c>
      <c r="BI5" s="96"/>
      <c r="BJ5" s="96"/>
      <c r="BK5" s="96"/>
      <c r="BL5" s="96"/>
      <c r="BM5" s="96"/>
      <c r="BN5" s="97"/>
      <c r="BO5" s="95">
        <f>BO6</f>
        <v>45530</v>
      </c>
      <c r="BP5" s="96"/>
      <c r="BQ5" s="96"/>
      <c r="BR5" s="96"/>
      <c r="BS5" s="96"/>
      <c r="BT5" s="96"/>
      <c r="BU5" s="97"/>
    </row>
    <row r="6" spans="1:73" x14ac:dyDescent="0.2">
      <c r="A6" s="30"/>
      <c r="B6" s="30"/>
      <c r="C6" s="30"/>
      <c r="D6" s="30"/>
      <c r="E6" s="30"/>
      <c r="F6" s="30"/>
      <c r="G6" s="30"/>
      <c r="H6" s="30"/>
      <c r="I6" s="30"/>
      <c r="J6" s="30"/>
      <c r="K6" s="45">
        <f>C4-WEEKDAY(C4,1)+2+7*(H4-1)</f>
        <v>45474</v>
      </c>
      <c r="L6" s="37">
        <f t="shared" ref="L6:AQ6" si="0">K6+1</f>
        <v>45475</v>
      </c>
      <c r="M6" s="37">
        <f t="shared" si="0"/>
        <v>45476</v>
      </c>
      <c r="N6" s="37">
        <f t="shared" si="0"/>
        <v>45477</v>
      </c>
      <c r="O6" s="37">
        <f t="shared" si="0"/>
        <v>45478</v>
      </c>
      <c r="P6" s="37">
        <f t="shared" si="0"/>
        <v>45479</v>
      </c>
      <c r="Q6" s="46">
        <f t="shared" si="0"/>
        <v>45480</v>
      </c>
      <c r="R6" s="45">
        <f t="shared" si="0"/>
        <v>45481</v>
      </c>
      <c r="S6" s="37">
        <f t="shared" si="0"/>
        <v>45482</v>
      </c>
      <c r="T6" s="37">
        <f t="shared" si="0"/>
        <v>45483</v>
      </c>
      <c r="U6" s="37">
        <f t="shared" si="0"/>
        <v>45484</v>
      </c>
      <c r="V6" s="37">
        <f t="shared" si="0"/>
        <v>45485</v>
      </c>
      <c r="W6" s="37">
        <f t="shared" si="0"/>
        <v>45486</v>
      </c>
      <c r="X6" s="46">
        <f t="shared" si="0"/>
        <v>45487</v>
      </c>
      <c r="Y6" s="45">
        <f t="shared" si="0"/>
        <v>45488</v>
      </c>
      <c r="Z6" s="37">
        <f t="shared" si="0"/>
        <v>45489</v>
      </c>
      <c r="AA6" s="37">
        <f t="shared" si="0"/>
        <v>45490</v>
      </c>
      <c r="AB6" s="37">
        <f t="shared" si="0"/>
        <v>45491</v>
      </c>
      <c r="AC6" s="37">
        <f t="shared" si="0"/>
        <v>45492</v>
      </c>
      <c r="AD6" s="37">
        <f t="shared" si="0"/>
        <v>45493</v>
      </c>
      <c r="AE6" s="46">
        <f t="shared" si="0"/>
        <v>45494</v>
      </c>
      <c r="AF6" s="45">
        <f t="shared" si="0"/>
        <v>45495</v>
      </c>
      <c r="AG6" s="37">
        <f t="shared" si="0"/>
        <v>45496</v>
      </c>
      <c r="AH6" s="37">
        <f t="shared" si="0"/>
        <v>45497</v>
      </c>
      <c r="AI6" s="37">
        <f t="shared" si="0"/>
        <v>45498</v>
      </c>
      <c r="AJ6" s="37">
        <f t="shared" si="0"/>
        <v>45499</v>
      </c>
      <c r="AK6" s="37">
        <f t="shared" si="0"/>
        <v>45500</v>
      </c>
      <c r="AL6" s="46">
        <f t="shared" si="0"/>
        <v>45501</v>
      </c>
      <c r="AM6" s="45">
        <f t="shared" si="0"/>
        <v>45502</v>
      </c>
      <c r="AN6" s="37">
        <f t="shared" si="0"/>
        <v>45503</v>
      </c>
      <c r="AO6" s="37">
        <f t="shared" si="0"/>
        <v>45504</v>
      </c>
      <c r="AP6" s="37">
        <f t="shared" si="0"/>
        <v>45505</v>
      </c>
      <c r="AQ6" s="37">
        <f t="shared" si="0"/>
        <v>45506</v>
      </c>
      <c r="AR6" s="37">
        <f t="shared" ref="AR6:BN6" si="1">AQ6+1</f>
        <v>45507</v>
      </c>
      <c r="AS6" s="46">
        <f t="shared" si="1"/>
        <v>45508</v>
      </c>
      <c r="AT6" s="45">
        <f t="shared" si="1"/>
        <v>45509</v>
      </c>
      <c r="AU6" s="37">
        <f t="shared" si="1"/>
        <v>45510</v>
      </c>
      <c r="AV6" s="37">
        <f t="shared" si="1"/>
        <v>45511</v>
      </c>
      <c r="AW6" s="37">
        <f t="shared" si="1"/>
        <v>45512</v>
      </c>
      <c r="AX6" s="37">
        <f t="shared" si="1"/>
        <v>45513</v>
      </c>
      <c r="AY6" s="37">
        <f t="shared" si="1"/>
        <v>45514</v>
      </c>
      <c r="AZ6" s="46">
        <f t="shared" si="1"/>
        <v>45515</v>
      </c>
      <c r="BA6" s="45">
        <f t="shared" si="1"/>
        <v>45516</v>
      </c>
      <c r="BB6" s="37">
        <f t="shared" si="1"/>
        <v>45517</v>
      </c>
      <c r="BC6" s="37">
        <f t="shared" si="1"/>
        <v>45518</v>
      </c>
      <c r="BD6" s="37">
        <f t="shared" si="1"/>
        <v>45519</v>
      </c>
      <c r="BE6" s="37">
        <f t="shared" si="1"/>
        <v>45520</v>
      </c>
      <c r="BF6" s="37">
        <f t="shared" si="1"/>
        <v>45521</v>
      </c>
      <c r="BG6" s="46">
        <f t="shared" si="1"/>
        <v>45522</v>
      </c>
      <c r="BH6" s="45">
        <f t="shared" si="1"/>
        <v>45523</v>
      </c>
      <c r="BI6" s="37">
        <f t="shared" si="1"/>
        <v>45524</v>
      </c>
      <c r="BJ6" s="37">
        <f t="shared" si="1"/>
        <v>45525</v>
      </c>
      <c r="BK6" s="37">
        <f t="shared" si="1"/>
        <v>45526</v>
      </c>
      <c r="BL6" s="37">
        <f t="shared" si="1"/>
        <v>45527</v>
      </c>
      <c r="BM6" s="37">
        <f t="shared" si="1"/>
        <v>45528</v>
      </c>
      <c r="BN6" s="46">
        <f t="shared" si="1"/>
        <v>45529</v>
      </c>
      <c r="BO6" s="45">
        <f t="shared" ref="BO6" si="2">BN6+1</f>
        <v>45530</v>
      </c>
      <c r="BP6" s="37">
        <f t="shared" ref="BP6" si="3">BO6+1</f>
        <v>45531</v>
      </c>
      <c r="BQ6" s="37">
        <f t="shared" ref="BQ6" si="4">BP6+1</f>
        <v>45532</v>
      </c>
      <c r="BR6" s="37">
        <f t="shared" ref="BR6" si="5">BQ6+1</f>
        <v>45533</v>
      </c>
      <c r="BS6" s="37">
        <f t="shared" ref="BS6" si="6">BR6+1</f>
        <v>45534</v>
      </c>
      <c r="BT6" s="37">
        <f t="shared" ref="BT6" si="7">BS6+1</f>
        <v>45535</v>
      </c>
      <c r="BU6" s="46">
        <f t="shared" ref="BU6" si="8">BT6+1</f>
        <v>45536</v>
      </c>
    </row>
    <row r="7" spans="1:73" s="2" customFormat="1" ht="12.75" customHeight="1" thickBot="1" x14ac:dyDescent="0.25">
      <c r="A7" s="54" t="s">
        <v>0</v>
      </c>
      <c r="B7" s="54" t="s">
        <v>60</v>
      </c>
      <c r="C7" s="56" t="s">
        <v>66</v>
      </c>
      <c r="D7" s="57" t="s">
        <v>61</v>
      </c>
      <c r="E7" s="57" t="s">
        <v>62</v>
      </c>
      <c r="F7" s="55" t="s">
        <v>63</v>
      </c>
      <c r="G7" s="55" t="s">
        <v>64</v>
      </c>
      <c r="H7" s="55" t="s">
        <v>65</v>
      </c>
      <c r="I7" s="55"/>
      <c r="J7" s="58" t="str">
        <f t="shared" ref="J7:AO7" si="9">CHOOSE(WEEKDAY(K6,1),"S","M","T","W","T","F","S")</f>
        <v>M</v>
      </c>
      <c r="K7" s="59" t="str">
        <f t="shared" si="9"/>
        <v>T</v>
      </c>
      <c r="L7" s="59" t="str">
        <f t="shared" si="9"/>
        <v>W</v>
      </c>
      <c r="M7" s="59" t="str">
        <f t="shared" si="9"/>
        <v>T</v>
      </c>
      <c r="N7" s="59" t="str">
        <f t="shared" si="9"/>
        <v>F</v>
      </c>
      <c r="O7" s="59" t="str">
        <f t="shared" si="9"/>
        <v>S</v>
      </c>
      <c r="P7" s="60" t="str">
        <f t="shared" si="9"/>
        <v>S</v>
      </c>
      <c r="Q7" s="58" t="str">
        <f t="shared" si="9"/>
        <v>M</v>
      </c>
      <c r="R7" s="59" t="str">
        <f t="shared" si="9"/>
        <v>T</v>
      </c>
      <c r="S7" s="59" t="str">
        <f t="shared" si="9"/>
        <v>W</v>
      </c>
      <c r="T7" s="59" t="str">
        <f t="shared" si="9"/>
        <v>T</v>
      </c>
      <c r="U7" s="59" t="str">
        <f t="shared" si="9"/>
        <v>F</v>
      </c>
      <c r="V7" s="59" t="str">
        <f t="shared" si="9"/>
        <v>S</v>
      </c>
      <c r="W7" s="60" t="str">
        <f t="shared" si="9"/>
        <v>S</v>
      </c>
      <c r="X7" s="58" t="str">
        <f t="shared" si="9"/>
        <v>M</v>
      </c>
      <c r="Y7" s="59" t="str">
        <f t="shared" si="9"/>
        <v>T</v>
      </c>
      <c r="Z7" s="59" t="str">
        <f t="shared" si="9"/>
        <v>W</v>
      </c>
      <c r="AA7" s="59" t="str">
        <f t="shared" si="9"/>
        <v>T</v>
      </c>
      <c r="AB7" s="59" t="str">
        <f t="shared" si="9"/>
        <v>F</v>
      </c>
      <c r="AC7" s="59" t="str">
        <f t="shared" si="9"/>
        <v>S</v>
      </c>
      <c r="AD7" s="60" t="str">
        <f t="shared" si="9"/>
        <v>S</v>
      </c>
      <c r="AE7" s="58" t="str">
        <f t="shared" si="9"/>
        <v>M</v>
      </c>
      <c r="AF7" s="59" t="str">
        <f t="shared" si="9"/>
        <v>T</v>
      </c>
      <c r="AG7" s="59" t="str">
        <f t="shared" si="9"/>
        <v>W</v>
      </c>
      <c r="AH7" s="59" t="str">
        <f t="shared" si="9"/>
        <v>T</v>
      </c>
      <c r="AI7" s="59" t="str">
        <f t="shared" si="9"/>
        <v>F</v>
      </c>
      <c r="AJ7" s="59" t="str">
        <f t="shared" si="9"/>
        <v>S</v>
      </c>
      <c r="AK7" s="60" t="str">
        <f t="shared" si="9"/>
        <v>S</v>
      </c>
      <c r="AL7" s="58" t="str">
        <f t="shared" si="9"/>
        <v>M</v>
      </c>
      <c r="AM7" s="59" t="str">
        <f t="shared" si="9"/>
        <v>T</v>
      </c>
      <c r="AN7" s="59" t="str">
        <f t="shared" si="9"/>
        <v>W</v>
      </c>
      <c r="AO7" s="59" t="str">
        <f t="shared" si="9"/>
        <v>T</v>
      </c>
      <c r="AP7" s="59" t="str">
        <f t="shared" ref="AP7:BU7" si="10">CHOOSE(WEEKDAY(AQ6,1),"S","M","T","W","T","F","S")</f>
        <v>F</v>
      </c>
      <c r="AQ7" s="59" t="str">
        <f t="shared" si="10"/>
        <v>S</v>
      </c>
      <c r="AR7" s="60" t="str">
        <f t="shared" si="10"/>
        <v>S</v>
      </c>
      <c r="AS7" s="58" t="str">
        <f t="shared" si="10"/>
        <v>M</v>
      </c>
      <c r="AT7" s="59" t="str">
        <f t="shared" si="10"/>
        <v>T</v>
      </c>
      <c r="AU7" s="59" t="str">
        <f t="shared" si="10"/>
        <v>W</v>
      </c>
      <c r="AV7" s="59" t="str">
        <f t="shared" si="10"/>
        <v>T</v>
      </c>
      <c r="AW7" s="59" t="str">
        <f t="shared" si="10"/>
        <v>F</v>
      </c>
      <c r="AX7" s="59" t="str">
        <f t="shared" si="10"/>
        <v>S</v>
      </c>
      <c r="AY7" s="60" t="str">
        <f t="shared" si="10"/>
        <v>S</v>
      </c>
      <c r="AZ7" s="58" t="str">
        <f t="shared" si="10"/>
        <v>M</v>
      </c>
      <c r="BA7" s="59" t="str">
        <f t="shared" si="10"/>
        <v>T</v>
      </c>
      <c r="BB7" s="59" t="str">
        <f t="shared" si="10"/>
        <v>W</v>
      </c>
      <c r="BC7" s="59" t="str">
        <f t="shared" si="10"/>
        <v>T</v>
      </c>
      <c r="BD7" s="59" t="str">
        <f t="shared" si="10"/>
        <v>F</v>
      </c>
      <c r="BE7" s="59" t="str">
        <f t="shared" si="10"/>
        <v>S</v>
      </c>
      <c r="BF7" s="60" t="str">
        <f t="shared" si="10"/>
        <v>S</v>
      </c>
      <c r="BG7" s="58" t="str">
        <f t="shared" si="10"/>
        <v>M</v>
      </c>
      <c r="BH7" s="59" t="str">
        <f t="shared" si="10"/>
        <v>T</v>
      </c>
      <c r="BI7" s="59" t="str">
        <f t="shared" si="10"/>
        <v>W</v>
      </c>
      <c r="BJ7" s="59" t="str">
        <f t="shared" si="10"/>
        <v>T</v>
      </c>
      <c r="BK7" s="59" t="str">
        <f t="shared" si="10"/>
        <v>F</v>
      </c>
      <c r="BL7" s="59" t="str">
        <f t="shared" si="10"/>
        <v>S</v>
      </c>
      <c r="BM7" s="59" t="str">
        <f t="shared" si="10"/>
        <v>S</v>
      </c>
      <c r="BN7" s="59" t="str">
        <f t="shared" si="10"/>
        <v>M</v>
      </c>
      <c r="BO7" s="59" t="str">
        <f t="shared" si="10"/>
        <v>T</v>
      </c>
      <c r="BP7" s="59" t="str">
        <f t="shared" si="10"/>
        <v>W</v>
      </c>
      <c r="BQ7" s="59" t="str">
        <f t="shared" si="10"/>
        <v>T</v>
      </c>
      <c r="BR7" s="59" t="str">
        <f t="shared" si="10"/>
        <v>F</v>
      </c>
      <c r="BS7" s="59" t="str">
        <f t="shared" si="10"/>
        <v>S</v>
      </c>
      <c r="BT7" s="59" t="str">
        <f t="shared" si="10"/>
        <v>S</v>
      </c>
      <c r="BU7" s="59" t="str">
        <f t="shared" si="10"/>
        <v>S</v>
      </c>
    </row>
    <row r="8" spans="1:73" s="32" customFormat="1" ht="18" x14ac:dyDescent="0.2">
      <c r="A8" s="38" t="str">
        <f>IF(ISERROR(VALUE(SUBSTITUTE(prevWBS,".",""))),"1",IF(ISERROR(FIND("`",SUBSTITUTE(prevWBS,".","`",1))),TEXT(VALUE(prevWBS)+1,"#"),TEXT(VALUE(LEFT(prevWBS,FIND("`",SUBSTITUTE(prevWBS,".","`",1))-1))+1,"#")))</f>
        <v>1</v>
      </c>
      <c r="B8" s="39" t="s">
        <v>130</v>
      </c>
      <c r="C8" s="40"/>
      <c r="D8" s="41"/>
      <c r="E8" s="53" t="str">
        <f>IF(ISBLANK(D8)," - ",IF(F8=0,D8,D8+F8-1))</f>
        <v xml:space="preserve"> - </v>
      </c>
      <c r="F8" s="42"/>
      <c r="G8" s="43"/>
      <c r="H8" s="44" t="str">
        <f t="shared" ref="H8" si="11">IF(OR(E8=0,D8=0)," - ",NETWORKDAYS(D8,E8))</f>
        <v xml:space="preserve"> - </v>
      </c>
      <c r="I8" s="47"/>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row>
    <row r="9" spans="1:73" s="34" customFormat="1" ht="18" x14ac:dyDescent="0.2">
      <c r="A9" s="33">
        <v>1</v>
      </c>
      <c r="B9" s="91" t="s">
        <v>161</v>
      </c>
      <c r="C9" s="62"/>
      <c r="D9" s="90">
        <v>45474</v>
      </c>
      <c r="E9" s="90">
        <v>45480</v>
      </c>
      <c r="F9">
        <f>_xlfn.DAYS(E9 + 1,D9)</f>
        <v>7</v>
      </c>
      <c r="G9" s="35">
        <v>1</v>
      </c>
      <c r="H9">
        <f>NETWORKDAYS(D9,E9)</f>
        <v>5</v>
      </c>
      <c r="I9" s="48"/>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row>
    <row r="10" spans="1:73" s="34" customFormat="1" ht="18" x14ac:dyDescent="0.2">
      <c r="A10" s="33">
        <v>2</v>
      </c>
      <c r="B10" t="s">
        <v>131</v>
      </c>
      <c r="C10" s="62"/>
      <c r="D10" s="90">
        <v>45482</v>
      </c>
      <c r="E10" s="90">
        <v>45484</v>
      </c>
      <c r="F10">
        <v>3</v>
      </c>
      <c r="G10" s="35">
        <v>1</v>
      </c>
      <c r="H10">
        <f t="shared" ref="H10:H37" si="12">NETWORKDAYS(D10,E10)</f>
        <v>3</v>
      </c>
      <c r="I10" s="48"/>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row>
    <row r="11" spans="1:73" s="34" customFormat="1" ht="18" x14ac:dyDescent="0.2">
      <c r="A11" s="33">
        <v>3</v>
      </c>
      <c r="B11" t="s">
        <v>132</v>
      </c>
      <c r="C11" s="62"/>
      <c r="D11" s="90">
        <v>45483</v>
      </c>
      <c r="E11" s="90">
        <v>45484</v>
      </c>
      <c r="F11">
        <v>2</v>
      </c>
      <c r="G11" s="35">
        <v>1</v>
      </c>
      <c r="H11">
        <f t="shared" si="12"/>
        <v>2</v>
      </c>
      <c r="I11" s="48"/>
      <c r="J11" s="33"/>
      <c r="K11" s="33"/>
      <c r="L11" s="50"/>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row>
    <row r="12" spans="1:73" s="34" customFormat="1" ht="18" x14ac:dyDescent="0.2">
      <c r="A12" s="33">
        <v>4</v>
      </c>
      <c r="B12" t="s">
        <v>133</v>
      </c>
      <c r="C12" s="62"/>
      <c r="D12" s="90">
        <v>45484</v>
      </c>
      <c r="E12" s="90">
        <v>45484</v>
      </c>
      <c r="F12">
        <v>1</v>
      </c>
      <c r="G12" s="35">
        <v>1</v>
      </c>
      <c r="H12">
        <f t="shared" si="12"/>
        <v>1</v>
      </c>
      <c r="I12" s="48"/>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row>
    <row r="13" spans="1:73" s="34" customFormat="1" ht="18" x14ac:dyDescent="0.2">
      <c r="A13" s="33"/>
      <c r="B13" t="s">
        <v>134</v>
      </c>
      <c r="C13" s="62"/>
      <c r="D13" s="90"/>
      <c r="E13" s="90"/>
      <c r="F13"/>
      <c r="G13" s="35"/>
      <c r="H13"/>
      <c r="I13" s="48"/>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row>
    <row r="14" spans="1:73" s="34" customFormat="1" ht="18" x14ac:dyDescent="0.2">
      <c r="A14" s="33">
        <v>5</v>
      </c>
      <c r="B14" t="s">
        <v>135</v>
      </c>
      <c r="C14" s="62"/>
      <c r="D14" s="90">
        <v>45490</v>
      </c>
      <c r="E14" s="90">
        <v>45502</v>
      </c>
      <c r="F14">
        <v>13</v>
      </c>
      <c r="G14" s="35">
        <v>1</v>
      </c>
      <c r="H14">
        <f t="shared" si="12"/>
        <v>9</v>
      </c>
      <c r="I14" s="48"/>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row>
    <row r="15" spans="1:73" s="34" customFormat="1" ht="18" x14ac:dyDescent="0.2">
      <c r="A15" s="33">
        <v>6</v>
      </c>
      <c r="B15" t="s">
        <v>136</v>
      </c>
      <c r="C15" s="62"/>
      <c r="D15" s="90">
        <v>45490</v>
      </c>
      <c r="E15" s="90">
        <v>45502</v>
      </c>
      <c r="F15">
        <v>13</v>
      </c>
      <c r="G15" s="35">
        <v>1</v>
      </c>
      <c r="H15">
        <f t="shared" si="12"/>
        <v>9</v>
      </c>
      <c r="I15" s="48"/>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row>
    <row r="16" spans="1:73" s="34" customFormat="1" ht="18" x14ac:dyDescent="0.2">
      <c r="A16" s="33">
        <v>7</v>
      </c>
      <c r="B16" t="s">
        <v>137</v>
      </c>
      <c r="C16" s="62"/>
      <c r="D16" s="90">
        <v>45504</v>
      </c>
      <c r="E16" s="90">
        <v>45502</v>
      </c>
      <c r="F16">
        <v>-1</v>
      </c>
      <c r="G16" s="35">
        <v>1</v>
      </c>
      <c r="H16">
        <f t="shared" si="12"/>
        <v>-3</v>
      </c>
      <c r="I16" s="48"/>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row>
    <row r="17" spans="1:72" s="34" customFormat="1" ht="18" x14ac:dyDescent="0.2">
      <c r="A17" s="33">
        <v>8</v>
      </c>
      <c r="B17" t="s">
        <v>138</v>
      </c>
      <c r="C17" s="62"/>
      <c r="D17" s="90">
        <v>45491</v>
      </c>
      <c r="E17" s="90">
        <v>45502</v>
      </c>
      <c r="F17">
        <v>12</v>
      </c>
      <c r="G17" s="35">
        <v>1</v>
      </c>
      <c r="H17">
        <f t="shared" si="12"/>
        <v>8</v>
      </c>
      <c r="I17" s="48"/>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row>
    <row r="18" spans="1:72" s="34" customFormat="1" ht="18" x14ac:dyDescent="0.2">
      <c r="A18" s="33">
        <v>9</v>
      </c>
      <c r="B18" t="s">
        <v>139</v>
      </c>
      <c r="C18" s="62"/>
      <c r="D18" s="90">
        <v>45492</v>
      </c>
      <c r="E18" s="90">
        <v>45502</v>
      </c>
      <c r="F18">
        <v>11</v>
      </c>
      <c r="G18" s="35">
        <v>1</v>
      </c>
      <c r="H18">
        <f t="shared" si="12"/>
        <v>7</v>
      </c>
      <c r="I18" s="48"/>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row>
    <row r="19" spans="1:72" s="34" customFormat="1" ht="18" x14ac:dyDescent="0.2">
      <c r="A19" s="33">
        <v>10</v>
      </c>
      <c r="B19" t="s">
        <v>140</v>
      </c>
      <c r="C19" s="62"/>
      <c r="D19" s="90">
        <v>45496</v>
      </c>
      <c r="E19" s="90">
        <v>45502</v>
      </c>
      <c r="F19">
        <v>7</v>
      </c>
      <c r="G19" s="35">
        <v>1</v>
      </c>
      <c r="H19">
        <f t="shared" si="12"/>
        <v>5</v>
      </c>
      <c r="I19" s="48"/>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row>
    <row r="20" spans="1:72" s="34" customFormat="1" ht="18" x14ac:dyDescent="0.2">
      <c r="A20" s="33">
        <v>11</v>
      </c>
      <c r="B20" t="s">
        <v>141</v>
      </c>
      <c r="C20" s="62"/>
      <c r="D20" s="90">
        <v>45496</v>
      </c>
      <c r="E20" s="90">
        <v>45502</v>
      </c>
      <c r="F20">
        <v>7</v>
      </c>
      <c r="G20" s="35">
        <v>1</v>
      </c>
      <c r="H20">
        <f t="shared" si="12"/>
        <v>5</v>
      </c>
      <c r="I20" s="48"/>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row>
    <row r="21" spans="1:72" s="34" customFormat="1" ht="18" x14ac:dyDescent="0.2">
      <c r="A21" s="33">
        <v>12</v>
      </c>
      <c r="B21" t="s">
        <v>142</v>
      </c>
      <c r="C21" s="62"/>
      <c r="D21" s="90">
        <v>45502</v>
      </c>
      <c r="E21" s="90">
        <v>45502</v>
      </c>
      <c r="F21">
        <v>1</v>
      </c>
      <c r="G21" s="35">
        <v>1</v>
      </c>
      <c r="H21">
        <f t="shared" si="12"/>
        <v>1</v>
      </c>
      <c r="I21" s="48"/>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row>
    <row r="22" spans="1:72" s="34" customFormat="1" ht="18" x14ac:dyDescent="0.2">
      <c r="A22" s="33">
        <v>13</v>
      </c>
      <c r="B22" t="s">
        <v>143</v>
      </c>
      <c r="C22" s="62"/>
      <c r="D22" s="90">
        <v>45502</v>
      </c>
      <c r="E22" s="90">
        <v>45502</v>
      </c>
      <c r="F22">
        <v>1</v>
      </c>
      <c r="G22" s="35">
        <v>1</v>
      </c>
      <c r="H22">
        <f t="shared" si="12"/>
        <v>1</v>
      </c>
      <c r="I22" s="48"/>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row>
    <row r="23" spans="1:72" s="34" customFormat="1" ht="18" x14ac:dyDescent="0.2">
      <c r="A23" s="33">
        <v>14</v>
      </c>
      <c r="B23" t="s">
        <v>144</v>
      </c>
      <c r="C23" s="62"/>
      <c r="D23" s="90">
        <v>45499</v>
      </c>
      <c r="E23" s="90">
        <v>45507</v>
      </c>
      <c r="F23">
        <v>9</v>
      </c>
      <c r="G23" s="35">
        <v>1</v>
      </c>
      <c r="H23">
        <f t="shared" si="12"/>
        <v>6</v>
      </c>
      <c r="I23" s="48"/>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row>
    <row r="24" spans="1:72" s="34" customFormat="1" ht="18" x14ac:dyDescent="0.2">
      <c r="A24" s="33">
        <v>15</v>
      </c>
      <c r="B24" t="s">
        <v>136</v>
      </c>
      <c r="C24" s="62"/>
      <c r="D24" s="90">
        <v>45499</v>
      </c>
      <c r="E24" s="90">
        <v>45507</v>
      </c>
      <c r="F24">
        <v>9</v>
      </c>
      <c r="G24" s="35">
        <v>1</v>
      </c>
      <c r="H24">
        <f t="shared" si="12"/>
        <v>6</v>
      </c>
      <c r="I24" s="48"/>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row>
    <row r="25" spans="1:72" s="34" customFormat="1" ht="18" x14ac:dyDescent="0.2">
      <c r="A25" s="33">
        <v>16</v>
      </c>
      <c r="B25" t="s">
        <v>145</v>
      </c>
      <c r="C25" s="62"/>
      <c r="D25" s="90">
        <v>45503</v>
      </c>
      <c r="E25" s="90">
        <v>45507</v>
      </c>
      <c r="F25">
        <v>5</v>
      </c>
      <c r="G25" s="35">
        <v>1</v>
      </c>
      <c r="H25">
        <f t="shared" si="12"/>
        <v>4</v>
      </c>
      <c r="I25" s="48"/>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row>
    <row r="26" spans="1:72" s="34" customFormat="1" ht="18" x14ac:dyDescent="0.2">
      <c r="A26" s="33">
        <v>17</v>
      </c>
      <c r="B26" t="s">
        <v>146</v>
      </c>
      <c r="C26" s="62"/>
      <c r="D26" s="90">
        <v>45500</v>
      </c>
      <c r="E26" s="90">
        <v>45507</v>
      </c>
      <c r="F26">
        <v>8</v>
      </c>
      <c r="G26" s="35">
        <v>1</v>
      </c>
      <c r="H26">
        <f t="shared" si="12"/>
        <v>5</v>
      </c>
      <c r="I26" s="48"/>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row>
    <row r="27" spans="1:72" s="34" customFormat="1" ht="18" x14ac:dyDescent="0.2">
      <c r="A27" s="33">
        <v>18</v>
      </c>
      <c r="B27" t="s">
        <v>147</v>
      </c>
      <c r="C27" s="62"/>
      <c r="D27" s="90">
        <v>45500</v>
      </c>
      <c r="E27" s="90">
        <v>45507</v>
      </c>
      <c r="F27">
        <v>8</v>
      </c>
      <c r="G27" s="35">
        <v>1</v>
      </c>
      <c r="H27">
        <f t="shared" si="12"/>
        <v>5</v>
      </c>
      <c r="I27" s="48"/>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row>
    <row r="28" spans="1:72" s="34" customFormat="1" ht="18" x14ac:dyDescent="0.2">
      <c r="A28" s="33">
        <v>19</v>
      </c>
      <c r="B28" t="s">
        <v>148</v>
      </c>
      <c r="C28" s="62"/>
      <c r="D28" s="90">
        <v>45502</v>
      </c>
      <c r="E28" s="90">
        <v>45507</v>
      </c>
      <c r="F28">
        <v>6</v>
      </c>
      <c r="G28" s="35">
        <v>1</v>
      </c>
      <c r="H28">
        <f t="shared" si="12"/>
        <v>5</v>
      </c>
      <c r="I28" s="48"/>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row>
    <row r="29" spans="1:72" s="34" customFormat="1" ht="18" x14ac:dyDescent="0.2">
      <c r="A29" s="33">
        <v>20</v>
      </c>
      <c r="B29" t="s">
        <v>149</v>
      </c>
      <c r="C29" s="62"/>
      <c r="D29" s="90">
        <v>45502</v>
      </c>
      <c r="E29" s="90">
        <v>45507</v>
      </c>
      <c r="F29">
        <v>6</v>
      </c>
      <c r="G29" s="35">
        <v>1</v>
      </c>
      <c r="H29">
        <f t="shared" si="12"/>
        <v>5</v>
      </c>
      <c r="I29" s="48"/>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row>
    <row r="30" spans="1:72" s="34" customFormat="1" ht="18" x14ac:dyDescent="0.2">
      <c r="A30" s="33">
        <v>21</v>
      </c>
      <c r="B30" t="s">
        <v>150</v>
      </c>
      <c r="C30" s="62"/>
      <c r="D30" s="90">
        <v>45503</v>
      </c>
      <c r="E30" s="90">
        <v>45507</v>
      </c>
      <c r="F30">
        <v>5</v>
      </c>
      <c r="G30" s="35">
        <v>1</v>
      </c>
      <c r="H30">
        <f t="shared" si="12"/>
        <v>4</v>
      </c>
      <c r="I30" s="48"/>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row>
    <row r="31" spans="1:72" s="34" customFormat="1" ht="18" x14ac:dyDescent="0.2">
      <c r="A31" s="33">
        <v>22</v>
      </c>
      <c r="B31" t="s">
        <v>151</v>
      </c>
      <c r="C31" s="62"/>
      <c r="D31" s="90">
        <v>45504</v>
      </c>
      <c r="E31" s="90">
        <v>45507</v>
      </c>
      <c r="F31">
        <v>4</v>
      </c>
      <c r="G31" s="35">
        <v>1</v>
      </c>
      <c r="H31">
        <f t="shared" si="12"/>
        <v>3</v>
      </c>
      <c r="I31" s="48"/>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row>
    <row r="32" spans="1:72" s="34" customFormat="1" ht="18" x14ac:dyDescent="0.2">
      <c r="A32" s="33">
        <v>23</v>
      </c>
      <c r="B32" t="s">
        <v>152</v>
      </c>
      <c r="C32" s="62"/>
      <c r="D32" s="90">
        <v>45504</v>
      </c>
      <c r="E32" s="90">
        <v>45507</v>
      </c>
      <c r="F32">
        <v>4</v>
      </c>
      <c r="G32" s="35">
        <v>1</v>
      </c>
      <c r="H32">
        <f t="shared" si="12"/>
        <v>3</v>
      </c>
      <c r="I32" s="48"/>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row>
    <row r="33" spans="1:74" s="34" customFormat="1" ht="18" x14ac:dyDescent="0.2">
      <c r="A33" s="33">
        <v>24</v>
      </c>
      <c r="B33" t="s">
        <v>153</v>
      </c>
      <c r="C33" s="62"/>
      <c r="D33" s="90">
        <v>45519</v>
      </c>
      <c r="E33" s="90">
        <v>45523</v>
      </c>
      <c r="F33">
        <v>5</v>
      </c>
      <c r="G33" s="35">
        <v>1</v>
      </c>
      <c r="H33">
        <f t="shared" si="12"/>
        <v>3</v>
      </c>
      <c r="I33" s="48"/>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row>
    <row r="34" spans="1:74" s="34" customFormat="1" ht="18" x14ac:dyDescent="0.2">
      <c r="A34" s="33">
        <v>25</v>
      </c>
      <c r="B34" t="s">
        <v>154</v>
      </c>
      <c r="C34" s="62"/>
      <c r="D34" s="90">
        <v>45520</v>
      </c>
      <c r="E34" s="90">
        <v>45523</v>
      </c>
      <c r="F34">
        <v>4</v>
      </c>
      <c r="G34" s="35">
        <v>1</v>
      </c>
      <c r="H34">
        <f t="shared" si="12"/>
        <v>2</v>
      </c>
      <c r="I34" s="48"/>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row>
    <row r="35" spans="1:74" s="34" customFormat="1" ht="18" x14ac:dyDescent="0.2">
      <c r="A35" s="33">
        <v>26</v>
      </c>
      <c r="B35" t="s">
        <v>155</v>
      </c>
      <c r="C35" s="62"/>
      <c r="D35" s="90">
        <v>45521</v>
      </c>
      <c r="E35" s="90">
        <v>45523</v>
      </c>
      <c r="F35">
        <v>3</v>
      </c>
      <c r="G35" s="35">
        <v>1</v>
      </c>
      <c r="H35">
        <f t="shared" si="12"/>
        <v>1</v>
      </c>
      <c r="I35" s="48"/>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row>
    <row r="36" spans="1:74" s="34" customFormat="1" ht="18" x14ac:dyDescent="0.2">
      <c r="A36" s="33">
        <v>27</v>
      </c>
      <c r="B36" t="s">
        <v>156</v>
      </c>
      <c r="C36" s="62"/>
      <c r="D36" s="90">
        <v>45522</v>
      </c>
      <c r="E36" s="90">
        <v>45523</v>
      </c>
      <c r="F36">
        <v>2</v>
      </c>
      <c r="G36" s="35">
        <v>1</v>
      </c>
      <c r="H36">
        <f t="shared" si="12"/>
        <v>1</v>
      </c>
      <c r="I36" s="48"/>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row>
    <row r="37" spans="1:74" s="34" customFormat="1" ht="18" x14ac:dyDescent="0.2">
      <c r="A37" s="33">
        <v>28</v>
      </c>
      <c r="B37" t="s">
        <v>157</v>
      </c>
      <c r="C37" s="62"/>
      <c r="D37" s="90">
        <v>45523</v>
      </c>
      <c r="E37" s="90">
        <v>45530</v>
      </c>
      <c r="F37">
        <v>8</v>
      </c>
      <c r="G37" s="35">
        <v>1</v>
      </c>
      <c r="H37">
        <f t="shared" si="12"/>
        <v>6</v>
      </c>
      <c r="I37" s="48"/>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row>
    <row r="38" spans="1:74" s="36" customFormat="1" ht="18" x14ac:dyDescent="0.2">
      <c r="A38" s="33">
        <v>29</v>
      </c>
      <c r="B38" t="s">
        <v>158</v>
      </c>
      <c r="C38" s="62"/>
      <c r="D38" s="90">
        <v>45530</v>
      </c>
      <c r="E38" s="90">
        <v>45532</v>
      </c>
      <c r="F38">
        <v>3</v>
      </c>
      <c r="G38" s="35">
        <v>1</v>
      </c>
      <c r="H38">
        <f t="shared" ref="H38:H40" si="13">NETWORKDAYS(D38,E38)</f>
        <v>3</v>
      </c>
      <c r="I38" s="48"/>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row>
    <row r="39" spans="1:74" s="36" customFormat="1" ht="18" x14ac:dyDescent="0.2">
      <c r="A39" s="33">
        <v>30</v>
      </c>
      <c r="B39" t="s">
        <v>159</v>
      </c>
      <c r="C39" s="62"/>
      <c r="D39" s="90">
        <v>45531</v>
      </c>
      <c r="E39" s="90">
        <v>45532</v>
      </c>
      <c r="F39">
        <v>2</v>
      </c>
      <c r="G39" s="35">
        <v>1</v>
      </c>
      <c r="H39">
        <f t="shared" si="13"/>
        <v>2</v>
      </c>
      <c r="I39" s="48"/>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row>
    <row r="40" spans="1:74" ht="18" x14ac:dyDescent="0.2">
      <c r="A40" s="33">
        <v>31</v>
      </c>
      <c r="B40" t="s">
        <v>160</v>
      </c>
      <c r="C40" s="62"/>
      <c r="D40" s="90">
        <v>45532</v>
      </c>
      <c r="E40" s="90">
        <v>45532</v>
      </c>
      <c r="F40">
        <v>1</v>
      </c>
      <c r="G40" s="35">
        <v>1</v>
      </c>
      <c r="H40">
        <f t="shared" si="13"/>
        <v>1</v>
      </c>
      <c r="I40" s="48"/>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6"/>
      <c r="BV40" s="36"/>
    </row>
    <row r="41" spans="1:74" ht="18" x14ac:dyDescent="0.2">
      <c r="A41" s="36"/>
      <c r="I41" s="48"/>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row>
  </sheetData>
  <sheetProtection formatCells="0" formatColumns="0" formatRows="0" insertRows="0" deleteRows="0"/>
  <mergeCells count="21">
    <mergeCell ref="AT4:AZ4"/>
    <mergeCell ref="AT5:AZ5"/>
    <mergeCell ref="AM4:AS4"/>
    <mergeCell ref="BA4:BG4"/>
    <mergeCell ref="BA5:BG5"/>
    <mergeCell ref="BO4:BU4"/>
    <mergeCell ref="BO5:BU5"/>
    <mergeCell ref="K1:AE1"/>
    <mergeCell ref="C5:E5"/>
    <mergeCell ref="R4:X4"/>
    <mergeCell ref="K4:Q4"/>
    <mergeCell ref="C4:E4"/>
    <mergeCell ref="R5:X5"/>
    <mergeCell ref="K5:Q5"/>
    <mergeCell ref="Y4:AE4"/>
    <mergeCell ref="Y5:AE5"/>
    <mergeCell ref="AF4:AL4"/>
    <mergeCell ref="AF5:AL5"/>
    <mergeCell ref="BH4:BN4"/>
    <mergeCell ref="BH5:BN5"/>
    <mergeCell ref="AM5:AS5"/>
  </mergeCells>
  <phoneticPr fontId="3" type="noConversion"/>
  <conditionalFormatting sqref="G8:G40">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J8:BT41">
    <cfRule type="expression" dxfId="5" priority="58">
      <formula>AND($D8&lt;=K$6,ROUNDDOWN(($E8-$D8+1)*$G8,0)+$D8-1&gt;=K$6)</formula>
    </cfRule>
    <cfRule type="expression" dxfId="4" priority="59">
      <formula>AND(NOT(ISBLANK($D8)),$D8&lt;=K$6,$E8&gt;=K$6)</formula>
    </cfRule>
  </conditionalFormatting>
  <conditionalFormatting sqref="J7:BU7 J8:BT41">
    <cfRule type="expression" dxfId="3" priority="55">
      <formula>K$6=TODAY()</formula>
    </cfRule>
  </conditionalFormatting>
  <conditionalFormatting sqref="J7:BU7">
    <cfRule type="expression" dxfId="2" priority="53">
      <formula>K$6=TODAY()</formula>
    </cfRule>
  </conditionalFormatting>
  <conditionalFormatting sqref="K6:BU6">
    <cfRule type="expression" dxfId="1" priority="8">
      <formula>K$6=TODAY()</formula>
    </cfRule>
    <cfRule type="expression" dxfId="0" priority="45">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G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G8:G40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topLeftCell="A22"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119</v>
      </c>
    </row>
    <row r="36" spans="2:2" x14ac:dyDescent="0.2">
      <c r="B36" s="2" t="s">
        <v>120</v>
      </c>
    </row>
    <row r="37" spans="2:2" x14ac:dyDescent="0.2">
      <c r="B37" s="2" t="s">
        <v>121</v>
      </c>
    </row>
    <row r="39" spans="2:2" ht="15" x14ac:dyDescent="0.25">
      <c r="B39" s="15" t="s">
        <v>27</v>
      </c>
    </row>
    <row r="40" spans="2:2" x14ac:dyDescent="0.2">
      <c r="B40" s="2" t="s">
        <v>37</v>
      </c>
    </row>
    <row r="42" spans="2:2" ht="15" x14ac:dyDescent="0.25">
      <c r="B42" s="15" t="s">
        <v>31</v>
      </c>
    </row>
    <row r="43" spans="2:2" x14ac:dyDescent="0.2">
      <c r="B43" s="2" t="s">
        <v>122</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114</v>
      </c>
      <c r="B1" s="25"/>
    </row>
    <row r="2" spans="1:3" ht="14.25" x14ac:dyDescent="0.2">
      <c r="A2" s="70" t="s">
        <v>46</v>
      </c>
      <c r="B2" s="3"/>
    </row>
    <row r="3" spans="1:3" x14ac:dyDescent="0.2">
      <c r="B3" s="3"/>
    </row>
    <row r="4" spans="1:3" ht="18" x14ac:dyDescent="0.25">
      <c r="A4" s="65" t="s">
        <v>81</v>
      </c>
      <c r="B4" s="16"/>
    </row>
    <row r="5" spans="1:3" ht="57" x14ac:dyDescent="0.2">
      <c r="B5" s="71" t="s">
        <v>70</v>
      </c>
    </row>
    <row r="7" spans="1:3" ht="28.5" x14ac:dyDescent="0.2">
      <c r="B7" s="71" t="s">
        <v>82</v>
      </c>
    </row>
    <row r="9" spans="1:3" ht="14.25" x14ac:dyDescent="0.2">
      <c r="B9" s="70" t="s">
        <v>58</v>
      </c>
    </row>
    <row r="11" spans="1:3" ht="28.5" x14ac:dyDescent="0.2">
      <c r="B11" s="69" t="s">
        <v>59</v>
      </c>
    </row>
    <row r="13" spans="1:3" ht="18" x14ac:dyDescent="0.25">
      <c r="A13" s="101" t="s">
        <v>3</v>
      </c>
      <c r="B13" s="101"/>
    </row>
    <row r="15" spans="1:3" s="66" customFormat="1" ht="18" x14ac:dyDescent="0.2">
      <c r="A15" s="73"/>
      <c r="B15" s="72" t="s">
        <v>73</v>
      </c>
    </row>
    <row r="16" spans="1:3" s="66" customFormat="1" ht="18" x14ac:dyDescent="0.2">
      <c r="A16" s="73"/>
      <c r="B16" s="72" t="s">
        <v>71</v>
      </c>
      <c r="C16" s="68" t="s">
        <v>2</v>
      </c>
    </row>
    <row r="17" spans="1:3" ht="18" x14ac:dyDescent="0.25">
      <c r="A17" s="74"/>
      <c r="B17" s="72" t="s">
        <v>75</v>
      </c>
    </row>
    <row r="18" spans="1:3" ht="18" x14ac:dyDescent="0.25">
      <c r="A18" s="74"/>
      <c r="B18" s="72" t="s">
        <v>83</v>
      </c>
    </row>
    <row r="19" spans="1:3" ht="18" x14ac:dyDescent="0.25">
      <c r="A19" s="74"/>
      <c r="B19" s="72" t="s">
        <v>84</v>
      </c>
    </row>
    <row r="20" spans="1:3" s="66" customFormat="1" ht="18" x14ac:dyDescent="0.2">
      <c r="A20" s="73"/>
      <c r="B20" s="72" t="s">
        <v>72</v>
      </c>
      <c r="C20" s="67" t="s">
        <v>1</v>
      </c>
    </row>
    <row r="21" spans="1:3" ht="18" x14ac:dyDescent="0.25">
      <c r="A21" s="74"/>
      <c r="B21" s="72" t="s">
        <v>74</v>
      </c>
    </row>
    <row r="22" spans="1:3" ht="18" x14ac:dyDescent="0.25">
      <c r="A22" s="74"/>
      <c r="B22" s="75" t="s">
        <v>76</v>
      </c>
    </row>
    <row r="23" spans="1:3" ht="18" x14ac:dyDescent="0.25">
      <c r="A23" s="74"/>
      <c r="B23" s="4"/>
    </row>
    <row r="24" spans="1:3" ht="18" x14ac:dyDescent="0.25">
      <c r="A24" s="101" t="s">
        <v>77</v>
      </c>
      <c r="B24" s="101"/>
    </row>
    <row r="25" spans="1:3" ht="43.5" x14ac:dyDescent="0.25">
      <c r="A25" s="74"/>
      <c r="B25" s="72" t="s">
        <v>85</v>
      </c>
    </row>
    <row r="26" spans="1:3" ht="18" x14ac:dyDescent="0.25">
      <c r="A26" s="74"/>
      <c r="B26" s="72"/>
    </row>
    <row r="27" spans="1:3" ht="18" x14ac:dyDescent="0.25">
      <c r="A27" s="74"/>
      <c r="B27" s="89" t="s">
        <v>89</v>
      </c>
    </row>
    <row r="28" spans="1:3" ht="18" x14ac:dyDescent="0.25">
      <c r="A28" s="74"/>
      <c r="B28" s="72" t="s">
        <v>78</v>
      </c>
    </row>
    <row r="29" spans="1:3" ht="28.5" x14ac:dyDescent="0.25">
      <c r="A29" s="74"/>
      <c r="B29" s="72" t="s">
        <v>80</v>
      </c>
    </row>
    <row r="30" spans="1:3" ht="18" x14ac:dyDescent="0.25">
      <c r="A30" s="74"/>
      <c r="B30" s="72"/>
    </row>
    <row r="31" spans="1:3" ht="18" x14ac:dyDescent="0.25">
      <c r="A31" s="74"/>
      <c r="B31" s="89" t="s">
        <v>86</v>
      </c>
    </row>
    <row r="32" spans="1:3" ht="18" x14ac:dyDescent="0.25">
      <c r="A32" s="74"/>
      <c r="B32" s="72" t="s">
        <v>79</v>
      </c>
    </row>
    <row r="33" spans="1:2" ht="18" x14ac:dyDescent="0.25">
      <c r="A33" s="74"/>
      <c r="B33" s="72" t="s">
        <v>87</v>
      </c>
    </row>
    <row r="34" spans="1:2" ht="18" x14ac:dyDescent="0.25">
      <c r="A34" s="74"/>
      <c r="B34" s="4"/>
    </row>
    <row r="35" spans="1:2" ht="28.5" x14ac:dyDescent="0.25">
      <c r="A35" s="74"/>
      <c r="B35" s="72" t="s">
        <v>124</v>
      </c>
    </row>
    <row r="36" spans="1:2" ht="18" x14ac:dyDescent="0.25">
      <c r="A36" s="74"/>
      <c r="B36" s="76" t="s">
        <v>88</v>
      </c>
    </row>
    <row r="37" spans="1:2" ht="18" x14ac:dyDescent="0.25">
      <c r="A37" s="74"/>
      <c r="B37" s="4"/>
    </row>
    <row r="38" spans="1:2" ht="18" x14ac:dyDescent="0.25">
      <c r="A38" s="101" t="s">
        <v>8</v>
      </c>
      <c r="B38" s="101"/>
    </row>
    <row r="39" spans="1:2" ht="28.5" x14ac:dyDescent="0.2">
      <c r="B39" s="72" t="s">
        <v>91</v>
      </c>
    </row>
    <row r="41" spans="1:2" ht="14.25" x14ac:dyDescent="0.2">
      <c r="B41" s="72" t="s">
        <v>92</v>
      </c>
    </row>
    <row r="43" spans="1:2" ht="28.5" x14ac:dyDescent="0.2">
      <c r="B43" s="72" t="s">
        <v>90</v>
      </c>
    </row>
    <row r="45" spans="1:2" ht="28.5" x14ac:dyDescent="0.2">
      <c r="B45" s="72" t="s">
        <v>93</v>
      </c>
    </row>
    <row r="46" spans="1:2" x14ac:dyDescent="0.2">
      <c r="B46" s="11"/>
    </row>
    <row r="47" spans="1:2" ht="28.5" x14ac:dyDescent="0.2">
      <c r="B47" s="72" t="s">
        <v>94</v>
      </c>
    </row>
    <row r="49" spans="1:2" ht="18" x14ac:dyDescent="0.25">
      <c r="A49" s="101" t="s">
        <v>6</v>
      </c>
      <c r="B49" s="101"/>
    </row>
    <row r="50" spans="1:2" ht="28.5" x14ac:dyDescent="0.2">
      <c r="B50" s="72" t="s">
        <v>125</v>
      </c>
    </row>
    <row r="52" spans="1:2" ht="14.25" x14ac:dyDescent="0.2">
      <c r="A52" s="77" t="s">
        <v>9</v>
      </c>
      <c r="B52" s="72" t="s">
        <v>10</v>
      </c>
    </row>
    <row r="53" spans="1:2" ht="14.25" x14ac:dyDescent="0.2">
      <c r="A53" s="77" t="s">
        <v>11</v>
      </c>
      <c r="B53" s="72" t="s">
        <v>12</v>
      </c>
    </row>
    <row r="54" spans="1:2" ht="14.25" x14ac:dyDescent="0.2">
      <c r="A54" s="77" t="s">
        <v>13</v>
      </c>
      <c r="B54" s="72" t="s">
        <v>14</v>
      </c>
    </row>
    <row r="55" spans="1:2" ht="28.5" x14ac:dyDescent="0.2">
      <c r="A55" s="69"/>
      <c r="B55" s="72" t="s">
        <v>95</v>
      </c>
    </row>
    <row r="56" spans="1:2" ht="28.5" x14ac:dyDescent="0.2">
      <c r="A56" s="69"/>
      <c r="B56" s="72" t="s">
        <v>96</v>
      </c>
    </row>
    <row r="57" spans="1:2" ht="14.25" x14ac:dyDescent="0.2">
      <c r="A57" s="77" t="s">
        <v>15</v>
      </c>
      <c r="B57" s="72" t="s">
        <v>16</v>
      </c>
    </row>
    <row r="58" spans="1:2" ht="14.25" x14ac:dyDescent="0.2">
      <c r="A58" s="69"/>
      <c r="B58" s="72" t="s">
        <v>97</v>
      </c>
    </row>
    <row r="59" spans="1:2" ht="14.25" x14ac:dyDescent="0.2">
      <c r="A59" s="69"/>
      <c r="B59" s="72" t="s">
        <v>98</v>
      </c>
    </row>
    <row r="60" spans="1:2" ht="14.25" x14ac:dyDescent="0.2">
      <c r="A60" s="77" t="s">
        <v>17</v>
      </c>
      <c r="B60" s="72" t="s">
        <v>18</v>
      </c>
    </row>
    <row r="61" spans="1:2" ht="28.5" x14ac:dyDescent="0.2">
      <c r="A61" s="69"/>
      <c r="B61" s="72" t="s">
        <v>99</v>
      </c>
    </row>
    <row r="62" spans="1:2" ht="14.25" x14ac:dyDescent="0.2">
      <c r="A62" s="77" t="s">
        <v>100</v>
      </c>
      <c r="B62" s="72" t="s">
        <v>101</v>
      </c>
    </row>
    <row r="63" spans="1:2" ht="14.25" x14ac:dyDescent="0.2">
      <c r="A63" s="78"/>
      <c r="B63" s="72" t="s">
        <v>102</v>
      </c>
    </row>
    <row r="64" spans="1:2" x14ac:dyDescent="0.2">
      <c r="B64" s="5"/>
    </row>
    <row r="65" spans="1:2" ht="18" x14ac:dyDescent="0.25">
      <c r="A65" s="101" t="s">
        <v>7</v>
      </c>
      <c r="B65" s="101"/>
    </row>
    <row r="66" spans="1:2" ht="42.75" x14ac:dyDescent="0.2">
      <c r="B66" s="72" t="s">
        <v>103</v>
      </c>
    </row>
    <row r="68" spans="1:2" ht="18" x14ac:dyDescent="0.25">
      <c r="A68" s="101" t="s">
        <v>4</v>
      </c>
      <c r="B68" s="101"/>
    </row>
    <row r="69" spans="1:2" ht="15" x14ac:dyDescent="0.25">
      <c r="A69" s="84" t="s">
        <v>5</v>
      </c>
      <c r="B69" s="85" t="s">
        <v>104</v>
      </c>
    </row>
    <row r="70" spans="1:2" ht="28.5" x14ac:dyDescent="0.2">
      <c r="A70" s="78"/>
      <c r="B70" s="83" t="s">
        <v>106</v>
      </c>
    </row>
    <row r="71" spans="1:2" ht="14.25" x14ac:dyDescent="0.2">
      <c r="A71" s="78"/>
      <c r="B71" s="79"/>
    </row>
    <row r="72" spans="1:2" ht="15" x14ac:dyDescent="0.25">
      <c r="A72" s="84" t="s">
        <v>5</v>
      </c>
      <c r="B72" s="85" t="s">
        <v>123</v>
      </c>
    </row>
    <row r="73" spans="1:2" ht="28.5" x14ac:dyDescent="0.2">
      <c r="A73" s="78"/>
      <c r="B73" s="83" t="s">
        <v>127</v>
      </c>
    </row>
    <row r="74" spans="1:2" ht="14.25" x14ac:dyDescent="0.2">
      <c r="A74" s="78"/>
      <c r="B74" s="79"/>
    </row>
    <row r="75" spans="1:2" ht="15" x14ac:dyDescent="0.25">
      <c r="A75" s="84" t="s">
        <v>5</v>
      </c>
      <c r="B75" s="87" t="s">
        <v>109</v>
      </c>
    </row>
    <row r="76" spans="1:2" ht="42.75" x14ac:dyDescent="0.2">
      <c r="A76" s="78"/>
      <c r="B76" s="71" t="s">
        <v>126</v>
      </c>
    </row>
    <row r="77" spans="1:2" ht="14.25" x14ac:dyDescent="0.2">
      <c r="A77" s="78"/>
      <c r="B77" s="78"/>
    </row>
    <row r="78" spans="1:2" ht="15" x14ac:dyDescent="0.25">
      <c r="A78" s="84" t="s">
        <v>5</v>
      </c>
      <c r="B78" s="87" t="s">
        <v>115</v>
      </c>
    </row>
    <row r="79" spans="1:2" ht="28.5" x14ac:dyDescent="0.2">
      <c r="A79" s="78"/>
      <c r="B79" s="71" t="s">
        <v>110</v>
      </c>
    </row>
    <row r="80" spans="1:2" ht="14.25" x14ac:dyDescent="0.2">
      <c r="A80" s="78"/>
      <c r="B80" s="78"/>
    </row>
    <row r="81" spans="1:2" ht="15" x14ac:dyDescent="0.25">
      <c r="A81" s="84" t="s">
        <v>5</v>
      </c>
      <c r="B81" s="87" t="s">
        <v>116</v>
      </c>
    </row>
    <row r="82" spans="1:2" ht="14.25" x14ac:dyDescent="0.2">
      <c r="A82" s="78"/>
      <c r="B82" s="82" t="s">
        <v>111</v>
      </c>
    </row>
    <row r="83" spans="1:2" ht="14.25" x14ac:dyDescent="0.2">
      <c r="A83" s="78"/>
      <c r="B83" s="82" t="s">
        <v>112</v>
      </c>
    </row>
    <row r="84" spans="1:2" ht="14.25" x14ac:dyDescent="0.2">
      <c r="A84" s="78"/>
      <c r="B84" s="82" t="s">
        <v>113</v>
      </c>
    </row>
    <row r="85" spans="1:2" ht="15" x14ac:dyDescent="0.25">
      <c r="A85" s="78"/>
      <c r="B85" s="81"/>
    </row>
    <row r="86" spans="1:2" ht="15" x14ac:dyDescent="0.25">
      <c r="A86" s="84" t="s">
        <v>5</v>
      </c>
      <c r="B86" s="87" t="s">
        <v>117</v>
      </c>
    </row>
    <row r="87" spans="1:2" ht="42.75" x14ac:dyDescent="0.2">
      <c r="A87" s="78"/>
      <c r="B87" s="71" t="s">
        <v>105</v>
      </c>
    </row>
    <row r="88" spans="1:2" ht="14.25" x14ac:dyDescent="0.2">
      <c r="A88" s="78"/>
      <c r="B88" s="80" t="s">
        <v>107</v>
      </c>
    </row>
    <row r="89" spans="1:2" ht="57" x14ac:dyDescent="0.2">
      <c r="A89" s="78"/>
      <c r="B89" s="86" t="s">
        <v>108</v>
      </c>
    </row>
    <row r="90" spans="1:2" ht="14.25" x14ac:dyDescent="0.2">
      <c r="A90" s="78"/>
      <c r="B90" s="78"/>
    </row>
    <row r="91" spans="1:2" ht="15" x14ac:dyDescent="0.25">
      <c r="A91" s="84" t="s">
        <v>5</v>
      </c>
      <c r="B91" s="87" t="s">
        <v>118</v>
      </c>
    </row>
    <row r="92" spans="1:2" ht="28.5" x14ac:dyDescent="0.2">
      <c r="A92" s="69"/>
      <c r="B92" s="82"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ABDALHAMID BOU</cp:lastModifiedBy>
  <cp:lastPrinted>2018-02-12T20:25:38Z</cp:lastPrinted>
  <dcterms:created xsi:type="dcterms:W3CDTF">2010-06-09T16:05:03Z</dcterms:created>
  <dcterms:modified xsi:type="dcterms:W3CDTF">2024-10-27T22:09:57Z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