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9F0DA30-C197-4D41-AF59-5D9E7F9AA424}" xr6:coauthVersionLast="47" xr6:coauthVersionMax="47" xr10:uidLastSave="{00000000-0000-0000-0000-000000000000}"/>
  <bookViews>
    <workbookView xWindow="-120" yWindow="-120" windowWidth="29040" windowHeight="15840" xr2:uid="{C7B9A946-BC24-4E2B-8337-DB480EA59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7" i="1"/>
  <c r="G46" i="1"/>
  <c r="G52" i="1"/>
  <c r="G51" i="1"/>
  <c r="G50" i="1"/>
  <c r="G49" i="1"/>
  <c r="G48" i="1"/>
  <c r="G42" i="1"/>
  <c r="G41" i="1"/>
  <c r="G38" i="1"/>
  <c r="G37" i="1"/>
  <c r="G36" i="1"/>
  <c r="G35" i="1"/>
  <c r="G32" i="1"/>
  <c r="G31" i="1"/>
  <c r="G28" i="1"/>
  <c r="G27" i="1"/>
  <c r="G26" i="1"/>
  <c r="G23" i="1"/>
  <c r="G22" i="1"/>
  <c r="G19" i="1"/>
  <c r="G18" i="1"/>
  <c r="G17" i="1"/>
  <c r="G16" i="1"/>
  <c r="G15" i="1"/>
  <c r="G12" i="1"/>
  <c r="G11" i="1"/>
  <c r="G10" i="1"/>
  <c r="G9" i="1"/>
  <c r="G6" i="1"/>
  <c r="G4" i="1"/>
  <c r="G5" i="1"/>
  <c r="G7" i="1" l="1"/>
  <c r="G53" i="1"/>
  <c r="G39" i="1"/>
  <c r="G43" i="1"/>
  <c r="G33" i="1"/>
  <c r="G24" i="1"/>
  <c r="G20" i="1"/>
  <c r="G29" i="1"/>
  <c r="G13" i="1"/>
  <c r="G54" i="1" l="1"/>
  <c r="K11" i="1"/>
  <c r="L13" i="1" s="1"/>
</calcChain>
</file>

<file path=xl/sharedStrings.xml><?xml version="1.0" encoding="utf-8"?>
<sst xmlns="http://schemas.openxmlformats.org/spreadsheetml/2006/main" count="145" uniqueCount="136">
  <si>
    <t>Hardware</t>
  </si>
  <si>
    <t>Model/Type</t>
  </si>
  <si>
    <t>Quantity</t>
  </si>
  <si>
    <t>Details/Specs</t>
  </si>
  <si>
    <t>Security Cameras</t>
  </si>
  <si>
    <t>Server Racks</t>
  </si>
  <si>
    <t>Firewalls</t>
  </si>
  <si>
    <t>Switches</t>
  </si>
  <si>
    <t>Air Conditioning Units</t>
  </si>
  <si>
    <t>Power Distribution Units (PDUs)</t>
  </si>
  <si>
    <t>Software</t>
  </si>
  <si>
    <t>Virtualization Software</t>
  </si>
  <si>
    <t>Backup Software</t>
  </si>
  <si>
    <t>Price</t>
  </si>
  <si>
    <t>StarTech 42U Rackmount Server Rack</t>
  </si>
  <si>
    <t>42U rack suitable for housing servers and networking equipment.</t>
  </si>
  <si>
    <t>Rack Shelves</t>
  </si>
  <si>
    <t>NavePoint 1U Universal Server Shelf</t>
  </si>
  <si>
    <t>Affordable rack shelves for organizing servers and equipment within racks.</t>
  </si>
  <si>
    <t>Rack Mount Kit</t>
  </si>
  <si>
    <t>APC 19" Rackmount Kit</t>
  </si>
  <si>
    <t>Kit for securing equipment in the rack.</t>
  </si>
  <si>
    <t>Server</t>
  </si>
  <si>
    <t>Storage</t>
  </si>
  <si>
    <t>RAM</t>
  </si>
  <si>
    <t>Power Supply</t>
  </si>
  <si>
    <t>HPE ProLiant DL380 Gen10</t>
  </si>
  <si>
    <t>High-speed SSD storage for demanding applications.</t>
  </si>
  <si>
    <t>HPE 128GB DDR4 RAM</t>
  </si>
  <si>
    <t>High-performance RAM for compute-intensive workloads.</t>
  </si>
  <si>
    <t>HPE 800W PSU</t>
  </si>
  <si>
    <t>Power supply optimized for high-performance servers.</t>
  </si>
  <si>
    <t>Core Switches</t>
  </si>
  <si>
    <t>Core switches to connect multiple racks and servers in a cost-effective manner.</t>
  </si>
  <si>
    <t>Cables (Ethernet)</t>
  </si>
  <si>
    <t>Jadaol CAT 6 Flat Ethernet Cable</t>
  </si>
  <si>
    <t>Cables (Fiber Optic)</t>
  </si>
  <si>
    <t>Cable Matters 10Gb OM3 Fiber Optic</t>
  </si>
  <si>
    <t>Portable air conditioning for cooling racks and servers.</t>
  </si>
  <si>
    <t>Rack Fans</t>
  </si>
  <si>
    <t>AC Infinity AIRPLATE S8</t>
  </si>
  <si>
    <t>Rack-mounted fans for efficient air circulation inside the server racks.</t>
  </si>
  <si>
    <t>UPS</t>
  </si>
  <si>
    <t>UPS with surge protection for short-term backup power.</t>
  </si>
  <si>
    <t>Tripp Lite PDU3B-30</t>
  </si>
  <si>
    <t>Economical PDUs for managing power to multiple devices per rack.</t>
  </si>
  <si>
    <t>Generator</t>
  </si>
  <si>
    <t>Environmental Monitoring</t>
  </si>
  <si>
    <t>Temp Stick Wi-Fi Temperature Sensor</t>
  </si>
  <si>
    <t>Sensors to monitor temperature and humidity levels for optimal conditions.</t>
  </si>
  <si>
    <t>Firewall Software</t>
  </si>
  <si>
    <t>pfSense (Open-Source)</t>
  </si>
  <si>
    <t>Open-source firewall and routing software for securing the network.</t>
  </si>
  <si>
    <t>Proxmox VE (Open-Source)</t>
  </si>
  <si>
    <t>Open-source hypervisor for server virtualization.</t>
  </si>
  <si>
    <t>Duplicati (Open-Source)</t>
  </si>
  <si>
    <t>Backup solution for secure data protection and disaster recovery.</t>
  </si>
  <si>
    <t>Monitoring Software</t>
  </si>
  <si>
    <t>Zabbix (Open-Source)</t>
  </si>
  <si>
    <t>Open-source system monitoring and network performance tool.</t>
  </si>
  <si>
    <t>Rack Mountable PDUs</t>
  </si>
  <si>
    <t>Tripp Lite 12-Outlet PDU</t>
  </si>
  <si>
    <t>Power strips designed for racks, distributing power efficiently.</t>
  </si>
  <si>
    <t>Cable Management</t>
  </si>
  <si>
    <t>StarTech 1U Vertical Cable Manager</t>
  </si>
  <si>
    <t>Cable organizers for server racks.</t>
  </si>
  <si>
    <t>Fiber optic cables for connecting distant servers and switches. Need 200m</t>
  </si>
  <si>
    <t>High-speed Ethernet cables for internal networking. (need 34x15m)</t>
  </si>
  <si>
    <t>Total</t>
  </si>
  <si>
    <t>Price/Unit</t>
  </si>
  <si>
    <t>Micron 7400 Pro 1.92Tb NVMe SSD</t>
  </si>
  <si>
    <t>Liebert CRAC units</t>
  </si>
  <si>
    <t>APC Symmetra PX 40kVA</t>
  </si>
  <si>
    <t>backup generators for long-term power failure.</t>
  </si>
  <si>
    <t>Hikvision DS-2CD2143G0-I</t>
  </si>
  <si>
    <t>High-end and reliable security cameras with 4k video Night vision .</t>
  </si>
  <si>
    <t>Cisco ASA 5506-X</t>
  </si>
  <si>
    <t>reliable firewall with solid security features for internal network protection.</t>
  </si>
  <si>
    <t>Cisco Catalyst 1000-24T</t>
  </si>
  <si>
    <t>reliable managed switches for internal networking.</t>
  </si>
  <si>
    <t>Cisco Catalyst 9300</t>
  </si>
  <si>
    <t>Generac Protector 22kW</t>
  </si>
  <si>
    <t>Construction Item</t>
  </si>
  <si>
    <t>Cost Range (€)</t>
  </si>
  <si>
    <t>Description</t>
  </si>
  <si>
    <t>Cost of purchasing land depending on location and proximity to infrastructure.</t>
  </si>
  <si>
    <t>Building Construction (per m²)</t>
  </si>
  <si>
    <t>Power Infrastructure (UPS, Generators, PDU)</t>
  </si>
  <si>
    <t>Includes uninterruptible power supplies, diesel generators, and power distribution units for 200–500 kW.</t>
  </si>
  <si>
    <t>Backup Power Systems (Diesel Generators)</t>
  </si>
  <si>
    <t>Backup power infrastructure for continuous operation during outages.</t>
  </si>
  <si>
    <t>Renewable Energy Integration</t>
  </si>
  <si>
    <t>Integration of solar or wind energy sources from Morocco's renewable plants (e.g., Noor Solar Plant).</t>
  </si>
  <si>
    <t>Operational &amp; Miscellaneous Costs</t>
  </si>
  <si>
    <t>Includes legal, permits, administration, staffing, and training for the initial operational setup.</t>
  </si>
  <si>
    <t>Land Acquisition (5,000m²)</t>
  </si>
  <si>
    <t>Technical Infrastructure</t>
  </si>
  <si>
    <t xml:space="preserve">Costs for technical facilities </t>
  </si>
  <si>
    <t>Based on the size of the facility (for High-end construction).</t>
  </si>
  <si>
    <t xml:space="preserve">Total Building Construction </t>
  </si>
  <si>
    <t>Includes materials, labor, and building infrastructure</t>
  </si>
  <si>
    <t>€800 per m²</t>
  </si>
  <si>
    <t>Control Panel</t>
  </si>
  <si>
    <t>Fike Cheetah Xi</t>
  </si>
  <si>
    <t>Intelligent control for fire suppression system, network-ready.</t>
  </si>
  <si>
    <t>Gas Cylinders</t>
  </si>
  <si>
    <t>FM-200 Suppression</t>
  </si>
  <si>
    <t>Clean agent gas, 50 kg capacity each.</t>
  </si>
  <si>
    <t>Nozzles</t>
  </si>
  <si>
    <t>FM-200 Discharge</t>
  </si>
  <si>
    <t>High-pressure nozzles for even gas distribution.</t>
  </si>
  <si>
    <t>Smoke Detectors</t>
  </si>
  <si>
    <t>Honeywell VESDA</t>
  </si>
  <si>
    <t>Very early smoke detection system.</t>
  </si>
  <si>
    <t>Heat Detectors</t>
  </si>
  <si>
    <t>Edwards EST HDX</t>
  </si>
  <si>
    <t>Fixed temperature heat detection sensors.</t>
  </si>
  <si>
    <t>Alarm Systems</t>
  </si>
  <si>
    <t>Gent S4-34400</t>
  </si>
  <si>
    <t>Sounders with strobe lights for immediate alerts.</t>
  </si>
  <si>
    <t>Manual Release Unit</t>
  </si>
  <si>
    <t>Fike MRU-010</t>
  </si>
  <si>
    <t>Manual override for emergency discharge.</t>
  </si>
  <si>
    <t>Installation Kit</t>
  </si>
  <si>
    <t>FM-200 Accessories</t>
  </si>
  <si>
    <t>Includes valves, connectors, and fittings.</t>
  </si>
  <si>
    <t>Total Project Costs</t>
  </si>
  <si>
    <t xml:space="preserve">Servers </t>
  </si>
  <si>
    <t>Coolig systems</t>
  </si>
  <si>
    <t xml:space="preserve"> Power Systems</t>
  </si>
  <si>
    <t>Networking</t>
  </si>
  <si>
    <t>Security Cameras &amp;
 Monitoring</t>
  </si>
  <si>
    <t>High-performance server, dual CPU, 128GB</t>
  </si>
  <si>
    <t>Miscellaneous</t>
  </si>
  <si>
    <t>Fire Supression Systems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</si>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</sst>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_);[Red]\([$€-2]\ #,##0.00\)"/>
    <numFmt numFmtId="165" formatCode="[$€-2]\ #,##0.00;[Red]\-[$€-2]\ #,##0.00"/>
    <numFmt numFmtId="166" formatCode="[$€-2]\ #,##0;[Red]\-[$€-2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6" fontId="0" fillId="0" borderId="6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4" fontId="0" fillId="0" borderId="12" xfId="0" applyNumberFormat="1" applyBorder="1"/>
    <xf numFmtId="0" fontId="0" fillId="0" borderId="11" xfId="0" applyBorder="1"/>
    <xf numFmtId="165" fontId="0" fillId="0" borderId="0" xfId="0" applyNumberFormat="1"/>
    <xf numFmtId="164" fontId="0" fillId="0" borderId="11" xfId="0" applyNumberFormat="1" applyBorder="1"/>
    <xf numFmtId="0" fontId="0" fillId="0" borderId="1" xfId="0" applyBorder="1"/>
    <xf numFmtId="0" fontId="0" fillId="0" borderId="4" xfId="0" applyBorder="1" applyAlignment="1">
      <alignment vertical="center" wrapText="1"/>
    </xf>
    <xf numFmtId="166" fontId="0" fillId="0" borderId="1" xfId="0" applyNumberFormat="1" applyBorder="1"/>
    <xf numFmtId="164" fontId="0" fillId="0" borderId="1" xfId="0" applyNumberFormat="1" applyBorder="1"/>
    <xf numFmtId="0" fontId="0" fillId="0" borderId="8" xfId="0" applyBorder="1"/>
    <xf numFmtId="3" fontId="0" fillId="0" borderId="1" xfId="0" applyNumberFormat="1" applyBorder="1"/>
    <xf numFmtId="3" fontId="0" fillId="0" borderId="2" xfId="0" applyNumberFormat="1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166" fontId="0" fillId="0" borderId="3" xfId="0" applyNumberFormat="1" applyBorder="1" applyAlignment="1">
      <alignment vertical="center" wrapText="1"/>
    </xf>
    <xf numFmtId="3" fontId="0" fillId="0" borderId="5" xfId="0" applyNumberFormat="1" applyBorder="1" applyAlignment="1">
      <alignment vertical="center" wrapText="1"/>
    </xf>
    <xf numFmtId="3" fontId="0" fillId="0" borderId="11" xfId="0" applyNumberFormat="1" applyBorder="1" applyAlignment="1">
      <alignment vertical="center" wrapText="1"/>
    </xf>
    <xf numFmtId="3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/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12" xfId="0" applyBorder="1"/>
    <xf numFmtId="0" fontId="1" fillId="0" borderId="9" xfId="0" applyFont="1" applyBorder="1"/>
    <xf numFmtId="0" fontId="1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5" xfId="0" applyBorder="1"/>
    <xf numFmtId="0" fontId="0" fillId="0" borderId="14" xfId="0" applyBorder="1"/>
    <xf numFmtId="0" fontId="0" fillId="0" borderId="2" xfId="0" applyBorder="1"/>
    <xf numFmtId="0" fontId="0" fillId="0" borderId="15" xfId="0" applyBorder="1" applyAlignment="1">
      <alignment horizontal="center"/>
    </xf>
    <xf numFmtId="0" fontId="0" fillId="0" borderId="7" xfId="0" applyBorder="1"/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166" fontId="1" fillId="0" borderId="6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1" fillId="0" borderId="8" xfId="0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4379-1A33-4130-92DE-7B679684A468}">
  <dimension ref="A1:L55"/>
  <sheetViews>
    <sheetView tabSelected="1" topLeftCell="A37" zoomScale="104" workbookViewId="0">
      <selection activeCell="G61" sqref="G61"/>
    </sheetView>
  </sheetViews>
  <sheetFormatPr baseColWidth="10" defaultColWidth="9.140625" defaultRowHeight="15" x14ac:dyDescent="0.25"/>
  <cols>
    <col min="1" max="1" width="22.5703125" bestFit="1" customWidth="1"/>
    <col min="2" max="2" width="20.85546875" customWidth="1"/>
    <col min="3" max="3" width="33.42578125" bestFit="1" customWidth="1"/>
    <col min="4" max="4" width="12.28515625" customWidth="1"/>
    <col min="5" max="5" width="40.7109375" customWidth="1"/>
    <col min="6" max="6" width="12.85546875" customWidth="1"/>
    <col min="7" max="7" width="13.5703125" bestFit="1" customWidth="1"/>
    <col min="10" max="10" width="41.28515625" bestFit="1" customWidth="1"/>
    <col min="11" max="11" width="17.42578125" bestFit="1" customWidth="1"/>
    <col min="12" max="12" width="90.140625" customWidth="1"/>
    <col min="13" max="13" width="64" bestFit="1" customWidth="1"/>
    <col min="14" max="14" width="17.7109375" customWidth="1"/>
    <col min="15" max="15" width="8.85546875" customWidth="1"/>
  </cols>
  <sheetData>
    <row r="1" spans="1:12" ht="18" x14ac:dyDescent="0.25">
      <c r="B1" s="1"/>
    </row>
    <row r="2" spans="1:12" ht="15.75" thickBot="1" x14ac:dyDescent="0.3"/>
    <row r="3" spans="1:12" ht="15.75" thickBot="1" x14ac:dyDescent="0.3">
      <c r="A3" s="15"/>
      <c r="B3" s="9" t="s">
        <v>0</v>
      </c>
      <c r="C3" s="9" t="s">
        <v>1</v>
      </c>
      <c r="D3" s="9" t="s">
        <v>2</v>
      </c>
      <c r="E3" s="9" t="s">
        <v>3</v>
      </c>
      <c r="F3" s="36" t="s">
        <v>69</v>
      </c>
      <c r="G3" s="33" t="s">
        <v>13</v>
      </c>
    </row>
    <row r="4" spans="1:12" ht="30.75" thickBot="1" x14ac:dyDescent="0.3">
      <c r="A4" s="40" t="s">
        <v>5</v>
      </c>
      <c r="B4" s="51" t="s">
        <v>5</v>
      </c>
      <c r="C4" s="3" t="s">
        <v>14</v>
      </c>
      <c r="D4" s="64">
        <v>180</v>
      </c>
      <c r="E4" s="3" t="s">
        <v>15</v>
      </c>
      <c r="F4" s="16">
        <v>431.99</v>
      </c>
      <c r="G4" s="14">
        <f>D4*F4</f>
        <v>77758.2</v>
      </c>
      <c r="J4" s="52" t="s">
        <v>82</v>
      </c>
      <c r="K4" s="53" t="s">
        <v>83</v>
      </c>
      <c r="L4" s="54" t="s">
        <v>84</v>
      </c>
    </row>
    <row r="5" spans="1:12" ht="30" x14ac:dyDescent="0.25">
      <c r="A5" s="39"/>
      <c r="B5" s="51" t="s">
        <v>16</v>
      </c>
      <c r="C5" s="3" t="s">
        <v>17</v>
      </c>
      <c r="D5" s="64">
        <v>180</v>
      </c>
      <c r="E5" s="3" t="s">
        <v>18</v>
      </c>
      <c r="F5" s="8">
        <v>89</v>
      </c>
      <c r="G5" s="13">
        <f>D5*F5</f>
        <v>16020</v>
      </c>
      <c r="J5" s="55" t="s">
        <v>95</v>
      </c>
      <c r="K5" s="56">
        <v>920000</v>
      </c>
      <c r="L5" s="34" t="s">
        <v>85</v>
      </c>
    </row>
    <row r="6" spans="1:12" ht="15.75" thickBot="1" x14ac:dyDescent="0.3">
      <c r="A6" s="41"/>
      <c r="B6" s="65" t="s">
        <v>19</v>
      </c>
      <c r="C6" s="66" t="s">
        <v>20</v>
      </c>
      <c r="D6" s="67">
        <v>180</v>
      </c>
      <c r="E6" s="66" t="s">
        <v>21</v>
      </c>
      <c r="F6" s="11">
        <v>30</v>
      </c>
      <c r="G6" s="13">
        <f>D6*F6</f>
        <v>5400</v>
      </c>
      <c r="J6" s="55" t="s">
        <v>86</v>
      </c>
      <c r="K6" s="57" t="s">
        <v>101</v>
      </c>
      <c r="L6" s="34" t="s">
        <v>100</v>
      </c>
    </row>
    <row r="7" spans="1:12" ht="15.75" thickBot="1" x14ac:dyDescent="0.3">
      <c r="A7" s="35"/>
      <c r="B7" s="48"/>
      <c r="D7" s="7"/>
      <c r="F7" s="18" t="s">
        <v>68</v>
      </c>
      <c r="G7" s="21">
        <f>G4+G5+G6</f>
        <v>99178.2</v>
      </c>
      <c r="J7" s="55" t="s">
        <v>99</v>
      </c>
      <c r="K7" s="56">
        <v>4000000</v>
      </c>
      <c r="L7" s="19" t="s">
        <v>98</v>
      </c>
    </row>
    <row r="8" spans="1:12" ht="15.75" thickBot="1" x14ac:dyDescent="0.3">
      <c r="A8" s="35"/>
      <c r="B8" s="44"/>
      <c r="C8" s="44"/>
      <c r="D8" s="44"/>
      <c r="E8" s="44"/>
      <c r="F8" s="32"/>
      <c r="G8" s="10"/>
      <c r="J8" s="55" t="s">
        <v>87</v>
      </c>
      <c r="K8" s="56">
        <v>1000000</v>
      </c>
      <c r="L8" s="34" t="s">
        <v>88</v>
      </c>
    </row>
    <row r="9" spans="1:12" ht="17.25" customHeight="1" x14ac:dyDescent="0.25">
      <c r="A9" s="40" t="s">
        <v>127</v>
      </c>
      <c r="B9" s="51" t="s">
        <v>22</v>
      </c>
      <c r="C9" s="63" t="s">
        <v>26</v>
      </c>
      <c r="D9" s="5">
        <v>180</v>
      </c>
      <c r="E9" s="3" t="s">
        <v>132</v>
      </c>
      <c r="F9" s="8">
        <v>3000</v>
      </c>
      <c r="G9" s="12">
        <f>F9*D9</f>
        <v>540000</v>
      </c>
      <c r="J9" s="55" t="s">
        <v>89</v>
      </c>
      <c r="K9" s="56">
        <v>1000000</v>
      </c>
      <c r="L9" s="34" t="s">
        <v>90</v>
      </c>
    </row>
    <row r="10" spans="1:12" ht="30" x14ac:dyDescent="0.25">
      <c r="A10" s="39"/>
      <c r="B10" s="51" t="s">
        <v>23</v>
      </c>
      <c r="C10" s="63" t="s">
        <v>70</v>
      </c>
      <c r="D10" s="64">
        <v>180</v>
      </c>
      <c r="E10" s="3" t="s">
        <v>27</v>
      </c>
      <c r="F10" s="8">
        <v>350</v>
      </c>
      <c r="G10" s="13">
        <f>F10*D10</f>
        <v>63000</v>
      </c>
      <c r="J10" s="55" t="s">
        <v>91</v>
      </c>
      <c r="K10" s="56">
        <v>400000</v>
      </c>
      <c r="L10" s="34" t="s">
        <v>92</v>
      </c>
    </row>
    <row r="11" spans="1:12" ht="30" x14ac:dyDescent="0.25">
      <c r="A11" s="39"/>
      <c r="B11" s="51" t="s">
        <v>24</v>
      </c>
      <c r="C11" s="63" t="s">
        <v>28</v>
      </c>
      <c r="D11" s="64">
        <v>180</v>
      </c>
      <c r="E11" s="3" t="s">
        <v>29</v>
      </c>
      <c r="F11" s="8">
        <v>850</v>
      </c>
      <c r="G11" s="13">
        <f>F11*D11</f>
        <v>153000</v>
      </c>
      <c r="J11" s="55" t="s">
        <v>96</v>
      </c>
      <c r="K11" s="56">
        <f>G54</f>
        <v>1321996.5333333332</v>
      </c>
      <c r="L11" s="34" t="s">
        <v>97</v>
      </c>
    </row>
    <row r="12" spans="1:12" ht="30.75" thickBot="1" x14ac:dyDescent="0.3">
      <c r="A12" s="41"/>
      <c r="B12" s="65" t="s">
        <v>25</v>
      </c>
      <c r="C12" s="66" t="s">
        <v>30</v>
      </c>
      <c r="D12" s="67">
        <v>180</v>
      </c>
      <c r="E12" s="4" t="s">
        <v>31</v>
      </c>
      <c r="F12" s="11">
        <v>204</v>
      </c>
      <c r="G12" s="13">
        <f>F12*D12</f>
        <v>36720</v>
      </c>
      <c r="J12" s="58" t="s">
        <v>93</v>
      </c>
      <c r="K12" s="59">
        <v>700000</v>
      </c>
      <c r="L12" s="60" t="s">
        <v>94</v>
      </c>
    </row>
    <row r="13" spans="1:12" ht="15.75" thickBot="1" x14ac:dyDescent="0.3">
      <c r="A13" s="35"/>
      <c r="B13" s="46"/>
      <c r="D13" s="49"/>
      <c r="E13" s="68"/>
      <c r="F13" s="18" t="s">
        <v>68</v>
      </c>
      <c r="G13" s="20">
        <f>G9+G10+G11+G12</f>
        <v>792720</v>
      </c>
      <c r="J13" s="2"/>
      <c r="K13" s="61" t="s">
        <v>126</v>
      </c>
      <c r="L13" s="62">
        <f>K5+K7+K8+K9+K10+K12+K11+G53</f>
        <v>9368046.5333333332</v>
      </c>
    </row>
    <row r="14" spans="1:12" ht="15.75" thickBot="1" x14ac:dyDescent="0.3">
      <c r="A14" s="35"/>
      <c r="B14" s="45"/>
      <c r="C14" s="44"/>
      <c r="D14" s="44"/>
      <c r="E14" s="44"/>
      <c r="F14" s="32"/>
      <c r="G14" s="10"/>
    </row>
    <row r="15" spans="1:12" ht="30" x14ac:dyDescent="0.25">
      <c r="A15" s="40" t="s">
        <v>130</v>
      </c>
      <c r="B15" s="51" t="s">
        <v>6</v>
      </c>
      <c r="C15" s="63" t="s">
        <v>76</v>
      </c>
      <c r="D15" s="64">
        <v>15</v>
      </c>
      <c r="E15" s="3" t="s">
        <v>77</v>
      </c>
      <c r="F15" s="8">
        <v>450</v>
      </c>
      <c r="G15" s="12">
        <f>D15*F15</f>
        <v>6750</v>
      </c>
    </row>
    <row r="16" spans="1:12" ht="30" x14ac:dyDescent="0.25">
      <c r="A16" s="39"/>
      <c r="B16" s="51" t="s">
        <v>7</v>
      </c>
      <c r="C16" s="63" t="s">
        <v>78</v>
      </c>
      <c r="D16" s="64">
        <v>50</v>
      </c>
      <c r="E16" s="3" t="s">
        <v>79</v>
      </c>
      <c r="F16" s="8">
        <v>600</v>
      </c>
      <c r="G16" s="13">
        <f>D16*F16</f>
        <v>30000</v>
      </c>
    </row>
    <row r="17" spans="1:7" ht="30" x14ac:dyDescent="0.25">
      <c r="A17" s="39"/>
      <c r="B17" s="51" t="s">
        <v>32</v>
      </c>
      <c r="C17" s="63" t="s">
        <v>80</v>
      </c>
      <c r="D17" s="64">
        <v>5</v>
      </c>
      <c r="E17" s="3" t="s">
        <v>33</v>
      </c>
      <c r="F17" s="8">
        <v>3000</v>
      </c>
      <c r="G17" s="13">
        <f>D17*F17</f>
        <v>15000</v>
      </c>
    </row>
    <row r="18" spans="1:7" ht="30" x14ac:dyDescent="0.25">
      <c r="A18" s="39"/>
      <c r="B18" s="51" t="s">
        <v>34</v>
      </c>
      <c r="C18" s="63" t="s">
        <v>35</v>
      </c>
      <c r="D18" s="64">
        <v>500</v>
      </c>
      <c r="E18" s="3" t="s">
        <v>67</v>
      </c>
      <c r="F18" s="8">
        <v>22</v>
      </c>
      <c r="G18" s="14">
        <f>D18/15*F18</f>
        <v>733.33333333333337</v>
      </c>
    </row>
    <row r="19" spans="1:7" ht="30.75" thickBot="1" x14ac:dyDescent="0.3">
      <c r="A19" s="41"/>
      <c r="B19" s="65" t="s">
        <v>36</v>
      </c>
      <c r="C19" s="66" t="s">
        <v>37</v>
      </c>
      <c r="D19" s="67">
        <v>200</v>
      </c>
      <c r="E19" s="4" t="s">
        <v>66</v>
      </c>
      <c r="F19" s="11">
        <v>19</v>
      </c>
      <c r="G19" s="13">
        <f>D19*F19</f>
        <v>3800</v>
      </c>
    </row>
    <row r="20" spans="1:7" ht="15.75" thickBot="1" x14ac:dyDescent="0.3">
      <c r="A20" s="35"/>
      <c r="B20" s="46"/>
      <c r="D20" s="7"/>
      <c r="F20" s="18" t="s">
        <v>68</v>
      </c>
      <c r="G20" s="21">
        <f>G15+G16+G17+G18+G19</f>
        <v>56283.333333333336</v>
      </c>
    </row>
    <row r="21" spans="1:7" ht="15.75" thickBot="1" x14ac:dyDescent="0.3">
      <c r="A21" s="50"/>
      <c r="B21" s="45"/>
      <c r="C21" s="44"/>
      <c r="D21" s="44"/>
      <c r="E21" s="44"/>
      <c r="F21" s="32"/>
      <c r="G21" s="10"/>
    </row>
    <row r="22" spans="1:7" ht="30" x14ac:dyDescent="0.25">
      <c r="A22" s="39" t="s">
        <v>128</v>
      </c>
      <c r="B22" s="37" t="s">
        <v>8</v>
      </c>
      <c r="C22" s="63" t="s">
        <v>71</v>
      </c>
      <c r="D22" s="64">
        <v>10</v>
      </c>
      <c r="E22" s="3" t="s">
        <v>38</v>
      </c>
      <c r="F22" s="8">
        <v>4500</v>
      </c>
      <c r="G22" s="15">
        <f>F22*D22</f>
        <v>45000</v>
      </c>
    </row>
    <row r="23" spans="1:7" ht="30.75" thickBot="1" x14ac:dyDescent="0.3">
      <c r="A23" s="41"/>
      <c r="B23" s="38" t="s">
        <v>39</v>
      </c>
      <c r="C23" s="66" t="s">
        <v>40</v>
      </c>
      <c r="D23" s="67">
        <v>50</v>
      </c>
      <c r="E23" s="4" t="s">
        <v>41</v>
      </c>
      <c r="F23" s="11">
        <v>81</v>
      </c>
      <c r="G23" s="13">
        <f>F23*D23</f>
        <v>4050</v>
      </c>
    </row>
    <row r="24" spans="1:7" ht="15.75" thickBot="1" x14ac:dyDescent="0.3">
      <c r="A24" s="35"/>
      <c r="B24" s="48"/>
      <c r="C24" s="46"/>
      <c r="D24" s="49"/>
      <c r="E24" s="47"/>
      <c r="F24" s="18" t="s">
        <v>68</v>
      </c>
      <c r="G24" s="20">
        <f>G22+G23</f>
        <v>49050</v>
      </c>
    </row>
    <row r="25" spans="1:7" ht="15.75" thickBot="1" x14ac:dyDescent="0.3">
      <c r="A25" s="35"/>
      <c r="B25" s="44"/>
      <c r="C25" s="44"/>
      <c r="D25" s="44"/>
      <c r="E25" s="44"/>
      <c r="F25" s="32"/>
      <c r="G25" s="10"/>
    </row>
    <row r="26" spans="1:7" ht="30" x14ac:dyDescent="0.25">
      <c r="A26" s="40" t="s">
        <v>129</v>
      </c>
      <c r="B26" s="37" t="s">
        <v>42</v>
      </c>
      <c r="C26" s="63" t="s">
        <v>72</v>
      </c>
      <c r="D26" s="5">
        <v>5</v>
      </c>
      <c r="E26" s="3" t="s">
        <v>43</v>
      </c>
      <c r="F26" s="8">
        <v>20000</v>
      </c>
      <c r="G26" s="12">
        <f>F26*D26</f>
        <v>100000</v>
      </c>
    </row>
    <row r="27" spans="1:7" ht="30" x14ac:dyDescent="0.25">
      <c r="A27" s="39"/>
      <c r="B27" s="37" t="s">
        <v>9</v>
      </c>
      <c r="C27" s="63" t="s">
        <v>44</v>
      </c>
      <c r="D27" s="5">
        <v>180</v>
      </c>
      <c r="E27" s="3" t="s">
        <v>45</v>
      </c>
      <c r="F27" s="8">
        <v>575</v>
      </c>
      <c r="G27" s="13">
        <f>F27*D27</f>
        <v>103500</v>
      </c>
    </row>
    <row r="28" spans="1:7" ht="15.75" thickBot="1" x14ac:dyDescent="0.3">
      <c r="A28" s="41"/>
      <c r="B28" s="38" t="s">
        <v>46</v>
      </c>
      <c r="C28" s="66" t="s">
        <v>81</v>
      </c>
      <c r="D28" s="6">
        <v>5</v>
      </c>
      <c r="E28" s="66" t="s">
        <v>73</v>
      </c>
      <c r="F28" s="11">
        <v>10000</v>
      </c>
      <c r="G28" s="13">
        <f>F28*D28</f>
        <v>50000</v>
      </c>
    </row>
    <row r="29" spans="1:7" ht="15.75" thickBot="1" x14ac:dyDescent="0.3">
      <c r="A29" s="35"/>
      <c r="C29" s="46"/>
      <c r="D29" s="7"/>
      <c r="F29" s="18" t="s">
        <v>68</v>
      </c>
      <c r="G29" s="20">
        <f>G26+G27+G28</f>
        <v>253500</v>
      </c>
    </row>
    <row r="30" spans="1:7" ht="15.75" thickBot="1" x14ac:dyDescent="0.3">
      <c r="A30" s="35"/>
      <c r="B30" s="45"/>
      <c r="C30" s="44"/>
      <c r="D30" s="44"/>
      <c r="E30" s="44"/>
      <c r="F30" s="32"/>
      <c r="G30" s="10"/>
    </row>
    <row r="31" spans="1:7" ht="30" x14ac:dyDescent="0.25">
      <c r="A31" s="42" t="s">
        <v>131</v>
      </c>
      <c r="B31" s="37" t="s">
        <v>4</v>
      </c>
      <c r="C31" s="63" t="s">
        <v>74</v>
      </c>
      <c r="D31" s="5">
        <v>30</v>
      </c>
      <c r="E31" s="3" t="s">
        <v>75</v>
      </c>
      <c r="F31" s="16">
        <v>150</v>
      </c>
      <c r="G31" s="17">
        <f>F31*D31</f>
        <v>4500</v>
      </c>
    </row>
    <row r="32" spans="1:7" ht="30.75" thickBot="1" x14ac:dyDescent="0.3">
      <c r="A32" s="43"/>
      <c r="B32" s="38" t="s">
        <v>47</v>
      </c>
      <c r="C32" s="66" t="s">
        <v>48</v>
      </c>
      <c r="D32" s="6">
        <v>10</v>
      </c>
      <c r="E32" s="4" t="s">
        <v>49</v>
      </c>
      <c r="F32" s="11">
        <v>130</v>
      </c>
      <c r="G32" s="13">
        <f>F32*D32</f>
        <v>1300</v>
      </c>
    </row>
    <row r="33" spans="1:7" ht="15.75" thickBot="1" x14ac:dyDescent="0.3">
      <c r="A33" s="35"/>
      <c r="D33" s="7"/>
      <c r="E33" s="47"/>
      <c r="F33" s="18" t="s">
        <v>68</v>
      </c>
      <c r="G33" s="21">
        <f>G31+G32</f>
        <v>5800</v>
      </c>
    </row>
    <row r="34" spans="1:7" ht="15.75" thickBot="1" x14ac:dyDescent="0.3">
      <c r="A34" s="35"/>
      <c r="B34" s="45"/>
      <c r="C34" s="44"/>
      <c r="D34" s="44"/>
      <c r="E34" s="44"/>
      <c r="F34" s="32"/>
      <c r="G34" s="10"/>
    </row>
    <row r="35" spans="1:7" ht="30" x14ac:dyDescent="0.25">
      <c r="A35" s="40" t="s">
        <v>10</v>
      </c>
      <c r="B35" s="37" t="s">
        <v>50</v>
      </c>
      <c r="C35" s="3" t="s">
        <v>51</v>
      </c>
      <c r="D35" s="5">
        <v>1</v>
      </c>
      <c r="E35" s="3" t="s">
        <v>52</v>
      </c>
      <c r="F35" s="8">
        <v>100</v>
      </c>
      <c r="G35" s="12">
        <f>F35*D35</f>
        <v>100</v>
      </c>
    </row>
    <row r="36" spans="1:7" ht="30" x14ac:dyDescent="0.25">
      <c r="A36" s="39"/>
      <c r="B36" s="37" t="s">
        <v>11</v>
      </c>
      <c r="C36" s="3" t="s">
        <v>53</v>
      </c>
      <c r="D36" s="5">
        <v>1</v>
      </c>
      <c r="E36" s="3" t="s">
        <v>54</v>
      </c>
      <c r="F36" s="8">
        <v>75</v>
      </c>
      <c r="G36" s="13">
        <f>F36*D36</f>
        <v>75</v>
      </c>
    </row>
    <row r="37" spans="1:7" ht="30" x14ac:dyDescent="0.25">
      <c r="A37" s="39"/>
      <c r="B37" s="37" t="s">
        <v>12</v>
      </c>
      <c r="C37" s="3" t="s">
        <v>55</v>
      </c>
      <c r="D37" s="5">
        <v>1</v>
      </c>
      <c r="E37" s="3" t="s">
        <v>56</v>
      </c>
      <c r="F37" s="8">
        <v>0</v>
      </c>
      <c r="G37" s="13">
        <f>F37*D37</f>
        <v>0</v>
      </c>
    </row>
    <row r="38" spans="1:7" ht="30.75" thickBot="1" x14ac:dyDescent="0.3">
      <c r="A38" s="41"/>
      <c r="B38" s="38" t="s">
        <v>57</v>
      </c>
      <c r="C38" s="4" t="s">
        <v>58</v>
      </c>
      <c r="D38" s="6">
        <v>1</v>
      </c>
      <c r="E38" s="4" t="s">
        <v>59</v>
      </c>
      <c r="F38" s="11">
        <v>0</v>
      </c>
      <c r="G38" s="13">
        <f>F38*D38</f>
        <v>0</v>
      </c>
    </row>
    <row r="39" spans="1:7" ht="15.75" thickBot="1" x14ac:dyDescent="0.3">
      <c r="A39" s="35"/>
      <c r="C39" s="46"/>
      <c r="D39" s="7"/>
      <c r="E39" s="47"/>
      <c r="F39" s="18" t="s">
        <v>68</v>
      </c>
      <c r="G39" s="20">
        <f>G35+G36+G37+G38</f>
        <v>175</v>
      </c>
    </row>
    <row r="40" spans="1:7" ht="15.75" thickBot="1" x14ac:dyDescent="0.3">
      <c r="A40" s="35"/>
      <c r="B40" s="45"/>
      <c r="C40" s="44"/>
      <c r="D40" s="44"/>
      <c r="E40" s="44"/>
      <c r="F40" s="32"/>
      <c r="G40" s="10"/>
    </row>
    <row r="41" spans="1:7" ht="30" x14ac:dyDescent="0.25">
      <c r="A41" s="40" t="s">
        <v>133</v>
      </c>
      <c r="B41" s="37" t="s">
        <v>60</v>
      </c>
      <c r="C41" s="3" t="s">
        <v>61</v>
      </c>
      <c r="D41" s="5">
        <v>180</v>
      </c>
      <c r="E41" s="3" t="s">
        <v>62</v>
      </c>
      <c r="F41" s="8">
        <v>180</v>
      </c>
      <c r="G41" s="12">
        <f>F41*D41</f>
        <v>32400</v>
      </c>
    </row>
    <row r="42" spans="1:7" ht="30.75" thickBot="1" x14ac:dyDescent="0.3">
      <c r="A42" s="41"/>
      <c r="B42" s="38" t="s">
        <v>63</v>
      </c>
      <c r="C42" s="4" t="s">
        <v>64</v>
      </c>
      <c r="D42" s="6">
        <v>180</v>
      </c>
      <c r="E42" s="4" t="s">
        <v>65</v>
      </c>
      <c r="F42" s="11">
        <v>38</v>
      </c>
      <c r="G42" s="13">
        <f>F42*D42</f>
        <v>6840</v>
      </c>
    </row>
    <row r="43" spans="1:7" ht="15.75" thickBot="1" x14ac:dyDescent="0.3">
      <c r="A43" s="35"/>
      <c r="D43" s="46"/>
      <c r="E43" s="47"/>
      <c r="F43" s="18" t="s">
        <v>68</v>
      </c>
      <c r="G43" s="20">
        <f>G41+G42</f>
        <v>39240</v>
      </c>
    </row>
    <row r="44" spans="1:7" ht="15.75" thickBot="1" x14ac:dyDescent="0.3">
      <c r="A44" s="35"/>
      <c r="B44" s="45"/>
      <c r="C44" s="44"/>
      <c r="D44" s="44"/>
      <c r="E44" s="44"/>
      <c r="F44" s="9"/>
      <c r="G44" s="10"/>
    </row>
    <row r="45" spans="1:7" ht="30" x14ac:dyDescent="0.25">
      <c r="A45" s="40" t="s">
        <v>134</v>
      </c>
      <c r="B45" s="37" t="s">
        <v>102</v>
      </c>
      <c r="C45" s="63" t="s">
        <v>103</v>
      </c>
      <c r="D45" s="5">
        <v>1</v>
      </c>
      <c r="E45" s="3" t="s">
        <v>104</v>
      </c>
      <c r="F45" s="24">
        <v>2500</v>
      </c>
      <c r="G45" s="28">
        <f>D45*F45</f>
        <v>2500</v>
      </c>
    </row>
    <row r="46" spans="1:7" x14ac:dyDescent="0.25">
      <c r="A46" s="39"/>
      <c r="B46" s="37" t="s">
        <v>105</v>
      </c>
      <c r="C46" s="63" t="s">
        <v>106</v>
      </c>
      <c r="D46" s="5">
        <v>6</v>
      </c>
      <c r="E46" s="3" t="s">
        <v>107</v>
      </c>
      <c r="F46" s="25">
        <v>1200</v>
      </c>
      <c r="G46" s="29">
        <f t="shared" ref="G46:G52" si="0">F46*D46</f>
        <v>7200</v>
      </c>
    </row>
    <row r="47" spans="1:7" ht="30" x14ac:dyDescent="0.25">
      <c r="A47" s="39"/>
      <c r="B47" s="37" t="s">
        <v>108</v>
      </c>
      <c r="C47" s="63" t="s">
        <v>109</v>
      </c>
      <c r="D47" s="5">
        <v>12</v>
      </c>
      <c r="E47" s="3" t="s">
        <v>110</v>
      </c>
      <c r="F47" s="26">
        <v>150</v>
      </c>
      <c r="G47" s="29">
        <f t="shared" si="0"/>
        <v>1800</v>
      </c>
    </row>
    <row r="48" spans="1:7" x14ac:dyDescent="0.25">
      <c r="A48" s="39"/>
      <c r="B48" s="37" t="s">
        <v>111</v>
      </c>
      <c r="C48" s="63" t="s">
        <v>112</v>
      </c>
      <c r="D48" s="5">
        <v>10</v>
      </c>
      <c r="E48" s="3" t="s">
        <v>113</v>
      </c>
      <c r="F48" s="26">
        <v>900</v>
      </c>
      <c r="G48" s="29">
        <f t="shared" si="0"/>
        <v>9000</v>
      </c>
    </row>
    <row r="49" spans="1:7" x14ac:dyDescent="0.25">
      <c r="A49" s="39"/>
      <c r="B49" s="37" t="s">
        <v>114</v>
      </c>
      <c r="C49" s="63" t="s">
        <v>115</v>
      </c>
      <c r="D49" s="5">
        <v>10</v>
      </c>
      <c r="E49" s="3" t="s">
        <v>116</v>
      </c>
      <c r="F49" s="26">
        <v>300</v>
      </c>
      <c r="G49" s="29">
        <f t="shared" si="0"/>
        <v>3000</v>
      </c>
    </row>
    <row r="50" spans="1:7" ht="30" x14ac:dyDescent="0.25">
      <c r="A50" s="39"/>
      <c r="B50" s="37" t="s">
        <v>117</v>
      </c>
      <c r="C50" s="63" t="s">
        <v>118</v>
      </c>
      <c r="D50" s="5">
        <v>5</v>
      </c>
      <c r="E50" s="3" t="s">
        <v>119</v>
      </c>
      <c r="F50" s="26">
        <v>150</v>
      </c>
      <c r="G50" s="30">
        <f t="shared" si="0"/>
        <v>750</v>
      </c>
    </row>
    <row r="51" spans="1:7" x14ac:dyDescent="0.25">
      <c r="A51" s="39"/>
      <c r="B51" s="37" t="s">
        <v>120</v>
      </c>
      <c r="C51" s="63" t="s">
        <v>121</v>
      </c>
      <c r="D51" s="5">
        <v>2</v>
      </c>
      <c r="E51" s="3" t="s">
        <v>122</v>
      </c>
      <c r="F51" s="26">
        <v>400</v>
      </c>
      <c r="G51" s="30">
        <f t="shared" si="0"/>
        <v>800</v>
      </c>
    </row>
    <row r="52" spans="1:7" ht="15.75" thickBot="1" x14ac:dyDescent="0.3">
      <c r="A52" s="41"/>
      <c r="B52" s="38" t="s">
        <v>123</v>
      </c>
      <c r="C52" s="4" t="s">
        <v>124</v>
      </c>
      <c r="D52" s="6">
        <v>1</v>
      </c>
      <c r="E52" s="4" t="s">
        <v>125</v>
      </c>
      <c r="F52" s="27">
        <v>1000</v>
      </c>
      <c r="G52" s="31">
        <f t="shared" si="0"/>
        <v>1000</v>
      </c>
    </row>
    <row r="53" spans="1:7" ht="15.75" thickBot="1" x14ac:dyDescent="0.3">
      <c r="F53" s="22" t="s">
        <v>68</v>
      </c>
      <c r="G53" s="23">
        <f>G45+G46+G47+G48+G49+G50+G51+G52</f>
        <v>26050</v>
      </c>
    </row>
    <row r="54" spans="1:7" ht="15.75" thickBot="1" x14ac:dyDescent="0.3">
      <c r="A54" s="69"/>
      <c r="B54" s="69"/>
      <c r="C54" s="69"/>
      <c r="D54" s="69"/>
      <c r="E54" s="50"/>
      <c r="F54" s="22" t="s">
        <v>135</v>
      </c>
      <c r="G54" s="21">
        <f>G7+G13+G20+G24+G29+G33+G39+G43+G53</f>
        <v>1321996.5333333332</v>
      </c>
    </row>
    <row r="55" spans="1:7" ht="28.15" customHeight="1" x14ac:dyDescent="0.25"/>
  </sheetData>
  <mergeCells count="9">
    <mergeCell ref="A22:A23"/>
    <mergeCell ref="A9:A12"/>
    <mergeCell ref="A15:A19"/>
    <mergeCell ref="A26:A28"/>
    <mergeCell ref="A31:A32"/>
    <mergeCell ref="A35:A38"/>
    <mergeCell ref="A41:A42"/>
    <mergeCell ref="A45:A52"/>
    <mergeCell ref="A4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BABACI</cp:lastModifiedBy>
  <dcterms:created xsi:type="dcterms:W3CDTF">2024-12-03T16:46:03Z</dcterms:created>
  <dcterms:modified xsi:type="dcterms:W3CDTF">2024-12-03T22:16:40Z</dcterms:modified>
</cp:coreProperties>
</file>