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59CBCA2C-133E-4C27-A54D-C03477364535}" xr6:coauthVersionLast="47" xr6:coauthVersionMax="47" xr10:uidLastSave="{00000000-0000-0000-0000-000000000000}"/>
  <bookViews>
    <workbookView xWindow="-110" yWindow="-110" windowWidth="19420" windowHeight="10300" xr2:uid="{4893316A-D2C1-4EEF-BD31-0907DBC1CEB4}"/>
  </bookViews>
  <sheets>
    <sheet name="Sheet8" sheetId="1" r:id="rId1"/>
  </sheets>
  <externalReferences>
    <externalReference r:id="rId2"/>
  </externalReferences>
  <definedNames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 a="1"/>
  <c r="N2" i="1"/>
  <c r="O2" i="1"/>
  <c r="P2" i="1"/>
  <c r="Q2" i="1"/>
  <c r="R2" i="1"/>
  <c r="S2" i="1"/>
  <c r="T2" i="1"/>
  <c r="U2" i="1"/>
  <c r="I3" i="1"/>
  <c r="J3" i="1"/>
  <c r="K3" i="1"/>
  <c r="L3" i="1"/>
  <c r="M3" i="1"/>
  <c r="N3" i="1" a="1"/>
  <c r="N3" i="1" s="1"/>
  <c r="O3" i="1"/>
  <c r="P3" i="1"/>
  <c r="Q3" i="1"/>
  <c r="R3" i="1"/>
  <c r="S3" i="1"/>
  <c r="T3" i="1"/>
  <c r="U3" i="1"/>
  <c r="I4" i="1"/>
  <c r="J4" i="1"/>
  <c r="K4" i="1"/>
  <c r="L4" i="1"/>
  <c r="M4" i="1"/>
  <c r="N4" i="1" a="1"/>
  <c r="N4" i="1"/>
  <c r="O4" i="1"/>
  <c r="P4" i="1"/>
  <c r="Q4" i="1"/>
  <c r="R4" i="1"/>
  <c r="S4" i="1"/>
  <c r="T4" i="1"/>
  <c r="U4" i="1"/>
  <c r="I5" i="1"/>
  <c r="J5" i="1"/>
  <c r="K5" i="1"/>
  <c r="L5" i="1"/>
  <c r="M5" i="1"/>
  <c r="N5" i="1" a="1"/>
  <c r="N5" i="1" s="1"/>
  <c r="O5" i="1"/>
  <c r="P5" i="1"/>
  <c r="Q5" i="1"/>
  <c r="R5" i="1"/>
  <c r="S5" i="1"/>
  <c r="T5" i="1"/>
  <c r="U5" i="1"/>
  <c r="I6" i="1"/>
  <c r="J6" i="1"/>
  <c r="K6" i="1"/>
  <c r="L6" i="1"/>
  <c r="M6" i="1"/>
  <c r="N6" i="1" a="1"/>
  <c r="N6" i="1"/>
  <c r="O6" i="1"/>
  <c r="P6" i="1"/>
  <c r="Q6" i="1"/>
  <c r="R6" i="1"/>
  <c r="S6" i="1"/>
  <c r="T6" i="1"/>
  <c r="U6" i="1"/>
  <c r="I7" i="1"/>
  <c r="J7" i="1"/>
  <c r="K7" i="1"/>
  <c r="L7" i="1"/>
  <c r="M7" i="1"/>
  <c r="N7" i="1" a="1"/>
  <c r="N7" i="1"/>
  <c r="O7" i="1"/>
  <c r="P7" i="1"/>
  <c r="Q7" i="1"/>
  <c r="R7" i="1"/>
  <c r="S7" i="1"/>
  <c r="T7" i="1"/>
  <c r="U7" i="1"/>
  <c r="I8" i="1"/>
  <c r="J8" i="1"/>
  <c r="K8" i="1"/>
  <c r="L8" i="1"/>
  <c r="M8" i="1"/>
  <c r="N8" i="1" a="1"/>
  <c r="N8" i="1" s="1"/>
  <c r="O8" i="1"/>
  <c r="P8" i="1"/>
  <c r="Q8" i="1"/>
  <c r="R8" i="1"/>
  <c r="S8" i="1"/>
  <c r="T8" i="1"/>
  <c r="U8" i="1"/>
  <c r="I9" i="1"/>
  <c r="J9" i="1"/>
  <c r="K9" i="1"/>
  <c r="L9" i="1"/>
  <c r="M9" i="1"/>
  <c r="N9" i="1" a="1"/>
  <c r="N9" i="1" s="1"/>
  <c r="O9" i="1"/>
  <c r="P9" i="1"/>
  <c r="Q9" i="1"/>
  <c r="R9" i="1"/>
  <c r="S9" i="1"/>
  <c r="T9" i="1"/>
  <c r="U9" i="1"/>
  <c r="I10" i="1"/>
  <c r="J10" i="1"/>
  <c r="K10" i="1"/>
  <c r="L10" i="1"/>
  <c r="M10" i="1"/>
  <c r="N10" i="1" a="1"/>
  <c r="N10" i="1"/>
  <c r="O10" i="1"/>
  <c r="P10" i="1"/>
  <c r="Q10" i="1"/>
  <c r="R10" i="1"/>
  <c r="S10" i="1"/>
  <c r="T10" i="1"/>
  <c r="U10" i="1"/>
  <c r="I11" i="1"/>
  <c r="J11" i="1"/>
  <c r="K11" i="1"/>
  <c r="L11" i="1"/>
  <c r="M11" i="1"/>
  <c r="N11" i="1" a="1"/>
  <c r="N11" i="1" s="1"/>
  <c r="O11" i="1"/>
  <c r="P11" i="1"/>
  <c r="Q11" i="1"/>
  <c r="R11" i="1"/>
  <c r="S11" i="1"/>
  <c r="T11" i="1"/>
  <c r="U11" i="1"/>
  <c r="I12" i="1"/>
  <c r="J12" i="1"/>
  <c r="K12" i="1"/>
  <c r="L12" i="1"/>
  <c r="M12" i="1"/>
  <c r="N12" i="1" a="1"/>
  <c r="N12" i="1"/>
  <c r="O12" i="1"/>
  <c r="P12" i="1"/>
  <c r="Q12" i="1"/>
  <c r="R12" i="1"/>
  <c r="S12" i="1"/>
  <c r="T12" i="1"/>
  <c r="U12" i="1"/>
  <c r="I13" i="1"/>
  <c r="J13" i="1"/>
  <c r="K13" i="1"/>
  <c r="L13" i="1"/>
  <c r="M13" i="1"/>
  <c r="N13" i="1" a="1"/>
  <c r="N13" i="1"/>
  <c r="O13" i="1"/>
  <c r="P13" i="1"/>
  <c r="Q13" i="1"/>
  <c r="R13" i="1"/>
  <c r="S13" i="1"/>
  <c r="T13" i="1"/>
  <c r="U13" i="1"/>
  <c r="I14" i="1"/>
  <c r="J14" i="1"/>
  <c r="K14" i="1"/>
  <c r="L14" i="1"/>
  <c r="M14" i="1"/>
  <c r="N14" i="1" a="1"/>
  <c r="N14" i="1" s="1"/>
  <c r="O14" i="1"/>
  <c r="P14" i="1"/>
  <c r="Q14" i="1"/>
  <c r="R14" i="1"/>
  <c r="S14" i="1"/>
  <c r="T14" i="1"/>
  <c r="U14" i="1"/>
  <c r="I15" i="1"/>
  <c r="J15" i="1"/>
  <c r="K15" i="1"/>
  <c r="L15" i="1"/>
  <c r="M15" i="1"/>
  <c r="N15" i="1" a="1"/>
  <c r="N15" i="1" s="1"/>
  <c r="O15" i="1"/>
  <c r="P15" i="1"/>
  <c r="Q15" i="1"/>
  <c r="R15" i="1"/>
  <c r="S15" i="1"/>
  <c r="T15" i="1"/>
  <c r="U15" i="1"/>
  <c r="I16" i="1"/>
  <c r="J16" i="1"/>
  <c r="K16" i="1"/>
  <c r="L16" i="1"/>
  <c r="M16" i="1"/>
  <c r="N16" i="1" a="1"/>
  <c r="N16" i="1"/>
  <c r="O16" i="1"/>
  <c r="P16" i="1"/>
  <c r="Q16" i="1"/>
  <c r="R16" i="1"/>
  <c r="S16" i="1"/>
  <c r="T16" i="1"/>
  <c r="U16" i="1"/>
  <c r="I17" i="1"/>
  <c r="J17" i="1"/>
  <c r="K17" i="1"/>
  <c r="L17" i="1"/>
  <c r="M17" i="1"/>
  <c r="N17" i="1" a="1"/>
  <c r="N17" i="1" s="1"/>
  <c r="O17" i="1"/>
  <c r="P17" i="1"/>
  <c r="Q17" i="1"/>
  <c r="R17" i="1"/>
  <c r="S17" i="1"/>
  <c r="T17" i="1"/>
  <c r="U17" i="1"/>
  <c r="I18" i="1"/>
  <c r="J18" i="1"/>
  <c r="K18" i="1"/>
  <c r="L18" i="1"/>
  <c r="M18" i="1"/>
  <c r="N18" i="1" a="1"/>
  <c r="N18" i="1"/>
  <c r="O18" i="1"/>
  <c r="P18" i="1"/>
  <c r="Q18" i="1"/>
  <c r="R18" i="1"/>
  <c r="S18" i="1"/>
  <c r="T18" i="1"/>
  <c r="U18" i="1"/>
  <c r="I19" i="1"/>
  <c r="J19" i="1"/>
  <c r="K19" i="1"/>
  <c r="L19" i="1"/>
  <c r="M19" i="1"/>
  <c r="N19" i="1" a="1"/>
  <c r="N19" i="1"/>
  <c r="O19" i="1"/>
  <c r="P19" i="1"/>
  <c r="Q19" i="1"/>
  <c r="R19" i="1"/>
  <c r="S19" i="1"/>
  <c r="T19" i="1"/>
  <c r="U19" i="1"/>
  <c r="I20" i="1"/>
  <c r="J20" i="1"/>
  <c r="K20" i="1"/>
  <c r="L20" i="1"/>
  <c r="M20" i="1"/>
  <c r="N20" i="1" a="1"/>
  <c r="N20" i="1" s="1"/>
  <c r="O20" i="1"/>
  <c r="P20" i="1"/>
  <c r="Q20" i="1"/>
  <c r="R20" i="1"/>
  <c r="S20" i="1"/>
  <c r="T20" i="1"/>
  <c r="U20" i="1"/>
  <c r="I21" i="1"/>
  <c r="J21" i="1"/>
  <c r="K21" i="1"/>
  <c r="L21" i="1"/>
  <c r="M21" i="1"/>
  <c r="N21" i="1" a="1"/>
  <c r="N21" i="1" s="1"/>
  <c r="O21" i="1"/>
  <c r="P21" i="1"/>
  <c r="Q21" i="1"/>
  <c r="R21" i="1"/>
  <c r="S21" i="1"/>
  <c r="T21" i="1"/>
  <c r="U21" i="1"/>
  <c r="I22" i="1"/>
  <c r="J22" i="1"/>
  <c r="K22" i="1"/>
  <c r="L22" i="1"/>
  <c r="M22" i="1"/>
  <c r="N22" i="1" a="1"/>
  <c r="N22" i="1"/>
  <c r="O22" i="1"/>
  <c r="P22" i="1"/>
  <c r="Q22" i="1"/>
  <c r="R22" i="1"/>
  <c r="S22" i="1"/>
  <c r="T22" i="1"/>
  <c r="U22" i="1"/>
  <c r="I23" i="1"/>
  <c r="J23" i="1"/>
  <c r="K23" i="1"/>
  <c r="L23" i="1"/>
  <c r="M23" i="1"/>
  <c r="N23" i="1" a="1"/>
  <c r="N23" i="1" s="1"/>
  <c r="O23" i="1"/>
  <c r="P23" i="1"/>
  <c r="Q23" i="1"/>
  <c r="R23" i="1"/>
  <c r="S23" i="1"/>
  <c r="T23" i="1"/>
  <c r="U23" i="1"/>
  <c r="I24" i="1"/>
  <c r="J24" i="1"/>
  <c r="K24" i="1"/>
  <c r="L24" i="1"/>
  <c r="M24" i="1"/>
  <c r="N24" i="1" a="1"/>
  <c r="N24" i="1"/>
  <c r="O24" i="1"/>
  <c r="P24" i="1"/>
  <c r="Q24" i="1"/>
  <c r="R24" i="1"/>
  <c r="S24" i="1"/>
  <c r="T24" i="1"/>
  <c r="U24" i="1"/>
  <c r="I25" i="1"/>
  <c r="J25" i="1"/>
  <c r="K25" i="1"/>
  <c r="L25" i="1"/>
  <c r="M25" i="1"/>
  <c r="N25" i="1" a="1"/>
  <c r="N25" i="1"/>
  <c r="O25" i="1"/>
  <c r="P25" i="1"/>
  <c r="Q25" i="1"/>
  <c r="R25" i="1"/>
  <c r="S25" i="1"/>
  <c r="T25" i="1"/>
  <c r="U25" i="1"/>
  <c r="I26" i="1"/>
  <c r="J26" i="1"/>
  <c r="K26" i="1"/>
  <c r="L26" i="1"/>
  <c r="M26" i="1"/>
  <c r="N26" i="1" a="1"/>
  <c r="N26" i="1" s="1"/>
  <c r="O26" i="1"/>
  <c r="P26" i="1"/>
  <c r="Q26" i="1"/>
  <c r="R26" i="1"/>
  <c r="S26" i="1"/>
  <c r="T26" i="1"/>
  <c r="U26" i="1"/>
  <c r="I27" i="1"/>
  <c r="J27" i="1"/>
  <c r="K27" i="1"/>
  <c r="L27" i="1"/>
  <c r="M27" i="1"/>
  <c r="N27" i="1" a="1"/>
  <c r="N27" i="1" s="1"/>
  <c r="O27" i="1"/>
  <c r="P27" i="1"/>
  <c r="Q27" i="1"/>
  <c r="R27" i="1"/>
  <c r="S27" i="1"/>
  <c r="T27" i="1"/>
  <c r="U27" i="1"/>
  <c r="I28" i="1"/>
  <c r="J28" i="1"/>
  <c r="K28" i="1"/>
  <c r="L28" i="1"/>
  <c r="M28" i="1"/>
  <c r="N28" i="1" a="1"/>
  <c r="N28" i="1"/>
  <c r="O28" i="1"/>
  <c r="P28" i="1"/>
  <c r="Q28" i="1"/>
  <c r="R28" i="1"/>
  <c r="S28" i="1"/>
  <c r="T28" i="1"/>
  <c r="U28" i="1"/>
  <c r="I29" i="1"/>
  <c r="J29" i="1"/>
  <c r="K29" i="1"/>
  <c r="L29" i="1"/>
  <c r="M29" i="1"/>
  <c r="N29" i="1" a="1"/>
  <c r="N29" i="1" s="1"/>
  <c r="O29" i="1"/>
  <c r="P29" i="1"/>
  <c r="Q29" i="1"/>
  <c r="R29" i="1"/>
  <c r="S29" i="1"/>
  <c r="T29" i="1"/>
  <c r="U29" i="1"/>
  <c r="I30" i="1"/>
  <c r="J30" i="1"/>
  <c r="K30" i="1"/>
  <c r="L30" i="1"/>
  <c r="M30" i="1"/>
  <c r="N30" i="1" a="1"/>
  <c r="N30" i="1"/>
  <c r="O30" i="1"/>
  <c r="P30" i="1"/>
  <c r="Q30" i="1"/>
  <c r="R30" i="1"/>
  <c r="S30" i="1"/>
  <c r="T30" i="1"/>
  <c r="U30" i="1"/>
  <c r="I31" i="1"/>
  <c r="J31" i="1"/>
  <c r="K31" i="1"/>
  <c r="L31" i="1"/>
  <c r="M31" i="1"/>
  <c r="N31" i="1" a="1"/>
  <c r="N31" i="1"/>
  <c r="O31" i="1"/>
  <c r="P31" i="1"/>
  <c r="Q31" i="1"/>
  <c r="R31" i="1"/>
  <c r="S31" i="1"/>
  <c r="T31" i="1"/>
  <c r="U31" i="1"/>
  <c r="I32" i="1"/>
  <c r="J32" i="1"/>
  <c r="K32" i="1"/>
  <c r="L32" i="1"/>
  <c r="M32" i="1"/>
  <c r="N32" i="1" a="1"/>
  <c r="N32" i="1" s="1"/>
  <c r="O32" i="1"/>
  <c r="P32" i="1"/>
  <c r="Q32" i="1"/>
  <c r="R32" i="1"/>
  <c r="S32" i="1"/>
  <c r="T32" i="1"/>
  <c r="U32" i="1"/>
  <c r="I33" i="1"/>
  <c r="J33" i="1"/>
  <c r="K33" i="1"/>
  <c r="L33" i="1"/>
  <c r="M33" i="1"/>
  <c r="N33" i="1" a="1"/>
  <c r="N33" i="1" s="1"/>
  <c r="O33" i="1"/>
  <c r="P33" i="1"/>
  <c r="Q33" i="1"/>
  <c r="R33" i="1"/>
  <c r="S33" i="1"/>
  <c r="T33" i="1"/>
  <c r="U33" i="1"/>
  <c r="I34" i="1"/>
  <c r="J34" i="1"/>
  <c r="K34" i="1"/>
  <c r="L34" i="1"/>
  <c r="M34" i="1"/>
  <c r="N34" i="1" a="1"/>
  <c r="N34" i="1"/>
  <c r="O34" i="1"/>
  <c r="P34" i="1"/>
  <c r="Q34" i="1"/>
  <c r="R34" i="1"/>
  <c r="S34" i="1"/>
  <c r="T34" i="1"/>
  <c r="U34" i="1"/>
  <c r="I35" i="1"/>
  <c r="J35" i="1"/>
  <c r="K35" i="1"/>
  <c r="L35" i="1"/>
  <c r="M35" i="1"/>
  <c r="N35" i="1" a="1"/>
  <c r="N35" i="1" s="1"/>
  <c r="O35" i="1"/>
  <c r="P35" i="1"/>
  <c r="Q35" i="1"/>
  <c r="R35" i="1"/>
  <c r="S35" i="1"/>
  <c r="T35" i="1"/>
  <c r="U35" i="1"/>
  <c r="I36" i="1"/>
  <c r="J36" i="1"/>
  <c r="K36" i="1"/>
  <c r="L36" i="1"/>
  <c r="M36" i="1"/>
  <c r="N36" i="1" a="1"/>
  <c r="N36" i="1"/>
  <c r="O36" i="1"/>
  <c r="P36" i="1"/>
  <c r="Q36" i="1"/>
  <c r="R36" i="1"/>
  <c r="S36" i="1"/>
  <c r="T36" i="1"/>
  <c r="U36" i="1"/>
  <c r="I37" i="1"/>
  <c r="J37" i="1"/>
  <c r="K37" i="1"/>
  <c r="L37" i="1"/>
  <c r="M37" i="1"/>
  <c r="N37" i="1" a="1"/>
  <c r="N37" i="1"/>
  <c r="O37" i="1"/>
  <c r="P37" i="1"/>
  <c r="Q37" i="1"/>
  <c r="R37" i="1"/>
  <c r="S37" i="1"/>
  <c r="T37" i="1"/>
  <c r="U37" i="1"/>
  <c r="I38" i="1"/>
  <c r="J38" i="1"/>
  <c r="K38" i="1"/>
  <c r="L38" i="1"/>
  <c r="M38" i="1"/>
  <c r="N38" i="1" a="1"/>
  <c r="N38" i="1" s="1"/>
  <c r="O38" i="1"/>
  <c r="P38" i="1"/>
  <c r="Q38" i="1"/>
  <c r="R38" i="1"/>
  <c r="S38" i="1"/>
  <c r="T38" i="1"/>
  <c r="U38" i="1"/>
  <c r="I39" i="1"/>
  <c r="J39" i="1"/>
  <c r="K39" i="1"/>
  <c r="L39" i="1"/>
  <c r="M39" i="1"/>
  <c r="N39" i="1" a="1"/>
  <c r="N39" i="1" s="1"/>
  <c r="O39" i="1"/>
  <c r="P39" i="1"/>
  <c r="Q39" i="1"/>
  <c r="R39" i="1"/>
  <c r="S39" i="1"/>
  <c r="T39" i="1"/>
  <c r="U39" i="1"/>
  <c r="I40" i="1"/>
  <c r="J40" i="1"/>
  <c r="K40" i="1"/>
  <c r="L40" i="1"/>
  <c r="M40" i="1"/>
  <c r="N40" i="1" a="1"/>
  <c r="N40" i="1"/>
  <c r="O40" i="1"/>
  <c r="P40" i="1"/>
  <c r="Q40" i="1"/>
  <c r="R40" i="1"/>
  <c r="S40" i="1"/>
  <c r="T40" i="1"/>
  <c r="U40" i="1"/>
  <c r="I41" i="1"/>
  <c r="J41" i="1"/>
  <c r="K41" i="1"/>
  <c r="L41" i="1"/>
  <c r="M41" i="1"/>
  <c r="N41" i="1" a="1"/>
  <c r="N41" i="1" s="1"/>
  <c r="O41" i="1"/>
  <c r="P41" i="1"/>
  <c r="Q41" i="1"/>
  <c r="R41" i="1"/>
  <c r="S41" i="1"/>
  <c r="T41" i="1"/>
  <c r="U41" i="1"/>
  <c r="I42" i="1"/>
  <c r="J42" i="1"/>
  <c r="K42" i="1"/>
  <c r="L42" i="1"/>
  <c r="M42" i="1"/>
  <c r="N42" i="1" a="1"/>
  <c r="N42" i="1"/>
  <c r="O42" i="1"/>
  <c r="P42" i="1"/>
  <c r="Q42" i="1"/>
  <c r="R42" i="1"/>
  <c r="S42" i="1"/>
  <c r="T42" i="1"/>
  <c r="U42" i="1"/>
  <c r="I43" i="1"/>
  <c r="J43" i="1"/>
  <c r="K43" i="1"/>
  <c r="L43" i="1"/>
  <c r="M43" i="1"/>
  <c r="N43" i="1" a="1"/>
  <c r="N43" i="1"/>
  <c r="O43" i="1"/>
  <c r="P43" i="1"/>
  <c r="Q43" i="1"/>
  <c r="R43" i="1"/>
  <c r="S43" i="1"/>
  <c r="T43" i="1"/>
  <c r="U43" i="1"/>
  <c r="I44" i="1"/>
  <c r="J44" i="1"/>
  <c r="K44" i="1"/>
  <c r="L44" i="1"/>
  <c r="M44" i="1"/>
  <c r="N44" i="1" a="1"/>
  <c r="N44" i="1" s="1"/>
  <c r="O44" i="1"/>
  <c r="P44" i="1"/>
  <c r="Q44" i="1"/>
  <c r="R44" i="1"/>
  <c r="S44" i="1"/>
  <c r="T44" i="1"/>
  <c r="U44" i="1"/>
  <c r="I45" i="1"/>
  <c r="J45" i="1"/>
  <c r="K45" i="1"/>
  <c r="L45" i="1"/>
  <c r="M45" i="1"/>
  <c r="N45" i="1" a="1"/>
  <c r="N45" i="1" s="1"/>
  <c r="O45" i="1"/>
  <c r="P45" i="1"/>
  <c r="Q45" i="1"/>
  <c r="R45" i="1"/>
  <c r="S45" i="1"/>
  <c r="T45" i="1"/>
  <c r="U45" i="1"/>
  <c r="I46" i="1"/>
  <c r="J46" i="1"/>
  <c r="K46" i="1"/>
  <c r="L46" i="1"/>
  <c r="M46" i="1"/>
  <c r="N46" i="1" a="1"/>
  <c r="N46" i="1"/>
  <c r="O46" i="1"/>
  <c r="P46" i="1"/>
  <c r="Q46" i="1"/>
  <c r="R46" i="1"/>
  <c r="S46" i="1"/>
  <c r="T46" i="1"/>
  <c r="U46" i="1"/>
  <c r="I47" i="1"/>
  <c r="J47" i="1"/>
  <c r="K47" i="1"/>
  <c r="L47" i="1"/>
  <c r="M47" i="1"/>
  <c r="N47" i="1" a="1"/>
  <c r="N47" i="1" s="1"/>
  <c r="O47" i="1"/>
  <c r="P47" i="1"/>
  <c r="Q47" i="1"/>
  <c r="R47" i="1"/>
  <c r="S47" i="1"/>
  <c r="T47" i="1"/>
  <c r="U47" i="1"/>
  <c r="I48" i="1"/>
  <c r="J48" i="1"/>
  <c r="K48" i="1"/>
  <c r="L48" i="1"/>
  <c r="M48" i="1"/>
  <c r="N48" i="1" a="1"/>
  <c r="N48" i="1"/>
  <c r="O48" i="1"/>
  <c r="P48" i="1"/>
  <c r="Q48" i="1"/>
  <c r="R48" i="1"/>
  <c r="S48" i="1"/>
  <c r="T48" i="1"/>
  <c r="U48" i="1"/>
  <c r="I49" i="1"/>
  <c r="J49" i="1"/>
  <c r="K49" i="1"/>
  <c r="L49" i="1"/>
  <c r="M49" i="1"/>
  <c r="N49" i="1" a="1"/>
  <c r="N49" i="1"/>
  <c r="O49" i="1"/>
  <c r="P49" i="1"/>
  <c r="Q49" i="1"/>
  <c r="R49" i="1"/>
  <c r="S49" i="1"/>
  <c r="T49" i="1"/>
  <c r="U49" i="1"/>
  <c r="I50" i="1"/>
  <c r="J50" i="1"/>
  <c r="K50" i="1"/>
  <c r="L50" i="1"/>
  <c r="M50" i="1"/>
  <c r="N50" i="1" a="1"/>
  <c r="N50" i="1" s="1"/>
  <c r="O50" i="1"/>
  <c r="P50" i="1"/>
  <c r="Q50" i="1"/>
  <c r="R50" i="1"/>
  <c r="S50" i="1"/>
  <c r="T50" i="1"/>
  <c r="U50" i="1"/>
  <c r="I51" i="1"/>
  <c r="J51" i="1"/>
  <c r="K51" i="1"/>
  <c r="L51" i="1"/>
  <c r="M51" i="1"/>
  <c r="N51" i="1" a="1"/>
  <c r="N51" i="1" s="1"/>
  <c r="O51" i="1"/>
  <c r="P51" i="1"/>
  <c r="Q51" i="1"/>
  <c r="R51" i="1"/>
  <c r="S51" i="1"/>
  <c r="T51" i="1"/>
  <c r="U51" i="1"/>
  <c r="I52" i="1"/>
  <c r="J52" i="1"/>
  <c r="K52" i="1"/>
  <c r="L52" i="1"/>
  <c r="M52" i="1"/>
  <c r="N52" i="1" a="1"/>
  <c r="N52" i="1"/>
  <c r="O52" i="1"/>
  <c r="P52" i="1"/>
  <c r="Q52" i="1"/>
  <c r="R52" i="1"/>
  <c r="S52" i="1"/>
  <c r="T52" i="1"/>
  <c r="U52" i="1"/>
  <c r="I53" i="1"/>
  <c r="J53" i="1"/>
  <c r="K53" i="1"/>
  <c r="L53" i="1"/>
  <c r="M53" i="1"/>
  <c r="N53" i="1" a="1"/>
  <c r="N53" i="1" s="1"/>
  <c r="O53" i="1"/>
  <c r="P53" i="1"/>
  <c r="Q53" i="1"/>
  <c r="R53" i="1"/>
  <c r="S53" i="1"/>
  <c r="T53" i="1"/>
  <c r="U53" i="1"/>
  <c r="I54" i="1"/>
  <c r="J54" i="1"/>
  <c r="K54" i="1"/>
  <c r="L54" i="1"/>
  <c r="M54" i="1"/>
  <c r="N54" i="1" a="1"/>
  <c r="N54" i="1"/>
  <c r="O54" i="1"/>
  <c r="P54" i="1"/>
  <c r="Q54" i="1"/>
  <c r="R54" i="1"/>
  <c r="S54" i="1"/>
  <c r="T54" i="1"/>
  <c r="U54" i="1"/>
  <c r="I55" i="1"/>
  <c r="J55" i="1"/>
  <c r="K55" i="1"/>
  <c r="L55" i="1"/>
  <c r="M55" i="1"/>
  <c r="N55" i="1" a="1"/>
  <c r="N55" i="1"/>
  <c r="O55" i="1"/>
  <c r="P55" i="1"/>
  <c r="Q55" i="1"/>
  <c r="R55" i="1"/>
  <c r="S55" i="1"/>
  <c r="T55" i="1"/>
  <c r="U55" i="1"/>
  <c r="I56" i="1"/>
  <c r="J56" i="1"/>
  <c r="K56" i="1"/>
  <c r="L56" i="1"/>
  <c r="M56" i="1"/>
  <c r="N56" i="1" a="1"/>
  <c r="N56" i="1" s="1"/>
  <c r="O56" i="1"/>
  <c r="P56" i="1"/>
  <c r="Q56" i="1"/>
  <c r="R56" i="1"/>
  <c r="S56" i="1"/>
  <c r="T56" i="1"/>
  <c r="U56" i="1"/>
  <c r="I57" i="1"/>
  <c r="J57" i="1"/>
  <c r="K57" i="1"/>
  <c r="L57" i="1"/>
  <c r="M57" i="1"/>
  <c r="N57" i="1" a="1"/>
  <c r="N57" i="1" s="1"/>
  <c r="O57" i="1"/>
  <c r="P57" i="1"/>
  <c r="Q57" i="1"/>
  <c r="R57" i="1"/>
  <c r="S57" i="1"/>
  <c r="T57" i="1"/>
  <c r="U57" i="1"/>
  <c r="I58" i="1"/>
  <c r="J58" i="1"/>
  <c r="K58" i="1"/>
  <c r="L58" i="1"/>
  <c r="M58" i="1"/>
  <c r="N58" i="1" a="1"/>
  <c r="N58" i="1"/>
  <c r="O58" i="1"/>
  <c r="P58" i="1"/>
  <c r="Q58" i="1"/>
  <c r="R58" i="1"/>
  <c r="S58" i="1"/>
  <c r="T58" i="1"/>
  <c r="U58" i="1"/>
  <c r="I59" i="1"/>
  <c r="J59" i="1"/>
  <c r="K59" i="1"/>
  <c r="L59" i="1"/>
  <c r="M59" i="1"/>
  <c r="N59" i="1" a="1"/>
  <c r="N59" i="1" s="1"/>
  <c r="O59" i="1"/>
  <c r="P59" i="1"/>
  <c r="Q59" i="1"/>
  <c r="R59" i="1"/>
  <c r="S59" i="1"/>
  <c r="T59" i="1"/>
  <c r="U59" i="1"/>
  <c r="I60" i="1"/>
  <c r="J60" i="1"/>
  <c r="K60" i="1"/>
  <c r="L60" i="1"/>
  <c r="M60" i="1"/>
  <c r="N60" i="1" a="1"/>
  <c r="N60" i="1"/>
  <c r="O60" i="1"/>
  <c r="P60" i="1"/>
  <c r="Q60" i="1"/>
  <c r="R60" i="1"/>
  <c r="S60" i="1"/>
  <c r="T60" i="1"/>
  <c r="U60" i="1"/>
  <c r="I61" i="1"/>
  <c r="J61" i="1"/>
  <c r="K61" i="1"/>
  <c r="L61" i="1"/>
  <c r="M61" i="1"/>
  <c r="N61" i="1" a="1"/>
  <c r="N61" i="1"/>
  <c r="O61" i="1"/>
  <c r="P61" i="1"/>
  <c r="Q61" i="1"/>
  <c r="R61" i="1"/>
  <c r="S61" i="1"/>
  <c r="T61" i="1"/>
  <c r="U61" i="1"/>
  <c r="I62" i="1"/>
  <c r="J62" i="1"/>
  <c r="K62" i="1"/>
  <c r="L62" i="1"/>
  <c r="M62" i="1"/>
  <c r="N62" i="1" a="1"/>
  <c r="N62" i="1" s="1"/>
  <c r="O62" i="1"/>
  <c r="P62" i="1"/>
  <c r="Q62" i="1"/>
  <c r="R62" i="1"/>
  <c r="S62" i="1"/>
  <c r="T62" i="1"/>
  <c r="U62" i="1"/>
  <c r="I63" i="1"/>
  <c r="J63" i="1"/>
  <c r="K63" i="1"/>
  <c r="L63" i="1"/>
  <c r="M63" i="1"/>
  <c r="N63" i="1" a="1"/>
  <c r="N63" i="1" s="1"/>
  <c r="O63" i="1"/>
  <c r="P63" i="1"/>
  <c r="Q63" i="1"/>
  <c r="R63" i="1"/>
  <c r="S63" i="1"/>
  <c r="T63" i="1"/>
  <c r="U63" i="1"/>
  <c r="I64" i="1"/>
  <c r="J64" i="1"/>
  <c r="K64" i="1"/>
  <c r="L64" i="1"/>
  <c r="M64" i="1"/>
  <c r="N64" i="1" a="1"/>
  <c r="N64" i="1"/>
  <c r="O64" i="1"/>
  <c r="P64" i="1"/>
  <c r="Q64" i="1"/>
  <c r="R64" i="1"/>
  <c r="S64" i="1"/>
  <c r="T64" i="1"/>
  <c r="U64" i="1"/>
  <c r="I65" i="1"/>
  <c r="J65" i="1"/>
  <c r="K65" i="1"/>
  <c r="L65" i="1"/>
  <c r="M65" i="1"/>
  <c r="N65" i="1" a="1"/>
  <c r="N65" i="1" s="1"/>
  <c r="O65" i="1"/>
  <c r="P65" i="1"/>
  <c r="Q65" i="1"/>
  <c r="R65" i="1"/>
  <c r="S65" i="1"/>
  <c r="T65" i="1"/>
  <c r="U65" i="1"/>
  <c r="I66" i="1"/>
  <c r="J66" i="1"/>
  <c r="K66" i="1"/>
  <c r="L66" i="1"/>
  <c r="M66" i="1"/>
  <c r="N66" i="1" a="1"/>
  <c r="N66" i="1"/>
  <c r="O66" i="1"/>
  <c r="P66" i="1"/>
  <c r="Q66" i="1"/>
  <c r="R66" i="1"/>
  <c r="S66" i="1"/>
  <c r="T66" i="1"/>
  <c r="U66" i="1"/>
  <c r="I67" i="1"/>
  <c r="J67" i="1"/>
  <c r="K67" i="1"/>
  <c r="L67" i="1"/>
  <c r="M67" i="1"/>
  <c r="N67" i="1" a="1"/>
  <c r="N67" i="1"/>
  <c r="O67" i="1"/>
  <c r="P67" i="1"/>
  <c r="Q67" i="1"/>
  <c r="R67" i="1"/>
  <c r="S67" i="1"/>
  <c r="T67" i="1"/>
  <c r="U67" i="1"/>
  <c r="I68" i="1"/>
  <c r="J68" i="1"/>
  <c r="K68" i="1"/>
  <c r="L68" i="1"/>
  <c r="M68" i="1"/>
  <c r="N68" i="1" a="1"/>
  <c r="N68" i="1" s="1"/>
  <c r="O68" i="1"/>
  <c r="P68" i="1"/>
  <c r="Q68" i="1"/>
  <c r="R68" i="1"/>
  <c r="S68" i="1"/>
  <c r="T68" i="1"/>
  <c r="U68" i="1"/>
  <c r="I69" i="1"/>
  <c r="J69" i="1"/>
  <c r="K69" i="1"/>
  <c r="L69" i="1"/>
  <c r="M69" i="1"/>
  <c r="N69" i="1" a="1"/>
  <c r="N69" i="1" s="1"/>
  <c r="O69" i="1"/>
  <c r="P69" i="1"/>
  <c r="Q69" i="1"/>
  <c r="R69" i="1"/>
  <c r="S69" i="1"/>
  <c r="T69" i="1"/>
  <c r="U69" i="1"/>
  <c r="I70" i="1"/>
  <c r="J70" i="1"/>
  <c r="K70" i="1"/>
  <c r="L70" i="1"/>
  <c r="M70" i="1"/>
  <c r="N70" i="1" a="1"/>
  <c r="N70" i="1"/>
  <c r="O70" i="1"/>
  <c r="P70" i="1"/>
  <c r="Q70" i="1"/>
  <c r="R70" i="1"/>
  <c r="S70" i="1"/>
  <c r="T70" i="1"/>
  <c r="U70" i="1"/>
  <c r="I71" i="1"/>
  <c r="J71" i="1"/>
  <c r="K71" i="1"/>
  <c r="L71" i="1"/>
  <c r="M71" i="1"/>
  <c r="N71" i="1" a="1"/>
  <c r="N71" i="1" s="1"/>
  <c r="O71" i="1"/>
  <c r="P71" i="1"/>
  <c r="Q71" i="1"/>
  <c r="R71" i="1"/>
  <c r="S71" i="1"/>
  <c r="T71" i="1"/>
  <c r="U71" i="1"/>
  <c r="I72" i="1"/>
  <c r="J72" i="1"/>
  <c r="K72" i="1"/>
  <c r="L72" i="1"/>
  <c r="M72" i="1"/>
  <c r="N72" i="1" a="1"/>
  <c r="N72" i="1"/>
  <c r="O72" i="1"/>
  <c r="P72" i="1"/>
  <c r="Q72" i="1"/>
  <c r="R72" i="1"/>
  <c r="S72" i="1"/>
  <c r="T72" i="1"/>
  <c r="U72" i="1"/>
  <c r="I73" i="1"/>
  <c r="J73" i="1"/>
  <c r="K73" i="1"/>
  <c r="L73" i="1"/>
  <c r="M73" i="1"/>
  <c r="N73" i="1" a="1"/>
  <c r="N73" i="1"/>
  <c r="O73" i="1"/>
  <c r="P73" i="1"/>
  <c r="Q73" i="1"/>
  <c r="R73" i="1"/>
  <c r="S73" i="1"/>
  <c r="T73" i="1"/>
  <c r="U73" i="1"/>
  <c r="I74" i="1"/>
  <c r="J74" i="1"/>
  <c r="K74" i="1"/>
  <c r="L74" i="1"/>
  <c r="M74" i="1"/>
  <c r="N74" i="1" a="1"/>
  <c r="N74" i="1" s="1"/>
  <c r="O74" i="1"/>
  <c r="P74" i="1"/>
  <c r="Q74" i="1"/>
  <c r="R74" i="1"/>
  <c r="S74" i="1"/>
  <c r="T74" i="1"/>
  <c r="U74" i="1"/>
  <c r="I75" i="1"/>
  <c r="J75" i="1"/>
  <c r="K75" i="1"/>
  <c r="L75" i="1"/>
  <c r="M75" i="1"/>
  <c r="N75" i="1" a="1"/>
  <c r="N75" i="1" s="1"/>
  <c r="O75" i="1"/>
  <c r="P75" i="1"/>
  <c r="Q75" i="1"/>
  <c r="R75" i="1"/>
  <c r="S75" i="1"/>
  <c r="T75" i="1"/>
  <c r="U75" i="1"/>
  <c r="I76" i="1"/>
  <c r="J76" i="1"/>
  <c r="K76" i="1"/>
  <c r="L76" i="1"/>
  <c r="M76" i="1"/>
  <c r="N76" i="1" a="1"/>
  <c r="N76" i="1"/>
  <c r="O76" i="1"/>
  <c r="P76" i="1"/>
  <c r="Q76" i="1"/>
  <c r="R76" i="1"/>
  <c r="S76" i="1"/>
  <c r="T76" i="1"/>
  <c r="U76" i="1"/>
  <c r="I77" i="1"/>
  <c r="J77" i="1"/>
  <c r="K77" i="1"/>
  <c r="L77" i="1"/>
  <c r="M77" i="1"/>
  <c r="N77" i="1" a="1"/>
  <c r="N77" i="1" s="1"/>
  <c r="O77" i="1"/>
  <c r="P77" i="1"/>
  <c r="Q77" i="1"/>
  <c r="R77" i="1"/>
  <c r="S77" i="1"/>
  <c r="T77" i="1"/>
  <c r="U77" i="1"/>
  <c r="I78" i="1"/>
  <c r="J78" i="1"/>
  <c r="K78" i="1"/>
  <c r="L78" i="1"/>
  <c r="M78" i="1"/>
  <c r="N78" i="1" a="1"/>
  <c r="N78" i="1"/>
  <c r="O78" i="1"/>
  <c r="P78" i="1"/>
  <c r="Q78" i="1"/>
  <c r="R78" i="1"/>
  <c r="S78" i="1"/>
  <c r="T78" i="1"/>
  <c r="U78" i="1"/>
  <c r="I79" i="1"/>
  <c r="J79" i="1"/>
  <c r="K79" i="1"/>
  <c r="L79" i="1"/>
  <c r="M79" i="1"/>
  <c r="N79" i="1" a="1"/>
  <c r="N79" i="1"/>
  <c r="O79" i="1"/>
  <c r="P79" i="1"/>
  <c r="Q79" i="1"/>
  <c r="R79" i="1"/>
  <c r="S79" i="1"/>
  <c r="T79" i="1"/>
  <c r="U79" i="1"/>
  <c r="I80" i="1"/>
  <c r="J80" i="1"/>
  <c r="K80" i="1"/>
  <c r="L80" i="1"/>
  <c r="M80" i="1"/>
  <c r="N80" i="1" a="1"/>
  <c r="N80" i="1" s="1"/>
  <c r="O80" i="1"/>
  <c r="P80" i="1"/>
  <c r="Q80" i="1"/>
  <c r="R80" i="1"/>
  <c r="S80" i="1"/>
  <c r="T80" i="1"/>
  <c r="U80" i="1"/>
  <c r="I81" i="1"/>
  <c r="J81" i="1"/>
  <c r="K81" i="1"/>
  <c r="L81" i="1"/>
  <c r="M81" i="1"/>
  <c r="N81" i="1" a="1"/>
  <c r="N81" i="1" s="1"/>
  <c r="O81" i="1"/>
  <c r="P81" i="1"/>
  <c r="Q81" i="1"/>
  <c r="R81" i="1"/>
  <c r="S81" i="1"/>
  <c r="T81" i="1"/>
  <c r="U81" i="1"/>
  <c r="I82" i="1"/>
  <c r="J82" i="1"/>
  <c r="K82" i="1"/>
  <c r="L82" i="1"/>
  <c r="M82" i="1"/>
  <c r="N82" i="1" a="1"/>
  <c r="N82" i="1"/>
  <c r="O82" i="1"/>
  <c r="P82" i="1"/>
  <c r="Q82" i="1"/>
  <c r="R82" i="1"/>
  <c r="S82" i="1"/>
  <c r="T82" i="1"/>
  <c r="U82" i="1"/>
  <c r="I83" i="1"/>
  <c r="J83" i="1"/>
  <c r="K83" i="1"/>
  <c r="L83" i="1"/>
  <c r="M83" i="1"/>
  <c r="N83" i="1" a="1"/>
  <c r="N83" i="1" s="1"/>
  <c r="O83" i="1"/>
  <c r="P83" i="1"/>
  <c r="Q83" i="1"/>
  <c r="R83" i="1"/>
  <c r="S83" i="1"/>
  <c r="T83" i="1"/>
  <c r="U83" i="1"/>
  <c r="I84" i="1"/>
  <c r="J84" i="1"/>
  <c r="K84" i="1"/>
  <c r="L84" i="1"/>
  <c r="M84" i="1"/>
  <c r="N84" i="1" a="1"/>
  <c r="N84" i="1"/>
  <c r="O84" i="1"/>
  <c r="P84" i="1"/>
  <c r="Q84" i="1"/>
  <c r="R84" i="1"/>
  <c r="S84" i="1"/>
  <c r="T84" i="1"/>
  <c r="U84" i="1"/>
  <c r="I85" i="1"/>
  <c r="J85" i="1"/>
  <c r="K85" i="1"/>
  <c r="L85" i="1"/>
  <c r="M85" i="1"/>
  <c r="N85" i="1" a="1"/>
  <c r="N85" i="1"/>
  <c r="O85" i="1"/>
  <c r="P85" i="1"/>
  <c r="Q85" i="1"/>
  <c r="R85" i="1"/>
  <c r="S85" i="1"/>
  <c r="T85" i="1"/>
  <c r="U85" i="1"/>
  <c r="I86" i="1"/>
  <c r="J86" i="1"/>
  <c r="K86" i="1"/>
  <c r="L86" i="1"/>
  <c r="M86" i="1"/>
  <c r="N86" i="1" a="1"/>
  <c r="N86" i="1" s="1"/>
  <c r="O86" i="1"/>
  <c r="P86" i="1"/>
  <c r="Q86" i="1"/>
  <c r="R86" i="1"/>
  <c r="S86" i="1"/>
  <c r="T86" i="1"/>
  <c r="U86" i="1"/>
  <c r="I87" i="1"/>
  <c r="J87" i="1"/>
  <c r="K87" i="1"/>
  <c r="L87" i="1"/>
  <c r="M87" i="1"/>
  <c r="N87" i="1" a="1"/>
  <c r="N87" i="1" s="1"/>
  <c r="O87" i="1"/>
  <c r="P87" i="1"/>
  <c r="Q87" i="1"/>
  <c r="R87" i="1"/>
  <c r="S87" i="1"/>
  <c r="T87" i="1"/>
  <c r="U87" i="1"/>
  <c r="I88" i="1"/>
  <c r="J88" i="1"/>
  <c r="K88" i="1"/>
  <c r="L88" i="1"/>
  <c r="M88" i="1"/>
  <c r="N88" i="1" a="1"/>
  <c r="N88" i="1"/>
  <c r="O88" i="1"/>
  <c r="P88" i="1"/>
  <c r="Q88" i="1"/>
  <c r="R88" i="1"/>
  <c r="S88" i="1"/>
  <c r="T88" i="1"/>
  <c r="U88" i="1"/>
  <c r="I89" i="1"/>
  <c r="J89" i="1"/>
  <c r="K89" i="1"/>
  <c r="L89" i="1"/>
  <c r="M89" i="1"/>
  <c r="N89" i="1" a="1"/>
  <c r="N89" i="1" s="1"/>
  <c r="O89" i="1"/>
  <c r="P89" i="1"/>
  <c r="Q89" i="1"/>
  <c r="R89" i="1"/>
  <c r="S89" i="1"/>
  <c r="T89" i="1"/>
  <c r="U89" i="1"/>
  <c r="I90" i="1"/>
  <c r="J90" i="1"/>
  <c r="K90" i="1"/>
  <c r="L90" i="1"/>
  <c r="M90" i="1"/>
  <c r="N90" i="1" a="1"/>
  <c r="N90" i="1"/>
  <c r="O90" i="1"/>
  <c r="P90" i="1"/>
  <c r="Q90" i="1"/>
  <c r="R90" i="1"/>
  <c r="S90" i="1"/>
  <c r="T90" i="1"/>
  <c r="U90" i="1"/>
  <c r="I91" i="1"/>
  <c r="J91" i="1"/>
  <c r="K91" i="1"/>
  <c r="L91" i="1"/>
  <c r="M91" i="1"/>
  <c r="N91" i="1" a="1"/>
  <c r="N91" i="1"/>
  <c r="O91" i="1"/>
  <c r="P91" i="1"/>
  <c r="Q91" i="1"/>
  <c r="R91" i="1"/>
  <c r="S91" i="1"/>
  <c r="T91" i="1"/>
  <c r="U91" i="1"/>
  <c r="I92" i="1"/>
  <c r="J92" i="1"/>
  <c r="K92" i="1"/>
  <c r="L92" i="1"/>
  <c r="M92" i="1"/>
  <c r="N92" i="1" a="1"/>
  <c r="N92" i="1" s="1"/>
  <c r="O92" i="1"/>
  <c r="P92" i="1"/>
  <c r="Q92" i="1"/>
  <c r="R92" i="1"/>
  <c r="S92" i="1"/>
  <c r="T92" i="1"/>
  <c r="U92" i="1"/>
  <c r="I93" i="1"/>
  <c r="J93" i="1"/>
  <c r="K93" i="1"/>
  <c r="L93" i="1"/>
  <c r="M93" i="1"/>
  <c r="N93" i="1" a="1"/>
  <c r="N93" i="1" s="1"/>
  <c r="O93" i="1"/>
  <c r="P93" i="1"/>
  <c r="Q93" i="1"/>
  <c r="R93" i="1"/>
  <c r="S93" i="1"/>
  <c r="T93" i="1"/>
  <c r="U93" i="1"/>
  <c r="I94" i="1"/>
  <c r="J94" i="1"/>
  <c r="K94" i="1"/>
  <c r="L94" i="1"/>
  <c r="M94" i="1"/>
  <c r="N94" i="1" a="1"/>
  <c r="N94" i="1"/>
  <c r="O94" i="1"/>
  <c r="P94" i="1"/>
  <c r="Q94" i="1"/>
  <c r="R94" i="1"/>
  <c r="S94" i="1"/>
  <c r="T94" i="1"/>
  <c r="U94" i="1"/>
  <c r="I95" i="1"/>
  <c r="J95" i="1"/>
  <c r="K95" i="1"/>
  <c r="L95" i="1"/>
  <c r="M95" i="1"/>
  <c r="N95" i="1" a="1"/>
  <c r="N95" i="1" s="1"/>
  <c r="O95" i="1"/>
  <c r="P95" i="1"/>
  <c r="Q95" i="1"/>
  <c r="R95" i="1"/>
  <c r="S95" i="1"/>
  <c r="T95" i="1"/>
  <c r="U95" i="1"/>
  <c r="I96" i="1"/>
  <c r="J96" i="1"/>
  <c r="K96" i="1"/>
  <c r="L96" i="1"/>
  <c r="M96" i="1"/>
  <c r="N96" i="1" a="1"/>
  <c r="N96" i="1"/>
  <c r="O96" i="1"/>
  <c r="P96" i="1"/>
  <c r="Q96" i="1"/>
  <c r="R96" i="1"/>
  <c r="S96" i="1"/>
  <c r="T96" i="1"/>
  <c r="U96" i="1"/>
  <c r="I97" i="1"/>
  <c r="J97" i="1"/>
  <c r="K97" i="1"/>
  <c r="L97" i="1"/>
  <c r="M97" i="1"/>
  <c r="N97" i="1" a="1"/>
  <c r="N97" i="1"/>
  <c r="O97" i="1"/>
  <c r="P97" i="1"/>
  <c r="Q97" i="1"/>
  <c r="R97" i="1"/>
  <c r="S97" i="1"/>
  <c r="T97" i="1"/>
  <c r="U97" i="1"/>
  <c r="I98" i="1"/>
  <c r="J98" i="1"/>
  <c r="K98" i="1"/>
  <c r="L98" i="1"/>
  <c r="M98" i="1"/>
  <c r="N98" i="1" a="1"/>
  <c r="N98" i="1" s="1"/>
  <c r="O98" i="1"/>
  <c r="P98" i="1"/>
  <c r="Q98" i="1"/>
  <c r="R98" i="1"/>
  <c r="S98" i="1"/>
  <c r="T98" i="1"/>
  <c r="U98" i="1"/>
  <c r="I99" i="1"/>
  <c r="J99" i="1"/>
  <c r="K99" i="1"/>
  <c r="L99" i="1"/>
  <c r="M99" i="1"/>
  <c r="N99" i="1" a="1"/>
  <c r="N99" i="1" s="1"/>
  <c r="O99" i="1"/>
  <c r="P99" i="1"/>
  <c r="Q99" i="1"/>
  <c r="R99" i="1"/>
  <c r="S99" i="1"/>
  <c r="T99" i="1"/>
  <c r="U99" i="1"/>
  <c r="I100" i="1"/>
  <c r="J100" i="1"/>
  <c r="K100" i="1"/>
  <c r="L100" i="1"/>
  <c r="M100" i="1"/>
  <c r="N100" i="1" a="1"/>
  <c r="N100" i="1"/>
  <c r="O100" i="1"/>
  <c r="P100" i="1"/>
  <c r="Q100" i="1"/>
  <c r="R100" i="1"/>
  <c r="S100" i="1"/>
  <c r="T100" i="1"/>
  <c r="U100" i="1"/>
  <c r="I101" i="1"/>
  <c r="J101" i="1"/>
  <c r="K101" i="1"/>
  <c r="L101" i="1"/>
  <c r="M101" i="1"/>
  <c r="N101" i="1" a="1"/>
  <c r="N101" i="1" s="1"/>
  <c r="O101" i="1"/>
  <c r="P101" i="1"/>
  <c r="Q101" i="1"/>
  <c r="R101" i="1"/>
  <c r="S101" i="1"/>
  <c r="T101" i="1"/>
  <c r="U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<sst xmlns="http://schemas.openxmlformats.org/spreadsheetml/2006/main" count="519" uniqueCount="234">
  <si>
    <t>Hydrabad</t>
  </si>
  <si>
    <t>south</t>
  </si>
  <si>
    <t>Finance</t>
  </si>
  <si>
    <t>Sawant</t>
  </si>
  <si>
    <t>Rupesh</t>
  </si>
  <si>
    <t>Mumbai</t>
  </si>
  <si>
    <t>west</t>
  </si>
  <si>
    <t>Shah</t>
  </si>
  <si>
    <t>Indu</t>
  </si>
  <si>
    <t>Delhi</t>
  </si>
  <si>
    <t>north</t>
  </si>
  <si>
    <t>CCD</t>
  </si>
  <si>
    <t>Dalvi</t>
  </si>
  <si>
    <t>Chetan</t>
  </si>
  <si>
    <t>Trivanadrum</t>
  </si>
  <si>
    <t>R&amp;D</t>
  </si>
  <si>
    <t>Raut</t>
  </si>
  <si>
    <t>Pushpa</t>
  </si>
  <si>
    <t>Nagpur</t>
  </si>
  <si>
    <t>Sharma</t>
  </si>
  <si>
    <t>Beena</t>
  </si>
  <si>
    <t>Banglore</t>
  </si>
  <si>
    <t>Mktg</t>
  </si>
  <si>
    <t>Vora</t>
  </si>
  <si>
    <t>Kabir</t>
  </si>
  <si>
    <t>Surat</t>
  </si>
  <si>
    <t>Kulkarni</t>
  </si>
  <si>
    <t>Radhika</t>
  </si>
  <si>
    <t>Sales</t>
  </si>
  <si>
    <t>Trivedi</t>
  </si>
  <si>
    <t>Harsha</t>
  </si>
  <si>
    <t>Gangtok</t>
  </si>
  <si>
    <t>east</t>
  </si>
  <si>
    <t>Singhani</t>
  </si>
  <si>
    <t>Payal</t>
  </si>
  <si>
    <t>Calcutta</t>
  </si>
  <si>
    <t>Digaria</t>
  </si>
  <si>
    <t>Niki</t>
  </si>
  <si>
    <t>Jaipur</t>
  </si>
  <si>
    <t>Mehta</t>
  </si>
  <si>
    <t>Priyanka</t>
  </si>
  <si>
    <t>Aligarh</t>
  </si>
  <si>
    <t>Patel</t>
  </si>
  <si>
    <t>Tejal</t>
  </si>
  <si>
    <t>Pune</t>
  </si>
  <si>
    <t>Shrivastava</t>
  </si>
  <si>
    <t>Vinit</t>
  </si>
  <si>
    <t>Tripathi</t>
  </si>
  <si>
    <t>Jignesh</t>
  </si>
  <si>
    <t>Jammu</t>
  </si>
  <si>
    <t>Sasan</t>
  </si>
  <si>
    <t>Sonia</t>
  </si>
  <si>
    <t>Agra</t>
  </si>
  <si>
    <t>Joseph</t>
  </si>
  <si>
    <t>Ruby</t>
  </si>
  <si>
    <t>Robert</t>
  </si>
  <si>
    <t>Pinky</t>
  </si>
  <si>
    <t>Kunal</t>
  </si>
  <si>
    <t>Cuttack</t>
  </si>
  <si>
    <t>Shirishkar</t>
  </si>
  <si>
    <t>Kalpana</t>
  </si>
  <si>
    <t>chennai</t>
  </si>
  <si>
    <t>Phule</t>
  </si>
  <si>
    <t>Tara</t>
  </si>
  <si>
    <t>Ferozepur</t>
  </si>
  <si>
    <t>Gandhi</t>
  </si>
  <si>
    <t>Dayanand</t>
  </si>
  <si>
    <t>Bidkar</t>
  </si>
  <si>
    <t>Sagar</t>
  </si>
  <si>
    <t>Chhaya</t>
  </si>
  <si>
    <t>Deep</t>
  </si>
  <si>
    <t>Drishti</t>
  </si>
  <si>
    <t>Panji</t>
  </si>
  <si>
    <t>Khan</t>
  </si>
  <si>
    <t>Nayeem</t>
  </si>
  <si>
    <t>Admin</t>
  </si>
  <si>
    <t>Saksena</t>
  </si>
  <si>
    <t>Suraj</t>
  </si>
  <si>
    <t>Darjeeling</t>
  </si>
  <si>
    <t>Pandhya</t>
  </si>
  <si>
    <t>Nita</t>
  </si>
  <si>
    <t>Shenoy</t>
  </si>
  <si>
    <t>Laveena</t>
  </si>
  <si>
    <t>Mysore</t>
  </si>
  <si>
    <t>Gupta</t>
  </si>
  <si>
    <t>Yamini</t>
  </si>
  <si>
    <t>Godse</t>
  </si>
  <si>
    <t>Surendra</t>
  </si>
  <si>
    <t>Naik</t>
  </si>
  <si>
    <t>Reeta</t>
  </si>
  <si>
    <t>delhi</t>
  </si>
  <si>
    <t>Personnel</t>
  </si>
  <si>
    <t>Joshi</t>
  </si>
  <si>
    <t>Pravin</t>
  </si>
  <si>
    <t>Desai</t>
  </si>
  <si>
    <t>Mandakini</t>
  </si>
  <si>
    <t>Lucknow</t>
  </si>
  <si>
    <t>Uday</t>
  </si>
  <si>
    <t>Parul</t>
  </si>
  <si>
    <t>Timsi</t>
  </si>
  <si>
    <t>Patil</t>
  </si>
  <si>
    <t>Veena</t>
  </si>
  <si>
    <t>Sheikh</t>
  </si>
  <si>
    <t>Waheda</t>
  </si>
  <si>
    <t>Kanpur</t>
  </si>
  <si>
    <t>Asha</t>
  </si>
  <si>
    <t>Zha</t>
  </si>
  <si>
    <t>Anuradha</t>
  </si>
  <si>
    <t>Darekar</t>
  </si>
  <si>
    <t>Geeta</t>
  </si>
  <si>
    <t>Parmar</t>
  </si>
  <si>
    <t>Disha</t>
  </si>
  <si>
    <t>Panchal</t>
  </si>
  <si>
    <t>Maya</t>
  </si>
  <si>
    <t>Surti</t>
  </si>
  <si>
    <t>Katti</t>
  </si>
  <si>
    <t>Joglekar</t>
  </si>
  <si>
    <t>Kajal</t>
  </si>
  <si>
    <t>Guwahati</t>
  </si>
  <si>
    <t>Rao</t>
  </si>
  <si>
    <t>Lalita</t>
  </si>
  <si>
    <t>Virsinghani</t>
  </si>
  <si>
    <t>Vishal</t>
  </si>
  <si>
    <t>Sheth</t>
  </si>
  <si>
    <t>Mehul</t>
  </si>
  <si>
    <t>Godbole</t>
  </si>
  <si>
    <t>Heena</t>
  </si>
  <si>
    <t>Fernandes</t>
  </si>
  <si>
    <t>Mario</t>
  </si>
  <si>
    <t>Baroda</t>
  </si>
  <si>
    <t>Baig</t>
  </si>
  <si>
    <t>Ruheal</t>
  </si>
  <si>
    <t>cochin</t>
  </si>
  <si>
    <t>Kumar</t>
  </si>
  <si>
    <t>Rakesh</t>
  </si>
  <si>
    <t>Neha</t>
  </si>
  <si>
    <t>Vicky</t>
  </si>
  <si>
    <t>Jeena</t>
  </si>
  <si>
    <t>Kinnari</t>
  </si>
  <si>
    <t>Shaheen</t>
  </si>
  <si>
    <t>Piyush</t>
  </si>
  <si>
    <t>Gokhale</t>
  </si>
  <si>
    <t>Pooja</t>
  </si>
  <si>
    <t>Sardesai</t>
  </si>
  <si>
    <t>Kirtikar</t>
  </si>
  <si>
    <t>Manglore</t>
  </si>
  <si>
    <t>Raje</t>
  </si>
  <si>
    <t>Richa</t>
  </si>
  <si>
    <t>Dodhia</t>
  </si>
  <si>
    <t>Sheetal</t>
  </si>
  <si>
    <t>Pednekar</t>
  </si>
  <si>
    <t>Chitra</t>
  </si>
  <si>
    <t>Parikh</t>
  </si>
  <si>
    <t>Shilpa</t>
  </si>
  <si>
    <t>Khetan</t>
  </si>
  <si>
    <t>Arun</t>
  </si>
  <si>
    <t>Zarina</t>
  </si>
  <si>
    <t>Ambala</t>
  </si>
  <si>
    <t>Ghoshal</t>
  </si>
  <si>
    <t>Tapan</t>
  </si>
  <si>
    <t>Ankur</t>
  </si>
  <si>
    <t>Giriraj</t>
  </si>
  <si>
    <t>Patna</t>
  </si>
  <si>
    <t>Qureshi</t>
  </si>
  <si>
    <t>Aalam</t>
  </si>
  <si>
    <t>Hoonjan</t>
  </si>
  <si>
    <t>Hajra</t>
  </si>
  <si>
    <t>Bhaduri</t>
  </si>
  <si>
    <t>Mala</t>
  </si>
  <si>
    <t>Malik</t>
  </si>
  <si>
    <t>Rishi</t>
  </si>
  <si>
    <t>Shetty</t>
  </si>
  <si>
    <t>Bharat</t>
  </si>
  <si>
    <t>Khurana</t>
  </si>
  <si>
    <t>Jasbinder</t>
  </si>
  <si>
    <t>Nasik</t>
  </si>
  <si>
    <t>Nimkar</t>
  </si>
  <si>
    <t>Shazia</t>
  </si>
  <si>
    <t>Suchita</t>
  </si>
  <si>
    <t>Satinder Kaur</t>
  </si>
  <si>
    <t>Sadiq</t>
  </si>
  <si>
    <t>Farhan</t>
  </si>
  <si>
    <t>Mathura</t>
  </si>
  <si>
    <t>Khanna</t>
  </si>
  <si>
    <t>Parvati</t>
  </si>
  <si>
    <t>Dixit</t>
  </si>
  <si>
    <t>Aakash</t>
  </si>
  <si>
    <t>Aalok</t>
  </si>
  <si>
    <t>Shirodkar</t>
  </si>
  <si>
    <t>Priya</t>
  </si>
  <si>
    <t>Narayanan</t>
  </si>
  <si>
    <t>K. Sita</t>
  </si>
  <si>
    <t>Director</t>
  </si>
  <si>
    <t>Lalwani</t>
  </si>
  <si>
    <t>Meera</t>
  </si>
  <si>
    <t>Lele</t>
  </si>
  <si>
    <t>Madhrani</t>
  </si>
  <si>
    <t>Sujay</t>
  </si>
  <si>
    <t>Fernendes</t>
  </si>
  <si>
    <t>Andre</t>
  </si>
  <si>
    <t>Sutradhar</t>
  </si>
  <si>
    <t>Pankaj</t>
  </si>
  <si>
    <t>Mukherjee</t>
  </si>
  <si>
    <t>Neena</t>
  </si>
  <si>
    <t>Jain</t>
  </si>
  <si>
    <t>Deepak</t>
  </si>
  <si>
    <t>D'Souza</t>
  </si>
  <si>
    <t>Julie</t>
  </si>
  <si>
    <t>Ranganathan</t>
  </si>
  <si>
    <t>Seema</t>
  </si>
  <si>
    <t>Mavadia</t>
  </si>
  <si>
    <t>Kuldeep</t>
  </si>
  <si>
    <t>Shinde</t>
  </si>
  <si>
    <t>Suman</t>
  </si>
  <si>
    <t>Raymondekar</t>
  </si>
  <si>
    <t>Raja</t>
  </si>
  <si>
    <t>STATUS</t>
  </si>
  <si>
    <t>BONUS</t>
  </si>
  <si>
    <t>EXTRAPAY-NOT</t>
  </si>
  <si>
    <t>EXTRA PAY</t>
  </si>
  <si>
    <t>SPCL ALLOWANCE</t>
  </si>
  <si>
    <t>PT</t>
  </si>
  <si>
    <t>PF</t>
  </si>
  <si>
    <t>TA</t>
  </si>
  <si>
    <t>HRA</t>
  </si>
  <si>
    <t>DA</t>
  </si>
  <si>
    <t>Basic Salary</t>
  </si>
  <si>
    <t>Date Hire</t>
  </si>
  <si>
    <t>Branches</t>
  </si>
  <si>
    <t>Region</t>
  </si>
  <si>
    <t>Department</t>
  </si>
  <si>
    <t>Last name</t>
  </si>
  <si>
    <t>First 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</si>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</sst>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/>
    <xf numFmtId="8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8" fontId="0" fillId="2" borderId="4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8" fontId="0" fillId="0" borderId="4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3" borderId="0" xfId="0" applyFont="1" applyFill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Sheet5"/>
      <sheetName val="cell referencing"/>
      <sheetName val="Sheet6_text to column"/>
      <sheetName val="FLASH FILL"/>
      <sheetName val="SORTHING"/>
      <sheetName val="Filters"/>
      <sheetName val="Sheet7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193F-ABD4-4205-8BCD-0CFD04A87995}">
  <dimension ref="A1:U101"/>
  <sheetViews>
    <sheetView tabSelected="1" topLeftCell="D85" workbookViewId="0">
      <selection activeCell="H102" sqref="H102"/>
    </sheetView>
  </sheetViews>
  <sheetFormatPr defaultRowHeight="14.5" x14ac:dyDescent="0.35"/>
  <cols>
    <col min="1" max="1" width="4.36328125" bestFit="1" customWidth="1"/>
    <col min="2" max="2" width="12" bestFit="1" customWidth="1"/>
    <col min="3" max="3" width="12.36328125" bestFit="1" customWidth="1"/>
    <col min="4" max="4" width="11.08984375" bestFit="1" customWidth="1"/>
    <col min="5" max="5" width="6.453125" bestFit="1" customWidth="1"/>
    <col min="6" max="6" width="11.54296875" bestFit="1" customWidth="1"/>
    <col min="7" max="7" width="10.08984375" bestFit="1" customWidth="1"/>
    <col min="8" max="8" width="10.453125" bestFit="1" customWidth="1"/>
    <col min="9" max="9" width="9.26953125" bestFit="1" customWidth="1"/>
    <col min="12" max="12" width="9.26953125" bestFit="1" customWidth="1"/>
    <col min="15" max="15" width="15.81640625" bestFit="1" customWidth="1"/>
    <col min="16" max="16" width="9.90625" bestFit="1" customWidth="1"/>
    <col min="17" max="17" width="14.1796875" bestFit="1" customWidth="1"/>
    <col min="19" max="21" width="9.81640625" bestFit="1" customWidth="1"/>
  </cols>
  <sheetData>
    <row r="1" spans="1:21" x14ac:dyDescent="0.35">
      <c r="A1" s="17" t="s">
        <v>233</v>
      </c>
      <c r="B1" s="16" t="s">
        <v>232</v>
      </c>
      <c r="C1" s="16" t="s">
        <v>231</v>
      </c>
      <c r="D1" s="16" t="s">
        <v>230</v>
      </c>
      <c r="E1" s="16" t="s">
        <v>229</v>
      </c>
      <c r="F1" s="16" t="s">
        <v>228</v>
      </c>
      <c r="G1" s="16" t="s">
        <v>227</v>
      </c>
      <c r="H1" s="15" t="s">
        <v>226</v>
      </c>
      <c r="I1" s="14" t="s">
        <v>225</v>
      </c>
      <c r="J1" s="14" t="s">
        <v>224</v>
      </c>
      <c r="K1" s="14" t="s">
        <v>223</v>
      </c>
      <c r="L1" s="14" t="s">
        <v>222</v>
      </c>
      <c r="M1" s="14" t="s">
        <v>221</v>
      </c>
      <c r="N1" s="14" t="s">
        <v>221</v>
      </c>
      <c r="O1" s="14" t="s">
        <v>220</v>
      </c>
      <c r="P1" s="14" t="s">
        <v>219</v>
      </c>
      <c r="Q1" s="14" t="s">
        <v>218</v>
      </c>
      <c r="R1" s="14" t="s">
        <v>217</v>
      </c>
      <c r="S1" s="14" t="s">
        <v>216</v>
      </c>
    </row>
    <row r="2" spans="1:21" x14ac:dyDescent="0.35">
      <c r="A2" s="9">
        <v>1</v>
      </c>
      <c r="B2" s="8" t="s">
        <v>215</v>
      </c>
      <c r="C2" s="8" t="s">
        <v>214</v>
      </c>
      <c r="D2" s="8" t="s">
        <v>28</v>
      </c>
      <c r="E2" s="8" t="s">
        <v>10</v>
      </c>
      <c r="F2" s="8" t="s">
        <v>64</v>
      </c>
      <c r="G2" s="7">
        <v>28126</v>
      </c>
      <c r="H2" s="6">
        <v>21875</v>
      </c>
      <c r="I2" s="1">
        <f>H2*12%</f>
        <v>2625</v>
      </c>
      <c r="J2">
        <f>IF(H2&gt;20000,20%*H2,15%*H2)</f>
        <v>4375</v>
      </c>
      <c r="K2">
        <f>IF(OR(D2="Sales",D2="Mktg"),3000,0)</f>
        <v>3000</v>
      </c>
      <c r="L2" s="1">
        <f>12%*H2</f>
        <v>2625</v>
      </c>
      <c r="M2">
        <f>IF(H2&lt;5000,50,IF(H2&lt;10000,100,IF(H2&lt;15000,150,IF(H2&lt;20000,200,250))))</f>
        <v>250</v>
      </c>
      <c r="N2" cm="1">
        <f t="array" ref="N2">_xlfn.IFS(H2&lt;5000,50,H2&lt;10000,100,H2&lt;15000,150,H2&lt;20000,200,H2&gt;=20000,250)</f>
        <v>250</v>
      </c>
      <c r="O2">
        <f>IF(AND(D2=$D$6,E2=$E$2),1500,0)</f>
        <v>0</v>
      </c>
      <c r="P2">
        <f>IF(F2=$F$3,0,3000)</f>
        <v>3000</v>
      </c>
      <c r="Q2">
        <f>IF(NOT(F2="CUTTACK"),3000,0)</f>
        <v>3000</v>
      </c>
      <c r="R2">
        <f>IF(OR(AND(E2="north",D2="r&amp;d"),AND(E2="south",D2="admin"),AND(E2="west",D2="sales"),AND(E2="east",D2="mktg")),5000,0)</f>
        <v>0</v>
      </c>
      <c r="S2" t="str">
        <f ca="1">IF(DATEDIF(G2, TODAY(),"Y")&gt;30,"RETIRED","IN SERVICE")</f>
        <v>RETIRED</v>
      </c>
      <c r="T2" t="str">
        <f>IF(YEAR(G2) &lt;1995,"RETIRED","IN SERVICE")</f>
        <v>RETIRED</v>
      </c>
      <c r="U2" t="str">
        <f>IF(G2&lt;DATE(1995,7,21),"RETIRED","IN SERVICE")</f>
        <v>RETIRED</v>
      </c>
    </row>
    <row r="3" spans="1:21" x14ac:dyDescent="0.35">
      <c r="A3" s="9">
        <v>2</v>
      </c>
      <c r="B3" s="8" t="s">
        <v>213</v>
      </c>
      <c r="C3" s="8" t="s">
        <v>212</v>
      </c>
      <c r="D3" s="8" t="s">
        <v>28</v>
      </c>
      <c r="E3" s="8" t="s">
        <v>32</v>
      </c>
      <c r="F3" s="8" t="s">
        <v>58</v>
      </c>
      <c r="G3" s="7">
        <v>28126</v>
      </c>
      <c r="H3" s="6">
        <v>17500</v>
      </c>
      <c r="I3" s="1">
        <f>H3*12%</f>
        <v>2100</v>
      </c>
      <c r="J3">
        <f>IF(H3&gt;20000,20%*H3,15%*H3)</f>
        <v>2625</v>
      </c>
      <c r="K3">
        <f>IF(OR(D3="Sales",D3="Mktg"),3000,0)</f>
        <v>3000</v>
      </c>
      <c r="L3" s="1">
        <f>12%*H3</f>
        <v>2100</v>
      </c>
      <c r="M3">
        <f>IF(H3&lt;5000,50,IF(H3&lt;10000,100,IF(H3&lt;15000,150,IF(H3&lt;20000,200,250))))</f>
        <v>200</v>
      </c>
      <c r="N3" cm="1">
        <f t="array" ref="N3">_xlfn.IFS(H3&lt;5000,50,H3&lt;10000,100,H3&lt;15000,150,H3&lt;20000,200,H3&gt;=20000,250)</f>
        <v>200</v>
      </c>
      <c r="O3">
        <f>IF(AND(D7=$D$6,E3=$E$2),1500,0)</f>
        <v>0</v>
      </c>
      <c r="P3">
        <f>IF(F3=$F$3,0,3000)</f>
        <v>0</v>
      </c>
      <c r="Q3">
        <f>IF(NOT(F3="CUTTACK"),3000,0)</f>
        <v>0</v>
      </c>
      <c r="R3">
        <f>IF(OR(AND(E3="north",D3="r&amp;d"),AND(E3="south",D3="admin"),AND(E3="west",D3="sales"),AND(E3="east",D3="mktg")),5000,0)</f>
        <v>0</v>
      </c>
      <c r="S3" t="str">
        <f ca="1">IF(DATEDIF(G3, TODAY(),"Y")&gt;30,"RETIRED","IN SERVICE")</f>
        <v>RETIRED</v>
      </c>
      <c r="T3" t="str">
        <f>IF(YEAR(G3) &lt;1995,"RETIRED","IN SERVICE")</f>
        <v>RETIRED</v>
      </c>
      <c r="U3" t="str">
        <f>IF(G3&lt;DATE(1995,7,21),"RETIRED","IN SERVICE")</f>
        <v>RETIRED</v>
      </c>
    </row>
    <row r="4" spans="1:21" x14ac:dyDescent="0.35">
      <c r="A4" s="13">
        <v>3</v>
      </c>
      <c r="B4" s="12" t="s">
        <v>211</v>
      </c>
      <c r="C4" s="12" t="s">
        <v>19</v>
      </c>
      <c r="D4" s="12" t="s">
        <v>75</v>
      </c>
      <c r="E4" s="12" t="s">
        <v>1</v>
      </c>
      <c r="F4" s="12" t="s">
        <v>0</v>
      </c>
      <c r="G4" s="11">
        <v>36220</v>
      </c>
      <c r="H4" s="10">
        <v>7000</v>
      </c>
      <c r="I4" s="1">
        <f>H4*12%</f>
        <v>840</v>
      </c>
      <c r="J4">
        <f>IF(H4&gt;20000,20%*H4,15%*H4)</f>
        <v>1050</v>
      </c>
      <c r="K4">
        <f>IF(OR(D4="Sales",D4="Mktg"),3000,0)</f>
        <v>0</v>
      </c>
      <c r="L4" s="1">
        <f>12%*H4</f>
        <v>840</v>
      </c>
      <c r="M4">
        <f>IF(H4&lt;5000,50,IF(H4&lt;10000,100,IF(H4&lt;15000,150,IF(H4&lt;20000,200,250))))</f>
        <v>100</v>
      </c>
      <c r="N4" cm="1">
        <f t="array" ref="N4">_xlfn.IFS(H4&lt;5000,50,H4&lt;10000,100,H4&lt;15000,150,H4&lt;20000,200,H4&gt;=20000,250)</f>
        <v>100</v>
      </c>
      <c r="O4">
        <f>IF(AND(D8=$D$6,E4=$E$2),1500,0)</f>
        <v>0</v>
      </c>
      <c r="P4">
        <f>IF(F4=$F$3,0,3000)</f>
        <v>3000</v>
      </c>
      <c r="Q4">
        <f>IF(NOT(F4="CUTTACK"),3000,0)</f>
        <v>3000</v>
      </c>
      <c r="R4">
        <f>IF(OR(AND(E4="north",D4="r&amp;d"),AND(E4="south",D4="admin"),AND(E4="west",D4="sales"),AND(E4="east",D4="mktg")),5000,0)</f>
        <v>5000</v>
      </c>
      <c r="S4" t="str">
        <f ca="1">IF(DATEDIF(G4, TODAY(),"Y")&gt;30,"RETIRED","IN SERVICE")</f>
        <v>IN SERVICE</v>
      </c>
      <c r="T4" t="str">
        <f>IF(YEAR(G4) &lt;1995,"RETIRED","IN SERVICE")</f>
        <v>IN SERVICE</v>
      </c>
      <c r="U4" t="str">
        <f>IF(G4&lt;DATE(1995,7,21),"RETIRED","IN SERVICE")</f>
        <v>IN SERVICE</v>
      </c>
    </row>
    <row r="5" spans="1:21" x14ac:dyDescent="0.35">
      <c r="A5" s="13">
        <v>4</v>
      </c>
      <c r="B5" s="12" t="s">
        <v>20</v>
      </c>
      <c r="C5" s="12" t="s">
        <v>210</v>
      </c>
      <c r="D5" s="12" t="s">
        <v>22</v>
      </c>
      <c r="E5" s="12" t="s">
        <v>10</v>
      </c>
      <c r="F5" s="12" t="s">
        <v>9</v>
      </c>
      <c r="G5" s="11">
        <v>29183</v>
      </c>
      <c r="H5" s="10">
        <v>12250</v>
      </c>
      <c r="I5" s="1">
        <f>H5*12%</f>
        <v>1470</v>
      </c>
      <c r="J5">
        <f>IF(H5&gt;20000,20%*H5,15%*H5)</f>
        <v>1837.5</v>
      </c>
      <c r="K5">
        <f>IF(OR(D5="Sales",D5="Mktg"),3000,0)</f>
        <v>3000</v>
      </c>
      <c r="L5" s="1">
        <f>12%*H5</f>
        <v>1470</v>
      </c>
      <c r="M5">
        <f>IF(H5&lt;5000,50,IF(H5&lt;10000,100,IF(H5&lt;15000,150,IF(H5&lt;20000,200,250))))</f>
        <v>150</v>
      </c>
      <c r="N5" cm="1">
        <f t="array" ref="N5">_xlfn.IFS(H5&lt;5000,50,H5&lt;10000,100,H5&lt;15000,150,H5&lt;20000,200,H5&gt;=20000,250)</f>
        <v>150</v>
      </c>
      <c r="O5">
        <f>IF(AND(D9=$D$6,E5=$E$2),1500,0)</f>
        <v>1500</v>
      </c>
      <c r="P5">
        <f>IF(F5=$F$3,0,3000)</f>
        <v>3000</v>
      </c>
      <c r="Q5">
        <f>IF(NOT(F5="CUTTACK"),3000,0)</f>
        <v>3000</v>
      </c>
      <c r="R5">
        <f>IF(OR(AND(E5="north",D5="r&amp;d"),AND(E5="south",D5="admin"),AND(E5="west",D5="sales"),AND(E5="east",D5="mktg")),5000,0)</f>
        <v>0</v>
      </c>
      <c r="S5" t="str">
        <f ca="1">IF(DATEDIF(G5, TODAY(),"Y")&gt;30,"RETIRED","IN SERVICE")</f>
        <v>RETIRED</v>
      </c>
      <c r="T5" t="str">
        <f>IF(YEAR(G5) &lt;1995,"RETIRED","IN SERVICE")</f>
        <v>RETIRED</v>
      </c>
      <c r="U5" t="str">
        <f>IF(G5&lt;DATE(1995,7,21),"RETIRED","IN SERVICE")</f>
        <v>RETIRED</v>
      </c>
    </row>
    <row r="6" spans="1:21" x14ac:dyDescent="0.35">
      <c r="A6" s="9">
        <v>5</v>
      </c>
      <c r="B6" s="8" t="s">
        <v>209</v>
      </c>
      <c r="C6" s="8" t="s">
        <v>208</v>
      </c>
      <c r="D6" s="8" t="s">
        <v>15</v>
      </c>
      <c r="E6" s="8" t="s">
        <v>10</v>
      </c>
      <c r="F6" s="8" t="s">
        <v>104</v>
      </c>
      <c r="G6" s="7">
        <v>32755</v>
      </c>
      <c r="H6" s="6">
        <v>21000</v>
      </c>
      <c r="I6" s="1">
        <f>H6*12%</f>
        <v>2520</v>
      </c>
      <c r="J6">
        <f>IF(H6&gt;20000,20%*H6,15%*H6)</f>
        <v>4200</v>
      </c>
      <c r="K6">
        <f>IF(OR(D6="Sales",D6="Mktg"),3000,0)</f>
        <v>0</v>
      </c>
      <c r="L6" s="1">
        <f>12%*H6</f>
        <v>2520</v>
      </c>
      <c r="M6">
        <f>IF(H6&lt;5000,50,IF(H6&lt;10000,100,IF(H6&lt;15000,150,IF(H6&lt;20000,200,250))))</f>
        <v>250</v>
      </c>
      <c r="N6" cm="1">
        <f t="array" ref="N6">_xlfn.IFS(H6&lt;5000,50,H6&lt;10000,100,H6&lt;15000,150,H6&lt;20000,200,H6&gt;=20000,250)</f>
        <v>250</v>
      </c>
      <c r="O6">
        <f>IF(AND(D10=$D$6,E6=$E$2),1500,0)</f>
        <v>0</v>
      </c>
      <c r="P6">
        <f>IF(F6=$F$3,0,3000)</f>
        <v>3000</v>
      </c>
      <c r="Q6">
        <f>IF(NOT(F6="CUTTACK"),3000,0)</f>
        <v>3000</v>
      </c>
      <c r="R6">
        <f>IF(OR(AND(E6="north",D6="r&amp;d"),AND(E6="south",D6="admin"),AND(E6="west",D6="sales"),AND(E6="east",D6="mktg")),5000,0)</f>
        <v>5000</v>
      </c>
      <c r="S6" t="str">
        <f ca="1">IF(DATEDIF(G6, TODAY(),"Y")&gt;30,"RETIRED","IN SERVICE")</f>
        <v>RETIRED</v>
      </c>
      <c r="T6" t="str">
        <f>IF(YEAR(G6) &lt;1995,"RETIRED","IN SERVICE")</f>
        <v>RETIRED</v>
      </c>
      <c r="U6" t="str">
        <f>IF(G6&lt;DATE(1995,7,21),"RETIRED","IN SERVICE")</f>
        <v>RETIRED</v>
      </c>
    </row>
    <row r="7" spans="1:21" x14ac:dyDescent="0.35">
      <c r="A7" s="9">
        <v>6</v>
      </c>
      <c r="B7" s="8" t="s">
        <v>207</v>
      </c>
      <c r="C7" s="8" t="s">
        <v>206</v>
      </c>
      <c r="D7" s="8" t="s">
        <v>15</v>
      </c>
      <c r="E7" s="8" t="s">
        <v>10</v>
      </c>
      <c r="F7" s="8" t="s">
        <v>182</v>
      </c>
      <c r="G7" s="7">
        <v>32390</v>
      </c>
      <c r="H7" s="6">
        <v>12425</v>
      </c>
      <c r="I7" s="1">
        <f>H7*12%</f>
        <v>1491</v>
      </c>
      <c r="J7">
        <f>IF(H7&gt;20000,20%*H7,15%*H7)</f>
        <v>1863.75</v>
      </c>
      <c r="K7">
        <f>IF(OR(D7="Sales",D7="Mktg"),3000,0)</f>
        <v>0</v>
      </c>
      <c r="L7" s="1">
        <f>12%*H7</f>
        <v>1491</v>
      </c>
      <c r="M7">
        <f>IF(H7&lt;5000,50,IF(H7&lt;10000,100,IF(H7&lt;15000,150,IF(H7&lt;20000,200,250))))</f>
        <v>150</v>
      </c>
      <c r="N7" cm="1">
        <f t="array" ref="N7">_xlfn.IFS(H7&lt;5000,50,H7&lt;10000,100,H7&lt;15000,150,H7&lt;20000,200,H7&gt;=20000,250)</f>
        <v>150</v>
      </c>
      <c r="O7">
        <f>IF(AND(D11=$D$6,E7=$E$2),1500,0)</f>
        <v>0</v>
      </c>
      <c r="P7">
        <f>IF(F7=$F$3,0,3000)</f>
        <v>3000</v>
      </c>
      <c r="Q7">
        <f>IF(NOT(F7="CUTTACK"),3000,0)</f>
        <v>3000</v>
      </c>
      <c r="R7">
        <f>IF(OR(AND(E7="north",D7="r&amp;d"),AND(E7="south",D7="admin"),AND(E7="west",D7="sales"),AND(E7="east",D7="mktg")),5000,0)</f>
        <v>5000</v>
      </c>
      <c r="S7" t="str">
        <f ca="1">IF(DATEDIF(G7, TODAY(),"Y")&gt;30,"RETIRED","IN SERVICE")</f>
        <v>RETIRED</v>
      </c>
      <c r="T7" t="str">
        <f>IF(YEAR(G7) &lt;1995,"RETIRED","IN SERVICE")</f>
        <v>RETIRED</v>
      </c>
      <c r="U7" t="str">
        <f>IF(G7&lt;DATE(1995,7,21),"RETIRED","IN SERVICE")</f>
        <v>RETIRED</v>
      </c>
    </row>
    <row r="8" spans="1:21" x14ac:dyDescent="0.35">
      <c r="A8" s="9">
        <v>7</v>
      </c>
      <c r="B8" s="8" t="s">
        <v>205</v>
      </c>
      <c r="C8" s="8" t="s">
        <v>204</v>
      </c>
      <c r="D8" s="8" t="s">
        <v>91</v>
      </c>
      <c r="E8" s="8" t="s">
        <v>6</v>
      </c>
      <c r="F8" s="8" t="s">
        <v>44</v>
      </c>
      <c r="G8" s="7">
        <v>33102</v>
      </c>
      <c r="H8" s="6">
        <v>13825</v>
      </c>
      <c r="I8" s="1">
        <f>H8*12%</f>
        <v>1659</v>
      </c>
      <c r="J8">
        <f>IF(H8&gt;20000,20%*H8,15%*H8)</f>
        <v>2073.75</v>
      </c>
      <c r="K8">
        <f>IF(OR(D8="Sales",D8="Mktg"),3000,0)</f>
        <v>0</v>
      </c>
      <c r="L8" s="1">
        <f>12%*H8</f>
        <v>1659</v>
      </c>
      <c r="M8">
        <f>IF(H8&lt;5000,50,IF(H8&lt;10000,100,IF(H8&lt;15000,150,IF(H8&lt;20000,200,250))))</f>
        <v>150</v>
      </c>
      <c r="N8" cm="1">
        <f t="array" ref="N8">_xlfn.IFS(H8&lt;5000,50,H8&lt;10000,100,H8&lt;15000,150,H8&lt;20000,200,H8&gt;=20000,250)</f>
        <v>150</v>
      </c>
      <c r="O8">
        <f>IF(AND(D12=$D$6,E8=$E$2),1500,0)</f>
        <v>0</v>
      </c>
      <c r="P8">
        <f>IF(F8=$F$3,0,3000)</f>
        <v>3000</v>
      </c>
      <c r="Q8">
        <f>IF(NOT(F8="CUTTACK"),3000,0)</f>
        <v>3000</v>
      </c>
      <c r="R8">
        <f>IF(OR(AND(E8="north",D8="r&amp;d"),AND(E8="south",D8="admin"),AND(E8="west",D8="sales"),AND(E8="east",D8="mktg")),5000,0)</f>
        <v>0</v>
      </c>
      <c r="S8" t="str">
        <f ca="1">IF(DATEDIF(G8, TODAY(),"Y")&gt;30,"RETIRED","IN SERVICE")</f>
        <v>RETIRED</v>
      </c>
      <c r="T8" t="str">
        <f>IF(YEAR(G8) &lt;1995,"RETIRED","IN SERVICE")</f>
        <v>RETIRED</v>
      </c>
      <c r="U8" t="str">
        <f>IF(G8&lt;DATE(1995,7,21),"RETIRED","IN SERVICE")</f>
        <v>RETIRED</v>
      </c>
    </row>
    <row r="9" spans="1:21" x14ac:dyDescent="0.35">
      <c r="A9" s="13">
        <v>8</v>
      </c>
      <c r="B9" s="12" t="s">
        <v>203</v>
      </c>
      <c r="C9" s="12" t="s">
        <v>202</v>
      </c>
      <c r="D9" s="12" t="s">
        <v>15</v>
      </c>
      <c r="E9" s="12" t="s">
        <v>10</v>
      </c>
      <c r="F9" s="12" t="s">
        <v>52</v>
      </c>
      <c r="G9" s="11">
        <v>32755</v>
      </c>
      <c r="H9" s="10">
        <v>12425</v>
      </c>
      <c r="I9" s="1">
        <f>H9*12%</f>
        <v>1491</v>
      </c>
      <c r="J9">
        <f>IF(H9&gt;20000,20%*H9,15%*H9)</f>
        <v>1863.75</v>
      </c>
      <c r="K9">
        <f>IF(OR(D9="Sales",D9="Mktg"),3000,0)</f>
        <v>0</v>
      </c>
      <c r="L9" s="1">
        <f>12%*H9</f>
        <v>1491</v>
      </c>
      <c r="M9">
        <f>IF(H9&lt;5000,50,IF(H9&lt;10000,100,IF(H9&lt;15000,150,IF(H9&lt;20000,200,250))))</f>
        <v>150</v>
      </c>
      <c r="N9" cm="1">
        <f t="array" ref="N9">_xlfn.IFS(H9&lt;5000,50,H9&lt;10000,100,H9&lt;15000,150,H9&lt;20000,200,H9&gt;=20000,250)</f>
        <v>150</v>
      </c>
      <c r="O9">
        <f>IF(AND(D13=$D$6,E9=$E$2),1500,0)</f>
        <v>0</v>
      </c>
      <c r="P9">
        <f>IF(F9=$F$3,0,3000)</f>
        <v>3000</v>
      </c>
      <c r="Q9">
        <f>IF(NOT(F9="CUTTACK"),3000,0)</f>
        <v>3000</v>
      </c>
      <c r="R9">
        <f>IF(OR(AND(E9="north",D9="r&amp;d"),AND(E9="south",D9="admin"),AND(E9="west",D9="sales"),AND(E9="east",D9="mktg")),5000,0)</f>
        <v>5000</v>
      </c>
      <c r="S9" t="str">
        <f ca="1">IF(DATEDIF(G9, TODAY(),"Y")&gt;30,"RETIRED","IN SERVICE")</f>
        <v>RETIRED</v>
      </c>
      <c r="T9" t="str">
        <f>IF(YEAR(G9) &lt;1995,"RETIRED","IN SERVICE")</f>
        <v>RETIRED</v>
      </c>
      <c r="U9" t="str">
        <f>IF(G9&lt;DATE(1995,7,21),"RETIRED","IN SERVICE")</f>
        <v>RETIRED</v>
      </c>
    </row>
    <row r="10" spans="1:21" x14ac:dyDescent="0.35">
      <c r="A10" s="9">
        <v>9</v>
      </c>
      <c r="B10" s="8" t="s">
        <v>201</v>
      </c>
      <c r="C10" s="8" t="s">
        <v>200</v>
      </c>
      <c r="D10" s="8" t="s">
        <v>28</v>
      </c>
      <c r="E10" s="8" t="s">
        <v>10</v>
      </c>
      <c r="F10" s="8" t="s">
        <v>157</v>
      </c>
      <c r="G10" s="7">
        <v>36506</v>
      </c>
      <c r="H10" s="6">
        <v>14875</v>
      </c>
      <c r="I10" s="1">
        <f>H10*12%</f>
        <v>1785</v>
      </c>
      <c r="J10">
        <f>IF(H10&gt;20000,20%*H10,15%*H10)</f>
        <v>2231.25</v>
      </c>
      <c r="K10">
        <f>IF(OR(D10="Sales",D10="Mktg"),3000,0)</f>
        <v>3000</v>
      </c>
      <c r="L10" s="1">
        <f>12%*H10</f>
        <v>1785</v>
      </c>
      <c r="M10">
        <f>IF(H10&lt;5000,50,IF(H10&lt;10000,100,IF(H10&lt;15000,150,IF(H10&lt;20000,200,250))))</f>
        <v>150</v>
      </c>
      <c r="N10" cm="1">
        <f t="array" ref="N10">_xlfn.IFS(H10&lt;5000,50,H10&lt;10000,100,H10&lt;15000,150,H10&lt;20000,200,H10&gt;=20000,250)</f>
        <v>150</v>
      </c>
      <c r="O10">
        <f>IF(AND(D14=$D$6,E10=$E$2),1500,0)</f>
        <v>0</v>
      </c>
      <c r="P10">
        <f>IF(F10=$F$3,0,3000)</f>
        <v>3000</v>
      </c>
      <c r="Q10">
        <f>IF(NOT(F10="CUTTACK"),3000,0)</f>
        <v>3000</v>
      </c>
      <c r="R10">
        <f>IF(OR(AND(E10="north",D10="r&amp;d"),AND(E10="south",D10="admin"),AND(E10="west",D10="sales"),AND(E10="east",D10="mktg")),5000,0)</f>
        <v>0</v>
      </c>
      <c r="S10" t="str">
        <f ca="1">IF(DATEDIF(G10, TODAY(),"Y")&gt;30,"RETIRED","IN SERVICE")</f>
        <v>IN SERVICE</v>
      </c>
      <c r="T10" t="str">
        <f>IF(YEAR(G10) &lt;1995,"RETIRED","IN SERVICE")</f>
        <v>IN SERVICE</v>
      </c>
      <c r="U10" t="str">
        <f>IF(G10&lt;DATE(1995,7,21),"RETIRED","IN SERVICE")</f>
        <v>IN SERVICE</v>
      </c>
    </row>
    <row r="11" spans="1:21" x14ac:dyDescent="0.35">
      <c r="A11" s="9">
        <v>10</v>
      </c>
      <c r="B11" s="8" t="s">
        <v>199</v>
      </c>
      <c r="C11" s="8" t="s">
        <v>198</v>
      </c>
      <c r="D11" s="8" t="s">
        <v>22</v>
      </c>
      <c r="E11" s="8" t="s">
        <v>32</v>
      </c>
      <c r="F11" s="8" t="s">
        <v>78</v>
      </c>
      <c r="G11" s="7">
        <v>28326</v>
      </c>
      <c r="H11" s="6">
        <v>15750</v>
      </c>
      <c r="I11" s="1">
        <f>H11*12%</f>
        <v>1890</v>
      </c>
      <c r="J11">
        <f>IF(H11&gt;20000,20%*H11,15%*H11)</f>
        <v>2362.5</v>
      </c>
      <c r="K11">
        <f>IF(OR(D11="Sales",D11="Mktg"),3000,0)</f>
        <v>3000</v>
      </c>
      <c r="L11" s="1">
        <f>12%*H11</f>
        <v>1890</v>
      </c>
      <c r="M11">
        <f>IF(H11&lt;5000,50,IF(H11&lt;10000,100,IF(H11&lt;15000,150,IF(H11&lt;20000,200,250))))</f>
        <v>200</v>
      </c>
      <c r="N11" cm="1">
        <f t="array" ref="N11">_xlfn.IFS(H11&lt;5000,50,H11&lt;10000,100,H11&lt;15000,150,H11&lt;20000,200,H11&gt;=20000,250)</f>
        <v>200</v>
      </c>
      <c r="O11">
        <f>IF(AND(D15=$D$6,E11=$E$2),1500,0)</f>
        <v>0</v>
      </c>
      <c r="P11">
        <f>IF(F11=$F$3,0,3000)</f>
        <v>3000</v>
      </c>
      <c r="Q11">
        <f>IF(NOT(F11="CUTTACK"),3000,0)</f>
        <v>3000</v>
      </c>
      <c r="R11">
        <f>IF(OR(AND(E11="north",D11="r&amp;d"),AND(E11="south",D11="admin"),AND(E11="west",D11="sales"),AND(E11="east",D11="mktg")),5000,0)</f>
        <v>5000</v>
      </c>
      <c r="S11" t="str">
        <f ca="1">IF(DATEDIF(G11, TODAY(),"Y")&gt;30,"RETIRED","IN SERVICE")</f>
        <v>RETIRED</v>
      </c>
      <c r="T11" t="str">
        <f>IF(YEAR(G11) &lt;1995,"RETIRED","IN SERVICE")</f>
        <v>RETIRED</v>
      </c>
      <c r="U11" t="str">
        <f>IF(G11&lt;DATE(1995,7,21),"RETIRED","IN SERVICE")</f>
        <v>RETIRED</v>
      </c>
    </row>
    <row r="12" spans="1:21" x14ac:dyDescent="0.35">
      <c r="A12" s="13">
        <v>11</v>
      </c>
      <c r="B12" s="12" t="s">
        <v>197</v>
      </c>
      <c r="C12" s="12" t="s">
        <v>196</v>
      </c>
      <c r="D12" s="12" t="s">
        <v>2</v>
      </c>
      <c r="E12" s="12" t="s">
        <v>6</v>
      </c>
      <c r="F12" s="12" t="s">
        <v>44</v>
      </c>
      <c r="G12" s="11">
        <v>31402</v>
      </c>
      <c r="H12" s="10">
        <v>14875</v>
      </c>
      <c r="I12" s="1">
        <f>H12*12%</f>
        <v>1785</v>
      </c>
      <c r="J12">
        <f>IF(H12&gt;20000,20%*H12,15%*H12)</f>
        <v>2231.25</v>
      </c>
      <c r="K12">
        <f>IF(OR(D12="Sales",D12="Mktg"),3000,0)</f>
        <v>0</v>
      </c>
      <c r="L12" s="1">
        <f>12%*H12</f>
        <v>1785</v>
      </c>
      <c r="M12">
        <f>IF(H12&lt;5000,50,IF(H12&lt;10000,100,IF(H12&lt;15000,150,IF(H12&lt;20000,200,250))))</f>
        <v>150</v>
      </c>
      <c r="N12" cm="1">
        <f t="array" ref="N12">_xlfn.IFS(H12&lt;5000,50,H12&lt;10000,100,H12&lt;15000,150,H12&lt;20000,200,H12&gt;=20000,250)</f>
        <v>150</v>
      </c>
      <c r="O12">
        <f>IF(AND(D16=$D$6,E12=$E$2),1500,0)</f>
        <v>0</v>
      </c>
      <c r="P12">
        <f>IF(F12=$F$3,0,3000)</f>
        <v>3000</v>
      </c>
      <c r="Q12">
        <f>IF(NOT(F12="CUTTACK"),3000,0)</f>
        <v>3000</v>
      </c>
      <c r="R12">
        <f>IF(OR(AND(E12="north",D12="r&amp;d"),AND(E12="south",D12="admin"),AND(E12="west",D12="sales"),AND(E12="east",D12="mktg")),5000,0)</f>
        <v>0</v>
      </c>
      <c r="S12" t="str">
        <f ca="1">IF(DATEDIF(G12, TODAY(),"Y")&gt;30,"RETIRED","IN SERVICE")</f>
        <v>RETIRED</v>
      </c>
      <c r="T12" t="str">
        <f>IF(YEAR(G12) &lt;1995,"RETIRED","IN SERVICE")</f>
        <v>RETIRED</v>
      </c>
      <c r="U12" t="str">
        <f>IF(G12&lt;DATE(1995,7,21),"RETIRED","IN SERVICE")</f>
        <v>RETIRED</v>
      </c>
    </row>
    <row r="13" spans="1:21" x14ac:dyDescent="0.35">
      <c r="A13" s="13">
        <v>12</v>
      </c>
      <c r="B13" s="12" t="s">
        <v>153</v>
      </c>
      <c r="C13" s="12" t="s">
        <v>195</v>
      </c>
      <c r="D13" s="12" t="s">
        <v>75</v>
      </c>
      <c r="E13" s="12" t="s">
        <v>10</v>
      </c>
      <c r="F13" s="12" t="s">
        <v>49</v>
      </c>
      <c r="G13" s="11">
        <v>30376</v>
      </c>
      <c r="H13" s="10">
        <v>21000</v>
      </c>
      <c r="I13" s="1">
        <f>H13*12%</f>
        <v>2520</v>
      </c>
      <c r="J13">
        <f>IF(H13&gt;20000,20%*H13,15%*H13)</f>
        <v>4200</v>
      </c>
      <c r="K13">
        <f>IF(OR(D13="Sales",D13="Mktg"),3000,0)</f>
        <v>0</v>
      </c>
      <c r="L13" s="1">
        <f>12%*H13</f>
        <v>2520</v>
      </c>
      <c r="M13">
        <f>IF(H13&lt;5000,50,IF(H13&lt;10000,100,IF(H13&lt;15000,150,IF(H13&lt;20000,200,250))))</f>
        <v>250</v>
      </c>
      <c r="N13" cm="1">
        <f t="array" ref="N13">_xlfn.IFS(H13&lt;5000,50,H13&lt;10000,100,H13&lt;15000,150,H13&lt;20000,200,H13&gt;=20000,250)</f>
        <v>250</v>
      </c>
      <c r="O13">
        <f>IF(AND(D17=$D$6,E13=$E$2),1500,0)</f>
        <v>0</v>
      </c>
      <c r="P13">
        <f>IF(F13=$F$3,0,3000)</f>
        <v>3000</v>
      </c>
      <c r="Q13">
        <f>IF(NOT(F13="CUTTACK"),3000,0)</f>
        <v>3000</v>
      </c>
      <c r="R13">
        <f>IF(OR(AND(E13="north",D13="r&amp;d"),AND(E13="south",D13="admin"),AND(E13="west",D13="sales"),AND(E13="east",D13="mktg")),5000,0)</f>
        <v>0</v>
      </c>
      <c r="S13" t="str">
        <f ca="1">IF(DATEDIF(G13, TODAY(),"Y")&gt;30,"RETIRED","IN SERVICE")</f>
        <v>RETIRED</v>
      </c>
      <c r="T13" t="str">
        <f>IF(YEAR(G13) &lt;1995,"RETIRED","IN SERVICE")</f>
        <v>RETIRED</v>
      </c>
      <c r="U13" t="str">
        <f>IF(G13&lt;DATE(1995,7,21),"RETIRED","IN SERVICE")</f>
        <v>RETIRED</v>
      </c>
    </row>
    <row r="14" spans="1:21" x14ac:dyDescent="0.35">
      <c r="A14" s="13">
        <v>13</v>
      </c>
      <c r="B14" s="12" t="s">
        <v>194</v>
      </c>
      <c r="C14" s="12" t="s">
        <v>193</v>
      </c>
      <c r="D14" s="12" t="s">
        <v>2</v>
      </c>
      <c r="E14" s="12" t="s">
        <v>32</v>
      </c>
      <c r="F14" s="12" t="s">
        <v>35</v>
      </c>
      <c r="G14" s="11">
        <v>31027</v>
      </c>
      <c r="H14" s="10">
        <v>19250</v>
      </c>
      <c r="I14" s="1">
        <f>H14*12%</f>
        <v>2310</v>
      </c>
      <c r="J14">
        <f>IF(H14&gt;20000,20%*H14,15%*H14)</f>
        <v>2887.5</v>
      </c>
      <c r="K14">
        <f>IF(OR(D14="Sales",D14="Mktg"),3000,0)</f>
        <v>0</v>
      </c>
      <c r="L14" s="1">
        <f>12%*H14</f>
        <v>2310</v>
      </c>
      <c r="M14">
        <f>IF(H14&lt;5000,50,IF(H14&lt;10000,100,IF(H14&lt;15000,150,IF(H14&lt;20000,200,250))))</f>
        <v>200</v>
      </c>
      <c r="N14" cm="1">
        <f t="array" ref="N14">_xlfn.IFS(H14&lt;5000,50,H14&lt;10000,100,H14&lt;15000,150,H14&lt;20000,200,H14&gt;=20000,250)</f>
        <v>200</v>
      </c>
      <c r="O14">
        <f>IF(AND(D18=$D$6,E14=$E$2),1500,0)</f>
        <v>0</v>
      </c>
      <c r="P14">
        <f>IF(F14=$F$3,0,3000)</f>
        <v>3000</v>
      </c>
      <c r="Q14">
        <f>IF(NOT(F14="CUTTACK"),3000,0)</f>
        <v>3000</v>
      </c>
      <c r="R14">
        <f>IF(OR(AND(E14="north",D14="r&amp;d"),AND(E14="south",D14="admin"),AND(E14="west",D14="sales"),AND(E14="east",D14="mktg")),5000,0)</f>
        <v>0</v>
      </c>
      <c r="S14" t="str">
        <f ca="1">IF(DATEDIF(G14, TODAY(),"Y")&gt;30,"RETIRED","IN SERVICE")</f>
        <v>RETIRED</v>
      </c>
      <c r="T14" t="str">
        <f>IF(YEAR(G14) &lt;1995,"RETIRED","IN SERVICE")</f>
        <v>RETIRED</v>
      </c>
      <c r="U14" t="str">
        <f>IF(G14&lt;DATE(1995,7,21),"RETIRED","IN SERVICE")</f>
        <v>RETIRED</v>
      </c>
    </row>
    <row r="15" spans="1:21" x14ac:dyDescent="0.35">
      <c r="A15" s="9">
        <v>14</v>
      </c>
      <c r="B15" s="8" t="s">
        <v>149</v>
      </c>
      <c r="C15" s="8" t="s">
        <v>94</v>
      </c>
      <c r="D15" s="8" t="s">
        <v>192</v>
      </c>
      <c r="E15" s="8" t="s">
        <v>1</v>
      </c>
      <c r="F15" s="8" t="s">
        <v>132</v>
      </c>
      <c r="G15" s="7">
        <v>31028</v>
      </c>
      <c r="H15" s="6">
        <v>49000</v>
      </c>
      <c r="I15" s="1">
        <f>H15*12%</f>
        <v>5880</v>
      </c>
      <c r="J15">
        <f>IF(H15&gt;20000,20%*H15,15%*H15)</f>
        <v>9800</v>
      </c>
      <c r="K15">
        <f>IF(OR(D15="Sales",D15="Mktg"),3000,0)</f>
        <v>0</v>
      </c>
      <c r="L15" s="1">
        <f>12%*H15</f>
        <v>5880</v>
      </c>
      <c r="M15">
        <f>IF(H15&lt;5000,50,IF(H15&lt;10000,100,IF(H15&lt;15000,150,IF(H15&lt;20000,200,250))))</f>
        <v>250</v>
      </c>
      <c r="N15" cm="1">
        <f t="array" ref="N15">_xlfn.IFS(H15&lt;5000,50,H15&lt;10000,100,H15&lt;15000,150,H15&lt;20000,200,H15&gt;=20000,250)</f>
        <v>250</v>
      </c>
      <c r="O15">
        <f>IF(AND(D19=$D$6,E15=$E$2),1500,0)</f>
        <v>0</v>
      </c>
      <c r="P15">
        <f>IF(F15=$F$3,0,3000)</f>
        <v>3000</v>
      </c>
      <c r="Q15">
        <f>IF(NOT(F15="CUTTACK"),3000,0)</f>
        <v>3000</v>
      </c>
      <c r="R15">
        <f>IF(OR(AND(E15="north",D15="r&amp;d"),AND(E15="south",D15="admin"),AND(E15="west",D15="sales"),AND(E15="east",D15="mktg")),5000,0)</f>
        <v>0</v>
      </c>
      <c r="S15" t="str">
        <f ca="1">IF(DATEDIF(G15, TODAY(),"Y")&gt;30,"RETIRED","IN SERVICE")</f>
        <v>RETIRED</v>
      </c>
      <c r="T15" t="str">
        <f>IF(YEAR(G15) &lt;1995,"RETIRED","IN SERVICE")</f>
        <v>RETIRED</v>
      </c>
      <c r="U15" t="str">
        <f>IF(G15&lt;DATE(1995,7,21),"RETIRED","IN SERVICE")</f>
        <v>RETIRED</v>
      </c>
    </row>
    <row r="16" spans="1:21" x14ac:dyDescent="0.35">
      <c r="A16" s="13">
        <v>15</v>
      </c>
      <c r="B16" s="12" t="s">
        <v>191</v>
      </c>
      <c r="C16" s="12" t="s">
        <v>190</v>
      </c>
      <c r="D16" s="12" t="s">
        <v>91</v>
      </c>
      <c r="E16" s="12" t="s">
        <v>10</v>
      </c>
      <c r="F16" s="12" t="s">
        <v>49</v>
      </c>
      <c r="G16" s="11">
        <v>31029</v>
      </c>
      <c r="H16" s="10">
        <v>14875</v>
      </c>
      <c r="I16" s="1">
        <f>H16*12%</f>
        <v>1785</v>
      </c>
      <c r="J16">
        <f>IF(H16&gt;20000,20%*H16,15%*H16)</f>
        <v>2231.25</v>
      </c>
      <c r="K16">
        <f>IF(OR(D16="Sales",D16="Mktg"),3000,0)</f>
        <v>0</v>
      </c>
      <c r="L16" s="1">
        <f>12%*H16</f>
        <v>1785</v>
      </c>
      <c r="M16">
        <f>IF(H16&lt;5000,50,IF(H16&lt;10000,100,IF(H16&lt;15000,150,IF(H16&lt;20000,200,250))))</f>
        <v>150</v>
      </c>
      <c r="N16" cm="1">
        <f t="array" ref="N16">_xlfn.IFS(H16&lt;5000,50,H16&lt;10000,100,H16&lt;15000,150,H16&lt;20000,200,H16&gt;=20000,250)</f>
        <v>150</v>
      </c>
      <c r="O16">
        <f>IF(AND(D20=$D$6,E16=$E$2),1500,0)</f>
        <v>0</v>
      </c>
      <c r="P16">
        <f>IF(F16=$F$3,0,3000)</f>
        <v>3000</v>
      </c>
      <c r="Q16">
        <f>IF(NOT(F16="CUTTACK"),3000,0)</f>
        <v>3000</v>
      </c>
      <c r="R16">
        <f>IF(OR(AND(E16="north",D16="r&amp;d"),AND(E16="south",D16="admin"),AND(E16="west",D16="sales"),AND(E16="east",D16="mktg")),5000,0)</f>
        <v>0</v>
      </c>
      <c r="S16" t="str">
        <f ca="1">IF(DATEDIF(G16, TODAY(),"Y")&gt;30,"RETIRED","IN SERVICE")</f>
        <v>RETIRED</v>
      </c>
      <c r="T16" t="str">
        <f>IF(YEAR(G16) &lt;1995,"RETIRED","IN SERVICE")</f>
        <v>RETIRED</v>
      </c>
      <c r="U16" t="str">
        <f>IF(G16&lt;DATE(1995,7,21),"RETIRED","IN SERVICE")</f>
        <v>RETIRED</v>
      </c>
    </row>
    <row r="17" spans="1:21" x14ac:dyDescent="0.35">
      <c r="A17" s="9">
        <v>16</v>
      </c>
      <c r="B17" s="8" t="s">
        <v>189</v>
      </c>
      <c r="C17" s="8" t="s">
        <v>188</v>
      </c>
      <c r="D17" s="8" t="s">
        <v>91</v>
      </c>
      <c r="E17" s="8" t="s">
        <v>10</v>
      </c>
      <c r="F17" s="8" t="s">
        <v>38</v>
      </c>
      <c r="G17" s="7">
        <v>31030</v>
      </c>
      <c r="H17" s="6">
        <v>14875</v>
      </c>
      <c r="I17" s="1">
        <f>H17*12%</f>
        <v>1785</v>
      </c>
      <c r="J17">
        <f>IF(H17&gt;20000,20%*H17,15%*H17)</f>
        <v>2231.25</v>
      </c>
      <c r="K17">
        <f>IF(OR(D17="Sales",D17="Mktg"),3000,0)</f>
        <v>0</v>
      </c>
      <c r="L17" s="1">
        <f>12%*H17</f>
        <v>1785</v>
      </c>
      <c r="M17">
        <f>IF(H17&lt;5000,50,IF(H17&lt;10000,100,IF(H17&lt;15000,150,IF(H17&lt;20000,200,250))))</f>
        <v>150</v>
      </c>
      <c r="N17" cm="1">
        <f t="array" ref="N17">_xlfn.IFS(H17&lt;5000,50,H17&lt;10000,100,H17&lt;15000,150,H17&lt;20000,200,H17&gt;=20000,250)</f>
        <v>150</v>
      </c>
      <c r="O17">
        <f>IF(AND(D21=$D$6,E17=$E$2),1500,0)</f>
        <v>0</v>
      </c>
      <c r="P17">
        <f>IF(F17=$F$3,0,3000)</f>
        <v>3000</v>
      </c>
      <c r="Q17">
        <f>IF(NOT(F17="CUTTACK"),3000,0)</f>
        <v>3000</v>
      </c>
      <c r="R17">
        <f>IF(OR(AND(E17="north",D17="r&amp;d"),AND(E17="south",D17="admin"),AND(E17="west",D17="sales"),AND(E17="east",D17="mktg")),5000,0)</f>
        <v>0</v>
      </c>
      <c r="S17" t="str">
        <f ca="1">IF(DATEDIF(G17, TODAY(),"Y")&gt;30,"RETIRED","IN SERVICE")</f>
        <v>RETIRED</v>
      </c>
      <c r="T17" t="str">
        <f>IF(YEAR(G17) &lt;1995,"RETIRED","IN SERVICE")</f>
        <v>RETIRED</v>
      </c>
      <c r="U17" t="str">
        <f>IF(G17&lt;DATE(1995,7,21),"RETIRED","IN SERVICE")</f>
        <v>RETIRED</v>
      </c>
    </row>
    <row r="18" spans="1:21" x14ac:dyDescent="0.35">
      <c r="A18" s="9">
        <v>17</v>
      </c>
      <c r="B18" s="8" t="s">
        <v>187</v>
      </c>
      <c r="C18" s="8" t="s">
        <v>29</v>
      </c>
      <c r="D18" s="8" t="s">
        <v>75</v>
      </c>
      <c r="E18" s="8" t="s">
        <v>32</v>
      </c>
      <c r="F18" s="8" t="s">
        <v>58</v>
      </c>
      <c r="G18" s="7">
        <v>30376</v>
      </c>
      <c r="H18" s="6">
        <v>15750</v>
      </c>
      <c r="I18" s="1">
        <f>H18*12%</f>
        <v>1890</v>
      </c>
      <c r="J18">
        <f>IF(H18&gt;20000,20%*H18,15%*H18)</f>
        <v>2362.5</v>
      </c>
      <c r="K18">
        <f>IF(OR(D18="Sales",D18="Mktg"),3000,0)</f>
        <v>0</v>
      </c>
      <c r="L18" s="1">
        <f>12%*H18</f>
        <v>1890</v>
      </c>
      <c r="M18">
        <f>IF(H18&lt;5000,50,IF(H18&lt;10000,100,IF(H18&lt;15000,150,IF(H18&lt;20000,200,250))))</f>
        <v>200</v>
      </c>
      <c r="N18" cm="1">
        <f t="array" ref="N18">_xlfn.IFS(H18&lt;5000,50,H18&lt;10000,100,H18&lt;15000,150,H18&lt;20000,200,H18&gt;=20000,250)</f>
        <v>200</v>
      </c>
      <c r="O18">
        <f>IF(AND(D22=$D$6,E18=$E$2),1500,0)</f>
        <v>0</v>
      </c>
      <c r="P18">
        <f>IF(F18=$F$3,0,3000)</f>
        <v>0</v>
      </c>
      <c r="Q18">
        <f>IF(NOT(F18="CUTTACK"),3000,0)</f>
        <v>0</v>
      </c>
      <c r="R18">
        <f>IF(OR(AND(E18="north",D18="r&amp;d"),AND(E18="south",D18="admin"),AND(E18="west",D18="sales"),AND(E18="east",D18="mktg")),5000,0)</f>
        <v>0</v>
      </c>
      <c r="S18" t="str">
        <f ca="1">IF(DATEDIF(G18, TODAY(),"Y")&gt;30,"RETIRED","IN SERVICE")</f>
        <v>RETIRED</v>
      </c>
      <c r="T18" t="str">
        <f>IF(YEAR(G18) &lt;1995,"RETIRED","IN SERVICE")</f>
        <v>RETIRED</v>
      </c>
      <c r="U18" t="str">
        <f>IF(G18&lt;DATE(1995,7,21),"RETIRED","IN SERVICE")</f>
        <v>RETIRED</v>
      </c>
    </row>
    <row r="19" spans="1:21" x14ac:dyDescent="0.35">
      <c r="A19" s="13">
        <v>18</v>
      </c>
      <c r="B19" s="12" t="s">
        <v>186</v>
      </c>
      <c r="C19" s="12" t="s">
        <v>185</v>
      </c>
      <c r="D19" s="12" t="s">
        <v>75</v>
      </c>
      <c r="E19" s="12" t="s">
        <v>6</v>
      </c>
      <c r="F19" s="12" t="s">
        <v>175</v>
      </c>
      <c r="G19" s="11">
        <v>30376</v>
      </c>
      <c r="H19" s="10">
        <v>15750</v>
      </c>
      <c r="I19" s="1">
        <f>H19*12%</f>
        <v>1890</v>
      </c>
      <c r="J19">
        <f>IF(H19&gt;20000,20%*H19,15%*H19)</f>
        <v>2362.5</v>
      </c>
      <c r="K19">
        <f>IF(OR(D19="Sales",D19="Mktg"),3000,0)</f>
        <v>0</v>
      </c>
      <c r="L19" s="1">
        <f>12%*H19</f>
        <v>1890</v>
      </c>
      <c r="M19">
        <f>IF(H19&lt;5000,50,IF(H19&lt;10000,100,IF(H19&lt;15000,150,IF(H19&lt;20000,200,250))))</f>
        <v>200</v>
      </c>
      <c r="N19" cm="1">
        <f t="array" ref="N19">_xlfn.IFS(H19&lt;5000,50,H19&lt;10000,100,H19&lt;15000,150,H19&lt;20000,200,H19&gt;=20000,250)</f>
        <v>200</v>
      </c>
      <c r="O19">
        <f>IF(AND(D23=$D$6,E19=$E$2),1500,0)</f>
        <v>0</v>
      </c>
      <c r="P19">
        <f>IF(F19=$F$3,0,3000)</f>
        <v>3000</v>
      </c>
      <c r="Q19">
        <f>IF(NOT(F19="CUTTACK"),3000,0)</f>
        <v>3000</v>
      </c>
      <c r="R19">
        <f>IF(OR(AND(E19="north",D19="r&amp;d"),AND(E19="south",D19="admin"),AND(E19="west",D19="sales"),AND(E19="east",D19="mktg")),5000,0)</f>
        <v>0</v>
      </c>
      <c r="S19" t="str">
        <f ca="1">IF(DATEDIF(G19, TODAY(),"Y")&gt;30,"RETIRED","IN SERVICE")</f>
        <v>RETIRED</v>
      </c>
      <c r="T19" t="str">
        <f>IF(YEAR(G19) &lt;1995,"RETIRED","IN SERVICE")</f>
        <v>RETIRED</v>
      </c>
      <c r="U19" t="str">
        <f>IF(G19&lt;DATE(1995,7,21),"RETIRED","IN SERVICE")</f>
        <v>RETIRED</v>
      </c>
    </row>
    <row r="20" spans="1:21" x14ac:dyDescent="0.35">
      <c r="A20" s="9">
        <v>19</v>
      </c>
      <c r="B20" s="8" t="s">
        <v>184</v>
      </c>
      <c r="C20" s="8" t="s">
        <v>183</v>
      </c>
      <c r="D20" s="8" t="s">
        <v>22</v>
      </c>
      <c r="E20" s="8" t="s">
        <v>10</v>
      </c>
      <c r="F20" s="8" t="s">
        <v>182</v>
      </c>
      <c r="G20" s="7">
        <v>31637</v>
      </c>
      <c r="H20" s="6">
        <v>10500</v>
      </c>
      <c r="I20" s="1">
        <f>H20*12%</f>
        <v>1260</v>
      </c>
      <c r="J20">
        <f>IF(H20&gt;20000,20%*H20,15%*H20)</f>
        <v>1575</v>
      </c>
      <c r="K20">
        <f>IF(OR(D20="Sales",D20="Mktg"),3000,0)</f>
        <v>3000</v>
      </c>
      <c r="L20" s="1">
        <f>12%*H20</f>
        <v>1260</v>
      </c>
      <c r="M20">
        <f>IF(H20&lt;5000,50,IF(H20&lt;10000,100,IF(H20&lt;15000,150,IF(H20&lt;20000,200,250))))</f>
        <v>150</v>
      </c>
      <c r="N20" cm="1">
        <f t="array" ref="N20">_xlfn.IFS(H20&lt;5000,50,H20&lt;10000,100,H20&lt;15000,150,H20&lt;20000,200,H20&gt;=20000,250)</f>
        <v>150</v>
      </c>
      <c r="O20">
        <f>IF(AND(D24=$D$6,E20=$E$2),1500,0)</f>
        <v>0</v>
      </c>
      <c r="P20">
        <f>IF(F20=$F$3,0,3000)</f>
        <v>3000</v>
      </c>
      <c r="Q20">
        <f>IF(NOT(F20="CUTTACK"),3000,0)</f>
        <v>3000</v>
      </c>
      <c r="R20">
        <f>IF(OR(AND(E20="north",D20="r&amp;d"),AND(E20="south",D20="admin"),AND(E20="west",D20="sales"),AND(E20="east",D20="mktg")),5000,0)</f>
        <v>0</v>
      </c>
      <c r="S20" t="str">
        <f ca="1">IF(DATEDIF(G20, TODAY(),"Y")&gt;30,"RETIRED","IN SERVICE")</f>
        <v>RETIRED</v>
      </c>
      <c r="T20" t="str">
        <f>IF(YEAR(G20) &lt;1995,"RETIRED","IN SERVICE")</f>
        <v>RETIRED</v>
      </c>
      <c r="U20" t="str">
        <f>IF(G20&lt;DATE(1995,7,21),"RETIRED","IN SERVICE")</f>
        <v>RETIRED</v>
      </c>
    </row>
    <row r="21" spans="1:21" x14ac:dyDescent="0.35">
      <c r="A21" s="9">
        <v>20</v>
      </c>
      <c r="B21" s="8" t="s">
        <v>181</v>
      </c>
      <c r="C21" s="8" t="s">
        <v>180</v>
      </c>
      <c r="D21" s="8" t="s">
        <v>22</v>
      </c>
      <c r="E21" s="8" t="s">
        <v>10</v>
      </c>
      <c r="F21" s="8" t="s">
        <v>38</v>
      </c>
      <c r="G21" s="7">
        <v>36316</v>
      </c>
      <c r="H21" s="6">
        <v>5950</v>
      </c>
      <c r="I21" s="1">
        <f>H21*12%</f>
        <v>714</v>
      </c>
      <c r="J21">
        <f>IF(H21&gt;20000,20%*H21,15%*H21)</f>
        <v>892.5</v>
      </c>
      <c r="K21">
        <f>IF(OR(D21="Sales",D21="Mktg"),3000,0)</f>
        <v>3000</v>
      </c>
      <c r="L21" s="1">
        <f>12%*H21</f>
        <v>714</v>
      </c>
      <c r="M21">
        <f>IF(H21&lt;5000,50,IF(H21&lt;10000,100,IF(H21&lt;15000,150,IF(H21&lt;20000,200,250))))</f>
        <v>100</v>
      </c>
      <c r="N21" cm="1">
        <f t="array" ref="N21">_xlfn.IFS(H21&lt;5000,50,H21&lt;10000,100,H21&lt;15000,150,H21&lt;20000,200,H21&gt;=20000,250)</f>
        <v>100</v>
      </c>
      <c r="O21">
        <f>IF(AND(D25=$D$6,E21=$E$2),1500,0)</f>
        <v>0</v>
      </c>
      <c r="P21">
        <f>IF(F21=$F$3,0,3000)</f>
        <v>3000</v>
      </c>
      <c r="Q21">
        <f>IF(NOT(F21="CUTTACK"),3000,0)</f>
        <v>3000</v>
      </c>
      <c r="R21">
        <f>IF(OR(AND(E21="north",D21="r&amp;d"),AND(E21="south",D21="admin"),AND(E21="west",D21="sales"),AND(E21="east",D21="mktg")),5000,0)</f>
        <v>0</v>
      </c>
      <c r="S21" t="str">
        <f ca="1">IF(DATEDIF(G21, TODAY(),"Y")&gt;30,"RETIRED","IN SERVICE")</f>
        <v>IN SERVICE</v>
      </c>
      <c r="T21" t="str">
        <f>IF(YEAR(G21) &lt;1995,"RETIRED","IN SERVICE")</f>
        <v>IN SERVICE</v>
      </c>
      <c r="U21" t="str">
        <f>IF(G21&lt;DATE(1995,7,21),"RETIRED","IN SERVICE")</f>
        <v>IN SERVICE</v>
      </c>
    </row>
    <row r="22" spans="1:21" x14ac:dyDescent="0.35">
      <c r="A22" s="13">
        <v>21</v>
      </c>
      <c r="B22" s="12" t="s">
        <v>179</v>
      </c>
      <c r="C22" s="12" t="s">
        <v>50</v>
      </c>
      <c r="D22" s="12" t="s">
        <v>22</v>
      </c>
      <c r="E22" s="12" t="s">
        <v>32</v>
      </c>
      <c r="F22" s="12" t="s">
        <v>162</v>
      </c>
      <c r="G22" s="11">
        <v>36317</v>
      </c>
      <c r="H22" s="10">
        <v>7875</v>
      </c>
      <c r="I22" s="1">
        <f>H22*12%</f>
        <v>945</v>
      </c>
      <c r="J22">
        <f>IF(H22&gt;20000,20%*H22,15%*H22)</f>
        <v>1181.25</v>
      </c>
      <c r="K22">
        <f>IF(OR(D22="Sales",D22="Mktg"),3000,0)</f>
        <v>3000</v>
      </c>
      <c r="L22" s="1">
        <f>12%*H22</f>
        <v>945</v>
      </c>
      <c r="M22">
        <f>IF(H22&lt;5000,50,IF(H22&lt;10000,100,IF(H22&lt;15000,150,IF(H22&lt;20000,200,250))))</f>
        <v>100</v>
      </c>
      <c r="N22" cm="1">
        <f t="array" ref="N22">_xlfn.IFS(H22&lt;5000,50,H22&lt;10000,100,H22&lt;15000,150,H22&lt;20000,200,H22&gt;=20000,250)</f>
        <v>100</v>
      </c>
      <c r="O22">
        <f>IF(AND(D26=$D$6,E22=$E$2),1500,0)</f>
        <v>0</v>
      </c>
      <c r="P22">
        <f>IF(F22=$F$3,0,3000)</f>
        <v>3000</v>
      </c>
      <c r="Q22">
        <f>IF(NOT(F22="CUTTACK"),3000,0)</f>
        <v>3000</v>
      </c>
      <c r="R22">
        <f>IF(OR(AND(E22="north",D22="r&amp;d"),AND(E22="south",D22="admin"),AND(E22="west",D22="sales"),AND(E22="east",D22="mktg")),5000,0)</f>
        <v>5000</v>
      </c>
      <c r="S22" t="str">
        <f ca="1">IF(DATEDIF(G22, TODAY(),"Y")&gt;30,"RETIRED","IN SERVICE")</f>
        <v>IN SERVICE</v>
      </c>
      <c r="T22" t="str">
        <f>IF(YEAR(G22) &lt;1995,"RETIRED","IN SERVICE")</f>
        <v>IN SERVICE</v>
      </c>
      <c r="U22" t="str">
        <f>IF(G22&lt;DATE(1995,7,21),"RETIRED","IN SERVICE")</f>
        <v>IN SERVICE</v>
      </c>
    </row>
    <row r="23" spans="1:21" x14ac:dyDescent="0.35">
      <c r="A23" s="9">
        <v>22</v>
      </c>
      <c r="B23" s="8" t="s">
        <v>178</v>
      </c>
      <c r="C23" s="8" t="s">
        <v>112</v>
      </c>
      <c r="D23" s="8" t="s">
        <v>22</v>
      </c>
      <c r="E23" s="8" t="s">
        <v>6</v>
      </c>
      <c r="F23" s="8" t="s">
        <v>175</v>
      </c>
      <c r="G23" s="7">
        <v>36318</v>
      </c>
      <c r="H23" s="6">
        <v>7875</v>
      </c>
      <c r="I23" s="1">
        <f>H23*12%</f>
        <v>945</v>
      </c>
      <c r="J23">
        <f>IF(H23&gt;20000,20%*H23,15%*H23)</f>
        <v>1181.25</v>
      </c>
      <c r="K23">
        <f>IF(OR(D23="Sales",D23="Mktg"),3000,0)</f>
        <v>3000</v>
      </c>
      <c r="L23" s="1">
        <f>12%*H23</f>
        <v>945</v>
      </c>
      <c r="M23">
        <f>IF(H23&lt;5000,50,IF(H23&lt;10000,100,IF(H23&lt;15000,150,IF(H23&lt;20000,200,250))))</f>
        <v>100</v>
      </c>
      <c r="N23" cm="1">
        <f t="array" ref="N23">_xlfn.IFS(H23&lt;5000,50,H23&lt;10000,100,H23&lt;15000,150,H23&lt;20000,200,H23&gt;=20000,250)</f>
        <v>100</v>
      </c>
      <c r="O23">
        <f>IF(AND(D27=$D$6,E23=$E$2),1500,0)</f>
        <v>0</v>
      </c>
      <c r="P23">
        <f>IF(F23=$F$3,0,3000)</f>
        <v>3000</v>
      </c>
      <c r="Q23">
        <f>IF(NOT(F23="CUTTACK"),3000,0)</f>
        <v>3000</v>
      </c>
      <c r="R23">
        <f>IF(OR(AND(E23="north",D23="r&amp;d"),AND(E23="south",D23="admin"),AND(E23="west",D23="sales"),AND(E23="east",D23="mktg")),5000,0)</f>
        <v>0</v>
      </c>
      <c r="S23" t="str">
        <f ca="1">IF(DATEDIF(G23, TODAY(),"Y")&gt;30,"RETIRED","IN SERVICE")</f>
        <v>IN SERVICE</v>
      </c>
      <c r="T23" t="str">
        <f>IF(YEAR(G23) &lt;1995,"RETIRED","IN SERVICE")</f>
        <v>IN SERVICE</v>
      </c>
      <c r="U23" t="str">
        <f>IF(G23&lt;DATE(1995,7,21),"RETIRED","IN SERVICE")</f>
        <v>IN SERVICE</v>
      </c>
    </row>
    <row r="24" spans="1:21" x14ac:dyDescent="0.35">
      <c r="A24" s="13">
        <v>23</v>
      </c>
      <c r="B24" s="12" t="s">
        <v>177</v>
      </c>
      <c r="C24" s="12" t="s">
        <v>102</v>
      </c>
      <c r="D24" s="12" t="s">
        <v>22</v>
      </c>
      <c r="E24" s="12" t="s">
        <v>6</v>
      </c>
      <c r="F24" s="12" t="s">
        <v>44</v>
      </c>
      <c r="G24" s="11">
        <v>36319</v>
      </c>
      <c r="H24" s="10">
        <v>7875</v>
      </c>
      <c r="I24" s="1">
        <f>H24*12%</f>
        <v>945</v>
      </c>
      <c r="J24">
        <f>IF(H24&gt;20000,20%*H24,15%*H24)</f>
        <v>1181.25</v>
      </c>
      <c r="K24">
        <f>IF(OR(D24="Sales",D24="Mktg"),3000,0)</f>
        <v>3000</v>
      </c>
      <c r="L24" s="1">
        <f>12%*H24</f>
        <v>945</v>
      </c>
      <c r="M24">
        <f>IF(H24&lt;5000,50,IF(H24&lt;10000,100,IF(H24&lt;15000,150,IF(H24&lt;20000,200,250))))</f>
        <v>100</v>
      </c>
      <c r="N24" cm="1">
        <f t="array" ref="N24">_xlfn.IFS(H24&lt;5000,50,H24&lt;10000,100,H24&lt;15000,150,H24&lt;20000,200,H24&gt;=20000,250)</f>
        <v>100</v>
      </c>
      <c r="O24">
        <f>IF(AND(D28=$D$6,E24=$E$2),1500,0)</f>
        <v>0</v>
      </c>
      <c r="P24">
        <f>IF(F24=$F$3,0,3000)</f>
        <v>3000</v>
      </c>
      <c r="Q24">
        <f>IF(NOT(F24="CUTTACK"),3000,0)</f>
        <v>3000</v>
      </c>
      <c r="R24">
        <f>IF(OR(AND(E24="north",D24="r&amp;d"),AND(E24="south",D24="admin"),AND(E24="west",D24="sales"),AND(E24="east",D24="mktg")),5000,0)</f>
        <v>0</v>
      </c>
      <c r="S24" t="str">
        <f ca="1">IF(DATEDIF(G24, TODAY(),"Y")&gt;30,"RETIRED","IN SERVICE")</f>
        <v>IN SERVICE</v>
      </c>
      <c r="T24" t="str">
        <f>IF(YEAR(G24) &lt;1995,"RETIRED","IN SERVICE")</f>
        <v>IN SERVICE</v>
      </c>
      <c r="U24" t="str">
        <f>IF(G24&lt;DATE(1995,7,21),"RETIRED","IN SERVICE")</f>
        <v>IN SERVICE</v>
      </c>
    </row>
    <row r="25" spans="1:21" x14ac:dyDescent="0.35">
      <c r="A25" s="13">
        <v>24</v>
      </c>
      <c r="B25" s="12" t="s">
        <v>142</v>
      </c>
      <c r="C25" s="12" t="s">
        <v>176</v>
      </c>
      <c r="D25" s="12" t="s">
        <v>28</v>
      </c>
      <c r="E25" s="12" t="s">
        <v>6</v>
      </c>
      <c r="F25" s="12" t="s">
        <v>175</v>
      </c>
      <c r="G25" s="11">
        <v>29362</v>
      </c>
      <c r="H25" s="10">
        <v>14875</v>
      </c>
      <c r="I25" s="1">
        <f>H25*12%</f>
        <v>1785</v>
      </c>
      <c r="J25">
        <f>IF(H25&gt;20000,20%*H25,15%*H25)</f>
        <v>2231.25</v>
      </c>
      <c r="K25">
        <f>IF(OR(D25="Sales",D25="Mktg"),3000,0)</f>
        <v>3000</v>
      </c>
      <c r="L25" s="1">
        <f>12%*H25</f>
        <v>1785</v>
      </c>
      <c r="M25">
        <f>IF(H25&lt;5000,50,IF(H25&lt;10000,100,IF(H25&lt;15000,150,IF(H25&lt;20000,200,250))))</f>
        <v>150</v>
      </c>
      <c r="N25" cm="1">
        <f t="array" ref="N25">_xlfn.IFS(H25&lt;5000,50,H25&lt;10000,100,H25&lt;15000,150,H25&lt;20000,200,H25&gt;=20000,250)</f>
        <v>150</v>
      </c>
      <c r="O25">
        <f>IF(AND(D29=$D$6,E25=$E$2),1500,0)</f>
        <v>0</v>
      </c>
      <c r="P25">
        <f>IF(F25=$F$3,0,3000)</f>
        <v>3000</v>
      </c>
      <c r="Q25">
        <f>IF(NOT(F25="CUTTACK"),3000,0)</f>
        <v>3000</v>
      </c>
      <c r="R25">
        <f>IF(OR(AND(E25="north",D25="r&amp;d"),AND(E25="south",D25="admin"),AND(E25="west",D25="sales"),AND(E25="east",D25="mktg")),5000,0)</f>
        <v>5000</v>
      </c>
      <c r="S25" t="str">
        <f ca="1">IF(DATEDIF(G25, TODAY(),"Y")&gt;30,"RETIRED","IN SERVICE")</f>
        <v>RETIRED</v>
      </c>
      <c r="T25" t="str">
        <f>IF(YEAR(G25) &lt;1995,"RETIRED","IN SERVICE")</f>
        <v>RETIRED</v>
      </c>
      <c r="U25" t="str">
        <f>IF(G25&lt;DATE(1995,7,21),"RETIRED","IN SERVICE")</f>
        <v>RETIRED</v>
      </c>
    </row>
    <row r="26" spans="1:21" x14ac:dyDescent="0.35">
      <c r="A26" s="13">
        <v>25</v>
      </c>
      <c r="B26" s="12" t="s">
        <v>174</v>
      </c>
      <c r="C26" s="12" t="s">
        <v>173</v>
      </c>
      <c r="D26" s="12" t="s">
        <v>15</v>
      </c>
      <c r="E26" s="12" t="s">
        <v>1</v>
      </c>
      <c r="F26" s="12" t="s">
        <v>145</v>
      </c>
      <c r="G26" s="11">
        <v>36274</v>
      </c>
      <c r="H26" s="10">
        <v>7875</v>
      </c>
      <c r="I26" s="1">
        <f>H26*12%</f>
        <v>945</v>
      </c>
      <c r="J26">
        <f>IF(H26&gt;20000,20%*H26,15%*H26)</f>
        <v>1181.25</v>
      </c>
      <c r="K26">
        <f>IF(OR(D26="Sales",D26="Mktg"),3000,0)</f>
        <v>0</v>
      </c>
      <c r="L26" s="1">
        <f>12%*H26</f>
        <v>945</v>
      </c>
      <c r="M26">
        <f>IF(H26&lt;5000,50,IF(H26&lt;10000,100,IF(H26&lt;15000,150,IF(H26&lt;20000,200,250))))</f>
        <v>100</v>
      </c>
      <c r="N26" cm="1">
        <f t="array" ref="N26">_xlfn.IFS(H26&lt;5000,50,H26&lt;10000,100,H26&lt;15000,150,H26&lt;20000,200,H26&gt;=20000,250)</f>
        <v>100</v>
      </c>
      <c r="O26">
        <f>IF(AND(D30=$D$6,E26=$E$2),1500,0)</f>
        <v>0</v>
      </c>
      <c r="P26">
        <f>IF(F26=$F$3,0,3000)</f>
        <v>3000</v>
      </c>
      <c r="Q26">
        <f>IF(NOT(F26="CUTTACK"),3000,0)</f>
        <v>3000</v>
      </c>
      <c r="R26">
        <f>IF(OR(AND(E26="north",D26="r&amp;d"),AND(E26="south",D26="admin"),AND(E26="west",D26="sales"),AND(E26="east",D26="mktg")),5000,0)</f>
        <v>0</v>
      </c>
      <c r="S26" t="str">
        <f ca="1">IF(DATEDIF(G26, TODAY(),"Y")&gt;30,"RETIRED","IN SERVICE")</f>
        <v>IN SERVICE</v>
      </c>
      <c r="T26" t="str">
        <f>IF(YEAR(G26) &lt;1995,"RETIRED","IN SERVICE")</f>
        <v>IN SERVICE</v>
      </c>
      <c r="U26" t="str">
        <f>IF(G26&lt;DATE(1995,7,21),"RETIRED","IN SERVICE")</f>
        <v>IN SERVICE</v>
      </c>
    </row>
    <row r="27" spans="1:21" x14ac:dyDescent="0.35">
      <c r="A27" s="9">
        <v>26</v>
      </c>
      <c r="B27" s="8" t="s">
        <v>172</v>
      </c>
      <c r="C27" s="8" t="s">
        <v>171</v>
      </c>
      <c r="D27" s="8" t="s">
        <v>28</v>
      </c>
      <c r="E27" s="8" t="s">
        <v>32</v>
      </c>
      <c r="F27" s="8" t="s">
        <v>58</v>
      </c>
      <c r="G27" s="7">
        <v>30225</v>
      </c>
      <c r="H27" s="6">
        <v>19250</v>
      </c>
      <c r="I27" s="1">
        <f>H27*12%</f>
        <v>2310</v>
      </c>
      <c r="J27">
        <f>IF(H27&gt;20000,20%*H27,15%*H27)</f>
        <v>2887.5</v>
      </c>
      <c r="K27">
        <f>IF(OR(D27="Sales",D27="Mktg"),3000,0)</f>
        <v>3000</v>
      </c>
      <c r="L27" s="1">
        <f>12%*H27</f>
        <v>2310</v>
      </c>
      <c r="M27">
        <f>IF(H27&lt;5000,50,IF(H27&lt;10000,100,IF(H27&lt;15000,150,IF(H27&lt;20000,200,250))))</f>
        <v>200</v>
      </c>
      <c r="N27" cm="1">
        <f t="array" ref="N27">_xlfn.IFS(H27&lt;5000,50,H27&lt;10000,100,H27&lt;15000,150,H27&lt;20000,200,H27&gt;=20000,250)</f>
        <v>200</v>
      </c>
      <c r="O27">
        <f>IF(AND(D31=$D$6,E27=$E$2),1500,0)</f>
        <v>0</v>
      </c>
      <c r="P27">
        <f>IF(F27=$F$3,0,3000)</f>
        <v>0</v>
      </c>
      <c r="Q27">
        <f>IF(NOT(F27="CUTTACK"),3000,0)</f>
        <v>0</v>
      </c>
      <c r="R27">
        <f>IF(OR(AND(E27="north",D27="r&amp;d"),AND(E27="south",D27="admin"),AND(E27="west",D27="sales"),AND(E27="east",D27="mktg")),5000,0)</f>
        <v>0</v>
      </c>
      <c r="S27" t="str">
        <f ca="1">IF(DATEDIF(G27, TODAY(),"Y")&gt;30,"RETIRED","IN SERVICE")</f>
        <v>RETIRED</v>
      </c>
      <c r="T27" t="str">
        <f>IF(YEAR(G27) &lt;1995,"RETIRED","IN SERVICE")</f>
        <v>RETIRED</v>
      </c>
      <c r="U27" t="str">
        <f>IF(G27&lt;DATE(1995,7,21),"RETIRED","IN SERVICE")</f>
        <v>RETIRED</v>
      </c>
    </row>
    <row r="28" spans="1:21" x14ac:dyDescent="0.35">
      <c r="A28" s="13">
        <v>27</v>
      </c>
      <c r="B28" s="12" t="s">
        <v>170</v>
      </c>
      <c r="C28" s="12" t="s">
        <v>169</v>
      </c>
      <c r="D28" s="12" t="s">
        <v>28</v>
      </c>
      <c r="E28" s="12" t="s">
        <v>1</v>
      </c>
      <c r="F28" s="12" t="s">
        <v>21</v>
      </c>
      <c r="G28" s="11">
        <v>33787</v>
      </c>
      <c r="H28" s="10">
        <v>13125</v>
      </c>
      <c r="I28" s="1">
        <f>H28*12%</f>
        <v>1575</v>
      </c>
      <c r="J28">
        <f>IF(H28&gt;20000,20%*H28,15%*H28)</f>
        <v>1968.75</v>
      </c>
      <c r="K28">
        <f>IF(OR(D28="Sales",D28="Mktg"),3000,0)</f>
        <v>3000</v>
      </c>
      <c r="L28" s="1">
        <f>12%*H28</f>
        <v>1575</v>
      </c>
      <c r="M28">
        <f>IF(H28&lt;5000,50,IF(H28&lt;10000,100,IF(H28&lt;15000,150,IF(H28&lt;20000,200,250))))</f>
        <v>150</v>
      </c>
      <c r="N28" cm="1">
        <f t="array" ref="N28">_xlfn.IFS(H28&lt;5000,50,H28&lt;10000,100,H28&lt;15000,150,H28&lt;20000,200,H28&gt;=20000,250)</f>
        <v>150</v>
      </c>
      <c r="O28">
        <f>IF(AND(D32=$D$6,E28=$E$2),1500,0)</f>
        <v>0</v>
      </c>
      <c r="P28">
        <f>IF(F28=$F$3,0,3000)</f>
        <v>3000</v>
      </c>
      <c r="Q28">
        <f>IF(NOT(F28="CUTTACK"),3000,0)</f>
        <v>3000</v>
      </c>
      <c r="R28">
        <f>IF(OR(AND(E28="north",D28="r&amp;d"),AND(E28="south",D28="admin"),AND(E28="west",D28="sales"),AND(E28="east",D28="mktg")),5000,0)</f>
        <v>0</v>
      </c>
      <c r="S28" t="str">
        <f ca="1">IF(DATEDIF(G28, TODAY(),"Y")&gt;30,"RETIRED","IN SERVICE")</f>
        <v>RETIRED</v>
      </c>
      <c r="T28" t="str">
        <f>IF(YEAR(G28) &lt;1995,"RETIRED","IN SERVICE")</f>
        <v>RETIRED</v>
      </c>
      <c r="U28" t="str">
        <f>IF(G28&lt;DATE(1995,7,21),"RETIRED","IN SERVICE")</f>
        <v>RETIRED</v>
      </c>
    </row>
    <row r="29" spans="1:21" x14ac:dyDescent="0.35">
      <c r="A29" s="9">
        <v>28</v>
      </c>
      <c r="B29" s="8" t="s">
        <v>168</v>
      </c>
      <c r="C29" s="8" t="s">
        <v>167</v>
      </c>
      <c r="D29" s="8" t="s">
        <v>15</v>
      </c>
      <c r="E29" s="8" t="s">
        <v>6</v>
      </c>
      <c r="F29" s="8" t="s">
        <v>5</v>
      </c>
      <c r="G29" s="7">
        <v>34777</v>
      </c>
      <c r="H29" s="6">
        <v>10500</v>
      </c>
      <c r="I29" s="1">
        <f>H29*12%</f>
        <v>1260</v>
      </c>
      <c r="J29">
        <f>IF(H29&gt;20000,20%*H29,15%*H29)</f>
        <v>1575</v>
      </c>
      <c r="K29">
        <f>IF(OR(D29="Sales",D29="Mktg"),3000,0)</f>
        <v>0</v>
      </c>
      <c r="L29" s="1">
        <f>12%*H29</f>
        <v>1260</v>
      </c>
      <c r="M29">
        <f>IF(H29&lt;5000,50,IF(H29&lt;10000,100,IF(H29&lt;15000,150,IF(H29&lt;20000,200,250))))</f>
        <v>150</v>
      </c>
      <c r="N29" cm="1">
        <f t="array" ref="N29">_xlfn.IFS(H29&lt;5000,50,H29&lt;10000,100,H29&lt;15000,150,H29&lt;20000,200,H29&gt;=20000,250)</f>
        <v>150</v>
      </c>
      <c r="O29">
        <f>IF(AND(D33=$D$6,E29=$E$2),1500,0)</f>
        <v>0</v>
      </c>
      <c r="P29">
        <f>IF(F29=$F$3,0,3000)</f>
        <v>3000</v>
      </c>
      <c r="Q29">
        <f>IF(NOT(F29="CUTTACK"),3000,0)</f>
        <v>3000</v>
      </c>
      <c r="R29">
        <f>IF(OR(AND(E29="north",D29="r&amp;d"),AND(E29="south",D29="admin"),AND(E29="west",D29="sales"),AND(E29="east",D29="mktg")),5000,0)</f>
        <v>0</v>
      </c>
      <c r="S29" t="str">
        <f ca="1">IF(DATEDIF(G29, TODAY(),"Y")&gt;30,"RETIRED","IN SERVICE")</f>
        <v>IN SERVICE</v>
      </c>
      <c r="T29" t="str">
        <f>IF(YEAR(G29) &lt;1995,"RETIRED","IN SERVICE")</f>
        <v>IN SERVICE</v>
      </c>
      <c r="U29" t="str">
        <f>IF(G29&lt;DATE(1995,7,21),"RETIRED","IN SERVICE")</f>
        <v>RETIRED</v>
      </c>
    </row>
    <row r="30" spans="1:21" x14ac:dyDescent="0.35">
      <c r="A30" s="9">
        <v>29</v>
      </c>
      <c r="B30" s="8" t="s">
        <v>166</v>
      </c>
      <c r="C30" s="8" t="s">
        <v>165</v>
      </c>
      <c r="D30" s="8" t="s">
        <v>75</v>
      </c>
      <c r="E30" s="8" t="s">
        <v>10</v>
      </c>
      <c r="F30" s="8" t="s">
        <v>38</v>
      </c>
      <c r="G30" s="7">
        <v>35189</v>
      </c>
      <c r="H30" s="6">
        <v>9625</v>
      </c>
      <c r="I30" s="1">
        <f>H30*12%</f>
        <v>1155</v>
      </c>
      <c r="J30">
        <f>IF(H30&gt;20000,20%*H30,15%*H30)</f>
        <v>1443.75</v>
      </c>
      <c r="K30">
        <f>IF(OR(D30="Sales",D30="Mktg"),3000,0)</f>
        <v>0</v>
      </c>
      <c r="L30" s="1">
        <f>12%*H30</f>
        <v>1155</v>
      </c>
      <c r="M30">
        <f>IF(H30&lt;5000,50,IF(H30&lt;10000,100,IF(H30&lt;15000,150,IF(H30&lt;20000,200,250))))</f>
        <v>100</v>
      </c>
      <c r="N30" cm="1">
        <f t="array" ref="N30">_xlfn.IFS(H30&lt;5000,50,H30&lt;10000,100,H30&lt;15000,150,H30&lt;20000,200,H30&gt;=20000,250)</f>
        <v>100</v>
      </c>
      <c r="O30">
        <f>IF(AND(D34=$D$6,E30=$E$2),1500,0)</f>
        <v>0</v>
      </c>
      <c r="P30">
        <f>IF(F30=$F$3,0,3000)</f>
        <v>3000</v>
      </c>
      <c r="Q30">
        <f>IF(NOT(F30="CUTTACK"),3000,0)</f>
        <v>3000</v>
      </c>
      <c r="R30">
        <f>IF(OR(AND(E30="north",D30="r&amp;d"),AND(E30="south",D30="admin"),AND(E30="west",D30="sales"),AND(E30="east",D30="mktg")),5000,0)</f>
        <v>0</v>
      </c>
      <c r="S30" t="str">
        <f ca="1">IF(DATEDIF(G30, TODAY(),"Y")&gt;30,"RETIRED","IN SERVICE")</f>
        <v>IN SERVICE</v>
      </c>
      <c r="T30" t="str">
        <f>IF(YEAR(G30) &lt;1995,"RETIRED","IN SERVICE")</f>
        <v>IN SERVICE</v>
      </c>
      <c r="U30" t="str">
        <f>IF(G30&lt;DATE(1995,7,21),"RETIRED","IN SERVICE")</f>
        <v>IN SERVICE</v>
      </c>
    </row>
    <row r="31" spans="1:21" x14ac:dyDescent="0.35">
      <c r="A31" s="9">
        <v>30</v>
      </c>
      <c r="B31" s="8" t="s">
        <v>164</v>
      </c>
      <c r="C31" s="8" t="s">
        <v>163</v>
      </c>
      <c r="D31" s="8" t="s">
        <v>91</v>
      </c>
      <c r="E31" s="8" t="s">
        <v>32</v>
      </c>
      <c r="F31" s="8" t="s">
        <v>162</v>
      </c>
      <c r="G31" s="7">
        <v>32435</v>
      </c>
      <c r="H31" s="6">
        <v>14175</v>
      </c>
      <c r="I31" s="1">
        <f>H31*12%</f>
        <v>1701</v>
      </c>
      <c r="J31">
        <f>IF(H31&gt;20000,20%*H31,15%*H31)</f>
        <v>2126.25</v>
      </c>
      <c r="K31">
        <f>IF(OR(D31="Sales",D31="Mktg"),3000,0)</f>
        <v>0</v>
      </c>
      <c r="L31" s="1">
        <f>12%*H31</f>
        <v>1701</v>
      </c>
      <c r="M31">
        <f>IF(H31&lt;5000,50,IF(H31&lt;10000,100,IF(H31&lt;15000,150,IF(H31&lt;20000,200,250))))</f>
        <v>150</v>
      </c>
      <c r="N31" cm="1">
        <f t="array" ref="N31">_xlfn.IFS(H31&lt;5000,50,H31&lt;10000,100,H31&lt;15000,150,H31&lt;20000,200,H31&gt;=20000,250)</f>
        <v>150</v>
      </c>
      <c r="O31">
        <f>IF(AND(D35=$D$6,E31=$E$2),1500,0)</f>
        <v>0</v>
      </c>
      <c r="P31">
        <f>IF(F31=$F$3,0,3000)</f>
        <v>3000</v>
      </c>
      <c r="Q31">
        <f>IF(NOT(F31="CUTTACK"),3000,0)</f>
        <v>3000</v>
      </c>
      <c r="R31">
        <f>IF(OR(AND(E31="north",D31="r&amp;d"),AND(E31="south",D31="admin"),AND(E31="west",D31="sales"),AND(E31="east",D31="mktg")),5000,0)</f>
        <v>0</v>
      </c>
      <c r="S31" t="str">
        <f ca="1">IF(DATEDIF(G31, TODAY(),"Y")&gt;30,"RETIRED","IN SERVICE")</f>
        <v>RETIRED</v>
      </c>
      <c r="T31" t="str">
        <f>IF(YEAR(G31) &lt;1995,"RETIRED","IN SERVICE")</f>
        <v>RETIRED</v>
      </c>
      <c r="U31" t="str">
        <f>IF(G31&lt;DATE(1995,7,21),"RETIRED","IN SERVICE")</f>
        <v>RETIRED</v>
      </c>
    </row>
    <row r="32" spans="1:21" x14ac:dyDescent="0.35">
      <c r="A32" s="13">
        <v>31</v>
      </c>
      <c r="B32" s="12" t="s">
        <v>161</v>
      </c>
      <c r="C32" s="12" t="s">
        <v>84</v>
      </c>
      <c r="D32" s="12" t="s">
        <v>15</v>
      </c>
      <c r="E32" s="12" t="s">
        <v>10</v>
      </c>
      <c r="F32" s="12" t="s">
        <v>52</v>
      </c>
      <c r="G32" s="11">
        <v>30225</v>
      </c>
      <c r="H32" s="10">
        <v>15750</v>
      </c>
      <c r="I32" s="1">
        <f>H32*12%</f>
        <v>1890</v>
      </c>
      <c r="J32">
        <f>IF(H32&gt;20000,20%*H32,15%*H32)</f>
        <v>2362.5</v>
      </c>
      <c r="K32">
        <f>IF(OR(D32="Sales",D32="Mktg"),3000,0)</f>
        <v>0</v>
      </c>
      <c r="L32" s="1">
        <f>12%*H32</f>
        <v>1890</v>
      </c>
      <c r="M32">
        <f>IF(H32&lt;5000,50,IF(H32&lt;10000,100,IF(H32&lt;15000,150,IF(H32&lt;20000,200,250))))</f>
        <v>200</v>
      </c>
      <c r="N32" cm="1">
        <f t="array" ref="N32">_xlfn.IFS(H32&lt;5000,50,H32&lt;10000,100,H32&lt;15000,150,H32&lt;20000,200,H32&gt;=20000,250)</f>
        <v>200</v>
      </c>
      <c r="O32">
        <f>IF(AND(D36=$D$6,E32=$E$2),1500,0)</f>
        <v>0</v>
      </c>
      <c r="P32">
        <f>IF(F32=$F$3,0,3000)</f>
        <v>3000</v>
      </c>
      <c r="Q32">
        <f>IF(NOT(F32="CUTTACK"),3000,0)</f>
        <v>3000</v>
      </c>
      <c r="R32">
        <f>IF(OR(AND(E32="north",D32="r&amp;d"),AND(E32="south",D32="admin"),AND(E32="west",D32="sales"),AND(E32="east",D32="mktg")),5000,0)</f>
        <v>5000</v>
      </c>
      <c r="S32" t="str">
        <f ca="1">IF(DATEDIF(G32, TODAY(),"Y")&gt;30,"RETIRED","IN SERVICE")</f>
        <v>RETIRED</v>
      </c>
      <c r="T32" t="str">
        <f>IF(YEAR(G32) &lt;1995,"RETIRED","IN SERVICE")</f>
        <v>RETIRED</v>
      </c>
      <c r="U32" t="str">
        <f>IF(G32&lt;DATE(1995,7,21),"RETIRED","IN SERVICE")</f>
        <v>RETIRED</v>
      </c>
    </row>
    <row r="33" spans="1:21" x14ac:dyDescent="0.35">
      <c r="A33" s="9">
        <v>32</v>
      </c>
      <c r="B33" s="8" t="s">
        <v>160</v>
      </c>
      <c r="C33" s="8" t="s">
        <v>92</v>
      </c>
      <c r="D33" s="8" t="s">
        <v>11</v>
      </c>
      <c r="E33" s="8" t="s">
        <v>1</v>
      </c>
      <c r="F33" s="8" t="s">
        <v>145</v>
      </c>
      <c r="G33" s="7">
        <v>30225</v>
      </c>
      <c r="H33" s="6">
        <v>15750</v>
      </c>
      <c r="I33" s="1">
        <f>H33*12%</f>
        <v>1890</v>
      </c>
      <c r="J33">
        <f>IF(H33&gt;20000,20%*H33,15%*H33)</f>
        <v>2362.5</v>
      </c>
      <c r="K33">
        <f>IF(OR(D33="Sales",D33="Mktg"),3000,0)</f>
        <v>0</v>
      </c>
      <c r="L33" s="1">
        <f>12%*H33</f>
        <v>1890</v>
      </c>
      <c r="M33">
        <f>IF(H33&lt;5000,50,IF(H33&lt;10000,100,IF(H33&lt;15000,150,IF(H33&lt;20000,200,250))))</f>
        <v>200</v>
      </c>
      <c r="N33" cm="1">
        <f t="array" ref="N33">_xlfn.IFS(H33&lt;5000,50,H33&lt;10000,100,H33&lt;15000,150,H33&lt;20000,200,H33&gt;=20000,250)</f>
        <v>200</v>
      </c>
      <c r="O33">
        <f>IF(AND(D37=$D$6,E33=$E$2),1500,0)</f>
        <v>0</v>
      </c>
      <c r="P33">
        <f>IF(F33=$F$3,0,3000)</f>
        <v>3000</v>
      </c>
      <c r="Q33">
        <f>IF(NOT(F33="CUTTACK"),3000,0)</f>
        <v>3000</v>
      </c>
      <c r="R33">
        <f>IF(OR(AND(E33="north",D33="r&amp;d"),AND(E33="south",D33="admin"),AND(E33="west",D33="sales"),AND(E33="east",D33="mktg")),5000,0)</f>
        <v>0</v>
      </c>
      <c r="S33" t="str">
        <f ca="1">IF(DATEDIF(G33, TODAY(),"Y")&gt;30,"RETIRED","IN SERVICE")</f>
        <v>RETIRED</v>
      </c>
      <c r="T33" t="str">
        <f>IF(YEAR(G33) &lt;1995,"RETIRED","IN SERVICE")</f>
        <v>RETIRED</v>
      </c>
      <c r="U33" t="str">
        <f>IF(G33&lt;DATE(1995,7,21),"RETIRED","IN SERVICE")</f>
        <v>RETIRED</v>
      </c>
    </row>
    <row r="34" spans="1:21" x14ac:dyDescent="0.35">
      <c r="A34" s="13">
        <v>33</v>
      </c>
      <c r="B34" s="12" t="s">
        <v>159</v>
      </c>
      <c r="C34" s="12" t="s">
        <v>158</v>
      </c>
      <c r="D34" s="12" t="s">
        <v>11</v>
      </c>
      <c r="E34" s="12" t="s">
        <v>10</v>
      </c>
      <c r="F34" s="12" t="s">
        <v>157</v>
      </c>
      <c r="G34" s="11">
        <v>35618</v>
      </c>
      <c r="H34" s="10">
        <v>7000</v>
      </c>
      <c r="I34" s="1">
        <f>H34*12%</f>
        <v>840</v>
      </c>
      <c r="J34">
        <f>IF(H34&gt;20000,20%*H34,15%*H34)</f>
        <v>1050</v>
      </c>
      <c r="K34">
        <f>IF(OR(D34="Sales",D34="Mktg"),3000,0)</f>
        <v>0</v>
      </c>
      <c r="L34" s="1">
        <f>12%*H34</f>
        <v>840</v>
      </c>
      <c r="M34">
        <f>IF(H34&lt;5000,50,IF(H34&lt;10000,100,IF(H34&lt;15000,150,IF(H34&lt;20000,200,250))))</f>
        <v>100</v>
      </c>
      <c r="N34" cm="1">
        <f t="array" ref="N34">_xlfn.IFS(H34&lt;5000,50,H34&lt;10000,100,H34&lt;15000,150,H34&lt;20000,200,H34&gt;=20000,250)</f>
        <v>100</v>
      </c>
      <c r="O34">
        <f>IF(AND(D38=$D$6,E34=$E$2),1500,0)</f>
        <v>0</v>
      </c>
      <c r="P34">
        <f>IF(F34=$F$3,0,3000)</f>
        <v>3000</v>
      </c>
      <c r="Q34">
        <f>IF(NOT(F34="CUTTACK"),3000,0)</f>
        <v>3000</v>
      </c>
      <c r="R34">
        <f>IF(OR(AND(E34="north",D34="r&amp;d"),AND(E34="south",D34="admin"),AND(E34="west",D34="sales"),AND(E34="east",D34="mktg")),5000,0)</f>
        <v>0</v>
      </c>
      <c r="S34" t="str">
        <f ca="1">IF(DATEDIF(G34, TODAY(),"Y")&gt;30,"RETIRED","IN SERVICE")</f>
        <v>IN SERVICE</v>
      </c>
      <c r="T34" t="str">
        <f>IF(YEAR(G34) &lt;1995,"RETIRED","IN SERVICE")</f>
        <v>IN SERVICE</v>
      </c>
      <c r="U34" t="str">
        <f>IF(G34&lt;DATE(1995,7,21),"RETIRED","IN SERVICE")</f>
        <v>IN SERVICE</v>
      </c>
    </row>
    <row r="35" spans="1:21" x14ac:dyDescent="0.35">
      <c r="A35" s="9">
        <v>34</v>
      </c>
      <c r="B35" s="8" t="s">
        <v>156</v>
      </c>
      <c r="C35" s="8" t="s">
        <v>23</v>
      </c>
      <c r="D35" s="8" t="s">
        <v>11</v>
      </c>
      <c r="E35" s="8" t="s">
        <v>10</v>
      </c>
      <c r="F35" s="8" t="s">
        <v>96</v>
      </c>
      <c r="G35" s="7">
        <v>33510</v>
      </c>
      <c r="H35" s="6">
        <v>8750</v>
      </c>
      <c r="I35" s="1">
        <f>H35*12%</f>
        <v>1050</v>
      </c>
      <c r="J35">
        <f>IF(H35&gt;20000,20%*H35,15%*H35)</f>
        <v>1312.5</v>
      </c>
      <c r="K35">
        <f>IF(OR(D35="Sales",D35="Mktg"),3000,0)</f>
        <v>0</v>
      </c>
      <c r="L35" s="1">
        <f>12%*H35</f>
        <v>1050</v>
      </c>
      <c r="M35">
        <f>IF(H35&lt;5000,50,IF(H35&lt;10000,100,IF(H35&lt;15000,150,IF(H35&lt;20000,200,250))))</f>
        <v>100</v>
      </c>
      <c r="N35" cm="1">
        <f t="array" ref="N35">_xlfn.IFS(H35&lt;5000,50,H35&lt;10000,100,H35&lt;15000,150,H35&lt;20000,200,H35&gt;=20000,250)</f>
        <v>100</v>
      </c>
      <c r="O35">
        <f>IF(AND(D39=$D$6,E35=$E$2),1500,0)</f>
        <v>0</v>
      </c>
      <c r="P35">
        <f>IF(F35=$F$3,0,3000)</f>
        <v>3000</v>
      </c>
      <c r="Q35">
        <f>IF(NOT(F35="CUTTACK"),3000,0)</f>
        <v>3000</v>
      </c>
      <c r="R35">
        <f>IF(OR(AND(E35="north",D35="r&amp;d"),AND(E35="south",D35="admin"),AND(E35="west",D35="sales"),AND(E35="east",D35="mktg")),5000,0)</f>
        <v>0</v>
      </c>
      <c r="S35" t="str">
        <f ca="1">IF(DATEDIF(G35, TODAY(),"Y")&gt;30,"RETIRED","IN SERVICE")</f>
        <v>RETIRED</v>
      </c>
      <c r="T35" t="str">
        <f>IF(YEAR(G35) &lt;1995,"RETIRED","IN SERVICE")</f>
        <v>RETIRED</v>
      </c>
      <c r="U35" t="str">
        <f>IF(G35&lt;DATE(1995,7,21),"RETIRED","IN SERVICE")</f>
        <v>RETIRED</v>
      </c>
    </row>
    <row r="36" spans="1:21" x14ac:dyDescent="0.35">
      <c r="A36" s="13">
        <v>35</v>
      </c>
      <c r="B36" s="12" t="s">
        <v>155</v>
      </c>
      <c r="C36" s="12" t="s">
        <v>92</v>
      </c>
      <c r="D36" s="12" t="s">
        <v>22</v>
      </c>
      <c r="E36" s="12" t="s">
        <v>1</v>
      </c>
      <c r="F36" s="12" t="s">
        <v>145</v>
      </c>
      <c r="G36" s="11">
        <v>33729</v>
      </c>
      <c r="H36" s="10">
        <v>9275</v>
      </c>
      <c r="I36" s="1">
        <f>H36*12%</f>
        <v>1113</v>
      </c>
      <c r="J36">
        <f>IF(H36&gt;20000,20%*H36,15%*H36)</f>
        <v>1391.25</v>
      </c>
      <c r="K36">
        <f>IF(OR(D36="Sales",D36="Mktg"),3000,0)</f>
        <v>3000</v>
      </c>
      <c r="L36" s="1">
        <f>12%*H36</f>
        <v>1113</v>
      </c>
      <c r="M36">
        <f>IF(H36&lt;5000,50,IF(H36&lt;10000,100,IF(H36&lt;15000,150,IF(H36&lt;20000,200,250))))</f>
        <v>100</v>
      </c>
      <c r="N36" cm="1">
        <f t="array" ref="N36">_xlfn.IFS(H36&lt;5000,50,H36&lt;10000,100,H36&lt;15000,150,H36&lt;20000,200,H36&gt;=20000,250)</f>
        <v>100</v>
      </c>
      <c r="O36">
        <f>IF(AND(D40=$D$6,E36=$E$2),1500,0)</f>
        <v>0</v>
      </c>
      <c r="P36">
        <f>IF(F36=$F$3,0,3000)</f>
        <v>3000</v>
      </c>
      <c r="Q36">
        <f>IF(NOT(F36="CUTTACK"),3000,0)</f>
        <v>3000</v>
      </c>
      <c r="R36">
        <f>IF(OR(AND(E36="north",D36="r&amp;d"),AND(E36="south",D36="admin"),AND(E36="west",D36="sales"),AND(E36="east",D36="mktg")),5000,0)</f>
        <v>0</v>
      </c>
      <c r="S36" t="str">
        <f ca="1">IF(DATEDIF(G36, TODAY(),"Y")&gt;30,"RETIRED","IN SERVICE")</f>
        <v>RETIRED</v>
      </c>
      <c r="T36" t="str">
        <f>IF(YEAR(G36) &lt;1995,"RETIRED","IN SERVICE")</f>
        <v>RETIRED</v>
      </c>
      <c r="U36" t="str">
        <f>IF(G36&lt;DATE(1995,7,21),"RETIRED","IN SERVICE")</f>
        <v>RETIRED</v>
      </c>
    </row>
    <row r="37" spans="1:21" x14ac:dyDescent="0.35">
      <c r="A37" s="13">
        <v>36</v>
      </c>
      <c r="B37" s="12" t="s">
        <v>142</v>
      </c>
      <c r="C37" s="12" t="s">
        <v>154</v>
      </c>
      <c r="D37" s="12" t="s">
        <v>91</v>
      </c>
      <c r="E37" s="12" t="s">
        <v>6</v>
      </c>
      <c r="F37" s="12" t="s">
        <v>25</v>
      </c>
      <c r="G37" s="11">
        <v>34580</v>
      </c>
      <c r="H37" s="10">
        <v>11725</v>
      </c>
      <c r="I37" s="1">
        <f>H37*12%</f>
        <v>1407</v>
      </c>
      <c r="J37">
        <f>IF(H37&gt;20000,20%*H37,15%*H37)</f>
        <v>1758.75</v>
      </c>
      <c r="K37">
        <f>IF(OR(D37="Sales",D37="Mktg"),3000,0)</f>
        <v>0</v>
      </c>
      <c r="L37" s="1">
        <f>12%*H37</f>
        <v>1407</v>
      </c>
      <c r="M37">
        <f>IF(H37&lt;5000,50,IF(H37&lt;10000,100,IF(H37&lt;15000,150,IF(H37&lt;20000,200,250))))</f>
        <v>150</v>
      </c>
      <c r="N37" cm="1">
        <f t="array" ref="N37">_xlfn.IFS(H37&lt;5000,50,H37&lt;10000,100,H37&lt;15000,150,H37&lt;20000,200,H37&gt;=20000,250)</f>
        <v>150</v>
      </c>
      <c r="O37">
        <f>IF(AND(D41=$D$6,E37=$E$2),1500,0)</f>
        <v>0</v>
      </c>
      <c r="P37">
        <f>IF(F37=$F$3,0,3000)</f>
        <v>3000</v>
      </c>
      <c r="Q37">
        <f>IF(NOT(F37="CUTTACK"),3000,0)</f>
        <v>3000</v>
      </c>
      <c r="R37">
        <f>IF(OR(AND(E37="north",D37="r&amp;d"),AND(E37="south",D37="admin"),AND(E37="west",D37="sales"),AND(E37="east",D37="mktg")),5000,0)</f>
        <v>0</v>
      </c>
      <c r="S37" t="str">
        <f ca="1">IF(DATEDIF(G37, TODAY(),"Y")&gt;30,"RETIRED","IN SERVICE")</f>
        <v>IN SERVICE</v>
      </c>
      <c r="T37" t="str">
        <f>IF(YEAR(G37) &lt;1995,"RETIRED","IN SERVICE")</f>
        <v>RETIRED</v>
      </c>
      <c r="U37" t="str">
        <f>IF(G37&lt;DATE(1995,7,21),"RETIRED","IN SERVICE")</f>
        <v>RETIRED</v>
      </c>
    </row>
    <row r="38" spans="1:21" x14ac:dyDescent="0.35">
      <c r="A38" s="9">
        <v>37</v>
      </c>
      <c r="B38" s="8" t="s">
        <v>153</v>
      </c>
      <c r="C38" s="8" t="s">
        <v>152</v>
      </c>
      <c r="D38" s="8" t="s">
        <v>2</v>
      </c>
      <c r="E38" s="8" t="s">
        <v>1</v>
      </c>
      <c r="F38" s="8" t="s">
        <v>83</v>
      </c>
      <c r="G38" s="7">
        <v>30225</v>
      </c>
      <c r="H38" s="6">
        <v>24500</v>
      </c>
      <c r="I38" s="1">
        <f>H38*12%</f>
        <v>2940</v>
      </c>
      <c r="J38">
        <f>IF(H38&gt;20000,20%*H38,15%*H38)</f>
        <v>4900</v>
      </c>
      <c r="K38">
        <f>IF(OR(D38="Sales",D38="Mktg"),3000,0)</f>
        <v>0</v>
      </c>
      <c r="L38" s="1">
        <f>12%*H38</f>
        <v>2940</v>
      </c>
      <c r="M38">
        <f>IF(H38&lt;5000,50,IF(H38&lt;10000,100,IF(H38&lt;15000,150,IF(H38&lt;20000,200,250))))</f>
        <v>250</v>
      </c>
      <c r="N38" cm="1">
        <f t="array" ref="N38">_xlfn.IFS(H38&lt;5000,50,H38&lt;10000,100,H38&lt;15000,150,H38&lt;20000,200,H38&gt;=20000,250)</f>
        <v>250</v>
      </c>
      <c r="O38">
        <f>IF(AND(D42=$D$6,E38=$E$2),1500,0)</f>
        <v>0</v>
      </c>
      <c r="P38">
        <f>IF(F38=$F$3,0,3000)</f>
        <v>3000</v>
      </c>
      <c r="Q38">
        <f>IF(NOT(F38="CUTTACK"),3000,0)</f>
        <v>3000</v>
      </c>
      <c r="R38">
        <f>IF(OR(AND(E38="north",D38="r&amp;d"),AND(E38="south",D38="admin"),AND(E38="west",D38="sales"),AND(E38="east",D38="mktg")),5000,0)</f>
        <v>0</v>
      </c>
      <c r="S38" t="str">
        <f ca="1">IF(DATEDIF(G38, TODAY(),"Y")&gt;30,"RETIRED","IN SERVICE")</f>
        <v>RETIRED</v>
      </c>
      <c r="T38" t="str">
        <f>IF(YEAR(G38) &lt;1995,"RETIRED","IN SERVICE")</f>
        <v>RETIRED</v>
      </c>
      <c r="U38" t="str">
        <f>IF(G38&lt;DATE(1995,7,21),"RETIRED","IN SERVICE")</f>
        <v>RETIRED</v>
      </c>
    </row>
    <row r="39" spans="1:21" x14ac:dyDescent="0.35">
      <c r="A39" s="9">
        <v>38</v>
      </c>
      <c r="B39" s="8" t="s">
        <v>151</v>
      </c>
      <c r="C39" s="8" t="s">
        <v>150</v>
      </c>
      <c r="D39" s="8" t="s">
        <v>2</v>
      </c>
      <c r="E39" s="8" t="s">
        <v>10</v>
      </c>
      <c r="F39" s="8" t="s">
        <v>41</v>
      </c>
      <c r="G39" s="7">
        <v>30225</v>
      </c>
      <c r="H39" s="6">
        <v>24500</v>
      </c>
      <c r="I39" s="1">
        <f>H39*12%</f>
        <v>2940</v>
      </c>
      <c r="J39">
        <f>IF(H39&gt;20000,20%*H39,15%*H39)</f>
        <v>4900</v>
      </c>
      <c r="K39">
        <f>IF(OR(D39="Sales",D39="Mktg"),3000,0)</f>
        <v>0</v>
      </c>
      <c r="L39" s="1">
        <f>12%*H39</f>
        <v>2940</v>
      </c>
      <c r="M39">
        <f>IF(H39&lt;5000,50,IF(H39&lt;10000,100,IF(H39&lt;15000,150,IF(H39&lt;20000,200,250))))</f>
        <v>250</v>
      </c>
      <c r="N39" cm="1">
        <f t="array" ref="N39">_xlfn.IFS(H39&lt;5000,50,H39&lt;10000,100,H39&lt;15000,150,H39&lt;20000,200,H39&gt;=20000,250)</f>
        <v>250</v>
      </c>
      <c r="O39">
        <f>IF(AND(D43=$D$6,E39=$E$2),1500,0)</f>
        <v>1500</v>
      </c>
      <c r="P39">
        <f>IF(F39=$F$3,0,3000)</f>
        <v>3000</v>
      </c>
      <c r="Q39">
        <f>IF(NOT(F39="CUTTACK"),3000,0)</f>
        <v>3000</v>
      </c>
      <c r="R39">
        <f>IF(OR(AND(E39="north",D39="r&amp;d"),AND(E39="south",D39="admin"),AND(E39="west",D39="sales"),AND(E39="east",D39="mktg")),5000,0)</f>
        <v>0</v>
      </c>
      <c r="S39" t="str">
        <f ca="1">IF(DATEDIF(G39, TODAY(),"Y")&gt;30,"RETIRED","IN SERVICE")</f>
        <v>RETIRED</v>
      </c>
      <c r="T39" t="str">
        <f>IF(YEAR(G39) &lt;1995,"RETIRED","IN SERVICE")</f>
        <v>RETIRED</v>
      </c>
      <c r="U39" t="str">
        <f>IF(G39&lt;DATE(1995,7,21),"RETIRED","IN SERVICE")</f>
        <v>RETIRED</v>
      </c>
    </row>
    <row r="40" spans="1:21" x14ac:dyDescent="0.35">
      <c r="A40" s="13">
        <v>39</v>
      </c>
      <c r="B40" s="12" t="s">
        <v>149</v>
      </c>
      <c r="C40" s="12" t="s">
        <v>148</v>
      </c>
      <c r="D40" s="12" t="s">
        <v>2</v>
      </c>
      <c r="E40" s="12" t="s">
        <v>10</v>
      </c>
      <c r="F40" s="12" t="s">
        <v>90</v>
      </c>
      <c r="G40" s="11">
        <v>30225</v>
      </c>
      <c r="H40" s="10">
        <v>24500</v>
      </c>
      <c r="I40" s="1">
        <f>H40*12%</f>
        <v>2940</v>
      </c>
      <c r="J40">
        <f>IF(H40&gt;20000,20%*H40,15%*H40)</f>
        <v>4900</v>
      </c>
      <c r="K40">
        <f>IF(OR(D40="Sales",D40="Mktg"),3000,0)</f>
        <v>0</v>
      </c>
      <c r="L40" s="1">
        <f>12%*H40</f>
        <v>2940</v>
      </c>
      <c r="M40">
        <f>IF(H40&lt;5000,50,IF(H40&lt;10000,100,IF(H40&lt;15000,150,IF(H40&lt;20000,200,250))))</f>
        <v>250</v>
      </c>
      <c r="N40" cm="1">
        <f t="array" ref="N40">_xlfn.IFS(H40&lt;5000,50,H40&lt;10000,100,H40&lt;15000,150,H40&lt;20000,200,H40&gt;=20000,250)</f>
        <v>250</v>
      </c>
      <c r="O40">
        <f>IF(AND(D44=$D$6,E40=$E$2),1500,0)</f>
        <v>0</v>
      </c>
      <c r="P40">
        <f>IF(F40=$F$3,0,3000)</f>
        <v>3000</v>
      </c>
      <c r="Q40">
        <f>IF(NOT(F40="CUTTACK"),3000,0)</f>
        <v>3000</v>
      </c>
      <c r="R40">
        <f>IF(OR(AND(E40="north",D40="r&amp;d"),AND(E40="south",D40="admin"),AND(E40="west",D40="sales"),AND(E40="east",D40="mktg")),5000,0)</f>
        <v>0</v>
      </c>
      <c r="S40" t="str">
        <f ca="1">IF(DATEDIF(G40, TODAY(),"Y")&gt;30,"RETIRED","IN SERVICE")</f>
        <v>RETIRED</v>
      </c>
      <c r="T40" t="str">
        <f>IF(YEAR(G40) &lt;1995,"RETIRED","IN SERVICE")</f>
        <v>RETIRED</v>
      </c>
      <c r="U40" t="str">
        <f>IF(G40&lt;DATE(1995,7,21),"RETIRED","IN SERVICE")</f>
        <v>RETIRED</v>
      </c>
    </row>
    <row r="41" spans="1:21" x14ac:dyDescent="0.35">
      <c r="A41" s="9">
        <v>40</v>
      </c>
      <c r="B41" s="8" t="s">
        <v>147</v>
      </c>
      <c r="C41" s="8" t="s">
        <v>146</v>
      </c>
      <c r="D41" s="8" t="s">
        <v>28</v>
      </c>
      <c r="E41" s="8" t="s">
        <v>1</v>
      </c>
      <c r="F41" s="8" t="s">
        <v>145</v>
      </c>
      <c r="G41" s="7">
        <v>33510</v>
      </c>
      <c r="H41" s="6">
        <v>10500</v>
      </c>
      <c r="I41" s="1">
        <f>H41*12%</f>
        <v>1260</v>
      </c>
      <c r="J41">
        <f>IF(H41&gt;20000,20%*H41,15%*H41)</f>
        <v>1575</v>
      </c>
      <c r="K41">
        <f>IF(OR(D41="Sales",D41="Mktg"),3000,0)</f>
        <v>3000</v>
      </c>
      <c r="L41" s="1">
        <f>12%*H41</f>
        <v>1260</v>
      </c>
      <c r="M41">
        <f>IF(H41&lt;5000,50,IF(H41&lt;10000,100,IF(H41&lt;15000,150,IF(H41&lt;20000,200,250))))</f>
        <v>150</v>
      </c>
      <c r="N41" cm="1">
        <f t="array" ref="N41">_xlfn.IFS(H41&lt;5000,50,H41&lt;10000,100,H41&lt;15000,150,H41&lt;20000,200,H41&gt;=20000,250)</f>
        <v>150</v>
      </c>
      <c r="O41">
        <f>IF(AND(D45=$D$6,E41=$E$2),1500,0)</f>
        <v>0</v>
      </c>
      <c r="P41">
        <f>IF(F41=$F$3,0,3000)</f>
        <v>3000</v>
      </c>
      <c r="Q41">
        <f>IF(NOT(F41="CUTTACK"),3000,0)</f>
        <v>3000</v>
      </c>
      <c r="R41">
        <f>IF(OR(AND(E41="north",D41="r&amp;d"),AND(E41="south",D41="admin"),AND(E41="west",D41="sales"),AND(E41="east",D41="mktg")),5000,0)</f>
        <v>0</v>
      </c>
      <c r="S41" t="str">
        <f ca="1">IF(DATEDIF(G41, TODAY(),"Y")&gt;30,"RETIRED","IN SERVICE")</f>
        <v>RETIRED</v>
      </c>
      <c r="T41" t="str">
        <f>IF(YEAR(G41) &lt;1995,"RETIRED","IN SERVICE")</f>
        <v>RETIRED</v>
      </c>
      <c r="U41" t="str">
        <f>IF(G41&lt;DATE(1995,7,21),"RETIRED","IN SERVICE")</f>
        <v>RETIRED</v>
      </c>
    </row>
    <row r="42" spans="1:21" x14ac:dyDescent="0.35">
      <c r="A42" s="9">
        <v>41</v>
      </c>
      <c r="B42" s="8" t="s">
        <v>144</v>
      </c>
      <c r="C42" s="8" t="s">
        <v>143</v>
      </c>
      <c r="D42" s="8" t="s">
        <v>75</v>
      </c>
      <c r="E42" s="8" t="s">
        <v>32</v>
      </c>
      <c r="F42" s="8" t="s">
        <v>78</v>
      </c>
      <c r="G42" s="7">
        <v>35595</v>
      </c>
      <c r="H42" s="6">
        <v>7875</v>
      </c>
      <c r="I42" s="1">
        <f>H42*12%</f>
        <v>945</v>
      </c>
      <c r="J42">
        <f>IF(H42&gt;20000,20%*H42,15%*H42)</f>
        <v>1181.25</v>
      </c>
      <c r="K42">
        <f>IF(OR(D42="Sales",D42="Mktg"),3000,0)</f>
        <v>0</v>
      </c>
      <c r="L42" s="1">
        <f>12%*H42</f>
        <v>945</v>
      </c>
      <c r="M42">
        <f>IF(H42&lt;5000,50,IF(H42&lt;10000,100,IF(H42&lt;15000,150,IF(H42&lt;20000,200,250))))</f>
        <v>100</v>
      </c>
      <c r="N42" cm="1">
        <f t="array" ref="N42">_xlfn.IFS(H42&lt;5000,50,H42&lt;10000,100,H42&lt;15000,150,H42&lt;20000,200,H42&gt;=20000,250)</f>
        <v>100</v>
      </c>
      <c r="O42">
        <f>IF(AND(D46=$D$6,E42=$E$2),1500,0)</f>
        <v>0</v>
      </c>
      <c r="P42">
        <f>IF(F42=$F$3,0,3000)</f>
        <v>3000</v>
      </c>
      <c r="Q42">
        <f>IF(NOT(F42="CUTTACK"),3000,0)</f>
        <v>3000</v>
      </c>
      <c r="R42">
        <f>IF(OR(AND(E42="north",D42="r&amp;d"),AND(E42="south",D42="admin"),AND(E42="west",D42="sales"),AND(E42="east",D42="mktg")),5000,0)</f>
        <v>0</v>
      </c>
      <c r="S42" t="str">
        <f ca="1">IF(DATEDIF(G42, TODAY(),"Y")&gt;30,"RETIRED","IN SERVICE")</f>
        <v>IN SERVICE</v>
      </c>
      <c r="T42" t="str">
        <f>IF(YEAR(G42) &lt;1995,"RETIRED","IN SERVICE")</f>
        <v>IN SERVICE</v>
      </c>
      <c r="U42" t="str">
        <f>IF(G42&lt;DATE(1995,7,21),"RETIRED","IN SERVICE")</f>
        <v>IN SERVICE</v>
      </c>
    </row>
    <row r="43" spans="1:21" x14ac:dyDescent="0.35">
      <c r="A43" s="13">
        <v>42</v>
      </c>
      <c r="B43" s="12" t="s">
        <v>142</v>
      </c>
      <c r="C43" s="12" t="s">
        <v>141</v>
      </c>
      <c r="D43" s="12" t="s">
        <v>15</v>
      </c>
      <c r="E43" s="12" t="s">
        <v>32</v>
      </c>
      <c r="F43" s="12" t="s">
        <v>35</v>
      </c>
      <c r="G43" s="11">
        <v>33510</v>
      </c>
      <c r="H43" s="10">
        <v>13300</v>
      </c>
      <c r="I43" s="1">
        <f>H43*12%</f>
        <v>1596</v>
      </c>
      <c r="J43">
        <f>IF(H43&gt;20000,20%*H43,15%*H43)</f>
        <v>1995</v>
      </c>
      <c r="K43">
        <f>IF(OR(D43="Sales",D43="Mktg"),3000,0)</f>
        <v>0</v>
      </c>
      <c r="L43" s="1">
        <f>12%*H43</f>
        <v>1596</v>
      </c>
      <c r="M43">
        <f>IF(H43&lt;5000,50,IF(H43&lt;10000,100,IF(H43&lt;15000,150,IF(H43&lt;20000,200,250))))</f>
        <v>150</v>
      </c>
      <c r="N43" cm="1">
        <f t="array" ref="N43">_xlfn.IFS(H43&lt;5000,50,H43&lt;10000,100,H43&lt;15000,150,H43&lt;20000,200,H43&gt;=20000,250)</f>
        <v>150</v>
      </c>
      <c r="O43">
        <f>IF(AND(D47=$D$6,E43=$E$2),1500,0)</f>
        <v>0</v>
      </c>
      <c r="P43">
        <f>IF(F43=$F$3,0,3000)</f>
        <v>3000</v>
      </c>
      <c r="Q43">
        <f>IF(NOT(F43="CUTTACK"),3000,0)</f>
        <v>3000</v>
      </c>
      <c r="R43">
        <f>IF(OR(AND(E43="north",D43="r&amp;d"),AND(E43="south",D43="admin"),AND(E43="west",D43="sales"),AND(E43="east",D43="mktg")),5000,0)</f>
        <v>0</v>
      </c>
      <c r="S43" t="str">
        <f ca="1">IF(DATEDIF(G43, TODAY(),"Y")&gt;30,"RETIRED","IN SERVICE")</f>
        <v>RETIRED</v>
      </c>
      <c r="T43" t="str">
        <f>IF(YEAR(G43) &lt;1995,"RETIRED","IN SERVICE")</f>
        <v>RETIRED</v>
      </c>
      <c r="U43" t="str">
        <f>IF(G43&lt;DATE(1995,7,21),"RETIRED","IN SERVICE")</f>
        <v>RETIRED</v>
      </c>
    </row>
    <row r="44" spans="1:21" x14ac:dyDescent="0.35">
      <c r="A44" s="13">
        <v>43</v>
      </c>
      <c r="B44" s="12" t="s">
        <v>140</v>
      </c>
      <c r="C44" s="12" t="s">
        <v>114</v>
      </c>
      <c r="D44" s="12" t="s">
        <v>91</v>
      </c>
      <c r="E44" s="12" t="s">
        <v>6</v>
      </c>
      <c r="F44" s="12" t="s">
        <v>5</v>
      </c>
      <c r="G44" s="11">
        <v>32435</v>
      </c>
      <c r="H44" s="10">
        <v>15750</v>
      </c>
      <c r="I44" s="1">
        <f>H44*12%</f>
        <v>1890</v>
      </c>
      <c r="J44">
        <f>IF(H44&gt;20000,20%*H44,15%*H44)</f>
        <v>2362.5</v>
      </c>
      <c r="K44">
        <f>IF(OR(D44="Sales",D44="Mktg"),3000,0)</f>
        <v>0</v>
      </c>
      <c r="L44" s="1">
        <f>12%*H44</f>
        <v>1890</v>
      </c>
      <c r="M44">
        <f>IF(H44&lt;5000,50,IF(H44&lt;10000,100,IF(H44&lt;15000,150,IF(H44&lt;20000,200,250))))</f>
        <v>200</v>
      </c>
      <c r="N44" cm="1">
        <f t="array" ref="N44">_xlfn.IFS(H44&lt;5000,50,H44&lt;10000,100,H44&lt;15000,150,H44&lt;20000,200,H44&gt;=20000,250)</f>
        <v>200</v>
      </c>
      <c r="O44">
        <f>IF(AND(D48=$D$6,E44=$E$2),1500,0)</f>
        <v>0</v>
      </c>
      <c r="P44">
        <f>IF(F44=$F$3,0,3000)</f>
        <v>3000</v>
      </c>
      <c r="Q44">
        <f>IF(NOT(F44="CUTTACK"),3000,0)</f>
        <v>3000</v>
      </c>
      <c r="R44">
        <f>IF(OR(AND(E44="north",D44="r&amp;d"),AND(E44="south",D44="admin"),AND(E44="west",D44="sales"),AND(E44="east",D44="mktg")),5000,0)</f>
        <v>0</v>
      </c>
      <c r="S44" t="str">
        <f ca="1">IF(DATEDIF(G44, TODAY(),"Y")&gt;30,"RETIRED","IN SERVICE")</f>
        <v>RETIRED</v>
      </c>
      <c r="T44" t="str">
        <f>IF(YEAR(G44) &lt;1995,"RETIRED","IN SERVICE")</f>
        <v>RETIRED</v>
      </c>
      <c r="U44" t="str">
        <f>IF(G44&lt;DATE(1995,7,21),"RETIRED","IN SERVICE")</f>
        <v>RETIRED</v>
      </c>
    </row>
    <row r="45" spans="1:21" x14ac:dyDescent="0.35">
      <c r="A45" s="13">
        <v>44</v>
      </c>
      <c r="B45" s="12" t="s">
        <v>139</v>
      </c>
      <c r="C45" s="12" t="s">
        <v>73</v>
      </c>
      <c r="D45" s="12" t="s">
        <v>91</v>
      </c>
      <c r="E45" s="12" t="s">
        <v>32</v>
      </c>
      <c r="F45" s="12" t="s">
        <v>58</v>
      </c>
      <c r="G45" s="11">
        <v>33194</v>
      </c>
      <c r="H45" s="10">
        <v>13825</v>
      </c>
      <c r="I45" s="1">
        <f>H45*12%</f>
        <v>1659</v>
      </c>
      <c r="J45">
        <f>IF(H45&gt;20000,20%*H45,15%*H45)</f>
        <v>2073.75</v>
      </c>
      <c r="K45">
        <f>IF(OR(D45="Sales",D45="Mktg"),3000,0)</f>
        <v>0</v>
      </c>
      <c r="L45" s="1">
        <f>12%*H45</f>
        <v>1659</v>
      </c>
      <c r="M45">
        <f>IF(H45&lt;5000,50,IF(H45&lt;10000,100,IF(H45&lt;15000,150,IF(H45&lt;20000,200,250))))</f>
        <v>150</v>
      </c>
      <c r="N45" cm="1">
        <f t="array" ref="N45">_xlfn.IFS(H45&lt;5000,50,H45&lt;10000,100,H45&lt;15000,150,H45&lt;20000,200,H45&gt;=20000,250)</f>
        <v>150</v>
      </c>
      <c r="O45">
        <f>IF(AND(D49=$D$6,E45=$E$2),1500,0)</f>
        <v>0</v>
      </c>
      <c r="P45">
        <f>IF(F45=$F$3,0,3000)</f>
        <v>0</v>
      </c>
      <c r="Q45">
        <f>IF(NOT(F45="CUTTACK"),3000,0)</f>
        <v>0</v>
      </c>
      <c r="R45">
        <f>IF(OR(AND(E45="north",D45="r&amp;d"),AND(E45="south",D45="admin"),AND(E45="west",D45="sales"),AND(E45="east",D45="mktg")),5000,0)</f>
        <v>0</v>
      </c>
      <c r="S45" t="str">
        <f ca="1">IF(DATEDIF(G45, TODAY(),"Y")&gt;30,"RETIRED","IN SERVICE")</f>
        <v>RETIRED</v>
      </c>
      <c r="T45" t="str">
        <f>IF(YEAR(G45) &lt;1995,"RETIRED","IN SERVICE")</f>
        <v>RETIRED</v>
      </c>
      <c r="U45" t="str">
        <f>IF(G45&lt;DATE(1995,7,21),"RETIRED","IN SERVICE")</f>
        <v>RETIRED</v>
      </c>
    </row>
    <row r="46" spans="1:21" x14ac:dyDescent="0.35">
      <c r="A46" s="13">
        <v>45</v>
      </c>
      <c r="B46" s="12" t="s">
        <v>138</v>
      </c>
      <c r="C46" s="12" t="s">
        <v>39</v>
      </c>
      <c r="D46" s="12" t="s">
        <v>15</v>
      </c>
      <c r="E46" s="12" t="s">
        <v>10</v>
      </c>
      <c r="F46" s="12" t="s">
        <v>64</v>
      </c>
      <c r="G46" s="11">
        <v>35618</v>
      </c>
      <c r="H46" s="10">
        <v>11375</v>
      </c>
      <c r="I46" s="1">
        <f>H46*12%</f>
        <v>1365</v>
      </c>
      <c r="J46">
        <f>IF(H46&gt;20000,20%*H46,15%*H46)</f>
        <v>1706.25</v>
      </c>
      <c r="K46">
        <f>IF(OR(D46="Sales",D46="Mktg"),3000,0)</f>
        <v>0</v>
      </c>
      <c r="L46" s="1">
        <f>12%*H46</f>
        <v>1365</v>
      </c>
      <c r="M46">
        <f>IF(H46&lt;5000,50,IF(H46&lt;10000,100,IF(H46&lt;15000,150,IF(H46&lt;20000,200,250))))</f>
        <v>150</v>
      </c>
      <c r="N46" cm="1">
        <f t="array" ref="N46">_xlfn.IFS(H46&lt;5000,50,H46&lt;10000,100,H46&lt;15000,150,H46&lt;20000,200,H46&gt;=20000,250)</f>
        <v>150</v>
      </c>
      <c r="O46">
        <f>IF(AND(D50=$D$6,E46=$E$2),1500,0)</f>
        <v>0</v>
      </c>
      <c r="P46">
        <f>IF(F46=$F$3,0,3000)</f>
        <v>3000</v>
      </c>
      <c r="Q46">
        <f>IF(NOT(F46="CUTTACK"),3000,0)</f>
        <v>3000</v>
      </c>
      <c r="R46">
        <f>IF(OR(AND(E46="north",D46="r&amp;d"),AND(E46="south",D46="admin"),AND(E46="west",D46="sales"),AND(E46="east",D46="mktg")),5000,0)</f>
        <v>5000</v>
      </c>
      <c r="S46" t="str">
        <f ca="1">IF(DATEDIF(G46, TODAY(),"Y")&gt;30,"RETIRED","IN SERVICE")</f>
        <v>IN SERVICE</v>
      </c>
      <c r="T46" t="str">
        <f>IF(YEAR(G46) &lt;1995,"RETIRED","IN SERVICE")</f>
        <v>IN SERVICE</v>
      </c>
      <c r="U46" t="str">
        <f>IF(G46&lt;DATE(1995,7,21),"RETIRED","IN SERVICE")</f>
        <v>IN SERVICE</v>
      </c>
    </row>
    <row r="47" spans="1:21" x14ac:dyDescent="0.35">
      <c r="A47" s="9">
        <v>46</v>
      </c>
      <c r="B47" s="8" t="s">
        <v>137</v>
      </c>
      <c r="C47" s="8" t="s">
        <v>130</v>
      </c>
      <c r="D47" s="8" t="s">
        <v>28</v>
      </c>
      <c r="E47" s="8" t="s">
        <v>10</v>
      </c>
      <c r="F47" s="8" t="s">
        <v>96</v>
      </c>
      <c r="G47" s="7">
        <v>33510</v>
      </c>
      <c r="H47" s="6">
        <v>15750</v>
      </c>
      <c r="I47" s="1">
        <f>H47*12%</f>
        <v>1890</v>
      </c>
      <c r="J47">
        <f>IF(H47&gt;20000,20%*H47,15%*H47)</f>
        <v>2362.5</v>
      </c>
      <c r="K47">
        <f>IF(OR(D47="Sales",D47="Mktg"),3000,0)</f>
        <v>3000</v>
      </c>
      <c r="L47" s="1">
        <f>12%*H47</f>
        <v>1890</v>
      </c>
      <c r="M47">
        <f>IF(H47&lt;5000,50,IF(H47&lt;10000,100,IF(H47&lt;15000,150,IF(H47&lt;20000,200,250))))</f>
        <v>200</v>
      </c>
      <c r="N47" cm="1">
        <f t="array" ref="N47">_xlfn.IFS(H47&lt;5000,50,H47&lt;10000,100,H47&lt;15000,150,H47&lt;20000,200,H47&gt;=20000,250)</f>
        <v>200</v>
      </c>
      <c r="O47">
        <f>IF(AND(D51=$D$6,E47=$E$2),1500,0)</f>
        <v>0</v>
      </c>
      <c r="P47">
        <f>IF(F47=$F$3,0,3000)</f>
        <v>3000</v>
      </c>
      <c r="Q47">
        <f>IF(NOT(F47="CUTTACK"),3000,0)</f>
        <v>3000</v>
      </c>
      <c r="R47">
        <f>IF(OR(AND(E47="north",D47="r&amp;d"),AND(E47="south",D47="admin"),AND(E47="west",D47="sales"),AND(E47="east",D47="mktg")),5000,0)</f>
        <v>0</v>
      </c>
      <c r="S47" t="str">
        <f ca="1">IF(DATEDIF(G47, TODAY(),"Y")&gt;30,"RETIRED","IN SERVICE")</f>
        <v>RETIRED</v>
      </c>
      <c r="T47" t="str">
        <f>IF(YEAR(G47) &lt;1995,"RETIRED","IN SERVICE")</f>
        <v>RETIRED</v>
      </c>
      <c r="U47" t="str">
        <f>IF(G47&lt;DATE(1995,7,21),"RETIRED","IN SERVICE")</f>
        <v>RETIRED</v>
      </c>
    </row>
    <row r="48" spans="1:21" x14ac:dyDescent="0.35">
      <c r="A48" s="13">
        <v>47</v>
      </c>
      <c r="B48" s="12" t="s">
        <v>136</v>
      </c>
      <c r="C48" s="12" t="s">
        <v>92</v>
      </c>
      <c r="D48" s="12" t="s">
        <v>75</v>
      </c>
      <c r="E48" s="12" t="s">
        <v>10</v>
      </c>
      <c r="F48" s="12" t="s">
        <v>104</v>
      </c>
      <c r="G48" s="11">
        <v>32180</v>
      </c>
      <c r="H48" s="10">
        <v>15750</v>
      </c>
      <c r="I48" s="1">
        <f>H48*12%</f>
        <v>1890</v>
      </c>
      <c r="J48">
        <f>IF(H48&gt;20000,20%*H48,15%*H48)</f>
        <v>2362.5</v>
      </c>
      <c r="K48">
        <f>IF(OR(D48="Sales",D48="Mktg"),3000,0)</f>
        <v>0</v>
      </c>
      <c r="L48" s="1">
        <f>12%*H48</f>
        <v>1890</v>
      </c>
      <c r="M48">
        <f>IF(H48&lt;5000,50,IF(H48&lt;10000,100,IF(H48&lt;15000,150,IF(H48&lt;20000,200,250))))</f>
        <v>200</v>
      </c>
      <c r="N48" cm="1">
        <f t="array" ref="N48">_xlfn.IFS(H48&lt;5000,50,H48&lt;10000,100,H48&lt;15000,150,H48&lt;20000,200,H48&gt;=20000,250)</f>
        <v>200</v>
      </c>
      <c r="O48">
        <f>IF(AND(D52=$D$6,E48=$E$2),1500,0)</f>
        <v>0</v>
      </c>
      <c r="P48">
        <f>IF(F48=$F$3,0,3000)</f>
        <v>3000</v>
      </c>
      <c r="Q48">
        <f>IF(NOT(F48="CUTTACK"),3000,0)</f>
        <v>3000</v>
      </c>
      <c r="R48">
        <f>IF(OR(AND(E48="north",D48="r&amp;d"),AND(E48="south",D48="admin"),AND(E48="west",D48="sales"),AND(E48="east",D48="mktg")),5000,0)</f>
        <v>0</v>
      </c>
      <c r="S48" t="str">
        <f ca="1">IF(DATEDIF(G48, TODAY(),"Y")&gt;30,"RETIRED","IN SERVICE")</f>
        <v>RETIRED</v>
      </c>
      <c r="T48" t="str">
        <f>IF(YEAR(G48) &lt;1995,"RETIRED","IN SERVICE")</f>
        <v>RETIRED</v>
      </c>
      <c r="U48" t="str">
        <f>IF(G48&lt;DATE(1995,7,21),"RETIRED","IN SERVICE")</f>
        <v>RETIRED</v>
      </c>
    </row>
    <row r="49" spans="1:21" x14ac:dyDescent="0.35">
      <c r="A49" s="9">
        <v>48</v>
      </c>
      <c r="B49" s="8" t="s">
        <v>135</v>
      </c>
      <c r="C49" s="8" t="s">
        <v>92</v>
      </c>
      <c r="D49" s="8" t="s">
        <v>11</v>
      </c>
      <c r="E49" s="8" t="s">
        <v>6</v>
      </c>
      <c r="F49" s="8" t="s">
        <v>129</v>
      </c>
      <c r="G49" s="7">
        <v>32435</v>
      </c>
      <c r="H49" s="6">
        <v>15750</v>
      </c>
      <c r="I49" s="1">
        <f>H49*12%</f>
        <v>1890</v>
      </c>
      <c r="J49">
        <f>IF(H49&gt;20000,20%*H49,15%*H49)</f>
        <v>2362.5</v>
      </c>
      <c r="K49">
        <f>IF(OR(D49="Sales",D49="Mktg"),3000,0)</f>
        <v>0</v>
      </c>
      <c r="L49" s="1">
        <f>12%*H49</f>
        <v>1890</v>
      </c>
      <c r="M49">
        <f>IF(H49&lt;5000,50,IF(H49&lt;10000,100,IF(H49&lt;15000,150,IF(H49&lt;20000,200,250))))</f>
        <v>200</v>
      </c>
      <c r="N49" cm="1">
        <f t="array" ref="N49">_xlfn.IFS(H49&lt;5000,50,H49&lt;10000,100,H49&lt;15000,150,H49&lt;20000,200,H49&gt;=20000,250)</f>
        <v>200</v>
      </c>
      <c r="O49">
        <f>IF(AND(D53=$D$6,E49=$E$2),1500,0)</f>
        <v>0</v>
      </c>
      <c r="P49">
        <f>IF(F49=$F$3,0,3000)</f>
        <v>3000</v>
      </c>
      <c r="Q49">
        <f>IF(NOT(F49="CUTTACK"),3000,0)</f>
        <v>3000</v>
      </c>
      <c r="R49">
        <f>IF(OR(AND(E49="north",D49="r&amp;d"),AND(E49="south",D49="admin"),AND(E49="west",D49="sales"),AND(E49="east",D49="mktg")),5000,0)</f>
        <v>0</v>
      </c>
      <c r="S49" t="str">
        <f ca="1">IF(DATEDIF(G49, TODAY(),"Y")&gt;30,"RETIRED","IN SERVICE")</f>
        <v>RETIRED</v>
      </c>
      <c r="T49" t="str">
        <f>IF(YEAR(G49) &lt;1995,"RETIRED","IN SERVICE")</f>
        <v>RETIRED</v>
      </c>
      <c r="U49" t="str">
        <f>IF(G49&lt;DATE(1995,7,21),"RETIRED","IN SERVICE")</f>
        <v>RETIRED</v>
      </c>
    </row>
    <row r="50" spans="1:21" x14ac:dyDescent="0.35">
      <c r="A50" s="13">
        <v>49</v>
      </c>
      <c r="B50" s="12" t="s">
        <v>134</v>
      </c>
      <c r="C50" s="12" t="s">
        <v>133</v>
      </c>
      <c r="D50" s="12" t="s">
        <v>11</v>
      </c>
      <c r="E50" s="12" t="s">
        <v>1</v>
      </c>
      <c r="F50" s="12" t="s">
        <v>132</v>
      </c>
      <c r="G50" s="11">
        <v>32435</v>
      </c>
      <c r="H50" s="10">
        <v>15750</v>
      </c>
      <c r="I50" s="1">
        <f>H50*12%</f>
        <v>1890</v>
      </c>
      <c r="J50">
        <f>IF(H50&gt;20000,20%*H50,15%*H50)</f>
        <v>2362.5</v>
      </c>
      <c r="K50">
        <f>IF(OR(D50="Sales",D50="Mktg"),3000,0)</f>
        <v>0</v>
      </c>
      <c r="L50" s="1">
        <f>12%*H50</f>
        <v>1890</v>
      </c>
      <c r="M50">
        <f>IF(H50&lt;5000,50,IF(H50&lt;10000,100,IF(H50&lt;15000,150,IF(H50&lt;20000,200,250))))</f>
        <v>200</v>
      </c>
      <c r="N50" cm="1">
        <f t="array" ref="N50">_xlfn.IFS(H50&lt;5000,50,H50&lt;10000,100,H50&lt;15000,150,H50&lt;20000,200,H50&gt;=20000,250)</f>
        <v>200</v>
      </c>
      <c r="O50">
        <f>IF(AND(D54=$D$6,E50=$E$2),1500,0)</f>
        <v>0</v>
      </c>
      <c r="P50">
        <f>IF(F50=$F$3,0,3000)</f>
        <v>3000</v>
      </c>
      <c r="Q50">
        <f>IF(NOT(F50="CUTTACK"),3000,0)</f>
        <v>3000</v>
      </c>
      <c r="R50">
        <f>IF(OR(AND(E50="north",D50="r&amp;d"),AND(E50="south",D50="admin"),AND(E50="west",D50="sales"),AND(E50="east",D50="mktg")),5000,0)</f>
        <v>0</v>
      </c>
      <c r="S50" t="str">
        <f ca="1">IF(DATEDIF(G50, TODAY(),"Y")&gt;30,"RETIRED","IN SERVICE")</f>
        <v>RETIRED</v>
      </c>
      <c r="T50" t="str">
        <f>IF(YEAR(G50) &lt;1995,"RETIRED","IN SERVICE")</f>
        <v>RETIRED</v>
      </c>
      <c r="U50" t="str">
        <f>IF(G50&lt;DATE(1995,7,21),"RETIRED","IN SERVICE")</f>
        <v>RETIRED</v>
      </c>
    </row>
    <row r="51" spans="1:21" x14ac:dyDescent="0.35">
      <c r="A51" s="9">
        <v>50</v>
      </c>
      <c r="B51" s="8" t="s">
        <v>131</v>
      </c>
      <c r="C51" s="8" t="s">
        <v>130</v>
      </c>
      <c r="D51" s="8" t="s">
        <v>91</v>
      </c>
      <c r="E51" s="8" t="s">
        <v>6</v>
      </c>
      <c r="F51" s="8" t="s">
        <v>129</v>
      </c>
      <c r="G51" s="7">
        <v>32435</v>
      </c>
      <c r="H51" s="6">
        <v>15750</v>
      </c>
      <c r="I51" s="1">
        <f>H51*12%</f>
        <v>1890</v>
      </c>
      <c r="J51">
        <f>IF(H51&gt;20000,20%*H51,15%*H51)</f>
        <v>2362.5</v>
      </c>
      <c r="K51">
        <f>IF(OR(D51="Sales",D51="Mktg"),3000,0)</f>
        <v>0</v>
      </c>
      <c r="L51" s="1">
        <f>12%*H51</f>
        <v>1890</v>
      </c>
      <c r="M51">
        <f>IF(H51&lt;5000,50,IF(H51&lt;10000,100,IF(H51&lt;15000,150,IF(H51&lt;20000,200,250))))</f>
        <v>200</v>
      </c>
      <c r="N51" cm="1">
        <f t="array" ref="N51">_xlfn.IFS(H51&lt;5000,50,H51&lt;10000,100,H51&lt;15000,150,H51&lt;20000,200,H51&gt;=20000,250)</f>
        <v>200</v>
      </c>
      <c r="O51">
        <f>IF(AND(D55=$D$6,E51=$E$2),1500,0)</f>
        <v>0</v>
      </c>
      <c r="P51">
        <f>IF(F51=$F$3,0,3000)</f>
        <v>3000</v>
      </c>
      <c r="Q51">
        <f>IF(NOT(F51="CUTTACK"),3000,0)</f>
        <v>3000</v>
      </c>
      <c r="R51">
        <f>IF(OR(AND(E51="north",D51="r&amp;d"),AND(E51="south",D51="admin"),AND(E51="west",D51="sales"),AND(E51="east",D51="mktg")),5000,0)</f>
        <v>0</v>
      </c>
      <c r="S51" t="str">
        <f ca="1">IF(DATEDIF(G51, TODAY(),"Y")&gt;30,"RETIRED","IN SERVICE")</f>
        <v>RETIRED</v>
      </c>
      <c r="T51" t="str">
        <f>IF(YEAR(G51) &lt;1995,"RETIRED","IN SERVICE")</f>
        <v>RETIRED</v>
      </c>
      <c r="U51" t="str">
        <f>IF(G51&lt;DATE(1995,7,21),"RETIRED","IN SERVICE")</f>
        <v>RETIRED</v>
      </c>
    </row>
    <row r="52" spans="1:21" x14ac:dyDescent="0.35">
      <c r="A52" s="13">
        <v>51</v>
      </c>
      <c r="B52" s="12" t="s">
        <v>128</v>
      </c>
      <c r="C52" s="12" t="s">
        <v>127</v>
      </c>
      <c r="D52" s="12" t="s">
        <v>28</v>
      </c>
      <c r="E52" s="12" t="s">
        <v>10</v>
      </c>
      <c r="F52" s="12" t="s">
        <v>49</v>
      </c>
      <c r="G52" s="11">
        <v>32436</v>
      </c>
      <c r="H52" s="10">
        <v>15750</v>
      </c>
      <c r="I52" s="1">
        <f>H52*12%</f>
        <v>1890</v>
      </c>
      <c r="J52">
        <f>IF(H52&gt;20000,20%*H52,15%*H52)</f>
        <v>2362.5</v>
      </c>
      <c r="K52">
        <f>IF(OR(D52="Sales",D52="Mktg"),3000,0)</f>
        <v>3000</v>
      </c>
      <c r="L52" s="1">
        <f>12%*H52</f>
        <v>1890</v>
      </c>
      <c r="M52">
        <f>IF(H52&lt;5000,50,IF(H52&lt;10000,100,IF(H52&lt;15000,150,IF(H52&lt;20000,200,250))))</f>
        <v>200</v>
      </c>
      <c r="N52" cm="1">
        <f t="array" ref="N52">_xlfn.IFS(H52&lt;5000,50,H52&lt;10000,100,H52&lt;15000,150,H52&lt;20000,200,H52&gt;=20000,250)</f>
        <v>200</v>
      </c>
      <c r="O52">
        <f>IF(AND(D56=$D$6,E52=$E$2),1500,0)</f>
        <v>0</v>
      </c>
      <c r="P52">
        <f>IF(F52=$F$3,0,3000)</f>
        <v>3000</v>
      </c>
      <c r="Q52">
        <f>IF(NOT(F52="CUTTACK"),3000,0)</f>
        <v>3000</v>
      </c>
      <c r="R52">
        <f>IF(OR(AND(E52="north",D52="r&amp;d"),AND(E52="south",D52="admin"),AND(E52="west",D52="sales"),AND(E52="east",D52="mktg")),5000,0)</f>
        <v>0</v>
      </c>
      <c r="S52" t="str">
        <f ca="1">IF(DATEDIF(G52, TODAY(),"Y")&gt;30,"RETIRED","IN SERVICE")</f>
        <v>RETIRED</v>
      </c>
      <c r="T52" t="str">
        <f>IF(YEAR(G52) &lt;1995,"RETIRED","IN SERVICE")</f>
        <v>RETIRED</v>
      </c>
      <c r="U52" t="str">
        <f>IF(G52&lt;DATE(1995,7,21),"RETIRED","IN SERVICE")</f>
        <v>RETIRED</v>
      </c>
    </row>
    <row r="53" spans="1:21" x14ac:dyDescent="0.35">
      <c r="A53" s="13">
        <v>52</v>
      </c>
      <c r="B53" s="12" t="s">
        <v>126</v>
      </c>
      <c r="C53" s="12" t="s">
        <v>125</v>
      </c>
      <c r="D53" s="12" t="s">
        <v>11</v>
      </c>
      <c r="E53" s="12" t="s">
        <v>10</v>
      </c>
      <c r="F53" s="12" t="s">
        <v>96</v>
      </c>
      <c r="G53" s="11">
        <v>32437</v>
      </c>
      <c r="H53" s="10">
        <v>19250</v>
      </c>
      <c r="I53" s="1">
        <f>H53*12%</f>
        <v>2310</v>
      </c>
      <c r="J53">
        <f>IF(H53&gt;20000,20%*H53,15%*H53)</f>
        <v>2887.5</v>
      </c>
      <c r="K53">
        <f>IF(OR(D53="Sales",D53="Mktg"),3000,0)</f>
        <v>0</v>
      </c>
      <c r="L53" s="1">
        <f>12%*H53</f>
        <v>2310</v>
      </c>
      <c r="M53">
        <f>IF(H53&lt;5000,50,IF(H53&lt;10000,100,IF(H53&lt;15000,150,IF(H53&lt;20000,200,250))))</f>
        <v>200</v>
      </c>
      <c r="N53" cm="1">
        <f t="array" ref="N53">_xlfn.IFS(H53&lt;5000,50,H53&lt;10000,100,H53&lt;15000,150,H53&lt;20000,200,H53&gt;=20000,250)</f>
        <v>200</v>
      </c>
      <c r="O53">
        <f>IF(AND(D57=$D$6,E53=$E$2),1500,0)</f>
        <v>0</v>
      </c>
      <c r="P53">
        <f>IF(F53=$F$3,0,3000)</f>
        <v>3000</v>
      </c>
      <c r="Q53">
        <f>IF(NOT(F53="CUTTACK"),3000,0)</f>
        <v>3000</v>
      </c>
      <c r="R53">
        <f>IF(OR(AND(E53="north",D53="r&amp;d"),AND(E53="south",D53="admin"),AND(E53="west",D53="sales"),AND(E53="east",D53="mktg")),5000,0)</f>
        <v>0</v>
      </c>
      <c r="S53" t="str">
        <f ca="1">IF(DATEDIF(G53, TODAY(),"Y")&gt;30,"RETIRED","IN SERVICE")</f>
        <v>RETIRED</v>
      </c>
      <c r="T53" t="str">
        <f>IF(YEAR(G53) &lt;1995,"RETIRED","IN SERVICE")</f>
        <v>RETIRED</v>
      </c>
      <c r="U53" t="str">
        <f>IF(G53&lt;DATE(1995,7,21),"RETIRED","IN SERVICE")</f>
        <v>RETIRED</v>
      </c>
    </row>
    <row r="54" spans="1:21" x14ac:dyDescent="0.35">
      <c r="A54" s="9">
        <v>53</v>
      </c>
      <c r="B54" s="8" t="s">
        <v>124</v>
      </c>
      <c r="C54" s="8" t="s">
        <v>123</v>
      </c>
      <c r="D54" s="8" t="s">
        <v>11</v>
      </c>
      <c r="E54" s="8" t="s">
        <v>6</v>
      </c>
      <c r="F54" s="8" t="s">
        <v>18</v>
      </c>
      <c r="G54" s="7">
        <v>35034</v>
      </c>
      <c r="H54" s="6">
        <v>15750</v>
      </c>
      <c r="I54" s="1">
        <f>H54*12%</f>
        <v>1890</v>
      </c>
      <c r="J54">
        <f>IF(H54&gt;20000,20%*H54,15%*H54)</f>
        <v>2362.5</v>
      </c>
      <c r="K54">
        <f>IF(OR(D54="Sales",D54="Mktg"),3000,0)</f>
        <v>0</v>
      </c>
      <c r="L54" s="1">
        <f>12%*H54</f>
        <v>1890</v>
      </c>
      <c r="M54">
        <f>IF(H54&lt;5000,50,IF(H54&lt;10000,100,IF(H54&lt;15000,150,IF(H54&lt;20000,200,250))))</f>
        <v>200</v>
      </c>
      <c r="N54" cm="1">
        <f t="array" ref="N54">_xlfn.IFS(H54&lt;5000,50,H54&lt;10000,100,H54&lt;15000,150,H54&lt;20000,200,H54&gt;=20000,250)</f>
        <v>200</v>
      </c>
      <c r="O54">
        <f>IF(AND(D58=$D$6,E54=$E$2),1500,0)</f>
        <v>0</v>
      </c>
      <c r="P54">
        <f>IF(F54=$F$3,0,3000)</f>
        <v>3000</v>
      </c>
      <c r="Q54">
        <f>IF(NOT(F54="CUTTACK"),3000,0)</f>
        <v>3000</v>
      </c>
      <c r="R54">
        <f>IF(OR(AND(E54="north",D54="r&amp;d"),AND(E54="south",D54="admin"),AND(E54="west",D54="sales"),AND(E54="east",D54="mktg")),5000,0)</f>
        <v>0</v>
      </c>
      <c r="S54" t="str">
        <f ca="1">IF(DATEDIF(G54, TODAY(),"Y")&gt;30,"RETIRED","IN SERVICE")</f>
        <v>IN SERVICE</v>
      </c>
      <c r="T54" t="str">
        <f>IF(YEAR(G54) &lt;1995,"RETIRED","IN SERVICE")</f>
        <v>IN SERVICE</v>
      </c>
      <c r="U54" t="str">
        <f>IF(G54&lt;DATE(1995,7,21),"RETIRED","IN SERVICE")</f>
        <v>IN SERVICE</v>
      </c>
    </row>
    <row r="55" spans="1:21" x14ac:dyDescent="0.35">
      <c r="A55" s="13">
        <v>54</v>
      </c>
      <c r="B55" s="12" t="s">
        <v>122</v>
      </c>
      <c r="C55" s="12" t="s">
        <v>121</v>
      </c>
      <c r="D55" s="12" t="s">
        <v>11</v>
      </c>
      <c r="E55" s="12" t="s">
        <v>32</v>
      </c>
      <c r="F55" s="12" t="s">
        <v>31</v>
      </c>
      <c r="G55" s="11">
        <v>34761</v>
      </c>
      <c r="H55" s="10">
        <v>15750</v>
      </c>
      <c r="I55" s="1">
        <f>H55*12%</f>
        <v>1890</v>
      </c>
      <c r="J55">
        <f>IF(H55&gt;20000,20%*H55,15%*H55)</f>
        <v>2362.5</v>
      </c>
      <c r="K55">
        <f>IF(OR(D55="Sales",D55="Mktg"),3000,0)</f>
        <v>0</v>
      </c>
      <c r="L55" s="1">
        <f>12%*H55</f>
        <v>1890</v>
      </c>
      <c r="M55">
        <f>IF(H55&lt;5000,50,IF(H55&lt;10000,100,IF(H55&lt;15000,150,IF(H55&lt;20000,200,250))))</f>
        <v>200</v>
      </c>
      <c r="N55" cm="1">
        <f t="array" ref="N55">_xlfn.IFS(H55&lt;5000,50,H55&lt;10000,100,H55&lt;15000,150,H55&lt;20000,200,H55&gt;=20000,250)</f>
        <v>200</v>
      </c>
      <c r="O55">
        <f>IF(AND(D59=$D$6,E55=$E$2),1500,0)</f>
        <v>0</v>
      </c>
      <c r="P55">
        <f>IF(F55=$F$3,0,3000)</f>
        <v>3000</v>
      </c>
      <c r="Q55">
        <f>IF(NOT(F55="CUTTACK"),3000,0)</f>
        <v>3000</v>
      </c>
      <c r="R55">
        <f>IF(OR(AND(E55="north",D55="r&amp;d"),AND(E55="south",D55="admin"),AND(E55="west",D55="sales"),AND(E55="east",D55="mktg")),5000,0)</f>
        <v>0</v>
      </c>
      <c r="S55" t="str">
        <f ca="1">IF(DATEDIF(G55, TODAY(),"Y")&gt;30,"RETIRED","IN SERVICE")</f>
        <v>IN SERVICE</v>
      </c>
      <c r="T55" t="str">
        <f>IF(YEAR(G55) &lt;1995,"RETIRED","IN SERVICE")</f>
        <v>IN SERVICE</v>
      </c>
      <c r="U55" t="str">
        <f>IF(G55&lt;DATE(1995,7,21),"RETIRED","IN SERVICE")</f>
        <v>RETIRED</v>
      </c>
    </row>
    <row r="56" spans="1:21" x14ac:dyDescent="0.35">
      <c r="A56" s="13">
        <v>55</v>
      </c>
      <c r="B56" s="12" t="s">
        <v>120</v>
      </c>
      <c r="C56" s="12" t="s">
        <v>119</v>
      </c>
      <c r="D56" s="12" t="s">
        <v>11</v>
      </c>
      <c r="E56" s="12" t="s">
        <v>32</v>
      </c>
      <c r="F56" s="12" t="s">
        <v>118</v>
      </c>
      <c r="G56" s="11">
        <v>31717</v>
      </c>
      <c r="H56" s="10">
        <v>15750</v>
      </c>
      <c r="I56" s="1">
        <f>H56*12%</f>
        <v>1890</v>
      </c>
      <c r="J56">
        <f>IF(H56&gt;20000,20%*H56,15%*H56)</f>
        <v>2362.5</v>
      </c>
      <c r="K56">
        <f>IF(OR(D56="Sales",D56="Mktg"),3000,0)</f>
        <v>0</v>
      </c>
      <c r="L56" s="1">
        <f>12%*H56</f>
        <v>1890</v>
      </c>
      <c r="M56">
        <f>IF(H56&lt;5000,50,IF(H56&lt;10000,100,IF(H56&lt;15000,150,IF(H56&lt;20000,200,250))))</f>
        <v>200</v>
      </c>
      <c r="N56" cm="1">
        <f t="array" ref="N56">_xlfn.IFS(H56&lt;5000,50,H56&lt;10000,100,H56&lt;15000,150,H56&lt;20000,200,H56&gt;=20000,250)</f>
        <v>200</v>
      </c>
      <c r="O56">
        <f>IF(AND(D60=$D$6,E56=$E$2),1500,0)</f>
        <v>0</v>
      </c>
      <c r="P56">
        <f>IF(F56=$F$3,0,3000)</f>
        <v>3000</v>
      </c>
      <c r="Q56">
        <f>IF(NOT(F56="CUTTACK"),3000,0)</f>
        <v>3000</v>
      </c>
      <c r="R56">
        <f>IF(OR(AND(E56="north",D56="r&amp;d"),AND(E56="south",D56="admin"),AND(E56="west",D56="sales"),AND(E56="east",D56="mktg")),5000,0)</f>
        <v>0</v>
      </c>
      <c r="S56" t="str">
        <f ca="1">IF(DATEDIF(G56, TODAY(),"Y")&gt;30,"RETIRED","IN SERVICE")</f>
        <v>RETIRED</v>
      </c>
      <c r="T56" t="str">
        <f>IF(YEAR(G56) &lt;1995,"RETIRED","IN SERVICE")</f>
        <v>RETIRED</v>
      </c>
      <c r="U56" t="str">
        <f>IF(G56&lt;DATE(1995,7,21),"RETIRED","IN SERVICE")</f>
        <v>RETIRED</v>
      </c>
    </row>
    <row r="57" spans="1:21" x14ac:dyDescent="0.35">
      <c r="A57" s="13">
        <v>56</v>
      </c>
      <c r="B57" s="12" t="s">
        <v>117</v>
      </c>
      <c r="C57" s="12" t="s">
        <v>116</v>
      </c>
      <c r="D57" s="12" t="s">
        <v>28</v>
      </c>
      <c r="E57" s="12" t="s">
        <v>6</v>
      </c>
      <c r="F57" s="12" t="s">
        <v>18</v>
      </c>
      <c r="G57" s="11">
        <v>33878</v>
      </c>
      <c r="H57" s="10">
        <v>14875</v>
      </c>
      <c r="I57" s="1">
        <f>H57*12%</f>
        <v>1785</v>
      </c>
      <c r="J57">
        <f>IF(H57&gt;20000,20%*H57,15%*H57)</f>
        <v>2231.25</v>
      </c>
      <c r="K57">
        <f>IF(OR(D57="Sales",D57="Mktg"),3000,0)</f>
        <v>3000</v>
      </c>
      <c r="L57" s="1">
        <f>12%*H57</f>
        <v>1785</v>
      </c>
      <c r="M57">
        <f>IF(H57&lt;5000,50,IF(H57&lt;10000,100,IF(H57&lt;15000,150,IF(H57&lt;20000,200,250))))</f>
        <v>150</v>
      </c>
      <c r="N57" cm="1">
        <f t="array" ref="N57">_xlfn.IFS(H57&lt;5000,50,H57&lt;10000,100,H57&lt;15000,150,H57&lt;20000,200,H57&gt;=20000,250)</f>
        <v>150</v>
      </c>
      <c r="O57">
        <f>IF(AND(D61=$D$6,E57=$E$2),1500,0)</f>
        <v>0</v>
      </c>
      <c r="P57">
        <f>IF(F57=$F$3,0,3000)</f>
        <v>3000</v>
      </c>
      <c r="Q57">
        <f>IF(NOT(F57="CUTTACK"),3000,0)</f>
        <v>3000</v>
      </c>
      <c r="R57">
        <f>IF(OR(AND(E57="north",D57="r&amp;d"),AND(E57="south",D57="admin"),AND(E57="west",D57="sales"),AND(E57="east",D57="mktg")),5000,0)</f>
        <v>5000</v>
      </c>
      <c r="S57" t="str">
        <f ca="1">IF(DATEDIF(G57, TODAY(),"Y")&gt;30,"RETIRED","IN SERVICE")</f>
        <v>RETIRED</v>
      </c>
      <c r="T57" t="str">
        <f>IF(YEAR(G57) &lt;1995,"RETIRED","IN SERVICE")</f>
        <v>RETIRED</v>
      </c>
      <c r="U57" t="str">
        <f>IF(G57&lt;DATE(1995,7,21),"RETIRED","IN SERVICE")</f>
        <v>RETIRED</v>
      </c>
    </row>
    <row r="58" spans="1:21" x14ac:dyDescent="0.35">
      <c r="A58" s="9">
        <v>57</v>
      </c>
      <c r="B58" s="8" t="s">
        <v>115</v>
      </c>
      <c r="C58" s="8" t="s">
        <v>114</v>
      </c>
      <c r="D58" s="8" t="s">
        <v>28</v>
      </c>
      <c r="E58" s="8" t="s">
        <v>1</v>
      </c>
      <c r="F58" s="8" t="s">
        <v>61</v>
      </c>
      <c r="G58" s="7">
        <v>34098</v>
      </c>
      <c r="H58" s="6">
        <v>14875</v>
      </c>
      <c r="I58" s="1">
        <f>H58*12%</f>
        <v>1785</v>
      </c>
      <c r="J58">
        <f>IF(H58&gt;20000,20%*H58,15%*H58)</f>
        <v>2231.25</v>
      </c>
      <c r="K58">
        <f>IF(OR(D58="Sales",D58="Mktg"),3000,0)</f>
        <v>3000</v>
      </c>
      <c r="L58" s="1">
        <f>12%*H58</f>
        <v>1785</v>
      </c>
      <c r="M58">
        <f>IF(H58&lt;5000,50,IF(H58&lt;10000,100,IF(H58&lt;15000,150,IF(H58&lt;20000,200,250))))</f>
        <v>150</v>
      </c>
      <c r="N58" cm="1">
        <f t="array" ref="N58">_xlfn.IFS(H58&lt;5000,50,H58&lt;10000,100,H58&lt;15000,150,H58&lt;20000,200,H58&gt;=20000,250)</f>
        <v>150</v>
      </c>
      <c r="O58">
        <f>IF(AND(D62=$D$6,E58=$E$2),1500,0)</f>
        <v>0</v>
      </c>
      <c r="P58">
        <f>IF(F58=$F$3,0,3000)</f>
        <v>3000</v>
      </c>
      <c r="Q58">
        <f>IF(NOT(F58="CUTTACK"),3000,0)</f>
        <v>3000</v>
      </c>
      <c r="R58">
        <f>IF(OR(AND(E58="north",D58="r&amp;d"),AND(E58="south",D58="admin"),AND(E58="west",D58="sales"),AND(E58="east",D58="mktg")),5000,0)</f>
        <v>0</v>
      </c>
      <c r="S58" t="str">
        <f ca="1">IF(DATEDIF(G58, TODAY(),"Y")&gt;30,"RETIRED","IN SERVICE")</f>
        <v>RETIRED</v>
      </c>
      <c r="T58" t="str">
        <f>IF(YEAR(G58) &lt;1995,"RETIRED","IN SERVICE")</f>
        <v>RETIRED</v>
      </c>
      <c r="U58" t="str">
        <f>IF(G58&lt;DATE(1995,7,21),"RETIRED","IN SERVICE")</f>
        <v>RETIRED</v>
      </c>
    </row>
    <row r="59" spans="1:21" x14ac:dyDescent="0.35">
      <c r="A59" s="13">
        <v>58</v>
      </c>
      <c r="B59" s="12" t="s">
        <v>113</v>
      </c>
      <c r="C59" s="12" t="s">
        <v>112</v>
      </c>
      <c r="D59" s="12" t="s">
        <v>22</v>
      </c>
      <c r="E59" s="12" t="s">
        <v>10</v>
      </c>
      <c r="F59" s="12" t="s">
        <v>52</v>
      </c>
      <c r="G59" s="11">
        <v>33182</v>
      </c>
      <c r="H59" s="10">
        <v>17500</v>
      </c>
      <c r="I59" s="1">
        <f>H59*12%</f>
        <v>2100</v>
      </c>
      <c r="J59">
        <f>IF(H59&gt;20000,20%*H59,15%*H59)</f>
        <v>2625</v>
      </c>
      <c r="K59">
        <f>IF(OR(D59="Sales",D59="Mktg"),3000,0)</f>
        <v>3000</v>
      </c>
      <c r="L59" s="1">
        <f>12%*H59</f>
        <v>2100</v>
      </c>
      <c r="M59">
        <f>IF(H59&lt;5000,50,IF(H59&lt;10000,100,IF(H59&lt;15000,150,IF(H59&lt;20000,200,250))))</f>
        <v>200</v>
      </c>
      <c r="N59" cm="1">
        <f t="array" ref="N59">_xlfn.IFS(H59&lt;5000,50,H59&lt;10000,100,H59&lt;15000,150,H59&lt;20000,200,H59&gt;=20000,250)</f>
        <v>200</v>
      </c>
      <c r="O59">
        <f>IF(AND(D63=$D$6,E59=$E$2),1500,0)</f>
        <v>0</v>
      </c>
      <c r="P59">
        <f>IF(F59=$F$3,0,3000)</f>
        <v>3000</v>
      </c>
      <c r="Q59">
        <f>IF(NOT(F59="CUTTACK"),3000,0)</f>
        <v>3000</v>
      </c>
      <c r="R59">
        <f>IF(OR(AND(E59="north",D59="r&amp;d"),AND(E59="south",D59="admin"),AND(E59="west",D59="sales"),AND(E59="east",D59="mktg")),5000,0)</f>
        <v>0</v>
      </c>
      <c r="S59" t="str">
        <f ca="1">IF(DATEDIF(G59, TODAY(),"Y")&gt;30,"RETIRED","IN SERVICE")</f>
        <v>RETIRED</v>
      </c>
      <c r="T59" t="str">
        <f>IF(YEAR(G59) &lt;1995,"RETIRED","IN SERVICE")</f>
        <v>RETIRED</v>
      </c>
      <c r="U59" t="str">
        <f>IF(G59&lt;DATE(1995,7,21),"RETIRED","IN SERVICE")</f>
        <v>RETIRED</v>
      </c>
    </row>
    <row r="60" spans="1:21" x14ac:dyDescent="0.35">
      <c r="A60" s="9">
        <v>59</v>
      </c>
      <c r="B60" s="8" t="s">
        <v>111</v>
      </c>
      <c r="C60" s="8" t="s">
        <v>110</v>
      </c>
      <c r="D60" s="8" t="s">
        <v>75</v>
      </c>
      <c r="E60" s="8" t="s">
        <v>1</v>
      </c>
      <c r="F60" s="8" t="s">
        <v>21</v>
      </c>
      <c r="G60" s="7">
        <v>31791</v>
      </c>
      <c r="H60" s="6">
        <v>19250</v>
      </c>
      <c r="I60" s="1">
        <f>H60*12%</f>
        <v>2310</v>
      </c>
      <c r="J60">
        <f>IF(H60&gt;20000,20%*H60,15%*H60)</f>
        <v>2887.5</v>
      </c>
      <c r="K60">
        <f>IF(OR(D60="Sales",D60="Mktg"),3000,0)</f>
        <v>0</v>
      </c>
      <c r="L60" s="1">
        <f>12%*H60</f>
        <v>2310</v>
      </c>
      <c r="M60">
        <f>IF(H60&lt;5000,50,IF(H60&lt;10000,100,IF(H60&lt;15000,150,IF(H60&lt;20000,200,250))))</f>
        <v>200</v>
      </c>
      <c r="N60" cm="1">
        <f t="array" ref="N60">_xlfn.IFS(H60&lt;5000,50,H60&lt;10000,100,H60&lt;15000,150,H60&lt;20000,200,H60&gt;=20000,250)</f>
        <v>200</v>
      </c>
      <c r="O60">
        <f>IF(AND(D64=$D$6,E60=$E$2),1500,0)</f>
        <v>0</v>
      </c>
      <c r="P60">
        <f>IF(F60=$F$3,0,3000)</f>
        <v>3000</v>
      </c>
      <c r="Q60">
        <f>IF(NOT(F60="CUTTACK"),3000,0)</f>
        <v>3000</v>
      </c>
      <c r="R60">
        <f>IF(OR(AND(E60="north",D60="r&amp;d"),AND(E60="south",D60="admin"),AND(E60="west",D60="sales"),AND(E60="east",D60="mktg")),5000,0)</f>
        <v>5000</v>
      </c>
      <c r="S60" t="str">
        <f ca="1">IF(DATEDIF(G60, TODAY(),"Y")&gt;30,"RETIRED","IN SERVICE")</f>
        <v>RETIRED</v>
      </c>
      <c r="T60" t="str">
        <f>IF(YEAR(G60) &lt;1995,"RETIRED","IN SERVICE")</f>
        <v>RETIRED</v>
      </c>
      <c r="U60" t="str">
        <f>IF(G60&lt;DATE(1995,7,21),"RETIRED","IN SERVICE")</f>
        <v>RETIRED</v>
      </c>
    </row>
    <row r="61" spans="1:21" x14ac:dyDescent="0.35">
      <c r="A61" s="13">
        <v>60</v>
      </c>
      <c r="B61" s="12" t="s">
        <v>109</v>
      </c>
      <c r="C61" s="12" t="s">
        <v>108</v>
      </c>
      <c r="D61" s="12" t="s">
        <v>22</v>
      </c>
      <c r="E61" s="12" t="s">
        <v>1</v>
      </c>
      <c r="F61" s="12" t="s">
        <v>14</v>
      </c>
      <c r="G61" s="11">
        <v>32105</v>
      </c>
      <c r="H61" s="10">
        <v>19250</v>
      </c>
      <c r="I61" s="1">
        <f>H61*12%</f>
        <v>2310</v>
      </c>
      <c r="J61">
        <f>IF(H61&gt;20000,20%*H61,15%*H61)</f>
        <v>2887.5</v>
      </c>
      <c r="K61">
        <f>IF(OR(D61="Sales",D61="Mktg"),3000,0)</f>
        <v>3000</v>
      </c>
      <c r="L61" s="1">
        <f>12%*H61</f>
        <v>2310</v>
      </c>
      <c r="M61">
        <f>IF(H61&lt;5000,50,IF(H61&lt;10000,100,IF(H61&lt;15000,150,IF(H61&lt;20000,200,250))))</f>
        <v>200</v>
      </c>
      <c r="N61" cm="1">
        <f t="array" ref="N61">_xlfn.IFS(H61&lt;5000,50,H61&lt;10000,100,H61&lt;15000,150,H61&lt;20000,200,H61&gt;=20000,250)</f>
        <v>200</v>
      </c>
      <c r="O61">
        <f>IF(AND(D65=$D$6,E61=$E$2),1500,0)</f>
        <v>0</v>
      </c>
      <c r="P61">
        <f>IF(F61=$F$3,0,3000)</f>
        <v>3000</v>
      </c>
      <c r="Q61">
        <f>IF(NOT(F61="CUTTACK"),3000,0)</f>
        <v>3000</v>
      </c>
      <c r="R61">
        <f>IF(OR(AND(E61="north",D61="r&amp;d"),AND(E61="south",D61="admin"),AND(E61="west",D61="sales"),AND(E61="east",D61="mktg")),5000,0)</f>
        <v>0</v>
      </c>
      <c r="S61" t="str">
        <f ca="1">IF(DATEDIF(G61, TODAY(),"Y")&gt;30,"RETIRED","IN SERVICE")</f>
        <v>RETIRED</v>
      </c>
      <c r="T61" t="str">
        <f>IF(YEAR(G61) &lt;1995,"RETIRED","IN SERVICE")</f>
        <v>RETIRED</v>
      </c>
      <c r="U61" t="str">
        <f>IF(G61&lt;DATE(1995,7,21),"RETIRED","IN SERVICE")</f>
        <v>RETIRED</v>
      </c>
    </row>
    <row r="62" spans="1:21" x14ac:dyDescent="0.35">
      <c r="A62" s="9">
        <v>61</v>
      </c>
      <c r="B62" s="8" t="s">
        <v>107</v>
      </c>
      <c r="C62" s="8" t="s">
        <v>106</v>
      </c>
      <c r="D62" s="8" t="s">
        <v>75</v>
      </c>
      <c r="E62" s="8" t="s">
        <v>10</v>
      </c>
      <c r="F62" s="8" t="s">
        <v>52</v>
      </c>
      <c r="G62" s="7">
        <v>32106</v>
      </c>
      <c r="H62" s="6">
        <v>19250</v>
      </c>
      <c r="I62" s="1">
        <f>H62*12%</f>
        <v>2310</v>
      </c>
      <c r="J62">
        <f>IF(H62&gt;20000,20%*H62,15%*H62)</f>
        <v>2887.5</v>
      </c>
      <c r="K62">
        <f>IF(OR(D62="Sales",D62="Mktg"),3000,0)</f>
        <v>0</v>
      </c>
      <c r="L62" s="1">
        <f>12%*H62</f>
        <v>2310</v>
      </c>
      <c r="M62">
        <f>IF(H62&lt;5000,50,IF(H62&lt;10000,100,IF(H62&lt;15000,150,IF(H62&lt;20000,200,250))))</f>
        <v>200</v>
      </c>
      <c r="N62" cm="1">
        <f t="array" ref="N62">_xlfn.IFS(H62&lt;5000,50,H62&lt;10000,100,H62&lt;15000,150,H62&lt;20000,200,H62&gt;=20000,250)</f>
        <v>200</v>
      </c>
      <c r="O62">
        <f>IF(AND(D66=$D$6,E62=$E$2),1500,0)</f>
        <v>0</v>
      </c>
      <c r="P62">
        <f>IF(F62=$F$3,0,3000)</f>
        <v>3000</v>
      </c>
      <c r="Q62">
        <f>IF(NOT(F62="CUTTACK"),3000,0)</f>
        <v>3000</v>
      </c>
      <c r="R62">
        <f>IF(OR(AND(E62="north",D62="r&amp;d"),AND(E62="south",D62="admin"),AND(E62="west",D62="sales"),AND(E62="east",D62="mktg")),5000,0)</f>
        <v>0</v>
      </c>
      <c r="S62" t="str">
        <f ca="1">IF(DATEDIF(G62, TODAY(),"Y")&gt;30,"RETIRED","IN SERVICE")</f>
        <v>RETIRED</v>
      </c>
      <c r="T62" t="str">
        <f>IF(YEAR(G62) &lt;1995,"RETIRED","IN SERVICE")</f>
        <v>RETIRED</v>
      </c>
      <c r="U62" t="str">
        <f>IF(G62&lt;DATE(1995,7,21),"RETIRED","IN SERVICE")</f>
        <v>RETIRED</v>
      </c>
    </row>
    <row r="63" spans="1:21" x14ac:dyDescent="0.35">
      <c r="A63" s="9">
        <v>62</v>
      </c>
      <c r="B63" s="8" t="s">
        <v>105</v>
      </c>
      <c r="C63" s="8" t="s">
        <v>29</v>
      </c>
      <c r="D63" s="8" t="s">
        <v>28</v>
      </c>
      <c r="E63" s="8" t="s">
        <v>10</v>
      </c>
      <c r="F63" s="8" t="s">
        <v>104</v>
      </c>
      <c r="G63" s="7">
        <v>32107</v>
      </c>
      <c r="H63" s="6">
        <v>19250</v>
      </c>
      <c r="I63" s="1">
        <f>H63*12%</f>
        <v>2310</v>
      </c>
      <c r="J63">
        <f>IF(H63&gt;20000,20%*H63,15%*H63)</f>
        <v>2887.5</v>
      </c>
      <c r="K63">
        <f>IF(OR(D63="Sales",D63="Mktg"),3000,0)</f>
        <v>3000</v>
      </c>
      <c r="L63" s="1">
        <f>12%*H63</f>
        <v>2310</v>
      </c>
      <c r="M63">
        <f>IF(H63&lt;5000,50,IF(H63&lt;10000,100,IF(H63&lt;15000,150,IF(H63&lt;20000,200,250))))</f>
        <v>200</v>
      </c>
      <c r="N63" cm="1">
        <f t="array" ref="N63">_xlfn.IFS(H63&lt;5000,50,H63&lt;10000,100,H63&lt;15000,150,H63&lt;20000,200,H63&gt;=20000,250)</f>
        <v>200</v>
      </c>
      <c r="O63">
        <f>IF(AND(D67=$D$6,E63=$E$2),1500,0)</f>
        <v>0</v>
      </c>
      <c r="P63">
        <f>IF(F63=$F$3,0,3000)</f>
        <v>3000</v>
      </c>
      <c r="Q63">
        <f>IF(NOT(F63="CUTTACK"),3000,0)</f>
        <v>3000</v>
      </c>
      <c r="R63">
        <f>IF(OR(AND(E63="north",D63="r&amp;d"),AND(E63="south",D63="admin"),AND(E63="west",D63="sales"),AND(E63="east",D63="mktg")),5000,0)</f>
        <v>0</v>
      </c>
      <c r="S63" t="str">
        <f ca="1">IF(DATEDIF(G63, TODAY(),"Y")&gt;30,"RETIRED","IN SERVICE")</f>
        <v>RETIRED</v>
      </c>
      <c r="T63" t="str">
        <f>IF(YEAR(G63) &lt;1995,"RETIRED","IN SERVICE")</f>
        <v>RETIRED</v>
      </c>
      <c r="U63" t="str">
        <f>IF(G63&lt;DATE(1995,7,21),"RETIRED","IN SERVICE")</f>
        <v>RETIRED</v>
      </c>
    </row>
    <row r="64" spans="1:21" x14ac:dyDescent="0.35">
      <c r="A64" s="13">
        <v>63</v>
      </c>
      <c r="B64" s="12" t="s">
        <v>103</v>
      </c>
      <c r="C64" s="12" t="s">
        <v>102</v>
      </c>
      <c r="D64" s="12" t="s">
        <v>15</v>
      </c>
      <c r="E64" s="12" t="s">
        <v>10</v>
      </c>
      <c r="F64" s="12" t="s">
        <v>49</v>
      </c>
      <c r="G64" s="11">
        <v>32440</v>
      </c>
      <c r="H64" s="10">
        <v>17500</v>
      </c>
      <c r="I64" s="1">
        <f>H64*12%</f>
        <v>2100</v>
      </c>
      <c r="J64">
        <f>IF(H64&gt;20000,20%*H64,15%*H64)</f>
        <v>2625</v>
      </c>
      <c r="K64">
        <f>IF(OR(D64="Sales",D64="Mktg"),3000,0)</f>
        <v>0</v>
      </c>
      <c r="L64" s="1">
        <f>12%*H64</f>
        <v>2100</v>
      </c>
      <c r="M64">
        <f>IF(H64&lt;5000,50,IF(H64&lt;10000,100,IF(H64&lt;15000,150,IF(H64&lt;20000,200,250))))</f>
        <v>200</v>
      </c>
      <c r="N64" cm="1">
        <f t="array" ref="N64">_xlfn.IFS(H64&lt;5000,50,H64&lt;10000,100,H64&lt;15000,150,H64&lt;20000,200,H64&gt;=20000,250)</f>
        <v>200</v>
      </c>
      <c r="O64">
        <f>IF(AND(D68=$D$6,E64=$E$2),1500,0)</f>
        <v>0</v>
      </c>
      <c r="P64">
        <f>IF(F64=$F$3,0,3000)</f>
        <v>3000</v>
      </c>
      <c r="Q64">
        <f>IF(NOT(F64="CUTTACK"),3000,0)</f>
        <v>3000</v>
      </c>
      <c r="R64">
        <f>IF(OR(AND(E64="north",D64="r&amp;d"),AND(E64="south",D64="admin"),AND(E64="west",D64="sales"),AND(E64="east",D64="mktg")),5000,0)</f>
        <v>5000</v>
      </c>
      <c r="S64" t="str">
        <f ca="1">IF(DATEDIF(G64, TODAY(),"Y")&gt;30,"RETIRED","IN SERVICE")</f>
        <v>RETIRED</v>
      </c>
      <c r="T64" t="str">
        <f>IF(YEAR(G64) &lt;1995,"RETIRED","IN SERVICE")</f>
        <v>RETIRED</v>
      </c>
      <c r="U64" t="str">
        <f>IF(G64&lt;DATE(1995,7,21),"RETIRED","IN SERVICE")</f>
        <v>RETIRED</v>
      </c>
    </row>
    <row r="65" spans="1:21" x14ac:dyDescent="0.35">
      <c r="A65" s="13">
        <v>64</v>
      </c>
      <c r="B65" s="12" t="s">
        <v>101</v>
      </c>
      <c r="C65" s="12" t="s">
        <v>100</v>
      </c>
      <c r="D65" s="12" t="s">
        <v>91</v>
      </c>
      <c r="E65" s="12" t="s">
        <v>1</v>
      </c>
      <c r="F65" s="12" t="s">
        <v>0</v>
      </c>
      <c r="G65" s="11">
        <v>32441</v>
      </c>
      <c r="H65" s="10">
        <v>17500</v>
      </c>
      <c r="I65" s="1">
        <f>H65*12%</f>
        <v>2100</v>
      </c>
      <c r="J65">
        <f>IF(H65&gt;20000,20%*H65,15%*H65)</f>
        <v>2625</v>
      </c>
      <c r="K65">
        <f>IF(OR(D65="Sales",D65="Mktg"),3000,0)</f>
        <v>0</v>
      </c>
      <c r="L65" s="1">
        <f>12%*H65</f>
        <v>2100</v>
      </c>
      <c r="M65">
        <f>IF(H65&lt;5000,50,IF(H65&lt;10000,100,IF(H65&lt;15000,150,IF(H65&lt;20000,200,250))))</f>
        <v>200</v>
      </c>
      <c r="N65" cm="1">
        <f t="array" ref="N65">_xlfn.IFS(H65&lt;5000,50,H65&lt;10000,100,H65&lt;15000,150,H65&lt;20000,200,H65&gt;=20000,250)</f>
        <v>200</v>
      </c>
      <c r="O65">
        <f>IF(AND(D69=$D$6,E65=$E$2),1500,0)</f>
        <v>0</v>
      </c>
      <c r="P65">
        <f>IF(F65=$F$3,0,3000)</f>
        <v>3000</v>
      </c>
      <c r="Q65">
        <f>IF(NOT(F65="CUTTACK"),3000,0)</f>
        <v>3000</v>
      </c>
      <c r="R65">
        <f>IF(OR(AND(E65="north",D65="r&amp;d"),AND(E65="south",D65="admin"),AND(E65="west",D65="sales"),AND(E65="east",D65="mktg")),5000,0)</f>
        <v>0</v>
      </c>
      <c r="S65" t="str">
        <f ca="1">IF(DATEDIF(G65, TODAY(),"Y")&gt;30,"RETIRED","IN SERVICE")</f>
        <v>RETIRED</v>
      </c>
      <c r="T65" t="str">
        <f>IF(YEAR(G65) &lt;1995,"RETIRED","IN SERVICE")</f>
        <v>RETIRED</v>
      </c>
      <c r="U65" t="str">
        <f>IF(G65&lt;DATE(1995,7,21),"RETIRED","IN SERVICE")</f>
        <v>RETIRED</v>
      </c>
    </row>
    <row r="66" spans="1:21" x14ac:dyDescent="0.35">
      <c r="A66" s="9">
        <v>65</v>
      </c>
      <c r="B66" s="8" t="s">
        <v>99</v>
      </c>
      <c r="C66" s="8" t="s">
        <v>94</v>
      </c>
      <c r="D66" s="8" t="s">
        <v>11</v>
      </c>
      <c r="E66" s="8" t="s">
        <v>32</v>
      </c>
      <c r="F66" s="8" t="s">
        <v>35</v>
      </c>
      <c r="G66" s="7">
        <v>32442</v>
      </c>
      <c r="H66" s="6">
        <v>17500</v>
      </c>
      <c r="I66" s="1">
        <f>H66*12%</f>
        <v>2100</v>
      </c>
      <c r="J66">
        <f>IF(H66&gt;20000,20%*H66,15%*H66)</f>
        <v>2625</v>
      </c>
      <c r="K66">
        <f>IF(OR(D66="Sales",D66="Mktg"),3000,0)</f>
        <v>0</v>
      </c>
      <c r="L66" s="1">
        <f>12%*H66</f>
        <v>2100</v>
      </c>
      <c r="M66">
        <f>IF(H66&lt;5000,50,IF(H66&lt;10000,100,IF(H66&lt;15000,150,IF(H66&lt;20000,200,250))))</f>
        <v>200</v>
      </c>
      <c r="N66" cm="1">
        <f t="array" ref="N66">_xlfn.IFS(H66&lt;5000,50,H66&lt;10000,100,H66&lt;15000,150,H66&lt;20000,200,H66&gt;=20000,250)</f>
        <v>200</v>
      </c>
      <c r="O66">
        <f>IF(AND(D70=$D$6,E66=$E$2),1500,0)</f>
        <v>0</v>
      </c>
      <c r="P66">
        <f>IF(F66=$F$3,0,3000)</f>
        <v>3000</v>
      </c>
      <c r="Q66">
        <f>IF(NOT(F66="CUTTACK"),3000,0)</f>
        <v>3000</v>
      </c>
      <c r="R66">
        <f>IF(OR(AND(E66="north",D66="r&amp;d"),AND(E66="south",D66="admin"),AND(E66="west",D66="sales"),AND(E66="east",D66="mktg")),5000,0)</f>
        <v>0</v>
      </c>
      <c r="S66" t="str">
        <f ca="1">IF(DATEDIF(G66, TODAY(),"Y")&gt;30,"RETIRED","IN SERVICE")</f>
        <v>RETIRED</v>
      </c>
      <c r="T66" t="str">
        <f>IF(YEAR(G66) &lt;1995,"RETIRED","IN SERVICE")</f>
        <v>RETIRED</v>
      </c>
      <c r="U66" t="str">
        <f>IF(G66&lt;DATE(1995,7,21),"RETIRED","IN SERVICE")</f>
        <v>RETIRED</v>
      </c>
    </row>
    <row r="67" spans="1:21" x14ac:dyDescent="0.35">
      <c r="A67" s="13">
        <v>66</v>
      </c>
      <c r="B67" s="12" t="s">
        <v>98</v>
      </c>
      <c r="C67" s="12" t="s">
        <v>7</v>
      </c>
      <c r="D67" s="12" t="s">
        <v>91</v>
      </c>
      <c r="E67" s="12" t="s">
        <v>10</v>
      </c>
      <c r="F67" s="12" t="s">
        <v>52</v>
      </c>
      <c r="G67" s="11">
        <v>32443</v>
      </c>
      <c r="H67" s="10">
        <v>17500</v>
      </c>
      <c r="I67" s="1">
        <f>H67*12%</f>
        <v>2100</v>
      </c>
      <c r="J67">
        <f>IF(H67&gt;20000,20%*H67,15%*H67)</f>
        <v>2625</v>
      </c>
      <c r="K67">
        <f>IF(OR(D67="Sales",D67="Mktg"),3000,0)</f>
        <v>0</v>
      </c>
      <c r="L67" s="1">
        <f>12%*H67</f>
        <v>2100</v>
      </c>
      <c r="M67">
        <f>IF(H67&lt;5000,50,IF(H67&lt;10000,100,IF(H67&lt;15000,150,IF(H67&lt;20000,200,250))))</f>
        <v>200</v>
      </c>
      <c r="N67" cm="1">
        <f t="array" ref="N67">_xlfn.IFS(H67&lt;5000,50,H67&lt;10000,100,H67&lt;15000,150,H67&lt;20000,200,H67&gt;=20000,250)</f>
        <v>200</v>
      </c>
      <c r="O67">
        <f>IF(AND(D71=$D$6,E67=$E$2),1500,0)</f>
        <v>0</v>
      </c>
      <c r="P67">
        <f>IF(F67=$F$3,0,3000)</f>
        <v>3000</v>
      </c>
      <c r="Q67">
        <f>IF(NOT(F67="CUTTACK"),3000,0)</f>
        <v>3000</v>
      </c>
      <c r="R67">
        <f>IF(OR(AND(E67="north",D67="r&amp;d"),AND(E67="south",D67="admin"),AND(E67="west",D67="sales"),AND(E67="east",D67="mktg")),5000,0)</f>
        <v>0</v>
      </c>
      <c r="S67" t="str">
        <f ca="1">IF(DATEDIF(G67, TODAY(),"Y")&gt;30,"RETIRED","IN SERVICE")</f>
        <v>RETIRED</v>
      </c>
      <c r="T67" t="str">
        <f>IF(YEAR(G67) &lt;1995,"RETIRED","IN SERVICE")</f>
        <v>RETIRED</v>
      </c>
      <c r="U67" t="str">
        <f>IF(G67&lt;DATE(1995,7,21),"RETIRED","IN SERVICE")</f>
        <v>RETIRED</v>
      </c>
    </row>
    <row r="68" spans="1:21" x14ac:dyDescent="0.35">
      <c r="A68" s="9">
        <v>67</v>
      </c>
      <c r="B68" s="8" t="s">
        <v>97</v>
      </c>
      <c r="C68" s="8" t="s">
        <v>88</v>
      </c>
      <c r="D68" s="8" t="s">
        <v>91</v>
      </c>
      <c r="E68" s="8" t="s">
        <v>10</v>
      </c>
      <c r="F68" s="8" t="s">
        <v>96</v>
      </c>
      <c r="G68" s="7">
        <v>32444</v>
      </c>
      <c r="H68" s="6">
        <v>20125</v>
      </c>
      <c r="I68" s="1">
        <f>H68*12%</f>
        <v>2415</v>
      </c>
      <c r="J68">
        <f>IF(H68&gt;20000,20%*H68,15%*H68)</f>
        <v>4025</v>
      </c>
      <c r="K68">
        <f>IF(OR(D68="Sales",D68="Mktg"),3000,0)</f>
        <v>0</v>
      </c>
      <c r="L68" s="1">
        <f>12%*H68</f>
        <v>2415</v>
      </c>
      <c r="M68">
        <f>IF(H68&lt;5000,50,IF(H68&lt;10000,100,IF(H68&lt;15000,150,IF(H68&lt;20000,200,250))))</f>
        <v>250</v>
      </c>
      <c r="N68" cm="1">
        <f t="array" ref="N68">_xlfn.IFS(H68&lt;5000,50,H68&lt;10000,100,H68&lt;15000,150,H68&lt;20000,200,H68&gt;=20000,250)</f>
        <v>250</v>
      </c>
      <c r="O68">
        <f>IF(AND(D72=$D$6,E68=$E$2),1500,0)</f>
        <v>1500</v>
      </c>
      <c r="P68">
        <f>IF(F68=$F$3,0,3000)</f>
        <v>3000</v>
      </c>
      <c r="Q68">
        <f>IF(NOT(F68="CUTTACK"),3000,0)</f>
        <v>3000</v>
      </c>
      <c r="R68">
        <f>IF(OR(AND(E68="north",D68="r&amp;d"),AND(E68="south",D68="admin"),AND(E68="west",D68="sales"),AND(E68="east",D68="mktg")),5000,0)</f>
        <v>0</v>
      </c>
      <c r="S68" t="str">
        <f ca="1">IF(DATEDIF(G68, TODAY(),"Y")&gt;30,"RETIRED","IN SERVICE")</f>
        <v>RETIRED</v>
      </c>
      <c r="T68" t="str">
        <f>IF(YEAR(G68) &lt;1995,"RETIRED","IN SERVICE")</f>
        <v>RETIRED</v>
      </c>
      <c r="U68" t="str">
        <f>IF(G68&lt;DATE(1995,7,21),"RETIRED","IN SERVICE")</f>
        <v>RETIRED</v>
      </c>
    </row>
    <row r="69" spans="1:21" x14ac:dyDescent="0.35">
      <c r="A69" s="13">
        <v>68</v>
      </c>
      <c r="B69" s="12" t="s">
        <v>95</v>
      </c>
      <c r="C69" s="12" t="s">
        <v>94</v>
      </c>
      <c r="D69" s="12" t="s">
        <v>28</v>
      </c>
      <c r="E69" s="12" t="s">
        <v>10</v>
      </c>
      <c r="F69" s="12" t="s">
        <v>90</v>
      </c>
      <c r="G69" s="11">
        <v>35034</v>
      </c>
      <c r="H69" s="10">
        <v>14000</v>
      </c>
      <c r="I69" s="1">
        <f>H69*12%</f>
        <v>1680</v>
      </c>
      <c r="J69">
        <f>IF(H69&gt;20000,20%*H69,15%*H69)</f>
        <v>2100</v>
      </c>
      <c r="K69">
        <f>IF(OR(D69="Sales",D69="Mktg"),3000,0)</f>
        <v>3000</v>
      </c>
      <c r="L69" s="1">
        <f>12%*H69</f>
        <v>1680</v>
      </c>
      <c r="M69">
        <f>IF(H69&lt;5000,50,IF(H69&lt;10000,100,IF(H69&lt;15000,150,IF(H69&lt;20000,200,250))))</f>
        <v>150</v>
      </c>
      <c r="N69" cm="1">
        <f t="array" ref="N69">_xlfn.IFS(H69&lt;5000,50,H69&lt;10000,100,H69&lt;15000,150,H69&lt;20000,200,H69&gt;=20000,250)</f>
        <v>150</v>
      </c>
      <c r="O69">
        <f>IF(AND(D73=$D$6,E69=$E$2),1500,0)</f>
        <v>1500</v>
      </c>
      <c r="P69">
        <f>IF(F69=$F$3,0,3000)</f>
        <v>3000</v>
      </c>
      <c r="Q69">
        <f>IF(NOT(F69="CUTTACK"),3000,0)</f>
        <v>3000</v>
      </c>
      <c r="R69">
        <f>IF(OR(AND(E69="north",D69="r&amp;d"),AND(E69="south",D69="admin"),AND(E69="west",D69="sales"),AND(E69="east",D69="mktg")),5000,0)</f>
        <v>0</v>
      </c>
      <c r="S69" t="str">
        <f ca="1">IF(DATEDIF(G69, TODAY(),"Y")&gt;30,"RETIRED","IN SERVICE")</f>
        <v>IN SERVICE</v>
      </c>
      <c r="T69" t="str">
        <f>IF(YEAR(G69) &lt;1995,"RETIRED","IN SERVICE")</f>
        <v>IN SERVICE</v>
      </c>
      <c r="U69" t="str">
        <f>IF(G69&lt;DATE(1995,7,21),"RETIRED","IN SERVICE")</f>
        <v>IN SERVICE</v>
      </c>
    </row>
    <row r="70" spans="1:21" x14ac:dyDescent="0.35">
      <c r="A70" s="13">
        <v>69</v>
      </c>
      <c r="B70" s="12" t="s">
        <v>93</v>
      </c>
      <c r="C70" s="12" t="s">
        <v>92</v>
      </c>
      <c r="D70" s="12" t="s">
        <v>91</v>
      </c>
      <c r="E70" s="12" t="s">
        <v>10</v>
      </c>
      <c r="F70" s="12" t="s">
        <v>90</v>
      </c>
      <c r="G70" s="11">
        <v>34761</v>
      </c>
      <c r="H70" s="10">
        <v>14000</v>
      </c>
      <c r="I70" s="1">
        <f>H70*12%</f>
        <v>1680</v>
      </c>
      <c r="J70">
        <f>IF(H70&gt;20000,20%*H70,15%*H70)</f>
        <v>2100</v>
      </c>
      <c r="K70">
        <f>IF(OR(D70="Sales",D70="Mktg"),3000,0)</f>
        <v>0</v>
      </c>
      <c r="L70" s="1">
        <f>12%*H70</f>
        <v>1680</v>
      </c>
      <c r="M70">
        <f>IF(H70&lt;5000,50,IF(H70&lt;10000,100,IF(H70&lt;15000,150,IF(H70&lt;20000,200,250))))</f>
        <v>150</v>
      </c>
      <c r="N70" cm="1">
        <f t="array" ref="N70">_xlfn.IFS(H70&lt;5000,50,H70&lt;10000,100,H70&lt;15000,150,H70&lt;20000,200,H70&gt;=20000,250)</f>
        <v>150</v>
      </c>
      <c r="O70">
        <f>IF(AND(D74=$D$6,E70=$E$2),1500,0)</f>
        <v>0</v>
      </c>
      <c r="P70">
        <f>IF(F70=$F$3,0,3000)</f>
        <v>3000</v>
      </c>
      <c r="Q70">
        <f>IF(NOT(F70="CUTTACK"),3000,0)</f>
        <v>3000</v>
      </c>
      <c r="R70">
        <f>IF(OR(AND(E70="north",D70="r&amp;d"),AND(E70="south",D70="admin"),AND(E70="west",D70="sales"),AND(E70="east",D70="mktg")),5000,0)</f>
        <v>0</v>
      </c>
      <c r="S70" t="str">
        <f ca="1">IF(DATEDIF(G70, TODAY(),"Y")&gt;30,"RETIRED","IN SERVICE")</f>
        <v>IN SERVICE</v>
      </c>
      <c r="T70" t="str">
        <f>IF(YEAR(G70) &lt;1995,"RETIRED","IN SERVICE")</f>
        <v>IN SERVICE</v>
      </c>
      <c r="U70" t="str">
        <f>IF(G70&lt;DATE(1995,7,21),"RETIRED","IN SERVICE")</f>
        <v>RETIRED</v>
      </c>
    </row>
    <row r="71" spans="1:21" x14ac:dyDescent="0.35">
      <c r="A71" s="9">
        <v>70</v>
      </c>
      <c r="B71" s="8" t="s">
        <v>89</v>
      </c>
      <c r="C71" s="8" t="s">
        <v>88</v>
      </c>
      <c r="D71" s="8" t="s">
        <v>22</v>
      </c>
      <c r="E71" s="8" t="s">
        <v>32</v>
      </c>
      <c r="F71" s="8" t="s">
        <v>35</v>
      </c>
      <c r="G71" s="7">
        <v>34762</v>
      </c>
      <c r="H71" s="6">
        <v>14000</v>
      </c>
      <c r="I71" s="1">
        <f>H71*12%</f>
        <v>1680</v>
      </c>
      <c r="J71">
        <f>IF(H71&gt;20000,20%*H71,15%*H71)</f>
        <v>2100</v>
      </c>
      <c r="K71">
        <f>IF(OR(D71="Sales",D71="Mktg"),3000,0)</f>
        <v>3000</v>
      </c>
      <c r="L71" s="1">
        <f>12%*H71</f>
        <v>1680</v>
      </c>
      <c r="M71">
        <f>IF(H71&lt;5000,50,IF(H71&lt;10000,100,IF(H71&lt;15000,150,IF(H71&lt;20000,200,250))))</f>
        <v>150</v>
      </c>
      <c r="N71" cm="1">
        <f t="array" ref="N71">_xlfn.IFS(H71&lt;5000,50,H71&lt;10000,100,H71&lt;15000,150,H71&lt;20000,200,H71&gt;=20000,250)</f>
        <v>150</v>
      </c>
      <c r="O71">
        <f>IF(AND(D75=$D$6,E71=$E$2),1500,0)</f>
        <v>0</v>
      </c>
      <c r="P71">
        <f>IF(F71=$F$3,0,3000)</f>
        <v>3000</v>
      </c>
      <c r="Q71">
        <f>IF(NOT(F71="CUTTACK"),3000,0)</f>
        <v>3000</v>
      </c>
      <c r="R71">
        <f>IF(OR(AND(E71="north",D71="r&amp;d"),AND(E71="south",D71="admin"),AND(E71="west",D71="sales"),AND(E71="east",D71="mktg")),5000,0)</f>
        <v>5000</v>
      </c>
      <c r="S71" t="str">
        <f ca="1">IF(DATEDIF(G71, TODAY(),"Y")&gt;30,"RETIRED","IN SERVICE")</f>
        <v>IN SERVICE</v>
      </c>
      <c r="T71" t="str">
        <f>IF(YEAR(G71) &lt;1995,"RETIRED","IN SERVICE")</f>
        <v>IN SERVICE</v>
      </c>
      <c r="U71" t="str">
        <f>IF(G71&lt;DATE(1995,7,21),"RETIRED","IN SERVICE")</f>
        <v>RETIRED</v>
      </c>
    </row>
    <row r="72" spans="1:21" x14ac:dyDescent="0.35">
      <c r="A72" s="13">
        <v>71</v>
      </c>
      <c r="B72" s="12" t="s">
        <v>87</v>
      </c>
      <c r="C72" s="12" t="s">
        <v>86</v>
      </c>
      <c r="D72" s="12" t="s">
        <v>15</v>
      </c>
      <c r="E72" s="12" t="s">
        <v>6</v>
      </c>
      <c r="F72" s="12" t="s">
        <v>72</v>
      </c>
      <c r="G72" s="11">
        <v>34763</v>
      </c>
      <c r="H72" s="10">
        <v>14000</v>
      </c>
      <c r="I72" s="1">
        <f>H72*12%</f>
        <v>1680</v>
      </c>
      <c r="J72">
        <f>IF(H72&gt;20000,20%*H72,15%*H72)</f>
        <v>2100</v>
      </c>
      <c r="K72">
        <f>IF(OR(D72="Sales",D72="Mktg"),3000,0)</f>
        <v>0</v>
      </c>
      <c r="L72" s="1">
        <f>12%*H72</f>
        <v>1680</v>
      </c>
      <c r="M72">
        <f>IF(H72&lt;5000,50,IF(H72&lt;10000,100,IF(H72&lt;15000,150,IF(H72&lt;20000,200,250))))</f>
        <v>150</v>
      </c>
      <c r="N72" cm="1">
        <f t="array" ref="N72">_xlfn.IFS(H72&lt;5000,50,H72&lt;10000,100,H72&lt;15000,150,H72&lt;20000,200,H72&gt;=20000,250)</f>
        <v>150</v>
      </c>
      <c r="O72">
        <f>IF(AND(D76=$D$6,E72=$E$2),1500,0)</f>
        <v>0</v>
      </c>
      <c r="P72">
        <f>IF(F72=$F$3,0,3000)</f>
        <v>3000</v>
      </c>
      <c r="Q72">
        <f>IF(NOT(F72="CUTTACK"),3000,0)</f>
        <v>3000</v>
      </c>
      <c r="R72">
        <f>IF(OR(AND(E72="north",D72="r&amp;d"),AND(E72="south",D72="admin"),AND(E72="west",D72="sales"),AND(E72="east",D72="mktg")),5000,0)</f>
        <v>0</v>
      </c>
      <c r="S72" t="str">
        <f ca="1">IF(DATEDIF(G72, TODAY(),"Y")&gt;30,"RETIRED","IN SERVICE")</f>
        <v>IN SERVICE</v>
      </c>
      <c r="T72" t="str">
        <f>IF(YEAR(G72) &lt;1995,"RETIRED","IN SERVICE")</f>
        <v>IN SERVICE</v>
      </c>
      <c r="U72" t="str">
        <f>IF(G72&lt;DATE(1995,7,21),"RETIRED","IN SERVICE")</f>
        <v>RETIRED</v>
      </c>
    </row>
    <row r="73" spans="1:21" x14ac:dyDescent="0.35">
      <c r="A73" s="13">
        <v>72</v>
      </c>
      <c r="B73" s="12" t="s">
        <v>85</v>
      </c>
      <c r="C73" s="12" t="s">
        <v>84</v>
      </c>
      <c r="D73" s="12" t="s">
        <v>15</v>
      </c>
      <c r="E73" s="12" t="s">
        <v>1</v>
      </c>
      <c r="F73" s="12" t="s">
        <v>83</v>
      </c>
      <c r="G73" s="11">
        <v>32438</v>
      </c>
      <c r="H73" s="10">
        <v>17500</v>
      </c>
      <c r="I73" s="1">
        <f>H73*12%</f>
        <v>2100</v>
      </c>
      <c r="J73">
        <f>IF(H73&gt;20000,20%*H73,15%*H73)</f>
        <v>2625</v>
      </c>
      <c r="K73">
        <f>IF(OR(D73="Sales",D73="Mktg"),3000,0)</f>
        <v>0</v>
      </c>
      <c r="L73" s="1">
        <f>12%*H73</f>
        <v>2100</v>
      </c>
      <c r="M73">
        <f>IF(H73&lt;5000,50,IF(H73&lt;10000,100,IF(H73&lt;15000,150,IF(H73&lt;20000,200,250))))</f>
        <v>200</v>
      </c>
      <c r="N73" cm="1">
        <f t="array" ref="N73">_xlfn.IFS(H73&lt;5000,50,H73&lt;10000,100,H73&lt;15000,150,H73&lt;20000,200,H73&gt;=20000,250)</f>
        <v>200</v>
      </c>
      <c r="O73">
        <f>IF(AND(D77=$D$6,E73=$E$2),1500,0)</f>
        <v>0</v>
      </c>
      <c r="P73">
        <f>IF(F73=$F$3,0,3000)</f>
        <v>3000</v>
      </c>
      <c r="Q73">
        <f>IF(NOT(F73="CUTTACK"),3000,0)</f>
        <v>3000</v>
      </c>
      <c r="R73">
        <f>IF(OR(AND(E73="north",D73="r&amp;d"),AND(E73="south",D73="admin"),AND(E73="west",D73="sales"),AND(E73="east",D73="mktg")),5000,0)</f>
        <v>0</v>
      </c>
      <c r="S73" t="str">
        <f ca="1">IF(DATEDIF(G73, TODAY(),"Y")&gt;30,"RETIRED","IN SERVICE")</f>
        <v>RETIRED</v>
      </c>
      <c r="T73" t="str">
        <f>IF(YEAR(G73) &lt;1995,"RETIRED","IN SERVICE")</f>
        <v>RETIRED</v>
      </c>
      <c r="U73" t="str">
        <f>IF(G73&lt;DATE(1995,7,21),"RETIRED","IN SERVICE")</f>
        <v>RETIRED</v>
      </c>
    </row>
    <row r="74" spans="1:21" x14ac:dyDescent="0.35">
      <c r="A74" s="9">
        <v>73</v>
      </c>
      <c r="B74" s="8" t="s">
        <v>82</v>
      </c>
      <c r="C74" s="8" t="s">
        <v>81</v>
      </c>
      <c r="D74" s="8" t="s">
        <v>11</v>
      </c>
      <c r="E74" s="8" t="s">
        <v>10</v>
      </c>
      <c r="F74" s="8" t="s">
        <v>38</v>
      </c>
      <c r="G74" s="7">
        <v>32439</v>
      </c>
      <c r="H74" s="6">
        <v>17500</v>
      </c>
      <c r="I74" s="1">
        <f>H74*12%</f>
        <v>2100</v>
      </c>
      <c r="J74">
        <f>IF(H74&gt;20000,20%*H74,15%*H74)</f>
        <v>2625</v>
      </c>
      <c r="K74">
        <f>IF(OR(D74="Sales",D74="Mktg"),3000,0)</f>
        <v>0</v>
      </c>
      <c r="L74" s="1">
        <f>12%*H74</f>
        <v>2100</v>
      </c>
      <c r="M74">
        <f>IF(H74&lt;5000,50,IF(H74&lt;10000,100,IF(H74&lt;15000,150,IF(H74&lt;20000,200,250))))</f>
        <v>200</v>
      </c>
      <c r="N74" cm="1">
        <f t="array" ref="N74">_xlfn.IFS(H74&lt;5000,50,H74&lt;10000,100,H74&lt;15000,150,H74&lt;20000,200,H74&gt;=20000,250)</f>
        <v>200</v>
      </c>
      <c r="O74">
        <f>IF(AND(D78=$D$6,E74=$E$2),1500,0)</f>
        <v>1500</v>
      </c>
      <c r="P74">
        <f>IF(F74=$F$3,0,3000)</f>
        <v>3000</v>
      </c>
      <c r="Q74">
        <f>IF(NOT(F74="CUTTACK"),3000,0)</f>
        <v>3000</v>
      </c>
      <c r="R74">
        <f>IF(OR(AND(E74="north",D74="r&amp;d"),AND(E74="south",D74="admin"),AND(E74="west",D74="sales"),AND(E74="east",D74="mktg")),5000,0)</f>
        <v>0</v>
      </c>
      <c r="S74" t="str">
        <f ca="1">IF(DATEDIF(G74, TODAY(),"Y")&gt;30,"RETIRED","IN SERVICE")</f>
        <v>RETIRED</v>
      </c>
      <c r="T74" t="str">
        <f>IF(YEAR(G74) &lt;1995,"RETIRED","IN SERVICE")</f>
        <v>RETIRED</v>
      </c>
      <c r="U74" t="str">
        <f>IF(G74&lt;DATE(1995,7,21),"RETIRED","IN SERVICE")</f>
        <v>RETIRED</v>
      </c>
    </row>
    <row r="75" spans="1:21" x14ac:dyDescent="0.35">
      <c r="A75" s="13">
        <v>74</v>
      </c>
      <c r="B75" s="12" t="s">
        <v>80</v>
      </c>
      <c r="C75" s="12" t="s">
        <v>79</v>
      </c>
      <c r="D75" s="12" t="s">
        <v>28</v>
      </c>
      <c r="E75" s="12" t="s">
        <v>32</v>
      </c>
      <c r="F75" s="12" t="s">
        <v>78</v>
      </c>
      <c r="G75" s="11">
        <v>32440</v>
      </c>
      <c r="H75" s="10">
        <v>17500</v>
      </c>
      <c r="I75" s="1">
        <f>H75*12%</f>
        <v>2100</v>
      </c>
      <c r="J75">
        <f>IF(H75&gt;20000,20%*H75,15%*H75)</f>
        <v>2625</v>
      </c>
      <c r="K75">
        <f>IF(OR(D75="Sales",D75="Mktg"),3000,0)</f>
        <v>3000</v>
      </c>
      <c r="L75" s="1">
        <f>12%*H75</f>
        <v>2100</v>
      </c>
      <c r="M75">
        <f>IF(H75&lt;5000,50,IF(H75&lt;10000,100,IF(H75&lt;15000,150,IF(H75&lt;20000,200,250))))</f>
        <v>200</v>
      </c>
      <c r="N75" cm="1">
        <f t="array" ref="N75">_xlfn.IFS(H75&lt;5000,50,H75&lt;10000,100,H75&lt;15000,150,H75&lt;20000,200,H75&gt;=20000,250)</f>
        <v>200</v>
      </c>
      <c r="O75">
        <f>IF(AND(D79=$D$6,E75=$E$2),1500,0)</f>
        <v>0</v>
      </c>
      <c r="P75">
        <f>IF(F75=$F$3,0,3000)</f>
        <v>3000</v>
      </c>
      <c r="Q75">
        <f>IF(NOT(F75="CUTTACK"),3000,0)</f>
        <v>3000</v>
      </c>
      <c r="R75">
        <f>IF(OR(AND(E75="north",D75="r&amp;d"),AND(E75="south",D75="admin"),AND(E75="west",D75="sales"),AND(E75="east",D75="mktg")),5000,0)</f>
        <v>0</v>
      </c>
      <c r="S75" t="str">
        <f ca="1">IF(DATEDIF(G75, TODAY(),"Y")&gt;30,"RETIRED","IN SERVICE")</f>
        <v>RETIRED</v>
      </c>
      <c r="T75" t="str">
        <f>IF(YEAR(G75) &lt;1995,"RETIRED","IN SERVICE")</f>
        <v>RETIRED</v>
      </c>
      <c r="U75" t="str">
        <f>IF(G75&lt;DATE(1995,7,21),"RETIRED","IN SERVICE")</f>
        <v>RETIRED</v>
      </c>
    </row>
    <row r="76" spans="1:21" x14ac:dyDescent="0.35">
      <c r="A76" s="13">
        <v>75</v>
      </c>
      <c r="B76" s="12" t="s">
        <v>77</v>
      </c>
      <c r="C76" s="12" t="s">
        <v>76</v>
      </c>
      <c r="D76" s="12" t="s">
        <v>75</v>
      </c>
      <c r="E76" s="12" t="s">
        <v>32</v>
      </c>
      <c r="F76" s="12" t="s">
        <v>35</v>
      </c>
      <c r="G76" s="11">
        <v>32441</v>
      </c>
      <c r="H76" s="10">
        <v>17500</v>
      </c>
      <c r="I76" s="1">
        <f>H76*12%</f>
        <v>2100</v>
      </c>
      <c r="J76">
        <f>IF(H76&gt;20000,20%*H76,15%*H76)</f>
        <v>2625</v>
      </c>
      <c r="K76">
        <f>IF(OR(D76="Sales",D76="Mktg"),3000,0)</f>
        <v>0</v>
      </c>
      <c r="L76" s="1">
        <f>12%*H76</f>
        <v>2100</v>
      </c>
      <c r="M76">
        <f>IF(H76&lt;5000,50,IF(H76&lt;10000,100,IF(H76&lt;15000,150,IF(H76&lt;20000,200,250))))</f>
        <v>200</v>
      </c>
      <c r="N76" cm="1">
        <f t="array" ref="N76">_xlfn.IFS(H76&lt;5000,50,H76&lt;10000,100,H76&lt;15000,150,H76&lt;20000,200,H76&gt;=20000,250)</f>
        <v>200</v>
      </c>
      <c r="O76">
        <f>IF(AND(D80=$D$6,E76=$E$2),1500,0)</f>
        <v>0</v>
      </c>
      <c r="P76">
        <f>IF(F76=$F$3,0,3000)</f>
        <v>3000</v>
      </c>
      <c r="Q76">
        <f>IF(NOT(F76="CUTTACK"),3000,0)</f>
        <v>3000</v>
      </c>
      <c r="R76">
        <f>IF(OR(AND(E76="north",D76="r&amp;d"),AND(E76="south",D76="admin"),AND(E76="west",D76="sales"),AND(E76="east",D76="mktg")),5000,0)</f>
        <v>0</v>
      </c>
      <c r="S76" t="str">
        <f ca="1">IF(DATEDIF(G76, TODAY(),"Y")&gt;30,"RETIRED","IN SERVICE")</f>
        <v>RETIRED</v>
      </c>
      <c r="T76" t="str">
        <f>IF(YEAR(G76) &lt;1995,"RETIRED","IN SERVICE")</f>
        <v>RETIRED</v>
      </c>
      <c r="U76" t="str">
        <f>IF(G76&lt;DATE(1995,7,21),"RETIRED","IN SERVICE")</f>
        <v>RETIRED</v>
      </c>
    </row>
    <row r="77" spans="1:21" x14ac:dyDescent="0.35">
      <c r="A77" s="13">
        <v>76</v>
      </c>
      <c r="B77" s="12" t="s">
        <v>74</v>
      </c>
      <c r="C77" s="12" t="s">
        <v>73</v>
      </c>
      <c r="D77" s="12" t="s">
        <v>11</v>
      </c>
      <c r="E77" s="12" t="s">
        <v>6</v>
      </c>
      <c r="F77" s="12" t="s">
        <v>72</v>
      </c>
      <c r="G77" s="11">
        <v>32442</v>
      </c>
      <c r="H77" s="10">
        <v>17500</v>
      </c>
      <c r="I77" s="1">
        <f>H77*12%</f>
        <v>2100</v>
      </c>
      <c r="J77">
        <f>IF(H77&gt;20000,20%*H77,15%*H77)</f>
        <v>2625</v>
      </c>
      <c r="K77">
        <f>IF(OR(D77="Sales",D77="Mktg"),3000,0)</f>
        <v>0</v>
      </c>
      <c r="L77" s="1">
        <f>12%*H77</f>
        <v>2100</v>
      </c>
      <c r="M77">
        <f>IF(H77&lt;5000,50,IF(H77&lt;10000,100,IF(H77&lt;15000,150,IF(H77&lt;20000,200,250))))</f>
        <v>200</v>
      </c>
      <c r="N77" cm="1">
        <f t="array" ref="N77">_xlfn.IFS(H77&lt;5000,50,H77&lt;10000,100,H77&lt;15000,150,H77&lt;20000,200,H77&gt;=20000,250)</f>
        <v>200</v>
      </c>
      <c r="O77">
        <f>IF(AND(D81=$D$6,E77=$E$2),1500,0)</f>
        <v>0</v>
      </c>
      <c r="P77">
        <f>IF(F77=$F$3,0,3000)</f>
        <v>3000</v>
      </c>
      <c r="Q77">
        <f>IF(NOT(F77="CUTTACK"),3000,0)</f>
        <v>3000</v>
      </c>
      <c r="R77">
        <f>IF(OR(AND(E77="north",D77="r&amp;d"),AND(E77="south",D77="admin"),AND(E77="west",D77="sales"),AND(E77="east",D77="mktg")),5000,0)</f>
        <v>0</v>
      </c>
      <c r="S77" t="str">
        <f ca="1">IF(DATEDIF(G77, TODAY(),"Y")&gt;30,"RETIRED","IN SERVICE")</f>
        <v>RETIRED</v>
      </c>
      <c r="T77" t="str">
        <f>IF(YEAR(G77) &lt;1995,"RETIRED","IN SERVICE")</f>
        <v>RETIRED</v>
      </c>
      <c r="U77" t="str">
        <f>IF(G77&lt;DATE(1995,7,21),"RETIRED","IN SERVICE")</f>
        <v>RETIRED</v>
      </c>
    </row>
    <row r="78" spans="1:21" x14ac:dyDescent="0.35">
      <c r="A78" s="9">
        <v>77</v>
      </c>
      <c r="B78" s="8" t="s">
        <v>71</v>
      </c>
      <c r="C78" s="8" t="s">
        <v>7</v>
      </c>
      <c r="D78" s="8" t="s">
        <v>15</v>
      </c>
      <c r="E78" s="8" t="s">
        <v>10</v>
      </c>
      <c r="F78" s="8" t="s">
        <v>9</v>
      </c>
      <c r="G78" s="7">
        <v>32443</v>
      </c>
      <c r="H78" s="6">
        <v>17500</v>
      </c>
      <c r="I78" s="1">
        <f>H78*12%</f>
        <v>2100</v>
      </c>
      <c r="J78">
        <f>IF(H78&gt;20000,20%*H78,15%*H78)</f>
        <v>2625</v>
      </c>
      <c r="K78">
        <f>IF(OR(D78="Sales",D78="Mktg"),3000,0)</f>
        <v>0</v>
      </c>
      <c r="L78" s="1">
        <f>12%*H78</f>
        <v>2100</v>
      </c>
      <c r="M78">
        <f>IF(H78&lt;5000,50,IF(H78&lt;10000,100,IF(H78&lt;15000,150,IF(H78&lt;20000,200,250))))</f>
        <v>200</v>
      </c>
      <c r="N78" cm="1">
        <f t="array" ref="N78">_xlfn.IFS(H78&lt;5000,50,H78&lt;10000,100,H78&lt;15000,150,H78&lt;20000,200,H78&gt;=20000,250)</f>
        <v>200</v>
      </c>
      <c r="O78">
        <f>IF(AND(D82=$D$6,E78=$E$2),1500,0)</f>
        <v>0</v>
      </c>
      <c r="P78">
        <f>IF(F78=$F$3,0,3000)</f>
        <v>3000</v>
      </c>
      <c r="Q78">
        <f>IF(NOT(F78="CUTTACK"),3000,0)</f>
        <v>3000</v>
      </c>
      <c r="R78">
        <f>IF(OR(AND(E78="north",D78="r&amp;d"),AND(E78="south",D78="admin"),AND(E78="west",D78="sales"),AND(E78="east",D78="mktg")),5000,0)</f>
        <v>5000</v>
      </c>
      <c r="S78" t="str">
        <f ca="1">IF(DATEDIF(G78, TODAY(),"Y")&gt;30,"RETIRED","IN SERVICE")</f>
        <v>RETIRED</v>
      </c>
      <c r="T78" t="str">
        <f>IF(YEAR(G78) &lt;1995,"RETIRED","IN SERVICE")</f>
        <v>RETIRED</v>
      </c>
      <c r="U78" t="str">
        <f>IF(G78&lt;DATE(1995,7,21),"RETIRED","IN SERVICE")</f>
        <v>RETIRED</v>
      </c>
    </row>
    <row r="79" spans="1:21" x14ac:dyDescent="0.35">
      <c r="A79" s="9">
        <v>78</v>
      </c>
      <c r="B79" s="8" t="s">
        <v>70</v>
      </c>
      <c r="C79" s="8" t="s">
        <v>69</v>
      </c>
      <c r="D79" s="8" t="s">
        <v>28</v>
      </c>
      <c r="E79" s="8" t="s">
        <v>6</v>
      </c>
      <c r="F79" s="8" t="s">
        <v>5</v>
      </c>
      <c r="G79" s="7">
        <v>32444</v>
      </c>
      <c r="H79" s="6">
        <v>17500</v>
      </c>
      <c r="I79" s="1">
        <f>H79*12%</f>
        <v>2100</v>
      </c>
      <c r="J79">
        <f>IF(H79&gt;20000,20%*H79,15%*H79)</f>
        <v>2625</v>
      </c>
      <c r="K79">
        <f>IF(OR(D79="Sales",D79="Mktg"),3000,0)</f>
        <v>3000</v>
      </c>
      <c r="L79" s="1">
        <f>12%*H79</f>
        <v>2100</v>
      </c>
      <c r="M79">
        <f>IF(H79&lt;5000,50,IF(H79&lt;10000,100,IF(H79&lt;15000,150,IF(H79&lt;20000,200,250))))</f>
        <v>200</v>
      </c>
      <c r="N79" cm="1">
        <f t="array" ref="N79">_xlfn.IFS(H79&lt;5000,50,H79&lt;10000,100,H79&lt;15000,150,H79&lt;20000,200,H79&gt;=20000,250)</f>
        <v>200</v>
      </c>
      <c r="O79">
        <f>IF(AND(D83=$D$6,E79=$E$2),1500,0)</f>
        <v>0</v>
      </c>
      <c r="P79">
        <f>IF(F79=$F$3,0,3000)</f>
        <v>3000</v>
      </c>
      <c r="Q79">
        <f>IF(NOT(F79="CUTTACK"),3000,0)</f>
        <v>3000</v>
      </c>
      <c r="R79">
        <f>IF(OR(AND(E79="north",D79="r&amp;d"),AND(E79="south",D79="admin"),AND(E79="west",D79="sales"),AND(E79="east",D79="mktg")),5000,0)</f>
        <v>5000</v>
      </c>
      <c r="S79" t="str">
        <f ca="1">IF(DATEDIF(G79, TODAY(),"Y")&gt;30,"RETIRED","IN SERVICE")</f>
        <v>RETIRED</v>
      </c>
      <c r="T79" t="str">
        <f>IF(YEAR(G79) &lt;1995,"RETIRED","IN SERVICE")</f>
        <v>RETIRED</v>
      </c>
      <c r="U79" t="str">
        <f>IF(G79&lt;DATE(1995,7,21),"RETIRED","IN SERVICE")</f>
        <v>RETIRED</v>
      </c>
    </row>
    <row r="80" spans="1:21" x14ac:dyDescent="0.35">
      <c r="A80" s="13">
        <v>79</v>
      </c>
      <c r="B80" s="12" t="s">
        <v>68</v>
      </c>
      <c r="C80" s="12" t="s">
        <v>67</v>
      </c>
      <c r="D80" s="12" t="s">
        <v>22</v>
      </c>
      <c r="E80" s="12" t="s">
        <v>10</v>
      </c>
      <c r="F80" s="12" t="s">
        <v>9</v>
      </c>
      <c r="G80" s="11">
        <v>32445</v>
      </c>
      <c r="H80" s="10">
        <v>17500</v>
      </c>
      <c r="I80" s="1">
        <f>H80*12%</f>
        <v>2100</v>
      </c>
      <c r="J80">
        <f>IF(H80&gt;20000,20%*H80,15%*H80)</f>
        <v>2625</v>
      </c>
      <c r="K80">
        <f>IF(OR(D80="Sales",D80="Mktg"),3000,0)</f>
        <v>3000</v>
      </c>
      <c r="L80" s="1">
        <f>12%*H80</f>
        <v>2100</v>
      </c>
      <c r="M80">
        <f>IF(H80&lt;5000,50,IF(H80&lt;10000,100,IF(H80&lt;15000,150,IF(H80&lt;20000,200,250))))</f>
        <v>200</v>
      </c>
      <c r="N80" cm="1">
        <f t="array" ref="N80">_xlfn.IFS(H80&lt;5000,50,H80&lt;10000,100,H80&lt;15000,150,H80&lt;20000,200,H80&gt;=20000,250)</f>
        <v>200</v>
      </c>
      <c r="O80">
        <f>IF(AND(D84=$D$6,E80=$E$2),1500,0)</f>
        <v>0</v>
      </c>
      <c r="P80">
        <f>IF(F80=$F$3,0,3000)</f>
        <v>3000</v>
      </c>
      <c r="Q80">
        <f>IF(NOT(F80="CUTTACK"),3000,0)</f>
        <v>3000</v>
      </c>
      <c r="R80">
        <f>IF(OR(AND(E80="north",D80="r&amp;d"),AND(E80="south",D80="admin"),AND(E80="west",D80="sales"),AND(E80="east",D80="mktg")),5000,0)</f>
        <v>0</v>
      </c>
      <c r="S80" t="str">
        <f ca="1">IF(DATEDIF(G80, TODAY(),"Y")&gt;30,"RETIRED","IN SERVICE")</f>
        <v>RETIRED</v>
      </c>
      <c r="T80" t="str">
        <f>IF(YEAR(G80) &lt;1995,"RETIRED","IN SERVICE")</f>
        <v>RETIRED</v>
      </c>
      <c r="U80" t="str">
        <f>IF(G80&lt;DATE(1995,7,21),"RETIRED","IN SERVICE")</f>
        <v>RETIRED</v>
      </c>
    </row>
    <row r="81" spans="1:21" x14ac:dyDescent="0.35">
      <c r="A81" s="9">
        <v>80</v>
      </c>
      <c r="B81" s="8" t="s">
        <v>66</v>
      </c>
      <c r="C81" s="8" t="s">
        <v>65</v>
      </c>
      <c r="D81" s="8" t="s">
        <v>22</v>
      </c>
      <c r="E81" s="8" t="s">
        <v>10</v>
      </c>
      <c r="F81" s="8" t="s">
        <v>64</v>
      </c>
      <c r="G81" s="7">
        <v>32446</v>
      </c>
      <c r="H81" s="6">
        <v>17500</v>
      </c>
      <c r="I81" s="1">
        <f>H81*12%</f>
        <v>2100</v>
      </c>
      <c r="J81">
        <f>IF(H81&gt;20000,20%*H81,15%*H81)</f>
        <v>2625</v>
      </c>
      <c r="K81">
        <f>IF(OR(D81="Sales",D81="Mktg"),3000,0)</f>
        <v>3000</v>
      </c>
      <c r="L81" s="1">
        <f>12%*H81</f>
        <v>2100</v>
      </c>
      <c r="M81">
        <f>IF(H81&lt;5000,50,IF(H81&lt;10000,100,IF(H81&lt;15000,150,IF(H81&lt;20000,200,250))))</f>
        <v>200</v>
      </c>
      <c r="N81" cm="1">
        <f t="array" ref="N81">_xlfn.IFS(H81&lt;5000,50,H81&lt;10000,100,H81&lt;15000,150,H81&lt;20000,200,H81&gt;=20000,250)</f>
        <v>200</v>
      </c>
      <c r="O81">
        <f>IF(AND(D85=$D$6,E81=$E$2),1500,0)</f>
        <v>1500</v>
      </c>
      <c r="P81">
        <f>IF(F81=$F$3,0,3000)</f>
        <v>3000</v>
      </c>
      <c r="Q81">
        <f>IF(NOT(F81="CUTTACK"),3000,0)</f>
        <v>3000</v>
      </c>
      <c r="R81">
        <f>IF(OR(AND(E81="north",D81="r&amp;d"),AND(E81="south",D81="admin"),AND(E81="west",D81="sales"),AND(E81="east",D81="mktg")),5000,0)</f>
        <v>0</v>
      </c>
      <c r="S81" t="str">
        <f ca="1">IF(DATEDIF(G81, TODAY(),"Y")&gt;30,"RETIRED","IN SERVICE")</f>
        <v>RETIRED</v>
      </c>
      <c r="T81" t="str">
        <f>IF(YEAR(G81) &lt;1995,"RETIRED","IN SERVICE")</f>
        <v>RETIRED</v>
      </c>
      <c r="U81" t="str">
        <f>IF(G81&lt;DATE(1995,7,21),"RETIRED","IN SERVICE")</f>
        <v>RETIRED</v>
      </c>
    </row>
    <row r="82" spans="1:21" x14ac:dyDescent="0.35">
      <c r="A82" s="9">
        <v>81</v>
      </c>
      <c r="B82" s="8" t="s">
        <v>63</v>
      </c>
      <c r="C82" s="8" t="s">
        <v>62</v>
      </c>
      <c r="D82" s="8" t="s">
        <v>11</v>
      </c>
      <c r="E82" s="8" t="s">
        <v>1</v>
      </c>
      <c r="F82" s="8" t="s">
        <v>61</v>
      </c>
      <c r="G82" s="7">
        <v>32447</v>
      </c>
      <c r="H82" s="6">
        <v>17500</v>
      </c>
      <c r="I82" s="1">
        <f>H82*12%</f>
        <v>2100</v>
      </c>
      <c r="J82">
        <f>IF(H82&gt;20000,20%*H82,15%*H82)</f>
        <v>2625</v>
      </c>
      <c r="K82">
        <f>IF(OR(D82="Sales",D82="Mktg"),3000,0)</f>
        <v>0</v>
      </c>
      <c r="L82" s="1">
        <f>12%*H82</f>
        <v>2100</v>
      </c>
      <c r="M82">
        <f>IF(H82&lt;5000,50,IF(H82&lt;10000,100,IF(H82&lt;15000,150,IF(H82&lt;20000,200,250))))</f>
        <v>200</v>
      </c>
      <c r="N82" cm="1">
        <f t="array" ref="N82">_xlfn.IFS(H82&lt;5000,50,H82&lt;10000,100,H82&lt;15000,150,H82&lt;20000,200,H82&gt;=20000,250)</f>
        <v>200</v>
      </c>
      <c r="O82">
        <f>IF(AND(D86=$D$6,E82=$E$2),1500,0)</f>
        <v>0</v>
      </c>
      <c r="P82">
        <f>IF(F82=$F$3,0,3000)</f>
        <v>3000</v>
      </c>
      <c r="Q82">
        <f>IF(NOT(F82="CUTTACK"),3000,0)</f>
        <v>3000</v>
      </c>
      <c r="R82">
        <f>IF(OR(AND(E82="north",D82="r&amp;d"),AND(E82="south",D82="admin"),AND(E82="west",D82="sales"),AND(E82="east",D82="mktg")),5000,0)</f>
        <v>0</v>
      </c>
      <c r="S82" t="str">
        <f ca="1">IF(DATEDIF(G82, TODAY(),"Y")&gt;30,"RETIRED","IN SERVICE")</f>
        <v>RETIRED</v>
      </c>
      <c r="T82" t="str">
        <f>IF(YEAR(G82) &lt;1995,"RETIRED","IN SERVICE")</f>
        <v>RETIRED</v>
      </c>
      <c r="U82" t="str">
        <f>IF(G82&lt;DATE(1995,7,21),"RETIRED","IN SERVICE")</f>
        <v>RETIRED</v>
      </c>
    </row>
    <row r="83" spans="1:21" x14ac:dyDescent="0.35">
      <c r="A83" s="9">
        <v>82</v>
      </c>
      <c r="B83" s="8" t="s">
        <v>60</v>
      </c>
      <c r="C83" s="8" t="s">
        <v>59</v>
      </c>
      <c r="D83" s="8" t="s">
        <v>15</v>
      </c>
      <c r="E83" s="8" t="s">
        <v>32</v>
      </c>
      <c r="F83" s="8" t="s">
        <v>58</v>
      </c>
      <c r="G83" s="7">
        <v>32448</v>
      </c>
      <c r="H83" s="6">
        <v>17500</v>
      </c>
      <c r="I83" s="1">
        <f>H83*12%</f>
        <v>2100</v>
      </c>
      <c r="J83">
        <f>IF(H83&gt;20000,20%*H83,15%*H83)</f>
        <v>2625</v>
      </c>
      <c r="K83">
        <f>IF(OR(D83="Sales",D83="Mktg"),3000,0)</f>
        <v>0</v>
      </c>
      <c r="L83" s="1">
        <f>12%*H83</f>
        <v>2100</v>
      </c>
      <c r="M83">
        <f>IF(H83&lt;5000,50,IF(H83&lt;10000,100,IF(H83&lt;15000,150,IF(H83&lt;20000,200,250))))</f>
        <v>200</v>
      </c>
      <c r="N83" cm="1">
        <f t="array" ref="N83">_xlfn.IFS(H83&lt;5000,50,H83&lt;10000,100,H83&lt;15000,150,H83&lt;20000,200,H83&gt;=20000,250)</f>
        <v>200</v>
      </c>
      <c r="O83">
        <f>IF(AND(D87=$D$6,E83=$E$2),1500,0)</f>
        <v>0</v>
      </c>
      <c r="P83">
        <f>IF(F83=$F$3,0,3000)</f>
        <v>0</v>
      </c>
      <c r="Q83">
        <f>IF(NOT(F83="CUTTACK"),3000,0)</f>
        <v>0</v>
      </c>
      <c r="R83">
        <f>IF(OR(AND(E83="north",D83="r&amp;d"),AND(E83="south",D83="admin"),AND(E83="west",D83="sales"),AND(E83="east",D83="mktg")),5000,0)</f>
        <v>0</v>
      </c>
      <c r="S83" t="str">
        <f ca="1">IF(DATEDIF(G83, TODAY(),"Y")&gt;30,"RETIRED","IN SERVICE")</f>
        <v>RETIRED</v>
      </c>
      <c r="T83" t="str">
        <f>IF(YEAR(G83) &lt;1995,"RETIRED","IN SERVICE")</f>
        <v>RETIRED</v>
      </c>
      <c r="U83" t="str">
        <f>IF(G83&lt;DATE(1995,7,21),"RETIRED","IN SERVICE")</f>
        <v>RETIRED</v>
      </c>
    </row>
    <row r="84" spans="1:21" x14ac:dyDescent="0.35">
      <c r="A84" s="13">
        <v>83</v>
      </c>
      <c r="B84" s="12" t="s">
        <v>57</v>
      </c>
      <c r="C84" s="12" t="s">
        <v>7</v>
      </c>
      <c r="D84" s="12" t="s">
        <v>11</v>
      </c>
      <c r="E84" s="12" t="s">
        <v>10</v>
      </c>
      <c r="F84" s="12" t="s">
        <v>41</v>
      </c>
      <c r="G84" s="11">
        <v>36221</v>
      </c>
      <c r="H84" s="10">
        <v>7000</v>
      </c>
      <c r="I84" s="1">
        <f>H84*12%</f>
        <v>840</v>
      </c>
      <c r="J84">
        <f>IF(H84&gt;20000,20%*H84,15%*H84)</f>
        <v>1050</v>
      </c>
      <c r="K84">
        <f>IF(OR(D84="Sales",D84="Mktg"),3000,0)</f>
        <v>0</v>
      </c>
      <c r="L84" s="1">
        <f>12%*H84</f>
        <v>840</v>
      </c>
      <c r="M84">
        <f>IF(H84&lt;5000,50,IF(H84&lt;10000,100,IF(H84&lt;15000,150,IF(H84&lt;20000,200,250))))</f>
        <v>100</v>
      </c>
      <c r="N84" cm="1">
        <f t="array" ref="N84">_xlfn.IFS(H84&lt;5000,50,H84&lt;10000,100,H84&lt;15000,150,H84&lt;20000,200,H84&gt;=20000,250)</f>
        <v>100</v>
      </c>
      <c r="O84">
        <f>IF(AND(D88=$D$6,E84=$E$2),1500,0)</f>
        <v>0</v>
      </c>
      <c r="P84">
        <f>IF(F84=$F$3,0,3000)</f>
        <v>3000</v>
      </c>
      <c r="Q84">
        <f>IF(NOT(F84="CUTTACK"),3000,0)</f>
        <v>3000</v>
      </c>
      <c r="R84">
        <f>IF(OR(AND(E84="north",D84="r&amp;d"),AND(E84="south",D84="admin"),AND(E84="west",D84="sales"),AND(E84="east",D84="mktg")),5000,0)</f>
        <v>0</v>
      </c>
      <c r="S84" t="str">
        <f ca="1">IF(DATEDIF(G84, TODAY(),"Y")&gt;30,"RETIRED","IN SERVICE")</f>
        <v>IN SERVICE</v>
      </c>
      <c r="T84" t="str">
        <f>IF(YEAR(G84) &lt;1995,"RETIRED","IN SERVICE")</f>
        <v>IN SERVICE</v>
      </c>
      <c r="U84" t="str">
        <f>IF(G84&lt;DATE(1995,7,21),"RETIRED","IN SERVICE")</f>
        <v>IN SERVICE</v>
      </c>
    </row>
    <row r="85" spans="1:21" x14ac:dyDescent="0.35">
      <c r="A85" s="9">
        <v>84</v>
      </c>
      <c r="B85" s="8" t="s">
        <v>56</v>
      </c>
      <c r="C85" s="8" t="s">
        <v>55</v>
      </c>
      <c r="D85" s="8" t="s">
        <v>15</v>
      </c>
      <c r="E85" s="8" t="s">
        <v>32</v>
      </c>
      <c r="F85" s="8" t="s">
        <v>35</v>
      </c>
      <c r="G85" s="7">
        <v>36222</v>
      </c>
      <c r="H85" s="6">
        <v>7000</v>
      </c>
      <c r="I85" s="1">
        <f>H85*12%</f>
        <v>840</v>
      </c>
      <c r="J85">
        <f>IF(H85&gt;20000,20%*H85,15%*H85)</f>
        <v>1050</v>
      </c>
      <c r="K85">
        <f>IF(OR(D85="Sales",D85="Mktg"),3000,0)</f>
        <v>0</v>
      </c>
      <c r="L85" s="1">
        <f>12%*H85</f>
        <v>840</v>
      </c>
      <c r="M85">
        <f>IF(H85&lt;5000,50,IF(H85&lt;10000,100,IF(H85&lt;15000,150,IF(H85&lt;20000,200,250))))</f>
        <v>100</v>
      </c>
      <c r="N85" cm="1">
        <f t="array" ref="N85">_xlfn.IFS(H85&lt;5000,50,H85&lt;10000,100,H85&lt;15000,150,H85&lt;20000,200,H85&gt;=20000,250)</f>
        <v>100</v>
      </c>
      <c r="O85">
        <f>IF(AND(D89=$D$6,E85=$E$2),1500,0)</f>
        <v>0</v>
      </c>
      <c r="P85">
        <f>IF(F85=$F$3,0,3000)</f>
        <v>3000</v>
      </c>
      <c r="Q85">
        <f>IF(NOT(F85="CUTTACK"),3000,0)</f>
        <v>3000</v>
      </c>
      <c r="R85">
        <f>IF(OR(AND(E85="north",D85="r&amp;d"),AND(E85="south",D85="admin"),AND(E85="west",D85="sales"),AND(E85="east",D85="mktg")),5000,0)</f>
        <v>0</v>
      </c>
      <c r="S85" t="str">
        <f ca="1">IF(DATEDIF(G85, TODAY(),"Y")&gt;30,"RETIRED","IN SERVICE")</f>
        <v>IN SERVICE</v>
      </c>
      <c r="T85" t="str">
        <f>IF(YEAR(G85) &lt;1995,"RETIRED","IN SERVICE")</f>
        <v>IN SERVICE</v>
      </c>
      <c r="U85" t="str">
        <f>IF(G85&lt;DATE(1995,7,21),"RETIRED","IN SERVICE")</f>
        <v>IN SERVICE</v>
      </c>
    </row>
    <row r="86" spans="1:21" x14ac:dyDescent="0.35">
      <c r="A86" s="9">
        <v>85</v>
      </c>
      <c r="B86" s="8" t="s">
        <v>54</v>
      </c>
      <c r="C86" s="8" t="s">
        <v>53</v>
      </c>
      <c r="D86" s="8" t="s">
        <v>15</v>
      </c>
      <c r="E86" s="8" t="s">
        <v>10</v>
      </c>
      <c r="F86" s="8" t="s">
        <v>52</v>
      </c>
      <c r="G86" s="7">
        <v>35809</v>
      </c>
      <c r="H86" s="6">
        <v>7000</v>
      </c>
      <c r="I86" s="1">
        <f>H86*12%</f>
        <v>840</v>
      </c>
      <c r="J86">
        <f>IF(H86&gt;20000,20%*H86,15%*H86)</f>
        <v>1050</v>
      </c>
      <c r="K86">
        <f>IF(OR(D86="Sales",D86="Mktg"),3000,0)</f>
        <v>0</v>
      </c>
      <c r="L86" s="1">
        <f>12%*H86</f>
        <v>840</v>
      </c>
      <c r="M86">
        <f>IF(H86&lt;5000,50,IF(H86&lt;10000,100,IF(H86&lt;15000,150,IF(H86&lt;20000,200,250))))</f>
        <v>100</v>
      </c>
      <c r="N86" cm="1">
        <f t="array" ref="N86">_xlfn.IFS(H86&lt;5000,50,H86&lt;10000,100,H86&lt;15000,150,H86&lt;20000,200,H86&gt;=20000,250)</f>
        <v>100</v>
      </c>
      <c r="O86">
        <f>IF(AND(D90=$D$6,E86=$E$2),1500,0)</f>
        <v>0</v>
      </c>
      <c r="P86">
        <f>IF(F86=$F$3,0,3000)</f>
        <v>3000</v>
      </c>
      <c r="Q86">
        <f>IF(NOT(F86="CUTTACK"),3000,0)</f>
        <v>3000</v>
      </c>
      <c r="R86">
        <f>IF(OR(AND(E86="north",D86="r&amp;d"),AND(E86="south",D86="admin"),AND(E86="west",D86="sales"),AND(E86="east",D86="mktg")),5000,0)</f>
        <v>5000</v>
      </c>
      <c r="S86" t="str">
        <f ca="1">IF(DATEDIF(G86, TODAY(),"Y")&gt;30,"RETIRED","IN SERVICE")</f>
        <v>IN SERVICE</v>
      </c>
      <c r="T86" t="str">
        <f>IF(YEAR(G86) &lt;1995,"RETIRED","IN SERVICE")</f>
        <v>IN SERVICE</v>
      </c>
      <c r="U86" t="str">
        <f>IF(G86&lt;DATE(1995,7,21),"RETIRED","IN SERVICE")</f>
        <v>IN SERVICE</v>
      </c>
    </row>
    <row r="87" spans="1:21" x14ac:dyDescent="0.35">
      <c r="A87" s="9">
        <v>86</v>
      </c>
      <c r="B87" s="8" t="s">
        <v>51</v>
      </c>
      <c r="C87" s="8" t="s">
        <v>50</v>
      </c>
      <c r="D87" s="8" t="s">
        <v>11</v>
      </c>
      <c r="E87" s="8" t="s">
        <v>10</v>
      </c>
      <c r="F87" s="8" t="s">
        <v>49</v>
      </c>
      <c r="G87" s="7">
        <v>35810</v>
      </c>
      <c r="H87" s="6">
        <v>17500</v>
      </c>
      <c r="I87" s="1">
        <f>H87*12%</f>
        <v>2100</v>
      </c>
      <c r="J87">
        <f>IF(H87&gt;20000,20%*H87,15%*H87)</f>
        <v>2625</v>
      </c>
      <c r="K87">
        <f>IF(OR(D87="Sales",D87="Mktg"),3000,0)</f>
        <v>0</v>
      </c>
      <c r="L87" s="1">
        <f>12%*H87</f>
        <v>2100</v>
      </c>
      <c r="M87">
        <f>IF(H87&lt;5000,50,IF(H87&lt;10000,100,IF(H87&lt;15000,150,IF(H87&lt;20000,200,250))))</f>
        <v>200</v>
      </c>
      <c r="N87" cm="1">
        <f t="array" ref="N87">_xlfn.IFS(H87&lt;5000,50,H87&lt;10000,100,H87&lt;15000,150,H87&lt;20000,200,H87&gt;=20000,250)</f>
        <v>200</v>
      </c>
      <c r="O87">
        <f>IF(AND(D91=$D$6,E87=$E$2),1500,0)</f>
        <v>1500</v>
      </c>
      <c r="P87">
        <f>IF(F87=$F$3,0,3000)</f>
        <v>3000</v>
      </c>
      <c r="Q87">
        <f>IF(NOT(F87="CUTTACK"),3000,0)</f>
        <v>3000</v>
      </c>
      <c r="R87">
        <f>IF(OR(AND(E87="north",D87="r&amp;d"),AND(E87="south",D87="admin"),AND(E87="west",D87="sales"),AND(E87="east",D87="mktg")),5000,0)</f>
        <v>0</v>
      </c>
      <c r="S87" t="str">
        <f ca="1">IF(DATEDIF(G87, TODAY(),"Y")&gt;30,"RETIRED","IN SERVICE")</f>
        <v>IN SERVICE</v>
      </c>
      <c r="T87" t="str">
        <f>IF(YEAR(G87) &lt;1995,"RETIRED","IN SERVICE")</f>
        <v>IN SERVICE</v>
      </c>
      <c r="U87" t="str">
        <f>IF(G87&lt;DATE(1995,7,21),"RETIRED","IN SERVICE")</f>
        <v>IN SERVICE</v>
      </c>
    </row>
    <row r="88" spans="1:21" x14ac:dyDescent="0.35">
      <c r="A88" s="9">
        <v>87</v>
      </c>
      <c r="B88" s="8" t="s">
        <v>48</v>
      </c>
      <c r="C88" s="8" t="s">
        <v>47</v>
      </c>
      <c r="D88" s="8" t="s">
        <v>22</v>
      </c>
      <c r="E88" s="8" t="s">
        <v>1</v>
      </c>
      <c r="F88" s="8" t="s">
        <v>0</v>
      </c>
      <c r="G88" s="7">
        <v>35811</v>
      </c>
      <c r="H88" s="6">
        <v>17500</v>
      </c>
      <c r="I88" s="1">
        <f>H88*12%</f>
        <v>2100</v>
      </c>
      <c r="J88">
        <f>IF(H88&gt;20000,20%*H88,15%*H88)</f>
        <v>2625</v>
      </c>
      <c r="K88">
        <f>IF(OR(D88="Sales",D88="Mktg"),3000,0)</f>
        <v>3000</v>
      </c>
      <c r="L88" s="1">
        <f>12%*H88</f>
        <v>2100</v>
      </c>
      <c r="M88">
        <f>IF(H88&lt;5000,50,IF(H88&lt;10000,100,IF(H88&lt;15000,150,IF(H88&lt;20000,200,250))))</f>
        <v>200</v>
      </c>
      <c r="N88" cm="1">
        <f t="array" ref="N88">_xlfn.IFS(H88&lt;5000,50,H88&lt;10000,100,H88&lt;15000,150,H88&lt;20000,200,H88&gt;=20000,250)</f>
        <v>200</v>
      </c>
      <c r="O88">
        <f>IF(AND(D92=$D$6,E88=$E$2),1500,0)</f>
        <v>0</v>
      </c>
      <c r="P88">
        <f>IF(F88=$F$3,0,3000)</f>
        <v>3000</v>
      </c>
      <c r="Q88">
        <f>IF(NOT(F88="CUTTACK"),3000,0)</f>
        <v>3000</v>
      </c>
      <c r="R88">
        <f>IF(OR(AND(E88="north",D88="r&amp;d"),AND(E88="south",D88="admin"),AND(E88="west",D88="sales"),AND(E88="east",D88="mktg")),5000,0)</f>
        <v>0</v>
      </c>
      <c r="S88" t="str">
        <f ca="1">IF(DATEDIF(G88, TODAY(),"Y")&gt;30,"RETIRED","IN SERVICE")</f>
        <v>IN SERVICE</v>
      </c>
      <c r="T88" t="str">
        <f>IF(YEAR(G88) &lt;1995,"RETIRED","IN SERVICE")</f>
        <v>IN SERVICE</v>
      </c>
      <c r="U88" t="str">
        <f>IF(G88&lt;DATE(1995,7,21),"RETIRED","IN SERVICE")</f>
        <v>IN SERVICE</v>
      </c>
    </row>
    <row r="89" spans="1:21" x14ac:dyDescent="0.35">
      <c r="A89" s="13">
        <v>88</v>
      </c>
      <c r="B89" s="12" t="s">
        <v>46</v>
      </c>
      <c r="C89" s="12" t="s">
        <v>45</v>
      </c>
      <c r="D89" s="12" t="s">
        <v>22</v>
      </c>
      <c r="E89" s="12" t="s">
        <v>6</v>
      </c>
      <c r="F89" s="12" t="s">
        <v>44</v>
      </c>
      <c r="G89" s="11">
        <v>35794</v>
      </c>
      <c r="H89" s="10">
        <v>7875</v>
      </c>
      <c r="I89" s="1">
        <f>H89*12%</f>
        <v>945</v>
      </c>
      <c r="J89">
        <f>IF(H89&gt;20000,20%*H89,15%*H89)</f>
        <v>1181.25</v>
      </c>
      <c r="K89">
        <f>IF(OR(D89="Sales",D89="Mktg"),3000,0)</f>
        <v>3000</v>
      </c>
      <c r="L89" s="1">
        <f>12%*H89</f>
        <v>945</v>
      </c>
      <c r="M89">
        <f>IF(H89&lt;5000,50,IF(H89&lt;10000,100,IF(H89&lt;15000,150,IF(H89&lt;20000,200,250))))</f>
        <v>100</v>
      </c>
      <c r="N89" cm="1">
        <f t="array" ref="N89">_xlfn.IFS(H89&lt;5000,50,H89&lt;10000,100,H89&lt;15000,150,H89&lt;20000,200,H89&gt;=20000,250)</f>
        <v>100</v>
      </c>
      <c r="O89">
        <f>IF(AND(D93=$D$6,E89=$E$2),1500,0)</f>
        <v>0</v>
      </c>
      <c r="P89">
        <f>IF(F89=$F$3,0,3000)</f>
        <v>3000</v>
      </c>
      <c r="Q89">
        <f>IF(NOT(F89="CUTTACK"),3000,0)</f>
        <v>3000</v>
      </c>
      <c r="R89">
        <f>IF(OR(AND(E89="north",D89="r&amp;d"),AND(E89="south",D89="admin"),AND(E89="west",D89="sales"),AND(E89="east",D89="mktg")),5000,0)</f>
        <v>0</v>
      </c>
      <c r="S89" t="str">
        <f ca="1">IF(DATEDIF(G89, TODAY(),"Y")&gt;30,"RETIRED","IN SERVICE")</f>
        <v>IN SERVICE</v>
      </c>
      <c r="T89" t="str">
        <f>IF(YEAR(G89) &lt;1995,"RETIRED","IN SERVICE")</f>
        <v>IN SERVICE</v>
      </c>
      <c r="U89" t="str">
        <f>IF(G89&lt;DATE(1995,7,21),"RETIRED","IN SERVICE")</f>
        <v>IN SERVICE</v>
      </c>
    </row>
    <row r="90" spans="1:21" x14ac:dyDescent="0.35">
      <c r="A90" s="13">
        <v>89</v>
      </c>
      <c r="B90" s="12" t="s">
        <v>43</v>
      </c>
      <c r="C90" s="12" t="s">
        <v>42</v>
      </c>
      <c r="D90" s="12" t="s">
        <v>28</v>
      </c>
      <c r="E90" s="12" t="s">
        <v>10</v>
      </c>
      <c r="F90" s="12" t="s">
        <v>41</v>
      </c>
      <c r="G90" s="11">
        <v>28907</v>
      </c>
      <c r="H90" s="10">
        <v>22750</v>
      </c>
      <c r="I90" s="1">
        <f>H90*12%</f>
        <v>2730</v>
      </c>
      <c r="J90">
        <f>IF(H90&gt;20000,20%*H90,15%*H90)</f>
        <v>4550</v>
      </c>
      <c r="K90">
        <f>IF(OR(D90="Sales",D90="Mktg"),3000,0)</f>
        <v>3000</v>
      </c>
      <c r="L90" s="1">
        <f>12%*H90</f>
        <v>2730</v>
      </c>
      <c r="M90">
        <f>IF(H90&lt;5000,50,IF(H90&lt;10000,100,IF(H90&lt;15000,150,IF(H90&lt;20000,200,250))))</f>
        <v>250</v>
      </c>
      <c r="N90" cm="1">
        <f t="array" ref="N90">_xlfn.IFS(H90&lt;5000,50,H90&lt;10000,100,H90&lt;15000,150,H90&lt;20000,200,H90&gt;=20000,250)</f>
        <v>250</v>
      </c>
      <c r="O90">
        <f>IF(AND(D94=$D$6,E90=$E$2),1500,0)</f>
        <v>0</v>
      </c>
      <c r="P90">
        <f>IF(F90=$F$3,0,3000)</f>
        <v>3000</v>
      </c>
      <c r="Q90">
        <f>IF(NOT(F90="CUTTACK"),3000,0)</f>
        <v>3000</v>
      </c>
      <c r="R90">
        <f>IF(OR(AND(E90="north",D90="r&amp;d"),AND(E90="south",D90="admin"),AND(E90="west",D90="sales"),AND(E90="east",D90="mktg")),5000,0)</f>
        <v>0</v>
      </c>
      <c r="S90" t="str">
        <f ca="1">IF(DATEDIF(G90, TODAY(),"Y")&gt;30,"RETIRED","IN SERVICE")</f>
        <v>RETIRED</v>
      </c>
      <c r="T90" t="str">
        <f>IF(YEAR(G90) &lt;1995,"RETIRED","IN SERVICE")</f>
        <v>RETIRED</v>
      </c>
      <c r="U90" t="str">
        <f>IF(G90&lt;DATE(1995,7,21),"RETIRED","IN SERVICE")</f>
        <v>RETIRED</v>
      </c>
    </row>
    <row r="91" spans="1:21" x14ac:dyDescent="0.35">
      <c r="A91" s="9">
        <v>90</v>
      </c>
      <c r="B91" s="8" t="s">
        <v>40</v>
      </c>
      <c r="C91" s="8" t="s">
        <v>39</v>
      </c>
      <c r="D91" s="8" t="s">
        <v>15</v>
      </c>
      <c r="E91" s="8" t="s">
        <v>10</v>
      </c>
      <c r="F91" s="8" t="s">
        <v>38</v>
      </c>
      <c r="G91" s="7">
        <v>29226</v>
      </c>
      <c r="H91" s="6">
        <v>22750</v>
      </c>
      <c r="I91" s="1">
        <f>H91*12%</f>
        <v>2730</v>
      </c>
      <c r="J91">
        <f>IF(H91&gt;20000,20%*H91,15%*H91)</f>
        <v>4550</v>
      </c>
      <c r="K91">
        <f>IF(OR(D91="Sales",D91="Mktg"),3000,0)</f>
        <v>0</v>
      </c>
      <c r="L91" s="1">
        <f>12%*H91</f>
        <v>2730</v>
      </c>
      <c r="M91">
        <f>IF(H91&lt;5000,50,IF(H91&lt;10000,100,IF(H91&lt;15000,150,IF(H91&lt;20000,200,250))))</f>
        <v>250</v>
      </c>
      <c r="N91" cm="1">
        <f t="array" ref="N91">_xlfn.IFS(H91&lt;5000,50,H91&lt;10000,100,H91&lt;15000,150,H91&lt;20000,200,H91&gt;=20000,250)</f>
        <v>250</v>
      </c>
      <c r="O91">
        <f>IF(AND(D95=$D$6,E91=$E$2),1500,0)</f>
        <v>0</v>
      </c>
      <c r="P91">
        <f>IF(F91=$F$3,0,3000)</f>
        <v>3000</v>
      </c>
      <c r="Q91">
        <f>IF(NOT(F91="CUTTACK"),3000,0)</f>
        <v>3000</v>
      </c>
      <c r="R91">
        <f>IF(OR(AND(E91="north",D91="r&amp;d"),AND(E91="south",D91="admin"),AND(E91="west",D91="sales"),AND(E91="east",D91="mktg")),5000,0)</f>
        <v>5000</v>
      </c>
      <c r="S91" t="str">
        <f ca="1">IF(DATEDIF(G91, TODAY(),"Y")&gt;30,"RETIRED","IN SERVICE")</f>
        <v>RETIRED</v>
      </c>
      <c r="T91" t="str">
        <f>IF(YEAR(G91) &lt;1995,"RETIRED","IN SERVICE")</f>
        <v>RETIRED</v>
      </c>
      <c r="U91" t="str">
        <f>IF(G91&lt;DATE(1995,7,21),"RETIRED","IN SERVICE")</f>
        <v>RETIRED</v>
      </c>
    </row>
    <row r="92" spans="1:21" x14ac:dyDescent="0.35">
      <c r="A92" s="13">
        <v>91</v>
      </c>
      <c r="B92" s="12" t="s">
        <v>37</v>
      </c>
      <c r="C92" s="12" t="s">
        <v>36</v>
      </c>
      <c r="D92" s="12" t="s">
        <v>28</v>
      </c>
      <c r="E92" s="12" t="s">
        <v>32</v>
      </c>
      <c r="F92" s="12" t="s">
        <v>35</v>
      </c>
      <c r="G92" s="11">
        <v>29172</v>
      </c>
      <c r="H92" s="10">
        <v>22750</v>
      </c>
      <c r="I92" s="1">
        <f>H92*12%</f>
        <v>2730</v>
      </c>
      <c r="J92">
        <f>IF(H92&gt;20000,20%*H92,15%*H92)</f>
        <v>4550</v>
      </c>
      <c r="K92">
        <f>IF(OR(D92="Sales",D92="Mktg"),3000,0)</f>
        <v>3000</v>
      </c>
      <c r="L92" s="1">
        <f>12%*H92</f>
        <v>2730</v>
      </c>
      <c r="M92">
        <f>IF(H92&lt;5000,50,IF(H92&lt;10000,100,IF(H92&lt;15000,150,IF(H92&lt;20000,200,250))))</f>
        <v>250</v>
      </c>
      <c r="N92" cm="1">
        <f t="array" ref="N92">_xlfn.IFS(H92&lt;5000,50,H92&lt;10000,100,H92&lt;15000,150,H92&lt;20000,200,H92&gt;=20000,250)</f>
        <v>250</v>
      </c>
      <c r="O92">
        <f>IF(AND(D96=$D$6,E92=$E$2),1500,0)</f>
        <v>0</v>
      </c>
      <c r="P92">
        <f>IF(F92=$F$3,0,3000)</f>
        <v>3000</v>
      </c>
      <c r="Q92">
        <f>IF(NOT(F92="CUTTACK"),3000,0)</f>
        <v>3000</v>
      </c>
      <c r="R92">
        <f>IF(OR(AND(E92="north",D92="r&amp;d"),AND(E92="south",D92="admin"),AND(E92="west",D92="sales"),AND(E92="east",D92="mktg")),5000,0)</f>
        <v>0</v>
      </c>
      <c r="S92" t="str">
        <f ca="1">IF(DATEDIF(G92, TODAY(),"Y")&gt;30,"RETIRED","IN SERVICE")</f>
        <v>RETIRED</v>
      </c>
      <c r="T92" t="str">
        <f>IF(YEAR(G92) &lt;1995,"RETIRED","IN SERVICE")</f>
        <v>RETIRED</v>
      </c>
      <c r="U92" t="str">
        <f>IF(G92&lt;DATE(1995,7,21),"RETIRED","IN SERVICE")</f>
        <v>RETIRED</v>
      </c>
    </row>
    <row r="93" spans="1:21" x14ac:dyDescent="0.35">
      <c r="A93" s="13">
        <v>92</v>
      </c>
      <c r="B93" s="12" t="s">
        <v>34</v>
      </c>
      <c r="C93" s="12" t="s">
        <v>33</v>
      </c>
      <c r="D93" s="12" t="s">
        <v>22</v>
      </c>
      <c r="E93" s="12" t="s">
        <v>32</v>
      </c>
      <c r="F93" s="12" t="s">
        <v>31</v>
      </c>
      <c r="G93" s="11">
        <v>32603</v>
      </c>
      <c r="H93" s="10">
        <v>17325</v>
      </c>
      <c r="I93" s="1">
        <f>H93*12%</f>
        <v>2079</v>
      </c>
      <c r="J93">
        <f>IF(H93&gt;20000,20%*H93,15%*H93)</f>
        <v>2598.75</v>
      </c>
      <c r="K93">
        <f>IF(OR(D93="Sales",D93="Mktg"),3000,0)</f>
        <v>3000</v>
      </c>
      <c r="L93" s="1">
        <f>12%*H93</f>
        <v>2079</v>
      </c>
      <c r="M93">
        <f>IF(H93&lt;5000,50,IF(H93&lt;10000,100,IF(H93&lt;15000,150,IF(H93&lt;20000,200,250))))</f>
        <v>200</v>
      </c>
      <c r="N93" cm="1">
        <f t="array" ref="N93">_xlfn.IFS(H93&lt;5000,50,H93&lt;10000,100,H93&lt;15000,150,H93&lt;20000,200,H93&gt;=20000,250)</f>
        <v>200</v>
      </c>
      <c r="O93">
        <f>IF(AND(D97=$D$6,E93=$E$2),1500,0)</f>
        <v>0</v>
      </c>
      <c r="P93">
        <f>IF(F93=$F$3,0,3000)</f>
        <v>3000</v>
      </c>
      <c r="Q93">
        <f>IF(NOT(F93="CUTTACK"),3000,0)</f>
        <v>3000</v>
      </c>
      <c r="R93">
        <f>IF(OR(AND(E93="north",D93="r&amp;d"),AND(E93="south",D93="admin"),AND(E93="west",D93="sales"),AND(E93="east",D93="mktg")),5000,0)</f>
        <v>5000</v>
      </c>
      <c r="S93" t="str">
        <f ca="1">IF(DATEDIF(G93, TODAY(),"Y")&gt;30,"RETIRED","IN SERVICE")</f>
        <v>RETIRED</v>
      </c>
      <c r="T93" t="str">
        <f>IF(YEAR(G93) &lt;1995,"RETIRED","IN SERVICE")</f>
        <v>RETIRED</v>
      </c>
      <c r="U93" t="str">
        <f>IF(G93&lt;DATE(1995,7,21),"RETIRED","IN SERVICE")</f>
        <v>RETIRED</v>
      </c>
    </row>
    <row r="94" spans="1:21" x14ac:dyDescent="0.35">
      <c r="A94" s="13">
        <v>93</v>
      </c>
      <c r="B94" s="12" t="s">
        <v>30</v>
      </c>
      <c r="C94" s="12" t="s">
        <v>29</v>
      </c>
      <c r="D94" s="12" t="s">
        <v>28</v>
      </c>
      <c r="E94" s="12" t="s">
        <v>1</v>
      </c>
      <c r="F94" s="12" t="s">
        <v>21</v>
      </c>
      <c r="G94" s="11">
        <v>32604</v>
      </c>
      <c r="H94" s="10">
        <v>17325</v>
      </c>
      <c r="I94" s="1">
        <f>H94*12%</f>
        <v>2079</v>
      </c>
      <c r="J94">
        <f>IF(H94&gt;20000,20%*H94,15%*H94)</f>
        <v>2598.75</v>
      </c>
      <c r="K94">
        <f>IF(OR(D94="Sales",D94="Mktg"),3000,0)</f>
        <v>3000</v>
      </c>
      <c r="L94" s="1">
        <f>12%*H94</f>
        <v>2079</v>
      </c>
      <c r="M94">
        <f>IF(H94&lt;5000,50,IF(H94&lt;10000,100,IF(H94&lt;15000,150,IF(H94&lt;20000,200,250))))</f>
        <v>200</v>
      </c>
      <c r="N94" cm="1">
        <f t="array" ref="N94">_xlfn.IFS(H94&lt;5000,50,H94&lt;10000,100,H94&lt;15000,150,H94&lt;20000,200,H94&gt;=20000,250)</f>
        <v>200</v>
      </c>
      <c r="O94">
        <f>IF(AND(D98=$D$6,E94=$E$2),1500,0)</f>
        <v>0</v>
      </c>
      <c r="P94">
        <f>IF(F94=$F$3,0,3000)</f>
        <v>3000</v>
      </c>
      <c r="Q94">
        <f>IF(NOT(F94="CUTTACK"),3000,0)</f>
        <v>3000</v>
      </c>
      <c r="R94">
        <f>IF(OR(AND(E94="north",D94="r&amp;d"),AND(E94="south",D94="admin"),AND(E94="west",D94="sales"),AND(E94="east",D94="mktg")),5000,0)</f>
        <v>0</v>
      </c>
      <c r="S94" t="str">
        <f ca="1">IF(DATEDIF(G94, TODAY(),"Y")&gt;30,"RETIRED","IN SERVICE")</f>
        <v>RETIRED</v>
      </c>
      <c r="T94" t="str">
        <f>IF(YEAR(G94) &lt;1995,"RETIRED","IN SERVICE")</f>
        <v>RETIRED</v>
      </c>
      <c r="U94" t="str">
        <f>IF(G94&lt;DATE(1995,7,21),"RETIRED","IN SERVICE")</f>
        <v>RETIRED</v>
      </c>
    </row>
    <row r="95" spans="1:21" x14ac:dyDescent="0.35">
      <c r="A95" s="9">
        <v>94</v>
      </c>
      <c r="B95" s="8" t="s">
        <v>27</v>
      </c>
      <c r="C95" s="8" t="s">
        <v>26</v>
      </c>
      <c r="D95" s="8" t="s">
        <v>22</v>
      </c>
      <c r="E95" s="8" t="s">
        <v>6</v>
      </c>
      <c r="F95" s="8" t="s">
        <v>25</v>
      </c>
      <c r="G95" s="7">
        <v>32605</v>
      </c>
      <c r="H95" s="6">
        <v>17325</v>
      </c>
      <c r="I95" s="1">
        <f>H95*12%</f>
        <v>2079</v>
      </c>
      <c r="J95">
        <f>IF(H95&gt;20000,20%*H95,15%*H95)</f>
        <v>2598.75</v>
      </c>
      <c r="K95">
        <f>IF(OR(D95="Sales",D95="Mktg"),3000,0)</f>
        <v>3000</v>
      </c>
      <c r="L95" s="1">
        <f>12%*H95</f>
        <v>2079</v>
      </c>
      <c r="M95">
        <f>IF(H95&lt;5000,50,IF(H95&lt;10000,100,IF(H95&lt;15000,150,IF(H95&lt;20000,200,250))))</f>
        <v>200</v>
      </c>
      <c r="N95" cm="1">
        <f t="array" ref="N95">_xlfn.IFS(H95&lt;5000,50,H95&lt;10000,100,H95&lt;15000,150,H95&lt;20000,200,H95&gt;=20000,250)</f>
        <v>200</v>
      </c>
      <c r="O95">
        <f>IF(AND(D99=$D$6,E95=$E$2),1500,0)</f>
        <v>0</v>
      </c>
      <c r="P95">
        <f>IF(F95=$F$3,0,3000)</f>
        <v>3000</v>
      </c>
      <c r="Q95">
        <f>IF(NOT(F95="CUTTACK"),3000,0)</f>
        <v>3000</v>
      </c>
      <c r="R95">
        <f>IF(OR(AND(E95="north",D95="r&amp;d"),AND(E95="south",D95="admin"),AND(E95="west",D95="sales"),AND(E95="east",D95="mktg")),5000,0)</f>
        <v>0</v>
      </c>
      <c r="S95" t="str">
        <f ca="1">IF(DATEDIF(G95, TODAY(),"Y")&gt;30,"RETIRED","IN SERVICE")</f>
        <v>RETIRED</v>
      </c>
      <c r="T95" t="str">
        <f>IF(YEAR(G95) &lt;1995,"RETIRED","IN SERVICE")</f>
        <v>RETIRED</v>
      </c>
      <c r="U95" t="str">
        <f>IF(G95&lt;DATE(1995,7,21),"RETIRED","IN SERVICE")</f>
        <v>RETIRED</v>
      </c>
    </row>
    <row r="96" spans="1:21" x14ac:dyDescent="0.35">
      <c r="A96" s="9">
        <v>95</v>
      </c>
      <c r="B96" s="8" t="s">
        <v>24</v>
      </c>
      <c r="C96" s="8" t="s">
        <v>23</v>
      </c>
      <c r="D96" s="8" t="s">
        <v>22</v>
      </c>
      <c r="E96" s="8" t="s">
        <v>1</v>
      </c>
      <c r="F96" s="8" t="s">
        <v>21</v>
      </c>
      <c r="G96" s="7">
        <v>32606</v>
      </c>
      <c r="H96" s="6">
        <v>17325</v>
      </c>
      <c r="I96" s="1">
        <f>H96*12%</f>
        <v>2079</v>
      </c>
      <c r="J96">
        <f>IF(H96&gt;20000,20%*H96,15%*H96)</f>
        <v>2598.75</v>
      </c>
      <c r="K96">
        <f>IF(OR(D96="Sales",D96="Mktg"),3000,0)</f>
        <v>3000</v>
      </c>
      <c r="L96" s="1">
        <f>12%*H96</f>
        <v>2079</v>
      </c>
      <c r="M96">
        <f>IF(H96&lt;5000,50,IF(H96&lt;10000,100,IF(H96&lt;15000,150,IF(H96&lt;20000,200,250))))</f>
        <v>200</v>
      </c>
      <c r="N96" cm="1">
        <f t="array" ref="N96">_xlfn.IFS(H96&lt;5000,50,H96&lt;10000,100,H96&lt;15000,150,H96&lt;20000,200,H96&gt;=20000,250)</f>
        <v>200</v>
      </c>
      <c r="O96">
        <f>IF(AND(D100=$D$6,E96=$E$2),1500,0)</f>
        <v>0</v>
      </c>
      <c r="P96">
        <f>IF(F96=$F$3,0,3000)</f>
        <v>3000</v>
      </c>
      <c r="Q96">
        <f>IF(NOT(F96="CUTTACK"),3000,0)</f>
        <v>3000</v>
      </c>
      <c r="R96">
        <f>IF(OR(AND(E96="north",D96="r&amp;d"),AND(E96="south",D96="admin"),AND(E96="west",D96="sales"),AND(E96="east",D96="mktg")),5000,0)</f>
        <v>0</v>
      </c>
      <c r="S96" t="str">
        <f ca="1">IF(DATEDIF(G96, TODAY(),"Y")&gt;30,"RETIRED","IN SERVICE")</f>
        <v>RETIRED</v>
      </c>
      <c r="T96" t="str">
        <f>IF(YEAR(G96) &lt;1995,"RETIRED","IN SERVICE")</f>
        <v>RETIRED</v>
      </c>
      <c r="U96" t="str">
        <f>IF(G96&lt;DATE(1995,7,21),"RETIRED","IN SERVICE")</f>
        <v>RETIRED</v>
      </c>
    </row>
    <row r="97" spans="1:21" x14ac:dyDescent="0.35">
      <c r="A97" s="9">
        <v>96</v>
      </c>
      <c r="B97" s="8" t="s">
        <v>20</v>
      </c>
      <c r="C97" s="8" t="s">
        <v>19</v>
      </c>
      <c r="D97" s="8" t="s">
        <v>15</v>
      </c>
      <c r="E97" s="8" t="s">
        <v>6</v>
      </c>
      <c r="F97" s="8" t="s">
        <v>18</v>
      </c>
      <c r="G97" s="7">
        <v>32607</v>
      </c>
      <c r="H97" s="6">
        <v>17325</v>
      </c>
      <c r="I97" s="1">
        <f>H97*12%</f>
        <v>2079</v>
      </c>
      <c r="J97">
        <f>IF(H97&gt;20000,20%*H97,15%*H97)</f>
        <v>2598.75</v>
      </c>
      <c r="K97">
        <f>IF(OR(D97="Sales",D97="Mktg"),3000,0)</f>
        <v>0</v>
      </c>
      <c r="L97" s="1">
        <f>12%*H97</f>
        <v>2079</v>
      </c>
      <c r="M97">
        <f>IF(H97&lt;5000,50,IF(H97&lt;10000,100,IF(H97&lt;15000,150,IF(H97&lt;20000,200,250))))</f>
        <v>200</v>
      </c>
      <c r="N97" cm="1">
        <f t="array" ref="N97">_xlfn.IFS(H97&lt;5000,50,H97&lt;10000,100,H97&lt;15000,150,H97&lt;20000,200,H97&gt;=20000,250)</f>
        <v>200</v>
      </c>
      <c r="O97">
        <f>IF(AND(D101=$D$6,E97=$E$2),1500,0)</f>
        <v>0</v>
      </c>
      <c r="P97">
        <f>IF(F97=$F$3,0,3000)</f>
        <v>3000</v>
      </c>
      <c r="Q97">
        <f>IF(NOT(F97="CUTTACK"),3000,0)</f>
        <v>3000</v>
      </c>
      <c r="R97">
        <f>IF(OR(AND(E97="north",D97="r&amp;d"),AND(E97="south",D97="admin"),AND(E97="west",D97="sales"),AND(E97="east",D97="mktg")),5000,0)</f>
        <v>0</v>
      </c>
      <c r="S97" t="str">
        <f ca="1">IF(DATEDIF(G97, TODAY(),"Y")&gt;30,"RETIRED","IN SERVICE")</f>
        <v>RETIRED</v>
      </c>
      <c r="T97" t="str">
        <f>IF(YEAR(G97) &lt;1995,"RETIRED","IN SERVICE")</f>
        <v>RETIRED</v>
      </c>
      <c r="U97" t="str">
        <f>IF(G97&lt;DATE(1995,7,21),"RETIRED","IN SERVICE")</f>
        <v>RETIRED</v>
      </c>
    </row>
    <row r="98" spans="1:21" x14ac:dyDescent="0.35">
      <c r="A98" s="9">
        <v>97</v>
      </c>
      <c r="B98" s="8" t="s">
        <v>17</v>
      </c>
      <c r="C98" s="8" t="s">
        <v>16</v>
      </c>
      <c r="D98" s="8" t="s">
        <v>15</v>
      </c>
      <c r="E98" s="8" t="s">
        <v>1</v>
      </c>
      <c r="F98" s="8" t="s">
        <v>14</v>
      </c>
      <c r="G98" s="7">
        <v>32608</v>
      </c>
      <c r="H98" s="6">
        <v>17325</v>
      </c>
      <c r="I98" s="1">
        <f>H98*12%</f>
        <v>2079</v>
      </c>
      <c r="J98">
        <f>IF(H98&gt;20000,20%*H98,15%*H98)</f>
        <v>2598.75</v>
      </c>
      <c r="K98">
        <f>IF(OR(D98="Sales",D98="Mktg"),3000,0)</f>
        <v>0</v>
      </c>
      <c r="L98" s="1">
        <f>12%*H98</f>
        <v>2079</v>
      </c>
      <c r="M98">
        <f>IF(H98&lt;5000,50,IF(H98&lt;10000,100,IF(H98&lt;15000,150,IF(H98&lt;20000,200,250))))</f>
        <v>200</v>
      </c>
      <c r="N98" cm="1">
        <f t="array" ref="N98">_xlfn.IFS(H98&lt;5000,50,H98&lt;10000,100,H98&lt;15000,150,H98&lt;20000,200,H98&gt;=20000,250)</f>
        <v>200</v>
      </c>
      <c r="O98">
        <f>IF(AND(D102=$D$6,E98=$E$2),1500,0)</f>
        <v>0</v>
      </c>
      <c r="P98">
        <f>IF(F98=$F$3,0,3000)</f>
        <v>3000</v>
      </c>
      <c r="Q98">
        <f>IF(NOT(F98="CUTTACK"),3000,0)</f>
        <v>3000</v>
      </c>
      <c r="R98">
        <f>IF(OR(AND(E98="north",D98="r&amp;d"),AND(E98="south",D98="admin"),AND(E98="west",D98="sales"),AND(E98="east",D98="mktg")),5000,0)</f>
        <v>0</v>
      </c>
      <c r="S98" t="str">
        <f ca="1">IF(DATEDIF(G98, TODAY(),"Y")&gt;30,"RETIRED","IN SERVICE")</f>
        <v>RETIRED</v>
      </c>
      <c r="T98" t="str">
        <f>IF(YEAR(G98) &lt;1995,"RETIRED","IN SERVICE")</f>
        <v>RETIRED</v>
      </c>
      <c r="U98" t="str">
        <f>IF(G98&lt;DATE(1995,7,21),"RETIRED","IN SERVICE")</f>
        <v>RETIRED</v>
      </c>
    </row>
    <row r="99" spans="1:21" x14ac:dyDescent="0.35">
      <c r="A99" s="13">
        <v>98</v>
      </c>
      <c r="B99" s="12" t="s">
        <v>13</v>
      </c>
      <c r="C99" s="12" t="s">
        <v>12</v>
      </c>
      <c r="D99" s="12" t="s">
        <v>11</v>
      </c>
      <c r="E99" s="12" t="s">
        <v>10</v>
      </c>
      <c r="F99" s="12" t="s">
        <v>9</v>
      </c>
      <c r="G99" s="11">
        <v>32609</v>
      </c>
      <c r="H99" s="10">
        <v>17325</v>
      </c>
      <c r="I99" s="1">
        <f>H99*12%</f>
        <v>2079</v>
      </c>
      <c r="J99">
        <f>IF(H99&gt;20000,20%*H99,15%*H99)</f>
        <v>2598.75</v>
      </c>
      <c r="K99">
        <f>IF(OR(D99="Sales",D99="Mktg"),3000,0)</f>
        <v>0</v>
      </c>
      <c r="L99" s="1">
        <f>12%*H99</f>
        <v>2079</v>
      </c>
      <c r="M99">
        <f>IF(H99&lt;5000,50,IF(H99&lt;10000,100,IF(H99&lt;15000,150,IF(H99&lt;20000,200,250))))</f>
        <v>200</v>
      </c>
      <c r="N99" cm="1">
        <f t="array" ref="N99">_xlfn.IFS(H99&lt;5000,50,H99&lt;10000,100,H99&lt;15000,150,H99&lt;20000,200,H99&gt;=20000,250)</f>
        <v>200</v>
      </c>
      <c r="O99">
        <f>IF(AND(D103=$D$6,E99=$E$2),1500,0)</f>
        <v>0</v>
      </c>
      <c r="P99">
        <f>IF(F99=$F$3,0,3000)</f>
        <v>3000</v>
      </c>
      <c r="Q99">
        <f>IF(NOT(F99="CUTTACK"),3000,0)</f>
        <v>3000</v>
      </c>
      <c r="R99">
        <f>IF(OR(AND(E99="north",D99="r&amp;d"),AND(E99="south",D99="admin"),AND(E99="west",D99="sales"),AND(E99="east",D99="mktg")),5000,0)</f>
        <v>0</v>
      </c>
      <c r="S99" t="str">
        <f ca="1">IF(DATEDIF(G99, TODAY(),"Y")&gt;30,"RETIRED","IN SERVICE")</f>
        <v>RETIRED</v>
      </c>
      <c r="T99" t="str">
        <f>IF(YEAR(G99) &lt;1995,"RETIRED","IN SERVICE")</f>
        <v>RETIRED</v>
      </c>
      <c r="U99" t="str">
        <f>IF(G99&lt;DATE(1995,7,21),"RETIRED","IN SERVICE")</f>
        <v>RETIRED</v>
      </c>
    </row>
    <row r="100" spans="1:21" x14ac:dyDescent="0.35">
      <c r="A100" s="9">
        <v>99</v>
      </c>
      <c r="B100" s="8" t="s">
        <v>8</v>
      </c>
      <c r="C100" s="8" t="s">
        <v>7</v>
      </c>
      <c r="D100" s="8" t="s">
        <v>2</v>
      </c>
      <c r="E100" s="8" t="s">
        <v>6</v>
      </c>
      <c r="F100" s="8" t="s">
        <v>5</v>
      </c>
      <c r="G100" s="7">
        <v>35794</v>
      </c>
      <c r="H100" s="6">
        <v>10500</v>
      </c>
      <c r="I100" s="1">
        <f>H100*12%</f>
        <v>1260</v>
      </c>
      <c r="J100">
        <f>IF(H100&gt;20000,20%*H100,15%*H100)</f>
        <v>1575</v>
      </c>
      <c r="K100">
        <f>IF(OR(D100="Sales",D100="Mktg"),3000,0)</f>
        <v>0</v>
      </c>
      <c r="L100" s="1">
        <f>12%*H100</f>
        <v>1260</v>
      </c>
      <c r="M100">
        <f>IF(H100&lt;5000,50,IF(H100&lt;10000,100,IF(H100&lt;15000,150,IF(H100&lt;20000,200,250))))</f>
        <v>150</v>
      </c>
      <c r="N100" cm="1">
        <f t="array" ref="N100">_xlfn.IFS(H100&lt;5000,50,H100&lt;10000,100,H100&lt;15000,150,H100&lt;20000,200,H100&gt;=20000,250)</f>
        <v>150</v>
      </c>
      <c r="O100">
        <f>IF(AND(D104=$D$6,E100=$E$2),1500,0)</f>
        <v>0</v>
      </c>
      <c r="P100">
        <f>IF(F100=$F$3,0,3000)</f>
        <v>3000</v>
      </c>
      <c r="Q100">
        <f>IF(NOT(F100="CUTTACK"),3000,0)</f>
        <v>3000</v>
      </c>
      <c r="R100">
        <f>IF(OR(AND(E100="north",D100="r&amp;d"),AND(E100="south",D100="admin"),AND(E100="west",D100="sales"),AND(E100="east",D100="mktg")),5000,0)</f>
        <v>0</v>
      </c>
      <c r="S100" t="str">
        <f ca="1">IF(DATEDIF(G100, TODAY(),"Y")&gt;30,"RETIRED","IN SERVICE")</f>
        <v>IN SERVICE</v>
      </c>
      <c r="T100" t="str">
        <f>IF(YEAR(G100) &lt;1995,"RETIRED","IN SERVICE")</f>
        <v>IN SERVICE</v>
      </c>
      <c r="U100" t="str">
        <f>IF(G100&lt;DATE(1995,7,21),"RETIRED","IN SERVICE")</f>
        <v>IN SERVICE</v>
      </c>
    </row>
    <row r="101" spans="1:21" x14ac:dyDescent="0.35">
      <c r="A101" s="5">
        <v>100</v>
      </c>
      <c r="B101" s="4" t="s">
        <v>4</v>
      </c>
      <c r="C101" s="4" t="s">
        <v>3</v>
      </c>
      <c r="D101" s="4" t="s">
        <v>2</v>
      </c>
      <c r="E101" s="4" t="s">
        <v>1</v>
      </c>
      <c r="F101" s="4" t="s">
        <v>0</v>
      </c>
      <c r="G101" s="3">
        <v>36193</v>
      </c>
      <c r="H101" s="2">
        <v>7875</v>
      </c>
      <c r="I101" s="1">
        <f>H101*12%</f>
        <v>945</v>
      </c>
      <c r="J101">
        <f>IF(H101&gt;20000,20%*H101,15%*H101)</f>
        <v>1181.25</v>
      </c>
      <c r="K101">
        <f>IF(OR(D101="Sales",D101="Mktg"),3000,0)</f>
        <v>0</v>
      </c>
      <c r="L101" s="1">
        <f>12%*H101</f>
        <v>945</v>
      </c>
      <c r="M101">
        <f>IF(H101&lt;5000,50,IF(H101&lt;10000,100,IF(H101&lt;15000,150,IF(H101&lt;20000,200,250))))</f>
        <v>100</v>
      </c>
      <c r="N101" cm="1">
        <f t="array" ref="N101">_xlfn.IFS(H101&lt;5000,50,H101&lt;10000,100,H101&lt;15000,150,H101&lt;20000,200,H101&gt;=20000,250)</f>
        <v>100</v>
      </c>
      <c r="O101">
        <f>IF(AND(D105=$D$6,E101=$E$2),1500,0)</f>
        <v>0</v>
      </c>
      <c r="P101">
        <f>IF(F101=$F$3,0,3000)</f>
        <v>3000</v>
      </c>
      <c r="Q101">
        <f>IF(NOT(F101="CUTTACK"),3000,0)</f>
        <v>3000</v>
      </c>
      <c r="R101">
        <f>IF(OR(AND(E101="north",D101="r&amp;d"),AND(E101="south",D101="admin"),AND(E101="west",D101="sales"),AND(E101="east",D101="mktg")),5000,0)</f>
        <v>0</v>
      </c>
      <c r="S101" t="str">
        <f ca="1">IF(DATEDIF(G101, TODAY(),"Y")&gt;30,"RETIRED","IN SERVICE")</f>
        <v>IN SERVICE</v>
      </c>
      <c r="T101" t="str">
        <f>IF(YEAR(G101) &lt;1995,"RETIRED","IN SERVICE")</f>
        <v>IN SERVICE</v>
      </c>
      <c r="U101" t="str">
        <f>IF(G101&lt;DATE(1995,7,21),"RETIRED","IN SERVICE")</f>
        <v>IN SERVICE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2025-07-21T14:26:49Z</dcterms:created>
  <dcterms:modified xsi:type="dcterms:W3CDTF">2025-07-21T14:27:04Z</dcterms:modified>
</cp:coreProperties>
</file>