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Pictures\OneDrive\Desktop\"/>
    </mc:Choice>
  </mc:AlternateContent>
  <xr:revisionPtr revIDLastSave="0" documentId="13_ncr:1_{8FED88E5-A88D-409D-859B-92E4150C1785}" xr6:coauthVersionLast="47" xr6:coauthVersionMax="47" xr10:uidLastSave="{00000000-0000-0000-0000-000000000000}"/>
  <bookViews>
    <workbookView xWindow="120" yWindow="0" windowWidth="22920" windowHeight="12240" activeTab="1" xr2:uid="{ACF8480B-BBF0-4043-8D7B-8AD810CC5F9F}"/>
  </bookViews>
  <sheets>
    <sheet name="Sheet1" sheetId="1" r:id="rId1"/>
    <sheet name="Dashboard" sheetId="2" r:id="rId2"/>
  </sheets>
  <definedNames>
    <definedName name="_xlchart.v5.0" hidden="1">Dashboard!$C$55</definedName>
    <definedName name="_xlchart.v5.1" hidden="1">Dashboard!$D$55:$AC$55</definedName>
    <definedName name="_xlchart.v5.2" hidden="1">Dashboard!$D$56:$AC$56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CL5" i="1"/>
  <c r="BI6" i="1"/>
  <c r="BE6" i="1"/>
  <c r="B21" i="1"/>
  <c r="C21" i="1" s="1"/>
  <c r="D21" i="1"/>
  <c r="E21" i="1"/>
  <c r="F21" i="1" s="1"/>
  <c r="G21" i="1"/>
  <c r="H21" i="1" s="1"/>
  <c r="I21" i="1"/>
  <c r="K21" i="1"/>
  <c r="L21" i="1"/>
  <c r="M21" i="1" s="1"/>
  <c r="B22" i="1"/>
  <c r="C22" i="1" s="1"/>
  <c r="Y22" i="1" s="1"/>
  <c r="D22" i="1"/>
  <c r="E22" i="1"/>
  <c r="F22" i="1" s="1"/>
  <c r="G22" i="1"/>
  <c r="H22" i="1" s="1"/>
  <c r="I22" i="1"/>
  <c r="K22" i="1"/>
  <c r="L22" i="1"/>
  <c r="M22" i="1" s="1"/>
  <c r="B23" i="1"/>
  <c r="C23" i="1" s="1"/>
  <c r="D23" i="1"/>
  <c r="E23" i="1"/>
  <c r="F23" i="1" s="1"/>
  <c r="G23" i="1"/>
  <c r="H23" i="1" s="1"/>
  <c r="I23" i="1"/>
  <c r="K23" i="1"/>
  <c r="S23" i="1" s="1"/>
  <c r="L23" i="1"/>
  <c r="M23" i="1" s="1"/>
  <c r="B24" i="1"/>
  <c r="C24" i="1" s="1"/>
  <c r="X24" i="1" s="1"/>
  <c r="D24" i="1"/>
  <c r="E24" i="1"/>
  <c r="F24" i="1" s="1"/>
  <c r="G24" i="1"/>
  <c r="H24" i="1" s="1"/>
  <c r="I24" i="1"/>
  <c r="K24" i="1"/>
  <c r="S24" i="1" s="1"/>
  <c r="L24" i="1"/>
  <c r="M24" i="1" s="1"/>
  <c r="B25" i="1"/>
  <c r="C25" i="1" s="1"/>
  <c r="D25" i="1"/>
  <c r="E25" i="1"/>
  <c r="F25" i="1" s="1"/>
  <c r="G25" i="1"/>
  <c r="H25" i="1" s="1"/>
  <c r="I25" i="1"/>
  <c r="K25" i="1"/>
  <c r="S25" i="1" s="1"/>
  <c r="L25" i="1"/>
  <c r="M25" i="1" s="1"/>
  <c r="B26" i="1"/>
  <c r="C26" i="1" s="1"/>
  <c r="X26" i="1" s="1"/>
  <c r="D26" i="1"/>
  <c r="E26" i="1"/>
  <c r="F26" i="1" s="1"/>
  <c r="G26" i="1"/>
  <c r="H26" i="1" s="1"/>
  <c r="I26" i="1"/>
  <c r="K26" i="1"/>
  <c r="N26" i="1" s="1"/>
  <c r="L26" i="1"/>
  <c r="M26" i="1" s="1"/>
  <c r="B27" i="1"/>
  <c r="C27" i="1" s="1"/>
  <c r="D27" i="1"/>
  <c r="E27" i="1"/>
  <c r="F27" i="1" s="1"/>
  <c r="G27" i="1"/>
  <c r="H27" i="1" s="1"/>
  <c r="I27" i="1"/>
  <c r="K27" i="1"/>
  <c r="L27" i="1"/>
  <c r="M27" i="1" s="1"/>
  <c r="B28" i="1"/>
  <c r="C28" i="1" s="1"/>
  <c r="X28" i="1" s="1"/>
  <c r="D28" i="1"/>
  <c r="E28" i="1"/>
  <c r="F28" i="1" s="1"/>
  <c r="G28" i="1"/>
  <c r="H28" i="1" s="1"/>
  <c r="I28" i="1"/>
  <c r="K28" i="1"/>
  <c r="L28" i="1"/>
  <c r="M28" i="1" s="1"/>
  <c r="B29" i="1"/>
  <c r="C29" i="1" s="1"/>
  <c r="D29" i="1"/>
  <c r="E29" i="1"/>
  <c r="F29" i="1" s="1"/>
  <c r="G29" i="1"/>
  <c r="H29" i="1" s="1"/>
  <c r="I29" i="1"/>
  <c r="K29" i="1"/>
  <c r="R29" i="1" s="1"/>
  <c r="L29" i="1"/>
  <c r="M29" i="1" s="1"/>
  <c r="B30" i="1"/>
  <c r="C30" i="1" s="1"/>
  <c r="X30" i="1" s="1"/>
  <c r="D30" i="1"/>
  <c r="E30" i="1"/>
  <c r="F30" i="1" s="1"/>
  <c r="G30" i="1"/>
  <c r="H30" i="1" s="1"/>
  <c r="I30" i="1"/>
  <c r="K30" i="1"/>
  <c r="L30" i="1"/>
  <c r="M30" i="1" s="1"/>
  <c r="B31" i="1"/>
  <c r="C31" i="1" s="1"/>
  <c r="D31" i="1"/>
  <c r="E31" i="1"/>
  <c r="F31" i="1" s="1"/>
  <c r="G31" i="1"/>
  <c r="H31" i="1" s="1"/>
  <c r="I31" i="1"/>
  <c r="K31" i="1"/>
  <c r="L31" i="1"/>
  <c r="M31" i="1" s="1"/>
  <c r="B32" i="1"/>
  <c r="C32" i="1" s="1"/>
  <c r="X32" i="1" s="1"/>
  <c r="D32" i="1"/>
  <c r="E32" i="1"/>
  <c r="F32" i="1" s="1"/>
  <c r="G32" i="1"/>
  <c r="H32" i="1" s="1"/>
  <c r="I32" i="1"/>
  <c r="K32" i="1"/>
  <c r="L32" i="1"/>
  <c r="M32" i="1" s="1"/>
  <c r="B33" i="1"/>
  <c r="C33" i="1" s="1"/>
  <c r="D33" i="1"/>
  <c r="E33" i="1"/>
  <c r="F33" i="1" s="1"/>
  <c r="G33" i="1"/>
  <c r="H33" i="1" s="1"/>
  <c r="I33" i="1"/>
  <c r="K33" i="1"/>
  <c r="S33" i="1" s="1"/>
  <c r="L33" i="1"/>
  <c r="M33" i="1" s="1"/>
  <c r="B34" i="1"/>
  <c r="C34" i="1" s="1"/>
  <c r="X34" i="1" s="1"/>
  <c r="D34" i="1"/>
  <c r="E34" i="1"/>
  <c r="F34" i="1" s="1"/>
  <c r="G34" i="1"/>
  <c r="H34" i="1" s="1"/>
  <c r="I34" i="1"/>
  <c r="K34" i="1"/>
  <c r="L34" i="1"/>
  <c r="M34" i="1" s="1"/>
  <c r="B35" i="1"/>
  <c r="C35" i="1" s="1"/>
  <c r="D35" i="1"/>
  <c r="E35" i="1"/>
  <c r="F35" i="1" s="1"/>
  <c r="G35" i="1"/>
  <c r="H35" i="1" s="1"/>
  <c r="I35" i="1"/>
  <c r="K35" i="1"/>
  <c r="L35" i="1"/>
  <c r="M35" i="1" s="1"/>
  <c r="B36" i="1"/>
  <c r="C36" i="1" s="1"/>
  <c r="X36" i="1" s="1"/>
  <c r="D36" i="1"/>
  <c r="E36" i="1"/>
  <c r="F36" i="1" s="1"/>
  <c r="G36" i="1"/>
  <c r="H36" i="1" s="1"/>
  <c r="I36" i="1"/>
  <c r="K36" i="1"/>
  <c r="L36" i="1"/>
  <c r="M36" i="1" s="1"/>
  <c r="B37" i="1"/>
  <c r="C37" i="1" s="1"/>
  <c r="D37" i="1"/>
  <c r="E37" i="1"/>
  <c r="F37" i="1" s="1"/>
  <c r="G37" i="1"/>
  <c r="H37" i="1" s="1"/>
  <c r="I37" i="1"/>
  <c r="K37" i="1"/>
  <c r="L37" i="1"/>
  <c r="M37" i="1" s="1"/>
  <c r="B38" i="1"/>
  <c r="C38" i="1" s="1"/>
  <c r="Y38" i="1" s="1"/>
  <c r="D38" i="1"/>
  <c r="E38" i="1"/>
  <c r="F38" i="1" s="1"/>
  <c r="G38" i="1"/>
  <c r="H38" i="1" s="1"/>
  <c r="I38" i="1"/>
  <c r="K38" i="1"/>
  <c r="R38" i="1" s="1"/>
  <c r="L38" i="1"/>
  <c r="M38" i="1" s="1"/>
  <c r="B39" i="1"/>
  <c r="C39" i="1" s="1"/>
  <c r="D39" i="1"/>
  <c r="E39" i="1"/>
  <c r="F39" i="1" s="1"/>
  <c r="G39" i="1"/>
  <c r="H39" i="1" s="1"/>
  <c r="I39" i="1"/>
  <c r="K39" i="1"/>
  <c r="L39" i="1"/>
  <c r="M39" i="1" s="1"/>
  <c r="B40" i="1"/>
  <c r="C40" i="1" s="1"/>
  <c r="X40" i="1" s="1"/>
  <c r="D40" i="1"/>
  <c r="E40" i="1"/>
  <c r="F40" i="1" s="1"/>
  <c r="G40" i="1"/>
  <c r="H40" i="1" s="1"/>
  <c r="I40" i="1"/>
  <c r="K40" i="1"/>
  <c r="L40" i="1"/>
  <c r="M40" i="1" s="1"/>
  <c r="B41" i="1"/>
  <c r="C41" i="1" s="1"/>
  <c r="D41" i="1"/>
  <c r="E41" i="1"/>
  <c r="F41" i="1" s="1"/>
  <c r="G41" i="1"/>
  <c r="H41" i="1" s="1"/>
  <c r="I41" i="1"/>
  <c r="K41" i="1"/>
  <c r="S41" i="1" s="1"/>
  <c r="L41" i="1"/>
  <c r="M41" i="1" s="1"/>
  <c r="B42" i="1"/>
  <c r="C42" i="1" s="1"/>
  <c r="X42" i="1" s="1"/>
  <c r="D42" i="1"/>
  <c r="E42" i="1"/>
  <c r="F42" i="1" s="1"/>
  <c r="G42" i="1"/>
  <c r="H42" i="1" s="1"/>
  <c r="I42" i="1"/>
  <c r="K42" i="1"/>
  <c r="N42" i="1" s="1"/>
  <c r="O42" i="1" s="1"/>
  <c r="BG42" i="1" s="1"/>
  <c r="BH42" i="1" s="1"/>
  <c r="L42" i="1"/>
  <c r="M42" i="1" s="1"/>
  <c r="B43" i="1"/>
  <c r="C43" i="1" s="1"/>
  <c r="D43" i="1"/>
  <c r="E43" i="1"/>
  <c r="F43" i="1" s="1"/>
  <c r="G43" i="1"/>
  <c r="H43" i="1" s="1"/>
  <c r="I43" i="1"/>
  <c r="K43" i="1"/>
  <c r="L43" i="1"/>
  <c r="M43" i="1" s="1"/>
  <c r="B44" i="1"/>
  <c r="C44" i="1" s="1"/>
  <c r="X44" i="1" s="1"/>
  <c r="D44" i="1"/>
  <c r="E44" i="1"/>
  <c r="F44" i="1" s="1"/>
  <c r="G44" i="1"/>
  <c r="H44" i="1" s="1"/>
  <c r="I44" i="1"/>
  <c r="K44" i="1"/>
  <c r="N44" i="1" s="1"/>
  <c r="L44" i="1"/>
  <c r="M44" i="1" s="1"/>
  <c r="B45" i="1"/>
  <c r="C45" i="1" s="1"/>
  <c r="D45" i="1"/>
  <c r="E45" i="1"/>
  <c r="F45" i="1" s="1"/>
  <c r="G45" i="1"/>
  <c r="H45" i="1" s="1"/>
  <c r="I45" i="1"/>
  <c r="K45" i="1"/>
  <c r="S45" i="1" s="1"/>
  <c r="L45" i="1"/>
  <c r="M45" i="1" s="1"/>
  <c r="B46" i="1"/>
  <c r="C46" i="1" s="1"/>
  <c r="X46" i="1" s="1"/>
  <c r="D46" i="1"/>
  <c r="E46" i="1"/>
  <c r="F46" i="1" s="1"/>
  <c r="G46" i="1"/>
  <c r="H46" i="1" s="1"/>
  <c r="I46" i="1"/>
  <c r="K46" i="1"/>
  <c r="L46" i="1"/>
  <c r="M46" i="1" s="1"/>
  <c r="B47" i="1"/>
  <c r="C47" i="1" s="1"/>
  <c r="D47" i="1"/>
  <c r="E47" i="1"/>
  <c r="F47" i="1" s="1"/>
  <c r="G47" i="1"/>
  <c r="H47" i="1" s="1"/>
  <c r="I47" i="1"/>
  <c r="K47" i="1"/>
  <c r="L47" i="1"/>
  <c r="M47" i="1" s="1"/>
  <c r="B48" i="1"/>
  <c r="C48" i="1" s="1"/>
  <c r="X48" i="1" s="1"/>
  <c r="D48" i="1"/>
  <c r="E48" i="1"/>
  <c r="F48" i="1" s="1"/>
  <c r="G48" i="1"/>
  <c r="H48" i="1" s="1"/>
  <c r="I48" i="1"/>
  <c r="K48" i="1"/>
  <c r="L48" i="1"/>
  <c r="M48" i="1" s="1"/>
  <c r="B49" i="1"/>
  <c r="C49" i="1" s="1"/>
  <c r="D49" i="1"/>
  <c r="E49" i="1"/>
  <c r="F49" i="1" s="1"/>
  <c r="G49" i="1"/>
  <c r="H49" i="1" s="1"/>
  <c r="I49" i="1"/>
  <c r="K49" i="1"/>
  <c r="L49" i="1"/>
  <c r="M49" i="1" s="1"/>
  <c r="B50" i="1"/>
  <c r="C50" i="1" s="1"/>
  <c r="X50" i="1" s="1"/>
  <c r="D50" i="1"/>
  <c r="E50" i="1"/>
  <c r="F50" i="1" s="1"/>
  <c r="G50" i="1"/>
  <c r="H50" i="1" s="1"/>
  <c r="I50" i="1"/>
  <c r="K50" i="1"/>
  <c r="N50" i="1" s="1"/>
  <c r="O50" i="1" s="1"/>
  <c r="BG50" i="1" s="1"/>
  <c r="BH50" i="1" s="1"/>
  <c r="L50" i="1"/>
  <c r="M50" i="1" s="1"/>
  <c r="B51" i="1"/>
  <c r="C51" i="1" s="1"/>
  <c r="D51" i="1"/>
  <c r="E51" i="1"/>
  <c r="F51" i="1" s="1"/>
  <c r="G51" i="1"/>
  <c r="H51" i="1" s="1"/>
  <c r="I51" i="1"/>
  <c r="K51" i="1"/>
  <c r="L51" i="1"/>
  <c r="M51" i="1" s="1"/>
  <c r="B52" i="1"/>
  <c r="C52" i="1" s="1"/>
  <c r="X52" i="1" s="1"/>
  <c r="D52" i="1"/>
  <c r="E52" i="1"/>
  <c r="F52" i="1" s="1"/>
  <c r="G52" i="1"/>
  <c r="H52" i="1" s="1"/>
  <c r="I52" i="1"/>
  <c r="K52" i="1"/>
  <c r="L52" i="1"/>
  <c r="M52" i="1" s="1"/>
  <c r="B53" i="1"/>
  <c r="C53" i="1" s="1"/>
  <c r="D53" i="1"/>
  <c r="E53" i="1"/>
  <c r="F53" i="1" s="1"/>
  <c r="G53" i="1"/>
  <c r="H53" i="1" s="1"/>
  <c r="I53" i="1"/>
  <c r="K53" i="1"/>
  <c r="L53" i="1"/>
  <c r="M53" i="1" s="1"/>
  <c r="B54" i="1"/>
  <c r="C54" i="1" s="1"/>
  <c r="Y54" i="1" s="1"/>
  <c r="D54" i="1"/>
  <c r="E54" i="1"/>
  <c r="F54" i="1" s="1"/>
  <c r="G54" i="1"/>
  <c r="H54" i="1" s="1"/>
  <c r="I54" i="1"/>
  <c r="K54" i="1"/>
  <c r="L54" i="1"/>
  <c r="M54" i="1" s="1"/>
  <c r="B55" i="1"/>
  <c r="C55" i="1" s="1"/>
  <c r="D55" i="1"/>
  <c r="E55" i="1"/>
  <c r="F55" i="1" s="1"/>
  <c r="G55" i="1"/>
  <c r="H55" i="1" s="1"/>
  <c r="I55" i="1"/>
  <c r="K55" i="1"/>
  <c r="N55" i="1" s="1"/>
  <c r="L55" i="1"/>
  <c r="M55" i="1" s="1"/>
  <c r="B56" i="1"/>
  <c r="C56" i="1" s="1"/>
  <c r="X56" i="1" s="1"/>
  <c r="D56" i="1"/>
  <c r="E56" i="1"/>
  <c r="F56" i="1" s="1"/>
  <c r="G56" i="1"/>
  <c r="H56" i="1" s="1"/>
  <c r="I56" i="1"/>
  <c r="K56" i="1"/>
  <c r="L56" i="1"/>
  <c r="M56" i="1" s="1"/>
  <c r="B57" i="1"/>
  <c r="C57" i="1" s="1"/>
  <c r="D57" i="1"/>
  <c r="E57" i="1"/>
  <c r="F57" i="1" s="1"/>
  <c r="G57" i="1"/>
  <c r="H57" i="1" s="1"/>
  <c r="I57" i="1"/>
  <c r="K57" i="1"/>
  <c r="R57" i="1" s="1"/>
  <c r="L57" i="1"/>
  <c r="M57" i="1" s="1"/>
  <c r="B58" i="1"/>
  <c r="C58" i="1" s="1"/>
  <c r="X58" i="1" s="1"/>
  <c r="D58" i="1"/>
  <c r="E58" i="1"/>
  <c r="F58" i="1" s="1"/>
  <c r="G58" i="1"/>
  <c r="H58" i="1" s="1"/>
  <c r="I58" i="1"/>
  <c r="K58" i="1"/>
  <c r="L58" i="1"/>
  <c r="M58" i="1" s="1"/>
  <c r="B59" i="1"/>
  <c r="C59" i="1" s="1"/>
  <c r="D59" i="1"/>
  <c r="E59" i="1"/>
  <c r="F59" i="1" s="1"/>
  <c r="G59" i="1"/>
  <c r="H59" i="1" s="1"/>
  <c r="I59" i="1"/>
  <c r="K59" i="1"/>
  <c r="L59" i="1"/>
  <c r="M59" i="1" s="1"/>
  <c r="B60" i="1"/>
  <c r="C60" i="1" s="1"/>
  <c r="X60" i="1" s="1"/>
  <c r="D60" i="1"/>
  <c r="E60" i="1"/>
  <c r="F60" i="1" s="1"/>
  <c r="G60" i="1"/>
  <c r="H60" i="1" s="1"/>
  <c r="I60" i="1"/>
  <c r="K60" i="1"/>
  <c r="L60" i="1"/>
  <c r="M60" i="1" s="1"/>
  <c r="B61" i="1"/>
  <c r="C61" i="1" s="1"/>
  <c r="D61" i="1"/>
  <c r="E61" i="1"/>
  <c r="F61" i="1" s="1"/>
  <c r="G61" i="1"/>
  <c r="H61" i="1" s="1"/>
  <c r="I61" i="1"/>
  <c r="K61" i="1"/>
  <c r="N61" i="1" s="1"/>
  <c r="O61" i="1" s="1"/>
  <c r="BG61" i="1" s="1"/>
  <c r="BH61" i="1" s="1"/>
  <c r="L61" i="1"/>
  <c r="M61" i="1" s="1"/>
  <c r="B62" i="1"/>
  <c r="C62" i="1" s="1"/>
  <c r="X62" i="1" s="1"/>
  <c r="D62" i="1"/>
  <c r="E62" i="1"/>
  <c r="F62" i="1" s="1"/>
  <c r="G62" i="1"/>
  <c r="H62" i="1" s="1"/>
  <c r="I62" i="1"/>
  <c r="K62" i="1"/>
  <c r="L62" i="1"/>
  <c r="M62" i="1" s="1"/>
  <c r="B63" i="1"/>
  <c r="C63" i="1" s="1"/>
  <c r="D63" i="1"/>
  <c r="E63" i="1"/>
  <c r="F63" i="1" s="1"/>
  <c r="G63" i="1"/>
  <c r="H63" i="1" s="1"/>
  <c r="I63" i="1"/>
  <c r="K63" i="1"/>
  <c r="L63" i="1"/>
  <c r="M63" i="1" s="1"/>
  <c r="B64" i="1"/>
  <c r="C64" i="1" s="1"/>
  <c r="X64" i="1" s="1"/>
  <c r="D64" i="1"/>
  <c r="E64" i="1"/>
  <c r="F64" i="1" s="1"/>
  <c r="G64" i="1"/>
  <c r="H64" i="1" s="1"/>
  <c r="I64" i="1"/>
  <c r="K64" i="1"/>
  <c r="S64" i="1" s="1"/>
  <c r="L64" i="1"/>
  <c r="M64" i="1" s="1"/>
  <c r="B65" i="1"/>
  <c r="C65" i="1" s="1"/>
  <c r="D65" i="1"/>
  <c r="E65" i="1"/>
  <c r="F65" i="1" s="1"/>
  <c r="G65" i="1"/>
  <c r="H65" i="1" s="1"/>
  <c r="I65" i="1"/>
  <c r="K65" i="1"/>
  <c r="L65" i="1"/>
  <c r="M65" i="1" s="1"/>
  <c r="B66" i="1"/>
  <c r="C66" i="1" s="1"/>
  <c r="X66" i="1" s="1"/>
  <c r="D66" i="1"/>
  <c r="E66" i="1"/>
  <c r="F66" i="1" s="1"/>
  <c r="G66" i="1"/>
  <c r="H66" i="1" s="1"/>
  <c r="I66" i="1"/>
  <c r="K66" i="1"/>
  <c r="N66" i="1" s="1"/>
  <c r="O66" i="1" s="1"/>
  <c r="BG66" i="1" s="1"/>
  <c r="BH66" i="1" s="1"/>
  <c r="L66" i="1"/>
  <c r="M66" i="1" s="1"/>
  <c r="B67" i="1"/>
  <c r="C67" i="1" s="1"/>
  <c r="D67" i="1"/>
  <c r="E67" i="1"/>
  <c r="F67" i="1" s="1"/>
  <c r="G67" i="1"/>
  <c r="H67" i="1" s="1"/>
  <c r="I67" i="1"/>
  <c r="K67" i="1"/>
  <c r="N67" i="1" s="1"/>
  <c r="O67" i="1" s="1"/>
  <c r="BG67" i="1" s="1"/>
  <c r="BH67" i="1" s="1"/>
  <c r="L67" i="1"/>
  <c r="M67" i="1" s="1"/>
  <c r="B68" i="1"/>
  <c r="C68" i="1" s="1"/>
  <c r="X68" i="1" s="1"/>
  <c r="D68" i="1"/>
  <c r="E68" i="1"/>
  <c r="F68" i="1" s="1"/>
  <c r="G68" i="1"/>
  <c r="H68" i="1" s="1"/>
  <c r="I68" i="1"/>
  <c r="K68" i="1"/>
  <c r="L68" i="1"/>
  <c r="M68" i="1" s="1"/>
  <c r="B69" i="1"/>
  <c r="C69" i="1" s="1"/>
  <c r="D69" i="1"/>
  <c r="E69" i="1"/>
  <c r="F69" i="1" s="1"/>
  <c r="G69" i="1"/>
  <c r="H69" i="1" s="1"/>
  <c r="I69" i="1"/>
  <c r="K69" i="1"/>
  <c r="L69" i="1"/>
  <c r="M69" i="1" s="1"/>
  <c r="B70" i="1"/>
  <c r="C70" i="1" s="1"/>
  <c r="Y70" i="1" s="1"/>
  <c r="D70" i="1"/>
  <c r="E70" i="1"/>
  <c r="F70" i="1" s="1"/>
  <c r="G70" i="1"/>
  <c r="H70" i="1" s="1"/>
  <c r="I70" i="1"/>
  <c r="K70" i="1"/>
  <c r="L70" i="1"/>
  <c r="M70" i="1" s="1"/>
  <c r="B71" i="1"/>
  <c r="C71" i="1" s="1"/>
  <c r="D71" i="1"/>
  <c r="E71" i="1"/>
  <c r="F71" i="1" s="1"/>
  <c r="G71" i="1"/>
  <c r="H71" i="1" s="1"/>
  <c r="I71" i="1"/>
  <c r="K71" i="1"/>
  <c r="S71" i="1" s="1"/>
  <c r="L71" i="1"/>
  <c r="M71" i="1" s="1"/>
  <c r="B72" i="1"/>
  <c r="C72" i="1" s="1"/>
  <c r="X72" i="1" s="1"/>
  <c r="D72" i="1"/>
  <c r="E72" i="1"/>
  <c r="F72" i="1" s="1"/>
  <c r="G72" i="1"/>
  <c r="H72" i="1" s="1"/>
  <c r="I72" i="1"/>
  <c r="K72" i="1"/>
  <c r="L72" i="1"/>
  <c r="M72" i="1" s="1"/>
  <c r="B73" i="1"/>
  <c r="C73" i="1" s="1"/>
  <c r="D73" i="1"/>
  <c r="E73" i="1"/>
  <c r="F73" i="1" s="1"/>
  <c r="G73" i="1"/>
  <c r="H73" i="1" s="1"/>
  <c r="I73" i="1"/>
  <c r="K73" i="1"/>
  <c r="R73" i="1" s="1"/>
  <c r="L73" i="1"/>
  <c r="M73" i="1" s="1"/>
  <c r="B74" i="1"/>
  <c r="C74" i="1" s="1"/>
  <c r="Y74" i="1" s="1"/>
  <c r="D74" i="1"/>
  <c r="E74" i="1"/>
  <c r="F74" i="1" s="1"/>
  <c r="G74" i="1"/>
  <c r="H74" i="1" s="1"/>
  <c r="I74" i="1"/>
  <c r="K74" i="1"/>
  <c r="L74" i="1"/>
  <c r="M74" i="1" s="1"/>
  <c r="B75" i="1"/>
  <c r="C75" i="1" s="1"/>
  <c r="D75" i="1"/>
  <c r="E75" i="1"/>
  <c r="F75" i="1" s="1"/>
  <c r="G75" i="1"/>
  <c r="H75" i="1" s="1"/>
  <c r="I75" i="1"/>
  <c r="K75" i="1"/>
  <c r="L75" i="1"/>
  <c r="M75" i="1" s="1"/>
  <c r="B76" i="1"/>
  <c r="C76" i="1" s="1"/>
  <c r="X76" i="1" s="1"/>
  <c r="D76" i="1"/>
  <c r="E76" i="1"/>
  <c r="F76" i="1" s="1"/>
  <c r="G76" i="1"/>
  <c r="H76" i="1" s="1"/>
  <c r="I76" i="1"/>
  <c r="K76" i="1"/>
  <c r="L76" i="1"/>
  <c r="M76" i="1" s="1"/>
  <c r="B77" i="1"/>
  <c r="C77" i="1" s="1"/>
  <c r="D77" i="1"/>
  <c r="E77" i="1"/>
  <c r="F77" i="1" s="1"/>
  <c r="G77" i="1"/>
  <c r="H77" i="1" s="1"/>
  <c r="I77" i="1"/>
  <c r="K77" i="1"/>
  <c r="L77" i="1"/>
  <c r="M77" i="1" s="1"/>
  <c r="BX77" i="1" s="1"/>
  <c r="B78" i="1"/>
  <c r="C78" i="1" s="1"/>
  <c r="X78" i="1" s="1"/>
  <c r="D78" i="1"/>
  <c r="E78" i="1"/>
  <c r="F78" i="1" s="1"/>
  <c r="G78" i="1"/>
  <c r="H78" i="1" s="1"/>
  <c r="I78" i="1"/>
  <c r="K78" i="1"/>
  <c r="R78" i="1" s="1"/>
  <c r="L78" i="1"/>
  <c r="M78" i="1" s="1"/>
  <c r="B79" i="1"/>
  <c r="C79" i="1" s="1"/>
  <c r="D79" i="1"/>
  <c r="E79" i="1"/>
  <c r="F79" i="1" s="1"/>
  <c r="G79" i="1"/>
  <c r="H79" i="1" s="1"/>
  <c r="I79" i="1"/>
  <c r="K79" i="1"/>
  <c r="L79" i="1"/>
  <c r="M79" i="1" s="1"/>
  <c r="B80" i="1"/>
  <c r="C80" i="1" s="1"/>
  <c r="X80" i="1" s="1"/>
  <c r="D80" i="1"/>
  <c r="E80" i="1"/>
  <c r="F80" i="1" s="1"/>
  <c r="G80" i="1"/>
  <c r="H80" i="1" s="1"/>
  <c r="I80" i="1"/>
  <c r="K80" i="1"/>
  <c r="L80" i="1"/>
  <c r="M80" i="1" s="1"/>
  <c r="B81" i="1"/>
  <c r="C81" i="1" s="1"/>
  <c r="D81" i="1"/>
  <c r="E81" i="1"/>
  <c r="F81" i="1" s="1"/>
  <c r="G81" i="1"/>
  <c r="H81" i="1" s="1"/>
  <c r="I81" i="1"/>
  <c r="K81" i="1"/>
  <c r="L81" i="1"/>
  <c r="M81" i="1" s="1"/>
  <c r="B82" i="1"/>
  <c r="C82" i="1" s="1"/>
  <c r="X82" i="1" s="1"/>
  <c r="D82" i="1"/>
  <c r="E82" i="1"/>
  <c r="F82" i="1" s="1"/>
  <c r="G82" i="1"/>
  <c r="H82" i="1" s="1"/>
  <c r="I82" i="1"/>
  <c r="K82" i="1"/>
  <c r="R82" i="1" s="1"/>
  <c r="L82" i="1"/>
  <c r="M82" i="1" s="1"/>
  <c r="B83" i="1"/>
  <c r="C83" i="1" s="1"/>
  <c r="D83" i="1"/>
  <c r="E83" i="1"/>
  <c r="F83" i="1" s="1"/>
  <c r="G83" i="1"/>
  <c r="H83" i="1" s="1"/>
  <c r="I83" i="1"/>
  <c r="K83" i="1"/>
  <c r="S83" i="1" s="1"/>
  <c r="L83" i="1"/>
  <c r="M83" i="1" s="1"/>
  <c r="B84" i="1"/>
  <c r="C84" i="1" s="1"/>
  <c r="X84" i="1" s="1"/>
  <c r="D84" i="1"/>
  <c r="E84" i="1"/>
  <c r="F84" i="1" s="1"/>
  <c r="G84" i="1"/>
  <c r="H84" i="1" s="1"/>
  <c r="I84" i="1"/>
  <c r="K84" i="1"/>
  <c r="L84" i="1"/>
  <c r="M84" i="1" s="1"/>
  <c r="B85" i="1"/>
  <c r="C85" i="1" s="1"/>
  <c r="D85" i="1"/>
  <c r="E85" i="1"/>
  <c r="F85" i="1" s="1"/>
  <c r="G85" i="1"/>
  <c r="H85" i="1" s="1"/>
  <c r="I85" i="1"/>
  <c r="K85" i="1"/>
  <c r="S85" i="1" s="1"/>
  <c r="L85" i="1"/>
  <c r="M85" i="1" s="1"/>
  <c r="B86" i="1"/>
  <c r="C86" i="1" s="1"/>
  <c r="Y86" i="1" s="1"/>
  <c r="D86" i="1"/>
  <c r="E86" i="1"/>
  <c r="F86" i="1" s="1"/>
  <c r="G86" i="1"/>
  <c r="H86" i="1" s="1"/>
  <c r="I86" i="1"/>
  <c r="K86" i="1"/>
  <c r="S86" i="1" s="1"/>
  <c r="L86" i="1"/>
  <c r="M86" i="1" s="1"/>
  <c r="B87" i="1"/>
  <c r="C87" i="1" s="1"/>
  <c r="D87" i="1"/>
  <c r="E87" i="1"/>
  <c r="F87" i="1" s="1"/>
  <c r="G87" i="1"/>
  <c r="H87" i="1" s="1"/>
  <c r="I87" i="1"/>
  <c r="K87" i="1"/>
  <c r="S87" i="1" s="1"/>
  <c r="L87" i="1"/>
  <c r="M87" i="1" s="1"/>
  <c r="B88" i="1"/>
  <c r="C88" i="1" s="1"/>
  <c r="X88" i="1" s="1"/>
  <c r="D88" i="1"/>
  <c r="E88" i="1"/>
  <c r="F88" i="1" s="1"/>
  <c r="G88" i="1"/>
  <c r="H88" i="1" s="1"/>
  <c r="I88" i="1"/>
  <c r="K88" i="1"/>
  <c r="L88" i="1"/>
  <c r="M88" i="1" s="1"/>
  <c r="B89" i="1"/>
  <c r="C89" i="1" s="1"/>
  <c r="D89" i="1"/>
  <c r="E89" i="1"/>
  <c r="F89" i="1" s="1"/>
  <c r="G89" i="1"/>
  <c r="H89" i="1" s="1"/>
  <c r="I89" i="1"/>
  <c r="K89" i="1"/>
  <c r="L89" i="1"/>
  <c r="M89" i="1" s="1"/>
  <c r="B90" i="1"/>
  <c r="C90" i="1" s="1"/>
  <c r="X90" i="1" s="1"/>
  <c r="D90" i="1"/>
  <c r="E90" i="1"/>
  <c r="F90" i="1" s="1"/>
  <c r="G90" i="1"/>
  <c r="H90" i="1" s="1"/>
  <c r="I90" i="1"/>
  <c r="K90" i="1"/>
  <c r="L90" i="1"/>
  <c r="M90" i="1" s="1"/>
  <c r="B91" i="1"/>
  <c r="C91" i="1" s="1"/>
  <c r="D91" i="1"/>
  <c r="E91" i="1"/>
  <c r="F91" i="1" s="1"/>
  <c r="G91" i="1"/>
  <c r="H91" i="1" s="1"/>
  <c r="I91" i="1"/>
  <c r="K91" i="1"/>
  <c r="L91" i="1"/>
  <c r="M91" i="1" s="1"/>
  <c r="B92" i="1"/>
  <c r="C92" i="1" s="1"/>
  <c r="X92" i="1" s="1"/>
  <c r="D92" i="1"/>
  <c r="E92" i="1"/>
  <c r="F92" i="1" s="1"/>
  <c r="G92" i="1"/>
  <c r="H92" i="1" s="1"/>
  <c r="I92" i="1"/>
  <c r="K92" i="1"/>
  <c r="S92" i="1" s="1"/>
  <c r="L92" i="1"/>
  <c r="M92" i="1" s="1"/>
  <c r="B93" i="1"/>
  <c r="C93" i="1" s="1"/>
  <c r="D93" i="1"/>
  <c r="E93" i="1"/>
  <c r="F93" i="1" s="1"/>
  <c r="G93" i="1"/>
  <c r="H93" i="1" s="1"/>
  <c r="I93" i="1"/>
  <c r="K93" i="1"/>
  <c r="L93" i="1"/>
  <c r="M93" i="1" s="1"/>
  <c r="B94" i="1"/>
  <c r="C94" i="1" s="1"/>
  <c r="X94" i="1" s="1"/>
  <c r="D94" i="1"/>
  <c r="E94" i="1"/>
  <c r="F94" i="1" s="1"/>
  <c r="G94" i="1"/>
  <c r="H94" i="1" s="1"/>
  <c r="I94" i="1"/>
  <c r="K94" i="1"/>
  <c r="L94" i="1"/>
  <c r="M94" i="1" s="1"/>
  <c r="B95" i="1"/>
  <c r="C95" i="1" s="1"/>
  <c r="D95" i="1"/>
  <c r="E95" i="1"/>
  <c r="F95" i="1" s="1"/>
  <c r="G95" i="1"/>
  <c r="H95" i="1" s="1"/>
  <c r="I95" i="1"/>
  <c r="K95" i="1"/>
  <c r="L95" i="1"/>
  <c r="M95" i="1" s="1"/>
  <c r="B96" i="1"/>
  <c r="C96" i="1" s="1"/>
  <c r="X96" i="1" s="1"/>
  <c r="D96" i="1"/>
  <c r="E96" i="1"/>
  <c r="F96" i="1" s="1"/>
  <c r="G96" i="1"/>
  <c r="H96" i="1" s="1"/>
  <c r="I96" i="1"/>
  <c r="K96" i="1"/>
  <c r="S96" i="1" s="1"/>
  <c r="L96" i="1"/>
  <c r="M96" i="1" s="1"/>
  <c r="B97" i="1"/>
  <c r="C97" i="1" s="1"/>
  <c r="D97" i="1"/>
  <c r="E97" i="1"/>
  <c r="F97" i="1" s="1"/>
  <c r="G97" i="1"/>
  <c r="H97" i="1" s="1"/>
  <c r="I97" i="1"/>
  <c r="K97" i="1"/>
  <c r="L97" i="1"/>
  <c r="M97" i="1" s="1"/>
  <c r="B98" i="1"/>
  <c r="C98" i="1" s="1"/>
  <c r="D98" i="1"/>
  <c r="E98" i="1"/>
  <c r="F98" i="1" s="1"/>
  <c r="G98" i="1"/>
  <c r="H98" i="1" s="1"/>
  <c r="I98" i="1"/>
  <c r="K98" i="1"/>
  <c r="N98" i="1" s="1"/>
  <c r="O98" i="1" s="1"/>
  <c r="BG98" i="1" s="1"/>
  <c r="BH98" i="1" s="1"/>
  <c r="L98" i="1"/>
  <c r="M98" i="1" s="1"/>
  <c r="B99" i="1"/>
  <c r="C99" i="1" s="1"/>
  <c r="D99" i="1"/>
  <c r="E99" i="1"/>
  <c r="F99" i="1" s="1"/>
  <c r="G99" i="1"/>
  <c r="H99" i="1" s="1"/>
  <c r="I99" i="1"/>
  <c r="K99" i="1"/>
  <c r="R99" i="1" s="1"/>
  <c r="L99" i="1"/>
  <c r="M99" i="1" s="1"/>
  <c r="B100" i="1"/>
  <c r="C100" i="1" s="1"/>
  <c r="D100" i="1"/>
  <c r="E100" i="1"/>
  <c r="F100" i="1" s="1"/>
  <c r="G100" i="1"/>
  <c r="H100" i="1" s="1"/>
  <c r="I100" i="1"/>
  <c r="K100" i="1"/>
  <c r="N100" i="1" s="1"/>
  <c r="O100" i="1" s="1"/>
  <c r="BG100" i="1" s="1"/>
  <c r="BH100" i="1" s="1"/>
  <c r="L100" i="1"/>
  <c r="M100" i="1" s="1"/>
  <c r="B101" i="1"/>
  <c r="C101" i="1" s="1"/>
  <c r="D101" i="1"/>
  <c r="E101" i="1"/>
  <c r="F101" i="1" s="1"/>
  <c r="G101" i="1"/>
  <c r="H101" i="1" s="1"/>
  <c r="I101" i="1"/>
  <c r="K101" i="1"/>
  <c r="S101" i="1" s="1"/>
  <c r="L101" i="1"/>
  <c r="M101" i="1" s="1"/>
  <c r="B102" i="1"/>
  <c r="C102" i="1" s="1"/>
  <c r="Y102" i="1" s="1"/>
  <c r="D102" i="1"/>
  <c r="E102" i="1"/>
  <c r="F102" i="1" s="1"/>
  <c r="G102" i="1"/>
  <c r="H102" i="1" s="1"/>
  <c r="I102" i="1"/>
  <c r="K102" i="1"/>
  <c r="N102" i="1" s="1"/>
  <c r="O102" i="1" s="1"/>
  <c r="BG102" i="1" s="1"/>
  <c r="BH102" i="1" s="1"/>
  <c r="L102" i="1"/>
  <c r="M102" i="1" s="1"/>
  <c r="B103" i="1"/>
  <c r="C103" i="1" s="1"/>
  <c r="D103" i="1"/>
  <c r="E103" i="1"/>
  <c r="F103" i="1" s="1"/>
  <c r="G103" i="1"/>
  <c r="H103" i="1" s="1"/>
  <c r="I103" i="1"/>
  <c r="K103" i="1"/>
  <c r="L103" i="1"/>
  <c r="M103" i="1" s="1"/>
  <c r="B104" i="1"/>
  <c r="C104" i="1" s="1"/>
  <c r="D104" i="1"/>
  <c r="E104" i="1"/>
  <c r="F104" i="1" s="1"/>
  <c r="G104" i="1"/>
  <c r="H104" i="1" s="1"/>
  <c r="I104" i="1"/>
  <c r="K104" i="1"/>
  <c r="L104" i="1"/>
  <c r="M104" i="1" s="1"/>
  <c r="B105" i="1"/>
  <c r="C105" i="1" s="1"/>
  <c r="D105" i="1"/>
  <c r="E105" i="1"/>
  <c r="F105" i="1" s="1"/>
  <c r="G105" i="1"/>
  <c r="H105" i="1" s="1"/>
  <c r="I105" i="1"/>
  <c r="K105" i="1"/>
  <c r="L105" i="1"/>
  <c r="M105" i="1" s="1"/>
  <c r="B106" i="1"/>
  <c r="C106" i="1" s="1"/>
  <c r="X106" i="1" s="1"/>
  <c r="D106" i="1"/>
  <c r="E106" i="1"/>
  <c r="F106" i="1" s="1"/>
  <c r="G106" i="1"/>
  <c r="H106" i="1" s="1"/>
  <c r="I106" i="1"/>
  <c r="K106" i="1"/>
  <c r="N106" i="1" s="1"/>
  <c r="L106" i="1"/>
  <c r="M106" i="1" s="1"/>
  <c r="B107" i="1"/>
  <c r="C107" i="1" s="1"/>
  <c r="D107" i="1"/>
  <c r="E107" i="1"/>
  <c r="F107" i="1" s="1"/>
  <c r="G107" i="1"/>
  <c r="H107" i="1" s="1"/>
  <c r="I107" i="1"/>
  <c r="K107" i="1"/>
  <c r="N107" i="1" s="1"/>
  <c r="L107" i="1"/>
  <c r="M107" i="1" s="1"/>
  <c r="B108" i="1"/>
  <c r="C108" i="1" s="1"/>
  <c r="D108" i="1"/>
  <c r="E108" i="1"/>
  <c r="F108" i="1" s="1"/>
  <c r="G108" i="1"/>
  <c r="H108" i="1" s="1"/>
  <c r="I108" i="1"/>
  <c r="K108" i="1"/>
  <c r="L108" i="1"/>
  <c r="M108" i="1" s="1"/>
  <c r="B109" i="1"/>
  <c r="C109" i="1" s="1"/>
  <c r="D109" i="1"/>
  <c r="E109" i="1"/>
  <c r="F109" i="1" s="1"/>
  <c r="G109" i="1"/>
  <c r="H109" i="1" s="1"/>
  <c r="I109" i="1"/>
  <c r="K109" i="1"/>
  <c r="L109" i="1"/>
  <c r="M109" i="1" s="1"/>
  <c r="B110" i="1"/>
  <c r="C110" i="1" s="1"/>
  <c r="D110" i="1"/>
  <c r="E110" i="1"/>
  <c r="F110" i="1" s="1"/>
  <c r="G110" i="1"/>
  <c r="H110" i="1" s="1"/>
  <c r="I110" i="1"/>
  <c r="K110" i="1"/>
  <c r="N110" i="1" s="1"/>
  <c r="O110" i="1" s="1"/>
  <c r="BG110" i="1" s="1"/>
  <c r="BH110" i="1" s="1"/>
  <c r="L110" i="1"/>
  <c r="M110" i="1" s="1"/>
  <c r="B111" i="1"/>
  <c r="C111" i="1" s="1"/>
  <c r="D111" i="1"/>
  <c r="E111" i="1"/>
  <c r="F111" i="1" s="1"/>
  <c r="G111" i="1"/>
  <c r="H111" i="1" s="1"/>
  <c r="I111" i="1"/>
  <c r="K111" i="1"/>
  <c r="S111" i="1" s="1"/>
  <c r="L111" i="1"/>
  <c r="M111" i="1" s="1"/>
  <c r="B112" i="1"/>
  <c r="C112" i="1" s="1"/>
  <c r="X112" i="1" s="1"/>
  <c r="D112" i="1"/>
  <c r="E112" i="1"/>
  <c r="F112" i="1" s="1"/>
  <c r="G112" i="1"/>
  <c r="H112" i="1" s="1"/>
  <c r="I112" i="1"/>
  <c r="K112" i="1"/>
  <c r="L112" i="1"/>
  <c r="M112" i="1" s="1"/>
  <c r="B113" i="1"/>
  <c r="C113" i="1" s="1"/>
  <c r="D113" i="1"/>
  <c r="E113" i="1"/>
  <c r="F113" i="1" s="1"/>
  <c r="G113" i="1"/>
  <c r="H113" i="1" s="1"/>
  <c r="I113" i="1"/>
  <c r="K113" i="1"/>
  <c r="N113" i="1" s="1"/>
  <c r="L113" i="1"/>
  <c r="M113" i="1" s="1"/>
  <c r="B114" i="1"/>
  <c r="C114" i="1" s="1"/>
  <c r="D114" i="1"/>
  <c r="E114" i="1"/>
  <c r="F114" i="1" s="1"/>
  <c r="G114" i="1"/>
  <c r="H114" i="1" s="1"/>
  <c r="I114" i="1"/>
  <c r="K114" i="1"/>
  <c r="L114" i="1"/>
  <c r="M114" i="1" s="1"/>
  <c r="B115" i="1"/>
  <c r="C115" i="1" s="1"/>
  <c r="D115" i="1"/>
  <c r="E115" i="1"/>
  <c r="F115" i="1" s="1"/>
  <c r="G115" i="1"/>
  <c r="H115" i="1" s="1"/>
  <c r="I115" i="1"/>
  <c r="K115" i="1"/>
  <c r="L115" i="1"/>
  <c r="M115" i="1" s="1"/>
  <c r="B116" i="1"/>
  <c r="C116" i="1" s="1"/>
  <c r="X116" i="1" s="1"/>
  <c r="D116" i="1"/>
  <c r="E116" i="1"/>
  <c r="F116" i="1" s="1"/>
  <c r="G116" i="1"/>
  <c r="H116" i="1" s="1"/>
  <c r="I116" i="1"/>
  <c r="K116" i="1"/>
  <c r="L116" i="1"/>
  <c r="M116" i="1" s="1"/>
  <c r="B117" i="1"/>
  <c r="C117" i="1" s="1"/>
  <c r="D117" i="1"/>
  <c r="E117" i="1"/>
  <c r="F117" i="1" s="1"/>
  <c r="G117" i="1"/>
  <c r="H117" i="1" s="1"/>
  <c r="I117" i="1"/>
  <c r="K117" i="1"/>
  <c r="L117" i="1"/>
  <c r="M117" i="1" s="1"/>
  <c r="B118" i="1"/>
  <c r="C118" i="1" s="1"/>
  <c r="Y118" i="1" s="1"/>
  <c r="D118" i="1"/>
  <c r="E118" i="1"/>
  <c r="F118" i="1" s="1"/>
  <c r="G118" i="1"/>
  <c r="H118" i="1" s="1"/>
  <c r="I118" i="1"/>
  <c r="K118" i="1"/>
  <c r="L118" i="1"/>
  <c r="M118" i="1" s="1"/>
  <c r="B119" i="1"/>
  <c r="C119" i="1" s="1"/>
  <c r="D119" i="1"/>
  <c r="E119" i="1"/>
  <c r="F119" i="1" s="1"/>
  <c r="G119" i="1"/>
  <c r="H119" i="1" s="1"/>
  <c r="I119" i="1"/>
  <c r="K119" i="1"/>
  <c r="S119" i="1" s="1"/>
  <c r="L119" i="1"/>
  <c r="M119" i="1" s="1"/>
  <c r="B120" i="1"/>
  <c r="C120" i="1" s="1"/>
  <c r="D120" i="1"/>
  <c r="E120" i="1"/>
  <c r="F120" i="1" s="1"/>
  <c r="G120" i="1"/>
  <c r="H120" i="1" s="1"/>
  <c r="I120" i="1"/>
  <c r="K120" i="1"/>
  <c r="S120" i="1" s="1"/>
  <c r="L120" i="1"/>
  <c r="M120" i="1" s="1"/>
  <c r="B121" i="1"/>
  <c r="C121" i="1" s="1"/>
  <c r="D121" i="1"/>
  <c r="E121" i="1"/>
  <c r="F121" i="1" s="1"/>
  <c r="G121" i="1"/>
  <c r="H121" i="1" s="1"/>
  <c r="I121" i="1"/>
  <c r="K121" i="1"/>
  <c r="R121" i="1" s="1"/>
  <c r="L121" i="1"/>
  <c r="M121" i="1" s="1"/>
  <c r="B122" i="1"/>
  <c r="C122" i="1" s="1"/>
  <c r="X122" i="1" s="1"/>
  <c r="D122" i="1"/>
  <c r="E122" i="1"/>
  <c r="F122" i="1" s="1"/>
  <c r="G122" i="1"/>
  <c r="H122" i="1" s="1"/>
  <c r="I122" i="1"/>
  <c r="K122" i="1"/>
  <c r="R122" i="1" s="1"/>
  <c r="L122" i="1"/>
  <c r="M122" i="1" s="1"/>
  <c r="B123" i="1"/>
  <c r="C123" i="1" s="1"/>
  <c r="D123" i="1"/>
  <c r="E123" i="1"/>
  <c r="F123" i="1" s="1"/>
  <c r="G123" i="1"/>
  <c r="H123" i="1" s="1"/>
  <c r="I123" i="1"/>
  <c r="K123" i="1"/>
  <c r="R123" i="1" s="1"/>
  <c r="L123" i="1"/>
  <c r="M123" i="1" s="1"/>
  <c r="B124" i="1"/>
  <c r="C124" i="1" s="1"/>
  <c r="D124" i="1"/>
  <c r="E124" i="1"/>
  <c r="F124" i="1" s="1"/>
  <c r="G124" i="1"/>
  <c r="H124" i="1" s="1"/>
  <c r="I124" i="1"/>
  <c r="K124" i="1"/>
  <c r="L124" i="1"/>
  <c r="M124" i="1" s="1"/>
  <c r="B125" i="1"/>
  <c r="C125" i="1" s="1"/>
  <c r="D125" i="1"/>
  <c r="E125" i="1"/>
  <c r="F125" i="1" s="1"/>
  <c r="G125" i="1"/>
  <c r="H125" i="1" s="1"/>
  <c r="I125" i="1"/>
  <c r="K125" i="1"/>
  <c r="R125" i="1" s="1"/>
  <c r="L125" i="1"/>
  <c r="M125" i="1" s="1"/>
  <c r="B126" i="1"/>
  <c r="C126" i="1" s="1"/>
  <c r="X126" i="1" s="1"/>
  <c r="D126" i="1"/>
  <c r="E126" i="1"/>
  <c r="F126" i="1" s="1"/>
  <c r="G126" i="1"/>
  <c r="H126" i="1" s="1"/>
  <c r="I126" i="1"/>
  <c r="K126" i="1"/>
  <c r="L126" i="1"/>
  <c r="M126" i="1" s="1"/>
  <c r="B127" i="1"/>
  <c r="C127" i="1" s="1"/>
  <c r="D127" i="1"/>
  <c r="E127" i="1"/>
  <c r="F127" i="1" s="1"/>
  <c r="G127" i="1"/>
  <c r="H127" i="1" s="1"/>
  <c r="I127" i="1"/>
  <c r="K127" i="1"/>
  <c r="L127" i="1"/>
  <c r="M127" i="1" s="1"/>
  <c r="B128" i="1"/>
  <c r="C128" i="1" s="1"/>
  <c r="X128" i="1" s="1"/>
  <c r="D128" i="1"/>
  <c r="E128" i="1"/>
  <c r="F128" i="1" s="1"/>
  <c r="G128" i="1"/>
  <c r="H128" i="1" s="1"/>
  <c r="I128" i="1"/>
  <c r="K128" i="1"/>
  <c r="N128" i="1" s="1"/>
  <c r="L128" i="1"/>
  <c r="M128" i="1" s="1"/>
  <c r="B129" i="1"/>
  <c r="C129" i="1" s="1"/>
  <c r="D129" i="1"/>
  <c r="E129" i="1"/>
  <c r="F129" i="1" s="1"/>
  <c r="G129" i="1"/>
  <c r="H129" i="1" s="1"/>
  <c r="I129" i="1"/>
  <c r="K129" i="1"/>
  <c r="S129" i="1" s="1"/>
  <c r="L129" i="1"/>
  <c r="M129" i="1" s="1"/>
  <c r="B130" i="1"/>
  <c r="C130" i="1" s="1"/>
  <c r="D130" i="1"/>
  <c r="E130" i="1"/>
  <c r="F130" i="1" s="1"/>
  <c r="G130" i="1"/>
  <c r="H130" i="1" s="1"/>
  <c r="I130" i="1"/>
  <c r="K130" i="1"/>
  <c r="L130" i="1"/>
  <c r="M130" i="1" s="1"/>
  <c r="B131" i="1"/>
  <c r="C131" i="1" s="1"/>
  <c r="D131" i="1"/>
  <c r="E131" i="1"/>
  <c r="F131" i="1" s="1"/>
  <c r="G131" i="1"/>
  <c r="H131" i="1" s="1"/>
  <c r="I131" i="1"/>
  <c r="K131" i="1"/>
  <c r="L131" i="1"/>
  <c r="M131" i="1" s="1"/>
  <c r="B132" i="1"/>
  <c r="C132" i="1" s="1"/>
  <c r="D132" i="1"/>
  <c r="E132" i="1"/>
  <c r="F132" i="1" s="1"/>
  <c r="G132" i="1"/>
  <c r="H132" i="1" s="1"/>
  <c r="I132" i="1"/>
  <c r="K132" i="1"/>
  <c r="L132" i="1"/>
  <c r="M132" i="1" s="1"/>
  <c r="B133" i="1"/>
  <c r="C133" i="1" s="1"/>
  <c r="D133" i="1"/>
  <c r="E133" i="1"/>
  <c r="F133" i="1" s="1"/>
  <c r="G133" i="1"/>
  <c r="H133" i="1" s="1"/>
  <c r="I133" i="1"/>
  <c r="K133" i="1"/>
  <c r="S133" i="1" s="1"/>
  <c r="L133" i="1"/>
  <c r="M133" i="1" s="1"/>
  <c r="B134" i="1"/>
  <c r="C134" i="1" s="1"/>
  <c r="Y134" i="1" s="1"/>
  <c r="D134" i="1"/>
  <c r="E134" i="1"/>
  <c r="F134" i="1" s="1"/>
  <c r="G134" i="1"/>
  <c r="H134" i="1" s="1"/>
  <c r="I134" i="1"/>
  <c r="K134" i="1"/>
  <c r="N134" i="1" s="1"/>
  <c r="L134" i="1"/>
  <c r="M134" i="1" s="1"/>
  <c r="B135" i="1"/>
  <c r="C135" i="1" s="1"/>
  <c r="D135" i="1"/>
  <c r="E135" i="1"/>
  <c r="F135" i="1" s="1"/>
  <c r="G135" i="1"/>
  <c r="H135" i="1" s="1"/>
  <c r="I135" i="1"/>
  <c r="K135" i="1"/>
  <c r="L135" i="1"/>
  <c r="M135" i="1" s="1"/>
  <c r="B136" i="1"/>
  <c r="C136" i="1" s="1"/>
  <c r="D136" i="1"/>
  <c r="E136" i="1"/>
  <c r="F136" i="1" s="1"/>
  <c r="G136" i="1"/>
  <c r="H136" i="1" s="1"/>
  <c r="I136" i="1"/>
  <c r="K136" i="1"/>
  <c r="N136" i="1" s="1"/>
  <c r="O136" i="1" s="1"/>
  <c r="BG136" i="1" s="1"/>
  <c r="BH136" i="1" s="1"/>
  <c r="L136" i="1"/>
  <c r="M136" i="1" s="1"/>
  <c r="B137" i="1"/>
  <c r="C137" i="1" s="1"/>
  <c r="D137" i="1"/>
  <c r="E137" i="1"/>
  <c r="F137" i="1" s="1"/>
  <c r="G137" i="1"/>
  <c r="H137" i="1" s="1"/>
  <c r="I137" i="1"/>
  <c r="K137" i="1"/>
  <c r="N137" i="1" s="1"/>
  <c r="O137" i="1" s="1"/>
  <c r="BG137" i="1" s="1"/>
  <c r="BH137" i="1" s="1"/>
  <c r="L137" i="1"/>
  <c r="M137" i="1" s="1"/>
  <c r="B138" i="1"/>
  <c r="C138" i="1" s="1"/>
  <c r="X138" i="1" s="1"/>
  <c r="D138" i="1"/>
  <c r="E138" i="1"/>
  <c r="F138" i="1" s="1"/>
  <c r="G138" i="1"/>
  <c r="H138" i="1" s="1"/>
  <c r="I138" i="1"/>
  <c r="K138" i="1"/>
  <c r="L138" i="1"/>
  <c r="M138" i="1" s="1"/>
  <c r="B139" i="1"/>
  <c r="C139" i="1" s="1"/>
  <c r="D139" i="1"/>
  <c r="E139" i="1"/>
  <c r="F139" i="1" s="1"/>
  <c r="G139" i="1"/>
  <c r="H139" i="1" s="1"/>
  <c r="I139" i="1"/>
  <c r="K139" i="1"/>
  <c r="N139" i="1" s="1"/>
  <c r="L139" i="1"/>
  <c r="M139" i="1" s="1"/>
  <c r="B140" i="1"/>
  <c r="C140" i="1" s="1"/>
  <c r="D140" i="1"/>
  <c r="E140" i="1"/>
  <c r="F140" i="1" s="1"/>
  <c r="G140" i="1"/>
  <c r="H140" i="1" s="1"/>
  <c r="I140" i="1"/>
  <c r="K140" i="1"/>
  <c r="L140" i="1"/>
  <c r="M140" i="1" s="1"/>
  <c r="B141" i="1"/>
  <c r="C141" i="1" s="1"/>
  <c r="D141" i="1"/>
  <c r="E141" i="1"/>
  <c r="F141" i="1" s="1"/>
  <c r="G141" i="1"/>
  <c r="H141" i="1" s="1"/>
  <c r="I141" i="1"/>
  <c r="K141" i="1"/>
  <c r="N141" i="1" s="1"/>
  <c r="O141" i="1" s="1"/>
  <c r="BG141" i="1" s="1"/>
  <c r="BH141" i="1" s="1"/>
  <c r="L141" i="1"/>
  <c r="M141" i="1" s="1"/>
  <c r="B142" i="1"/>
  <c r="C142" i="1" s="1"/>
  <c r="D142" i="1"/>
  <c r="E142" i="1"/>
  <c r="F142" i="1" s="1"/>
  <c r="G142" i="1"/>
  <c r="H142" i="1" s="1"/>
  <c r="I142" i="1"/>
  <c r="K142" i="1"/>
  <c r="L142" i="1"/>
  <c r="M142" i="1" s="1"/>
  <c r="B143" i="1"/>
  <c r="C143" i="1" s="1"/>
  <c r="D143" i="1"/>
  <c r="E143" i="1"/>
  <c r="F143" i="1" s="1"/>
  <c r="G143" i="1"/>
  <c r="H143" i="1" s="1"/>
  <c r="I143" i="1"/>
  <c r="K143" i="1"/>
  <c r="S143" i="1" s="1"/>
  <c r="L143" i="1"/>
  <c r="M143" i="1" s="1"/>
  <c r="B144" i="1"/>
  <c r="C144" i="1" s="1"/>
  <c r="X144" i="1" s="1"/>
  <c r="D144" i="1"/>
  <c r="E144" i="1"/>
  <c r="F144" i="1" s="1"/>
  <c r="G144" i="1"/>
  <c r="H144" i="1" s="1"/>
  <c r="I144" i="1"/>
  <c r="K144" i="1"/>
  <c r="N144" i="1" s="1"/>
  <c r="O144" i="1" s="1"/>
  <c r="BG144" i="1" s="1"/>
  <c r="BH144" i="1" s="1"/>
  <c r="L144" i="1"/>
  <c r="M144" i="1" s="1"/>
  <c r="B145" i="1"/>
  <c r="C145" i="1" s="1"/>
  <c r="D145" i="1"/>
  <c r="E145" i="1"/>
  <c r="F145" i="1" s="1"/>
  <c r="G145" i="1"/>
  <c r="H145" i="1" s="1"/>
  <c r="I145" i="1"/>
  <c r="K145" i="1"/>
  <c r="R145" i="1" s="1"/>
  <c r="L145" i="1"/>
  <c r="M145" i="1" s="1"/>
  <c r="B146" i="1"/>
  <c r="C146" i="1" s="1"/>
  <c r="D146" i="1"/>
  <c r="E146" i="1"/>
  <c r="F146" i="1" s="1"/>
  <c r="G146" i="1"/>
  <c r="H146" i="1" s="1"/>
  <c r="I146" i="1"/>
  <c r="K146" i="1"/>
  <c r="L146" i="1"/>
  <c r="M146" i="1" s="1"/>
  <c r="B147" i="1"/>
  <c r="C147" i="1" s="1"/>
  <c r="D147" i="1"/>
  <c r="E147" i="1"/>
  <c r="F147" i="1" s="1"/>
  <c r="G147" i="1"/>
  <c r="H147" i="1" s="1"/>
  <c r="I147" i="1"/>
  <c r="K147" i="1"/>
  <c r="L147" i="1"/>
  <c r="M147" i="1" s="1"/>
  <c r="B148" i="1"/>
  <c r="C148" i="1" s="1"/>
  <c r="X148" i="1" s="1"/>
  <c r="D148" i="1"/>
  <c r="E148" i="1"/>
  <c r="F148" i="1" s="1"/>
  <c r="G148" i="1"/>
  <c r="H148" i="1" s="1"/>
  <c r="I148" i="1"/>
  <c r="K148" i="1"/>
  <c r="S148" i="1" s="1"/>
  <c r="L148" i="1"/>
  <c r="M148" i="1" s="1"/>
  <c r="B149" i="1"/>
  <c r="C149" i="1" s="1"/>
  <c r="D149" i="1"/>
  <c r="E149" i="1"/>
  <c r="F149" i="1" s="1"/>
  <c r="G149" i="1"/>
  <c r="H149" i="1" s="1"/>
  <c r="I149" i="1"/>
  <c r="K149" i="1"/>
  <c r="L149" i="1"/>
  <c r="M149" i="1" s="1"/>
  <c r="B150" i="1"/>
  <c r="C150" i="1" s="1"/>
  <c r="Y150" i="1" s="1"/>
  <c r="D150" i="1"/>
  <c r="E150" i="1"/>
  <c r="F150" i="1" s="1"/>
  <c r="G150" i="1"/>
  <c r="H150" i="1" s="1"/>
  <c r="I150" i="1"/>
  <c r="K150" i="1"/>
  <c r="S150" i="1" s="1"/>
  <c r="L150" i="1"/>
  <c r="M150" i="1" s="1"/>
  <c r="B151" i="1"/>
  <c r="C151" i="1" s="1"/>
  <c r="D151" i="1"/>
  <c r="E151" i="1"/>
  <c r="F151" i="1" s="1"/>
  <c r="G151" i="1"/>
  <c r="H151" i="1" s="1"/>
  <c r="I151" i="1"/>
  <c r="K151" i="1"/>
  <c r="L151" i="1"/>
  <c r="M151" i="1" s="1"/>
  <c r="B152" i="1"/>
  <c r="C152" i="1" s="1"/>
  <c r="D152" i="1"/>
  <c r="E152" i="1"/>
  <c r="F152" i="1" s="1"/>
  <c r="G152" i="1"/>
  <c r="H152" i="1" s="1"/>
  <c r="I152" i="1"/>
  <c r="K152" i="1"/>
  <c r="N152" i="1" s="1"/>
  <c r="L152" i="1"/>
  <c r="M152" i="1" s="1"/>
  <c r="B153" i="1"/>
  <c r="C153" i="1" s="1"/>
  <c r="D153" i="1"/>
  <c r="E153" i="1"/>
  <c r="F153" i="1" s="1"/>
  <c r="G153" i="1"/>
  <c r="H153" i="1" s="1"/>
  <c r="I153" i="1"/>
  <c r="K153" i="1"/>
  <c r="L153" i="1"/>
  <c r="M153" i="1" s="1"/>
  <c r="B154" i="1"/>
  <c r="C154" i="1" s="1"/>
  <c r="X154" i="1" s="1"/>
  <c r="D154" i="1"/>
  <c r="E154" i="1"/>
  <c r="F154" i="1" s="1"/>
  <c r="G154" i="1"/>
  <c r="H154" i="1" s="1"/>
  <c r="I154" i="1"/>
  <c r="K154" i="1"/>
  <c r="R154" i="1" s="1"/>
  <c r="L154" i="1"/>
  <c r="M154" i="1" s="1"/>
  <c r="B155" i="1"/>
  <c r="C155" i="1" s="1"/>
  <c r="D155" i="1"/>
  <c r="E155" i="1"/>
  <c r="F155" i="1" s="1"/>
  <c r="G155" i="1"/>
  <c r="H155" i="1" s="1"/>
  <c r="I155" i="1"/>
  <c r="K155" i="1"/>
  <c r="L155" i="1"/>
  <c r="M155" i="1" s="1"/>
  <c r="B156" i="1"/>
  <c r="C156" i="1" s="1"/>
  <c r="D156" i="1"/>
  <c r="E156" i="1"/>
  <c r="F156" i="1" s="1"/>
  <c r="G156" i="1"/>
  <c r="H156" i="1" s="1"/>
  <c r="I156" i="1"/>
  <c r="K156" i="1"/>
  <c r="L156" i="1"/>
  <c r="M156" i="1" s="1"/>
  <c r="B157" i="1"/>
  <c r="C157" i="1" s="1"/>
  <c r="D157" i="1"/>
  <c r="E157" i="1"/>
  <c r="F157" i="1" s="1"/>
  <c r="G157" i="1"/>
  <c r="H157" i="1" s="1"/>
  <c r="I157" i="1"/>
  <c r="K157" i="1"/>
  <c r="N157" i="1" s="1"/>
  <c r="O157" i="1" s="1"/>
  <c r="BG157" i="1" s="1"/>
  <c r="BH157" i="1" s="1"/>
  <c r="L157" i="1"/>
  <c r="M157" i="1" s="1"/>
  <c r="B158" i="1"/>
  <c r="C158" i="1" s="1"/>
  <c r="X158" i="1" s="1"/>
  <c r="D158" i="1"/>
  <c r="E158" i="1"/>
  <c r="F158" i="1" s="1"/>
  <c r="G158" i="1"/>
  <c r="H158" i="1" s="1"/>
  <c r="I158" i="1"/>
  <c r="K158" i="1"/>
  <c r="L158" i="1"/>
  <c r="M158" i="1" s="1"/>
  <c r="B159" i="1"/>
  <c r="C159" i="1" s="1"/>
  <c r="D159" i="1"/>
  <c r="E159" i="1"/>
  <c r="F159" i="1" s="1"/>
  <c r="G159" i="1"/>
  <c r="H159" i="1" s="1"/>
  <c r="I159" i="1"/>
  <c r="K159" i="1"/>
  <c r="L159" i="1"/>
  <c r="M159" i="1" s="1"/>
  <c r="B160" i="1"/>
  <c r="C160" i="1" s="1"/>
  <c r="X160" i="1" s="1"/>
  <c r="D160" i="1"/>
  <c r="E160" i="1"/>
  <c r="F160" i="1" s="1"/>
  <c r="G160" i="1"/>
  <c r="H160" i="1" s="1"/>
  <c r="I160" i="1"/>
  <c r="K160" i="1"/>
  <c r="L160" i="1"/>
  <c r="M160" i="1" s="1"/>
  <c r="B161" i="1"/>
  <c r="C161" i="1" s="1"/>
  <c r="D161" i="1"/>
  <c r="E161" i="1"/>
  <c r="F161" i="1" s="1"/>
  <c r="G161" i="1"/>
  <c r="H161" i="1" s="1"/>
  <c r="I161" i="1"/>
  <c r="K161" i="1"/>
  <c r="L161" i="1"/>
  <c r="M161" i="1" s="1"/>
  <c r="B162" i="1"/>
  <c r="C162" i="1" s="1"/>
  <c r="D162" i="1"/>
  <c r="E162" i="1"/>
  <c r="F162" i="1" s="1"/>
  <c r="G162" i="1"/>
  <c r="H162" i="1" s="1"/>
  <c r="I162" i="1"/>
  <c r="K162" i="1"/>
  <c r="N162" i="1" s="1"/>
  <c r="O162" i="1" s="1"/>
  <c r="BG162" i="1" s="1"/>
  <c r="BH162" i="1" s="1"/>
  <c r="L162" i="1"/>
  <c r="M162" i="1" s="1"/>
  <c r="B163" i="1"/>
  <c r="C163" i="1" s="1"/>
  <c r="D163" i="1"/>
  <c r="E163" i="1"/>
  <c r="F163" i="1" s="1"/>
  <c r="G163" i="1"/>
  <c r="H163" i="1" s="1"/>
  <c r="I163" i="1"/>
  <c r="K163" i="1"/>
  <c r="N163" i="1" s="1"/>
  <c r="L163" i="1"/>
  <c r="M163" i="1" s="1"/>
  <c r="B164" i="1"/>
  <c r="C164" i="1" s="1"/>
  <c r="D164" i="1"/>
  <c r="E164" i="1"/>
  <c r="F164" i="1" s="1"/>
  <c r="G164" i="1"/>
  <c r="H164" i="1" s="1"/>
  <c r="I164" i="1"/>
  <c r="K164" i="1"/>
  <c r="R164" i="1" s="1"/>
  <c r="L164" i="1"/>
  <c r="M164" i="1" s="1"/>
  <c r="B165" i="1"/>
  <c r="C165" i="1" s="1"/>
  <c r="D165" i="1"/>
  <c r="E165" i="1"/>
  <c r="F165" i="1" s="1"/>
  <c r="G165" i="1"/>
  <c r="H165" i="1" s="1"/>
  <c r="I165" i="1"/>
  <c r="K165" i="1"/>
  <c r="L165" i="1"/>
  <c r="M165" i="1" s="1"/>
  <c r="B166" i="1"/>
  <c r="C166" i="1" s="1"/>
  <c r="Y166" i="1" s="1"/>
  <c r="D166" i="1"/>
  <c r="E166" i="1"/>
  <c r="F166" i="1" s="1"/>
  <c r="G166" i="1"/>
  <c r="H166" i="1" s="1"/>
  <c r="I166" i="1"/>
  <c r="K166" i="1"/>
  <c r="R166" i="1" s="1"/>
  <c r="L166" i="1"/>
  <c r="M166" i="1" s="1"/>
  <c r="B167" i="1"/>
  <c r="C167" i="1" s="1"/>
  <c r="D167" i="1"/>
  <c r="E167" i="1"/>
  <c r="F167" i="1" s="1"/>
  <c r="G167" i="1"/>
  <c r="H167" i="1" s="1"/>
  <c r="I167" i="1"/>
  <c r="K167" i="1"/>
  <c r="N167" i="1" s="1"/>
  <c r="L167" i="1"/>
  <c r="M167" i="1" s="1"/>
  <c r="B168" i="1"/>
  <c r="C168" i="1" s="1"/>
  <c r="D168" i="1"/>
  <c r="E168" i="1"/>
  <c r="F168" i="1" s="1"/>
  <c r="G168" i="1"/>
  <c r="H168" i="1" s="1"/>
  <c r="I168" i="1"/>
  <c r="K168" i="1"/>
  <c r="R168" i="1" s="1"/>
  <c r="L168" i="1"/>
  <c r="M168" i="1" s="1"/>
  <c r="B169" i="1"/>
  <c r="C169" i="1" s="1"/>
  <c r="D169" i="1"/>
  <c r="E169" i="1"/>
  <c r="F169" i="1" s="1"/>
  <c r="G169" i="1"/>
  <c r="H169" i="1" s="1"/>
  <c r="I169" i="1"/>
  <c r="K169" i="1"/>
  <c r="S169" i="1" s="1"/>
  <c r="L169" i="1"/>
  <c r="M169" i="1" s="1"/>
  <c r="B170" i="1"/>
  <c r="C170" i="1" s="1"/>
  <c r="X170" i="1" s="1"/>
  <c r="D170" i="1"/>
  <c r="E170" i="1"/>
  <c r="F170" i="1" s="1"/>
  <c r="G170" i="1"/>
  <c r="H170" i="1" s="1"/>
  <c r="I170" i="1"/>
  <c r="K170" i="1"/>
  <c r="L170" i="1"/>
  <c r="M170" i="1" s="1"/>
  <c r="B171" i="1"/>
  <c r="C171" i="1" s="1"/>
  <c r="D171" i="1"/>
  <c r="E171" i="1"/>
  <c r="F171" i="1" s="1"/>
  <c r="G171" i="1"/>
  <c r="H171" i="1" s="1"/>
  <c r="I171" i="1"/>
  <c r="K171" i="1"/>
  <c r="N171" i="1" s="1"/>
  <c r="L171" i="1"/>
  <c r="M171" i="1" s="1"/>
  <c r="B172" i="1"/>
  <c r="C172" i="1" s="1"/>
  <c r="D172" i="1"/>
  <c r="E172" i="1"/>
  <c r="F172" i="1" s="1"/>
  <c r="G172" i="1"/>
  <c r="H172" i="1" s="1"/>
  <c r="I172" i="1"/>
  <c r="K172" i="1"/>
  <c r="N172" i="1" s="1"/>
  <c r="L172" i="1"/>
  <c r="M172" i="1" s="1"/>
  <c r="B173" i="1"/>
  <c r="C173" i="1" s="1"/>
  <c r="D173" i="1"/>
  <c r="E173" i="1"/>
  <c r="F173" i="1" s="1"/>
  <c r="G173" i="1"/>
  <c r="H173" i="1" s="1"/>
  <c r="I173" i="1"/>
  <c r="K173" i="1"/>
  <c r="L173" i="1"/>
  <c r="M173" i="1" s="1"/>
  <c r="B174" i="1"/>
  <c r="C174" i="1" s="1"/>
  <c r="D174" i="1"/>
  <c r="E174" i="1"/>
  <c r="F174" i="1" s="1"/>
  <c r="G174" i="1"/>
  <c r="H174" i="1" s="1"/>
  <c r="I174" i="1"/>
  <c r="K174" i="1"/>
  <c r="R174" i="1" s="1"/>
  <c r="L174" i="1"/>
  <c r="M174" i="1" s="1"/>
  <c r="B175" i="1"/>
  <c r="C175" i="1" s="1"/>
  <c r="D175" i="1"/>
  <c r="E175" i="1"/>
  <c r="F175" i="1" s="1"/>
  <c r="G175" i="1"/>
  <c r="H175" i="1" s="1"/>
  <c r="I175" i="1"/>
  <c r="K175" i="1"/>
  <c r="S175" i="1" s="1"/>
  <c r="L175" i="1"/>
  <c r="M175" i="1" s="1"/>
  <c r="B176" i="1"/>
  <c r="C176" i="1" s="1"/>
  <c r="X176" i="1" s="1"/>
  <c r="D176" i="1"/>
  <c r="E176" i="1"/>
  <c r="F176" i="1" s="1"/>
  <c r="G176" i="1"/>
  <c r="H176" i="1" s="1"/>
  <c r="I176" i="1"/>
  <c r="K176" i="1"/>
  <c r="N176" i="1" s="1"/>
  <c r="L176" i="1"/>
  <c r="M176" i="1" s="1"/>
  <c r="B177" i="1"/>
  <c r="C177" i="1" s="1"/>
  <c r="D177" i="1"/>
  <c r="E177" i="1"/>
  <c r="F177" i="1" s="1"/>
  <c r="G177" i="1"/>
  <c r="H177" i="1" s="1"/>
  <c r="I177" i="1"/>
  <c r="K177" i="1"/>
  <c r="S177" i="1" s="1"/>
  <c r="L177" i="1"/>
  <c r="M177" i="1" s="1"/>
  <c r="B178" i="1"/>
  <c r="C178" i="1" s="1"/>
  <c r="D178" i="1"/>
  <c r="E178" i="1"/>
  <c r="F178" i="1" s="1"/>
  <c r="G178" i="1"/>
  <c r="H178" i="1" s="1"/>
  <c r="I178" i="1"/>
  <c r="K178" i="1"/>
  <c r="L178" i="1"/>
  <c r="M178" i="1" s="1"/>
  <c r="B179" i="1"/>
  <c r="C179" i="1" s="1"/>
  <c r="D179" i="1"/>
  <c r="E179" i="1"/>
  <c r="F179" i="1" s="1"/>
  <c r="G179" i="1"/>
  <c r="H179" i="1" s="1"/>
  <c r="I179" i="1"/>
  <c r="K179" i="1"/>
  <c r="L179" i="1"/>
  <c r="M179" i="1" s="1"/>
  <c r="B180" i="1"/>
  <c r="C180" i="1" s="1"/>
  <c r="X180" i="1" s="1"/>
  <c r="D180" i="1"/>
  <c r="E180" i="1"/>
  <c r="F180" i="1" s="1"/>
  <c r="G180" i="1"/>
  <c r="H180" i="1" s="1"/>
  <c r="I180" i="1"/>
  <c r="K180" i="1"/>
  <c r="N180" i="1" s="1"/>
  <c r="L180" i="1"/>
  <c r="M180" i="1" s="1"/>
  <c r="B181" i="1"/>
  <c r="C181" i="1" s="1"/>
  <c r="D181" i="1"/>
  <c r="E181" i="1"/>
  <c r="F181" i="1" s="1"/>
  <c r="G181" i="1"/>
  <c r="H181" i="1" s="1"/>
  <c r="I181" i="1"/>
  <c r="K181" i="1"/>
  <c r="S181" i="1" s="1"/>
  <c r="L181" i="1"/>
  <c r="M181" i="1" s="1"/>
  <c r="B182" i="1"/>
  <c r="C182" i="1" s="1"/>
  <c r="Y182" i="1" s="1"/>
  <c r="D182" i="1"/>
  <c r="E182" i="1"/>
  <c r="F182" i="1" s="1"/>
  <c r="G182" i="1"/>
  <c r="H182" i="1" s="1"/>
  <c r="I182" i="1"/>
  <c r="K182" i="1"/>
  <c r="N182" i="1" s="1"/>
  <c r="O182" i="1" s="1"/>
  <c r="BG182" i="1" s="1"/>
  <c r="BH182" i="1" s="1"/>
  <c r="L182" i="1"/>
  <c r="M182" i="1" s="1"/>
  <c r="B183" i="1"/>
  <c r="C183" i="1" s="1"/>
  <c r="D183" i="1"/>
  <c r="E183" i="1"/>
  <c r="F183" i="1" s="1"/>
  <c r="G183" i="1"/>
  <c r="H183" i="1" s="1"/>
  <c r="I183" i="1"/>
  <c r="K183" i="1"/>
  <c r="S183" i="1" s="1"/>
  <c r="L183" i="1"/>
  <c r="M183" i="1" s="1"/>
  <c r="B184" i="1"/>
  <c r="C184" i="1" s="1"/>
  <c r="D184" i="1"/>
  <c r="E184" i="1"/>
  <c r="F184" i="1" s="1"/>
  <c r="G184" i="1"/>
  <c r="H184" i="1" s="1"/>
  <c r="I184" i="1"/>
  <c r="K184" i="1"/>
  <c r="S184" i="1" s="1"/>
  <c r="L184" i="1"/>
  <c r="M184" i="1" s="1"/>
  <c r="B185" i="1"/>
  <c r="C185" i="1" s="1"/>
  <c r="D185" i="1"/>
  <c r="E185" i="1"/>
  <c r="F185" i="1" s="1"/>
  <c r="G185" i="1"/>
  <c r="H185" i="1" s="1"/>
  <c r="I185" i="1"/>
  <c r="K185" i="1"/>
  <c r="L185" i="1"/>
  <c r="M185" i="1" s="1"/>
  <c r="B186" i="1"/>
  <c r="C186" i="1" s="1"/>
  <c r="X186" i="1" s="1"/>
  <c r="D186" i="1"/>
  <c r="E186" i="1"/>
  <c r="F186" i="1" s="1"/>
  <c r="G186" i="1"/>
  <c r="H186" i="1" s="1"/>
  <c r="I186" i="1"/>
  <c r="K186" i="1"/>
  <c r="N186" i="1" s="1"/>
  <c r="O186" i="1" s="1"/>
  <c r="BG186" i="1" s="1"/>
  <c r="BH186" i="1" s="1"/>
  <c r="L186" i="1"/>
  <c r="M186" i="1" s="1"/>
  <c r="B187" i="1"/>
  <c r="C187" i="1" s="1"/>
  <c r="D187" i="1"/>
  <c r="E187" i="1"/>
  <c r="F187" i="1" s="1"/>
  <c r="G187" i="1"/>
  <c r="H187" i="1" s="1"/>
  <c r="I187" i="1"/>
  <c r="K187" i="1"/>
  <c r="R187" i="1" s="1"/>
  <c r="L187" i="1"/>
  <c r="M187" i="1" s="1"/>
  <c r="B188" i="1"/>
  <c r="C188" i="1" s="1"/>
  <c r="D188" i="1"/>
  <c r="E188" i="1"/>
  <c r="F188" i="1" s="1"/>
  <c r="G188" i="1"/>
  <c r="H188" i="1" s="1"/>
  <c r="I188" i="1"/>
  <c r="K188" i="1"/>
  <c r="N188" i="1" s="1"/>
  <c r="L188" i="1"/>
  <c r="M188" i="1" s="1"/>
  <c r="B189" i="1"/>
  <c r="C189" i="1" s="1"/>
  <c r="D189" i="1"/>
  <c r="E189" i="1"/>
  <c r="F189" i="1" s="1"/>
  <c r="G189" i="1"/>
  <c r="H189" i="1" s="1"/>
  <c r="I189" i="1"/>
  <c r="K189" i="1"/>
  <c r="S189" i="1" s="1"/>
  <c r="L189" i="1"/>
  <c r="M189" i="1" s="1"/>
  <c r="B190" i="1"/>
  <c r="C190" i="1" s="1"/>
  <c r="X190" i="1" s="1"/>
  <c r="D190" i="1"/>
  <c r="E190" i="1"/>
  <c r="F190" i="1" s="1"/>
  <c r="G190" i="1"/>
  <c r="H190" i="1" s="1"/>
  <c r="I190" i="1"/>
  <c r="K190" i="1"/>
  <c r="R190" i="1" s="1"/>
  <c r="L190" i="1"/>
  <c r="M190" i="1" s="1"/>
  <c r="B191" i="1"/>
  <c r="C191" i="1" s="1"/>
  <c r="D191" i="1"/>
  <c r="E191" i="1"/>
  <c r="F191" i="1" s="1"/>
  <c r="G191" i="1"/>
  <c r="H191" i="1" s="1"/>
  <c r="I191" i="1"/>
  <c r="K191" i="1"/>
  <c r="R191" i="1" s="1"/>
  <c r="L191" i="1"/>
  <c r="M191" i="1" s="1"/>
  <c r="B192" i="1"/>
  <c r="C192" i="1" s="1"/>
  <c r="X192" i="1" s="1"/>
  <c r="D192" i="1"/>
  <c r="E192" i="1"/>
  <c r="F192" i="1" s="1"/>
  <c r="G192" i="1"/>
  <c r="H192" i="1" s="1"/>
  <c r="I192" i="1"/>
  <c r="K192" i="1"/>
  <c r="L192" i="1"/>
  <c r="M192" i="1" s="1"/>
  <c r="B193" i="1"/>
  <c r="C193" i="1" s="1"/>
  <c r="D193" i="1"/>
  <c r="E193" i="1"/>
  <c r="F193" i="1" s="1"/>
  <c r="G193" i="1"/>
  <c r="H193" i="1" s="1"/>
  <c r="I193" i="1"/>
  <c r="K193" i="1"/>
  <c r="L193" i="1"/>
  <c r="M193" i="1" s="1"/>
  <c r="B194" i="1"/>
  <c r="C194" i="1" s="1"/>
  <c r="D194" i="1"/>
  <c r="E194" i="1"/>
  <c r="F194" i="1" s="1"/>
  <c r="G194" i="1"/>
  <c r="H194" i="1" s="1"/>
  <c r="I194" i="1"/>
  <c r="K194" i="1"/>
  <c r="L194" i="1"/>
  <c r="M194" i="1" s="1"/>
  <c r="B195" i="1"/>
  <c r="C195" i="1" s="1"/>
  <c r="D195" i="1"/>
  <c r="E195" i="1"/>
  <c r="F195" i="1" s="1"/>
  <c r="G195" i="1"/>
  <c r="H195" i="1" s="1"/>
  <c r="I195" i="1"/>
  <c r="K195" i="1"/>
  <c r="L195" i="1"/>
  <c r="M195" i="1" s="1"/>
  <c r="B196" i="1"/>
  <c r="C196" i="1" s="1"/>
  <c r="D196" i="1"/>
  <c r="E196" i="1"/>
  <c r="F196" i="1" s="1"/>
  <c r="G196" i="1"/>
  <c r="H196" i="1" s="1"/>
  <c r="I196" i="1"/>
  <c r="K196" i="1"/>
  <c r="L196" i="1"/>
  <c r="M196" i="1" s="1"/>
  <c r="B197" i="1"/>
  <c r="C197" i="1" s="1"/>
  <c r="D197" i="1"/>
  <c r="E197" i="1"/>
  <c r="F197" i="1" s="1"/>
  <c r="G197" i="1"/>
  <c r="H197" i="1" s="1"/>
  <c r="I197" i="1"/>
  <c r="K197" i="1"/>
  <c r="L197" i="1"/>
  <c r="M197" i="1" s="1"/>
  <c r="B198" i="1"/>
  <c r="C198" i="1" s="1"/>
  <c r="Y198" i="1" s="1"/>
  <c r="D198" i="1"/>
  <c r="E198" i="1"/>
  <c r="F198" i="1" s="1"/>
  <c r="G198" i="1"/>
  <c r="H198" i="1" s="1"/>
  <c r="I198" i="1"/>
  <c r="K198" i="1"/>
  <c r="R198" i="1" s="1"/>
  <c r="L198" i="1"/>
  <c r="M198" i="1" s="1"/>
  <c r="B199" i="1"/>
  <c r="C199" i="1" s="1"/>
  <c r="D199" i="1"/>
  <c r="E199" i="1"/>
  <c r="F199" i="1" s="1"/>
  <c r="G199" i="1"/>
  <c r="H199" i="1" s="1"/>
  <c r="I199" i="1"/>
  <c r="K199" i="1"/>
  <c r="L199" i="1"/>
  <c r="M199" i="1" s="1"/>
  <c r="B200" i="1"/>
  <c r="C200" i="1" s="1"/>
  <c r="D200" i="1"/>
  <c r="E200" i="1"/>
  <c r="F200" i="1" s="1"/>
  <c r="G200" i="1"/>
  <c r="H200" i="1" s="1"/>
  <c r="I200" i="1"/>
  <c r="K200" i="1"/>
  <c r="L200" i="1"/>
  <c r="M200" i="1" s="1"/>
  <c r="B201" i="1"/>
  <c r="C201" i="1" s="1"/>
  <c r="D201" i="1"/>
  <c r="E201" i="1"/>
  <c r="F201" i="1" s="1"/>
  <c r="G201" i="1"/>
  <c r="H201" i="1" s="1"/>
  <c r="I201" i="1"/>
  <c r="K201" i="1"/>
  <c r="L201" i="1"/>
  <c r="M201" i="1" s="1"/>
  <c r="B202" i="1"/>
  <c r="C202" i="1" s="1"/>
  <c r="X202" i="1" s="1"/>
  <c r="D202" i="1"/>
  <c r="E202" i="1"/>
  <c r="F202" i="1" s="1"/>
  <c r="G202" i="1"/>
  <c r="H202" i="1" s="1"/>
  <c r="I202" i="1"/>
  <c r="K202" i="1"/>
  <c r="L202" i="1"/>
  <c r="M202" i="1" s="1"/>
  <c r="B203" i="1"/>
  <c r="C203" i="1" s="1"/>
  <c r="D203" i="1"/>
  <c r="E203" i="1"/>
  <c r="F203" i="1" s="1"/>
  <c r="G203" i="1"/>
  <c r="H203" i="1" s="1"/>
  <c r="I203" i="1"/>
  <c r="K203" i="1"/>
  <c r="L203" i="1"/>
  <c r="M203" i="1" s="1"/>
  <c r="B204" i="1"/>
  <c r="C204" i="1" s="1"/>
  <c r="D204" i="1"/>
  <c r="E204" i="1"/>
  <c r="F204" i="1" s="1"/>
  <c r="G204" i="1"/>
  <c r="H204" i="1" s="1"/>
  <c r="I204" i="1"/>
  <c r="K204" i="1"/>
  <c r="N204" i="1" s="1"/>
  <c r="O204" i="1" s="1"/>
  <c r="BG204" i="1" s="1"/>
  <c r="BH204" i="1" s="1"/>
  <c r="L204" i="1"/>
  <c r="M204" i="1" s="1"/>
  <c r="B205" i="1"/>
  <c r="C205" i="1" s="1"/>
  <c r="D205" i="1"/>
  <c r="E205" i="1"/>
  <c r="F205" i="1" s="1"/>
  <c r="G205" i="1"/>
  <c r="H205" i="1" s="1"/>
  <c r="I205" i="1"/>
  <c r="K205" i="1"/>
  <c r="N205" i="1" s="1"/>
  <c r="L205" i="1"/>
  <c r="M205" i="1" s="1"/>
  <c r="B206" i="1"/>
  <c r="C206" i="1" s="1"/>
  <c r="D206" i="1"/>
  <c r="E206" i="1"/>
  <c r="F206" i="1" s="1"/>
  <c r="G206" i="1"/>
  <c r="H206" i="1" s="1"/>
  <c r="I206" i="1"/>
  <c r="K206" i="1"/>
  <c r="S206" i="1" s="1"/>
  <c r="L206" i="1"/>
  <c r="M206" i="1" s="1"/>
  <c r="B207" i="1"/>
  <c r="C207" i="1" s="1"/>
  <c r="D207" i="1"/>
  <c r="E207" i="1"/>
  <c r="F207" i="1" s="1"/>
  <c r="G207" i="1"/>
  <c r="H207" i="1" s="1"/>
  <c r="I207" i="1"/>
  <c r="K207" i="1"/>
  <c r="L207" i="1"/>
  <c r="M207" i="1" s="1"/>
  <c r="B208" i="1"/>
  <c r="C208" i="1" s="1"/>
  <c r="X208" i="1" s="1"/>
  <c r="D208" i="1"/>
  <c r="E208" i="1"/>
  <c r="F208" i="1" s="1"/>
  <c r="G208" i="1"/>
  <c r="H208" i="1" s="1"/>
  <c r="I208" i="1"/>
  <c r="K208" i="1"/>
  <c r="N208" i="1" s="1"/>
  <c r="O208" i="1" s="1"/>
  <c r="BG208" i="1" s="1"/>
  <c r="BH208" i="1" s="1"/>
  <c r="L208" i="1"/>
  <c r="M208" i="1" s="1"/>
  <c r="B209" i="1"/>
  <c r="C209" i="1" s="1"/>
  <c r="D209" i="1"/>
  <c r="E209" i="1"/>
  <c r="F209" i="1" s="1"/>
  <c r="G209" i="1"/>
  <c r="H209" i="1" s="1"/>
  <c r="I209" i="1"/>
  <c r="K209" i="1"/>
  <c r="L209" i="1"/>
  <c r="M209" i="1" s="1"/>
  <c r="B210" i="1"/>
  <c r="C210" i="1" s="1"/>
  <c r="D210" i="1"/>
  <c r="E210" i="1"/>
  <c r="F210" i="1" s="1"/>
  <c r="G210" i="1"/>
  <c r="H210" i="1" s="1"/>
  <c r="I210" i="1"/>
  <c r="K210" i="1"/>
  <c r="L210" i="1"/>
  <c r="M210" i="1" s="1"/>
  <c r="B211" i="1"/>
  <c r="C211" i="1" s="1"/>
  <c r="D211" i="1"/>
  <c r="E211" i="1"/>
  <c r="F211" i="1" s="1"/>
  <c r="G211" i="1"/>
  <c r="H211" i="1" s="1"/>
  <c r="I211" i="1"/>
  <c r="K211" i="1"/>
  <c r="S211" i="1" s="1"/>
  <c r="L211" i="1"/>
  <c r="M211" i="1" s="1"/>
  <c r="B212" i="1"/>
  <c r="C212" i="1" s="1"/>
  <c r="X212" i="1" s="1"/>
  <c r="D212" i="1"/>
  <c r="E212" i="1"/>
  <c r="F212" i="1" s="1"/>
  <c r="G212" i="1"/>
  <c r="H212" i="1" s="1"/>
  <c r="I212" i="1"/>
  <c r="K212" i="1"/>
  <c r="L212" i="1"/>
  <c r="M212" i="1" s="1"/>
  <c r="B213" i="1"/>
  <c r="C213" i="1" s="1"/>
  <c r="D213" i="1"/>
  <c r="E213" i="1"/>
  <c r="F213" i="1" s="1"/>
  <c r="G213" i="1"/>
  <c r="H213" i="1" s="1"/>
  <c r="I213" i="1"/>
  <c r="K213" i="1"/>
  <c r="L213" i="1"/>
  <c r="M213" i="1" s="1"/>
  <c r="B214" i="1"/>
  <c r="C214" i="1" s="1"/>
  <c r="Y214" i="1" s="1"/>
  <c r="D214" i="1"/>
  <c r="E214" i="1"/>
  <c r="F214" i="1" s="1"/>
  <c r="G214" i="1"/>
  <c r="H214" i="1" s="1"/>
  <c r="I214" i="1"/>
  <c r="K214" i="1"/>
  <c r="L214" i="1"/>
  <c r="M214" i="1" s="1"/>
  <c r="B215" i="1"/>
  <c r="C215" i="1" s="1"/>
  <c r="D215" i="1"/>
  <c r="E215" i="1"/>
  <c r="F215" i="1" s="1"/>
  <c r="G215" i="1"/>
  <c r="H215" i="1" s="1"/>
  <c r="I215" i="1"/>
  <c r="K215" i="1"/>
  <c r="N215" i="1" s="1"/>
  <c r="O215" i="1" s="1"/>
  <c r="BG215" i="1" s="1"/>
  <c r="BH215" i="1" s="1"/>
  <c r="L215" i="1"/>
  <c r="M215" i="1" s="1"/>
  <c r="BX215" i="1" s="1"/>
  <c r="B216" i="1"/>
  <c r="C216" i="1" s="1"/>
  <c r="D216" i="1"/>
  <c r="E216" i="1"/>
  <c r="F216" i="1" s="1"/>
  <c r="G216" i="1"/>
  <c r="H216" i="1" s="1"/>
  <c r="I216" i="1"/>
  <c r="K216" i="1"/>
  <c r="L216" i="1"/>
  <c r="M216" i="1" s="1"/>
  <c r="B217" i="1"/>
  <c r="C217" i="1" s="1"/>
  <c r="D217" i="1"/>
  <c r="E217" i="1"/>
  <c r="F217" i="1" s="1"/>
  <c r="G217" i="1"/>
  <c r="H217" i="1" s="1"/>
  <c r="I217" i="1"/>
  <c r="K217" i="1"/>
  <c r="L217" i="1"/>
  <c r="M217" i="1" s="1"/>
  <c r="B218" i="1"/>
  <c r="C218" i="1" s="1"/>
  <c r="X218" i="1" s="1"/>
  <c r="D218" i="1"/>
  <c r="E218" i="1"/>
  <c r="F218" i="1" s="1"/>
  <c r="G218" i="1"/>
  <c r="H218" i="1" s="1"/>
  <c r="I218" i="1"/>
  <c r="K218" i="1"/>
  <c r="L218" i="1"/>
  <c r="M218" i="1" s="1"/>
  <c r="B219" i="1"/>
  <c r="C219" i="1" s="1"/>
  <c r="D219" i="1"/>
  <c r="E219" i="1"/>
  <c r="F219" i="1" s="1"/>
  <c r="G219" i="1"/>
  <c r="H219" i="1" s="1"/>
  <c r="I219" i="1"/>
  <c r="K219" i="1"/>
  <c r="S219" i="1" s="1"/>
  <c r="L219" i="1"/>
  <c r="M219" i="1" s="1"/>
  <c r="B220" i="1"/>
  <c r="C220" i="1" s="1"/>
  <c r="D220" i="1"/>
  <c r="E220" i="1"/>
  <c r="F220" i="1" s="1"/>
  <c r="G220" i="1"/>
  <c r="H220" i="1" s="1"/>
  <c r="I220" i="1"/>
  <c r="K220" i="1"/>
  <c r="L220" i="1"/>
  <c r="M220" i="1" s="1"/>
  <c r="B221" i="1"/>
  <c r="C221" i="1" s="1"/>
  <c r="D221" i="1"/>
  <c r="E221" i="1"/>
  <c r="F221" i="1" s="1"/>
  <c r="G221" i="1"/>
  <c r="H221" i="1" s="1"/>
  <c r="I221" i="1"/>
  <c r="K221" i="1"/>
  <c r="R221" i="1" s="1"/>
  <c r="L221" i="1"/>
  <c r="M221" i="1" s="1"/>
  <c r="B222" i="1"/>
  <c r="C222" i="1" s="1"/>
  <c r="X222" i="1" s="1"/>
  <c r="D222" i="1"/>
  <c r="E222" i="1"/>
  <c r="F222" i="1" s="1"/>
  <c r="G222" i="1"/>
  <c r="H222" i="1" s="1"/>
  <c r="I222" i="1"/>
  <c r="K222" i="1"/>
  <c r="S222" i="1" s="1"/>
  <c r="L222" i="1"/>
  <c r="M222" i="1" s="1"/>
  <c r="B223" i="1"/>
  <c r="C223" i="1" s="1"/>
  <c r="D223" i="1"/>
  <c r="E223" i="1"/>
  <c r="F223" i="1" s="1"/>
  <c r="G223" i="1"/>
  <c r="H223" i="1" s="1"/>
  <c r="I223" i="1"/>
  <c r="K223" i="1"/>
  <c r="N223" i="1" s="1"/>
  <c r="O223" i="1" s="1"/>
  <c r="BG223" i="1" s="1"/>
  <c r="BH223" i="1" s="1"/>
  <c r="L223" i="1"/>
  <c r="M223" i="1" s="1"/>
  <c r="B224" i="1"/>
  <c r="C224" i="1" s="1"/>
  <c r="X224" i="1" s="1"/>
  <c r="D224" i="1"/>
  <c r="E224" i="1"/>
  <c r="F224" i="1" s="1"/>
  <c r="G224" i="1"/>
  <c r="H224" i="1" s="1"/>
  <c r="I224" i="1"/>
  <c r="K224" i="1"/>
  <c r="N224" i="1" s="1"/>
  <c r="O224" i="1" s="1"/>
  <c r="BG224" i="1" s="1"/>
  <c r="BH224" i="1" s="1"/>
  <c r="L224" i="1"/>
  <c r="M224" i="1" s="1"/>
  <c r="B225" i="1"/>
  <c r="C225" i="1" s="1"/>
  <c r="D225" i="1"/>
  <c r="E225" i="1"/>
  <c r="F225" i="1" s="1"/>
  <c r="G225" i="1"/>
  <c r="H225" i="1" s="1"/>
  <c r="I225" i="1"/>
  <c r="K225" i="1"/>
  <c r="S225" i="1" s="1"/>
  <c r="L225" i="1"/>
  <c r="M225" i="1" s="1"/>
  <c r="B226" i="1"/>
  <c r="C226" i="1" s="1"/>
  <c r="D226" i="1"/>
  <c r="E226" i="1"/>
  <c r="F226" i="1" s="1"/>
  <c r="G226" i="1"/>
  <c r="H226" i="1" s="1"/>
  <c r="I226" i="1"/>
  <c r="K226" i="1"/>
  <c r="S226" i="1" s="1"/>
  <c r="L226" i="1"/>
  <c r="M226" i="1" s="1"/>
  <c r="B227" i="1"/>
  <c r="C227" i="1" s="1"/>
  <c r="D227" i="1"/>
  <c r="E227" i="1"/>
  <c r="F227" i="1" s="1"/>
  <c r="G227" i="1"/>
  <c r="H227" i="1" s="1"/>
  <c r="I227" i="1"/>
  <c r="K227" i="1"/>
  <c r="N227" i="1" s="1"/>
  <c r="O227" i="1" s="1"/>
  <c r="BG227" i="1" s="1"/>
  <c r="BH227" i="1" s="1"/>
  <c r="L227" i="1"/>
  <c r="M227" i="1" s="1"/>
  <c r="B228" i="1"/>
  <c r="C228" i="1" s="1"/>
  <c r="D228" i="1"/>
  <c r="E228" i="1"/>
  <c r="F228" i="1" s="1"/>
  <c r="G228" i="1"/>
  <c r="H228" i="1" s="1"/>
  <c r="I228" i="1"/>
  <c r="K228" i="1"/>
  <c r="L228" i="1"/>
  <c r="M228" i="1" s="1"/>
  <c r="B229" i="1"/>
  <c r="C229" i="1" s="1"/>
  <c r="D229" i="1"/>
  <c r="E229" i="1"/>
  <c r="F229" i="1" s="1"/>
  <c r="G229" i="1"/>
  <c r="H229" i="1" s="1"/>
  <c r="I229" i="1"/>
  <c r="K229" i="1"/>
  <c r="S229" i="1" s="1"/>
  <c r="L229" i="1"/>
  <c r="M229" i="1" s="1"/>
  <c r="B230" i="1"/>
  <c r="C230" i="1" s="1"/>
  <c r="Y230" i="1" s="1"/>
  <c r="D230" i="1"/>
  <c r="E230" i="1"/>
  <c r="F230" i="1" s="1"/>
  <c r="G230" i="1"/>
  <c r="H230" i="1" s="1"/>
  <c r="I230" i="1"/>
  <c r="K230" i="1"/>
  <c r="L230" i="1"/>
  <c r="M230" i="1" s="1"/>
  <c r="B231" i="1"/>
  <c r="C231" i="1" s="1"/>
  <c r="D231" i="1"/>
  <c r="E231" i="1"/>
  <c r="F231" i="1" s="1"/>
  <c r="G231" i="1"/>
  <c r="H231" i="1" s="1"/>
  <c r="I231" i="1"/>
  <c r="K231" i="1"/>
  <c r="L231" i="1"/>
  <c r="M231" i="1" s="1"/>
  <c r="B232" i="1"/>
  <c r="C232" i="1" s="1"/>
  <c r="D232" i="1"/>
  <c r="E232" i="1"/>
  <c r="F232" i="1" s="1"/>
  <c r="G232" i="1"/>
  <c r="H232" i="1" s="1"/>
  <c r="I232" i="1"/>
  <c r="K232" i="1"/>
  <c r="N232" i="1" s="1"/>
  <c r="O232" i="1" s="1"/>
  <c r="BG232" i="1" s="1"/>
  <c r="BH232" i="1" s="1"/>
  <c r="L232" i="1"/>
  <c r="M232" i="1" s="1"/>
  <c r="BX232" i="1" s="1"/>
  <c r="B233" i="1"/>
  <c r="C233" i="1" s="1"/>
  <c r="D233" i="1"/>
  <c r="E233" i="1"/>
  <c r="F233" i="1" s="1"/>
  <c r="G233" i="1"/>
  <c r="H233" i="1" s="1"/>
  <c r="I233" i="1"/>
  <c r="K233" i="1"/>
  <c r="N233" i="1" s="1"/>
  <c r="L233" i="1"/>
  <c r="M233" i="1" s="1"/>
  <c r="B234" i="1"/>
  <c r="C234" i="1" s="1"/>
  <c r="X234" i="1" s="1"/>
  <c r="D234" i="1"/>
  <c r="E234" i="1"/>
  <c r="F234" i="1" s="1"/>
  <c r="G234" i="1"/>
  <c r="H234" i="1" s="1"/>
  <c r="I234" i="1"/>
  <c r="K234" i="1"/>
  <c r="S234" i="1" s="1"/>
  <c r="L234" i="1"/>
  <c r="M234" i="1" s="1"/>
  <c r="B235" i="1"/>
  <c r="C235" i="1" s="1"/>
  <c r="D235" i="1"/>
  <c r="E235" i="1"/>
  <c r="F235" i="1" s="1"/>
  <c r="G235" i="1"/>
  <c r="H235" i="1" s="1"/>
  <c r="I235" i="1"/>
  <c r="K235" i="1"/>
  <c r="L235" i="1"/>
  <c r="M235" i="1" s="1"/>
  <c r="B236" i="1"/>
  <c r="C236" i="1" s="1"/>
  <c r="D236" i="1"/>
  <c r="E236" i="1"/>
  <c r="F236" i="1" s="1"/>
  <c r="G236" i="1"/>
  <c r="H236" i="1" s="1"/>
  <c r="I236" i="1"/>
  <c r="K236" i="1"/>
  <c r="L236" i="1"/>
  <c r="M236" i="1" s="1"/>
  <c r="B237" i="1"/>
  <c r="C237" i="1" s="1"/>
  <c r="D237" i="1"/>
  <c r="E237" i="1"/>
  <c r="F237" i="1" s="1"/>
  <c r="G237" i="1"/>
  <c r="H237" i="1" s="1"/>
  <c r="I237" i="1"/>
  <c r="K237" i="1"/>
  <c r="N237" i="1" s="1"/>
  <c r="O237" i="1" s="1"/>
  <c r="BG237" i="1" s="1"/>
  <c r="BH237" i="1" s="1"/>
  <c r="L237" i="1"/>
  <c r="M237" i="1" s="1"/>
  <c r="B238" i="1"/>
  <c r="C238" i="1" s="1"/>
  <c r="D238" i="1"/>
  <c r="E238" i="1"/>
  <c r="F238" i="1" s="1"/>
  <c r="G238" i="1"/>
  <c r="H238" i="1" s="1"/>
  <c r="I238" i="1"/>
  <c r="K238" i="1"/>
  <c r="L238" i="1"/>
  <c r="M238" i="1" s="1"/>
  <c r="B239" i="1"/>
  <c r="C239" i="1" s="1"/>
  <c r="D239" i="1"/>
  <c r="E239" i="1"/>
  <c r="F239" i="1" s="1"/>
  <c r="G239" i="1"/>
  <c r="H239" i="1" s="1"/>
  <c r="I239" i="1"/>
  <c r="K239" i="1"/>
  <c r="L239" i="1"/>
  <c r="M239" i="1" s="1"/>
  <c r="B240" i="1"/>
  <c r="C240" i="1" s="1"/>
  <c r="X240" i="1" s="1"/>
  <c r="D240" i="1"/>
  <c r="E240" i="1"/>
  <c r="F240" i="1" s="1"/>
  <c r="G240" i="1"/>
  <c r="H240" i="1" s="1"/>
  <c r="I240" i="1"/>
  <c r="K240" i="1"/>
  <c r="S240" i="1" s="1"/>
  <c r="L240" i="1"/>
  <c r="M240" i="1" s="1"/>
  <c r="B241" i="1"/>
  <c r="C241" i="1" s="1"/>
  <c r="D241" i="1"/>
  <c r="E241" i="1"/>
  <c r="F241" i="1" s="1"/>
  <c r="G241" i="1"/>
  <c r="H241" i="1" s="1"/>
  <c r="I241" i="1"/>
  <c r="K241" i="1"/>
  <c r="S241" i="1" s="1"/>
  <c r="L241" i="1"/>
  <c r="M241" i="1" s="1"/>
  <c r="B242" i="1"/>
  <c r="C242" i="1" s="1"/>
  <c r="D242" i="1"/>
  <c r="E242" i="1"/>
  <c r="F242" i="1" s="1"/>
  <c r="G242" i="1"/>
  <c r="H242" i="1" s="1"/>
  <c r="I242" i="1"/>
  <c r="K242" i="1"/>
  <c r="S242" i="1" s="1"/>
  <c r="L242" i="1"/>
  <c r="M242" i="1" s="1"/>
  <c r="B243" i="1"/>
  <c r="C243" i="1" s="1"/>
  <c r="D243" i="1"/>
  <c r="E243" i="1"/>
  <c r="F243" i="1" s="1"/>
  <c r="G243" i="1"/>
  <c r="H243" i="1" s="1"/>
  <c r="I243" i="1"/>
  <c r="K243" i="1"/>
  <c r="L243" i="1"/>
  <c r="M243" i="1" s="1"/>
  <c r="B244" i="1"/>
  <c r="C244" i="1" s="1"/>
  <c r="X244" i="1" s="1"/>
  <c r="D244" i="1"/>
  <c r="E244" i="1"/>
  <c r="F244" i="1" s="1"/>
  <c r="G244" i="1"/>
  <c r="H244" i="1" s="1"/>
  <c r="I244" i="1"/>
  <c r="K244" i="1"/>
  <c r="S244" i="1" s="1"/>
  <c r="L244" i="1"/>
  <c r="M244" i="1" s="1"/>
  <c r="B245" i="1"/>
  <c r="C245" i="1" s="1"/>
  <c r="D245" i="1"/>
  <c r="E245" i="1"/>
  <c r="F245" i="1" s="1"/>
  <c r="G245" i="1"/>
  <c r="H245" i="1" s="1"/>
  <c r="I245" i="1"/>
  <c r="K245" i="1"/>
  <c r="R245" i="1" s="1"/>
  <c r="L245" i="1"/>
  <c r="M245" i="1" s="1"/>
  <c r="BX245" i="1" s="1"/>
  <c r="B246" i="1"/>
  <c r="C246" i="1" s="1"/>
  <c r="Y246" i="1" s="1"/>
  <c r="D246" i="1"/>
  <c r="E246" i="1"/>
  <c r="F246" i="1" s="1"/>
  <c r="G246" i="1"/>
  <c r="H246" i="1" s="1"/>
  <c r="I246" i="1"/>
  <c r="K246" i="1"/>
  <c r="N246" i="1" s="1"/>
  <c r="L246" i="1"/>
  <c r="M246" i="1" s="1"/>
  <c r="B247" i="1"/>
  <c r="C247" i="1" s="1"/>
  <c r="D247" i="1"/>
  <c r="E247" i="1"/>
  <c r="F247" i="1" s="1"/>
  <c r="G247" i="1"/>
  <c r="H247" i="1" s="1"/>
  <c r="I247" i="1"/>
  <c r="K247" i="1"/>
  <c r="L247" i="1"/>
  <c r="M247" i="1" s="1"/>
  <c r="B248" i="1"/>
  <c r="C248" i="1" s="1"/>
  <c r="D248" i="1"/>
  <c r="E248" i="1"/>
  <c r="F248" i="1" s="1"/>
  <c r="G248" i="1"/>
  <c r="H248" i="1" s="1"/>
  <c r="I248" i="1"/>
  <c r="K248" i="1"/>
  <c r="R248" i="1" s="1"/>
  <c r="L248" i="1"/>
  <c r="M248" i="1" s="1"/>
  <c r="B249" i="1"/>
  <c r="C249" i="1" s="1"/>
  <c r="D249" i="1"/>
  <c r="E249" i="1"/>
  <c r="F249" i="1" s="1"/>
  <c r="G249" i="1"/>
  <c r="H249" i="1" s="1"/>
  <c r="I249" i="1"/>
  <c r="K249" i="1"/>
  <c r="N249" i="1" s="1"/>
  <c r="O249" i="1" s="1"/>
  <c r="BG249" i="1" s="1"/>
  <c r="BH249" i="1" s="1"/>
  <c r="L249" i="1"/>
  <c r="M249" i="1" s="1"/>
  <c r="B250" i="1"/>
  <c r="C250" i="1" s="1"/>
  <c r="X250" i="1" s="1"/>
  <c r="D250" i="1"/>
  <c r="E250" i="1"/>
  <c r="F250" i="1" s="1"/>
  <c r="G250" i="1"/>
  <c r="H250" i="1" s="1"/>
  <c r="I250" i="1"/>
  <c r="K250" i="1"/>
  <c r="R250" i="1" s="1"/>
  <c r="L250" i="1"/>
  <c r="M250" i="1" s="1"/>
  <c r="B251" i="1"/>
  <c r="C251" i="1" s="1"/>
  <c r="D251" i="1"/>
  <c r="E251" i="1"/>
  <c r="F251" i="1" s="1"/>
  <c r="G251" i="1"/>
  <c r="H251" i="1" s="1"/>
  <c r="I251" i="1"/>
  <c r="K251" i="1"/>
  <c r="L251" i="1"/>
  <c r="M251" i="1" s="1"/>
  <c r="B252" i="1"/>
  <c r="C252" i="1" s="1"/>
  <c r="D252" i="1"/>
  <c r="E252" i="1"/>
  <c r="F252" i="1" s="1"/>
  <c r="G252" i="1"/>
  <c r="H252" i="1" s="1"/>
  <c r="I252" i="1"/>
  <c r="K252" i="1"/>
  <c r="L252" i="1"/>
  <c r="M252" i="1" s="1"/>
  <c r="B253" i="1"/>
  <c r="C253" i="1" s="1"/>
  <c r="D253" i="1"/>
  <c r="E253" i="1"/>
  <c r="F253" i="1" s="1"/>
  <c r="G253" i="1"/>
  <c r="H253" i="1" s="1"/>
  <c r="I253" i="1"/>
  <c r="K253" i="1"/>
  <c r="R253" i="1" s="1"/>
  <c r="L253" i="1"/>
  <c r="M253" i="1" s="1"/>
  <c r="B254" i="1"/>
  <c r="C254" i="1" s="1"/>
  <c r="X254" i="1" s="1"/>
  <c r="D254" i="1"/>
  <c r="E254" i="1"/>
  <c r="F254" i="1" s="1"/>
  <c r="G254" i="1"/>
  <c r="H254" i="1" s="1"/>
  <c r="I254" i="1"/>
  <c r="K254" i="1"/>
  <c r="N254" i="1" s="1"/>
  <c r="O254" i="1" s="1"/>
  <c r="BG254" i="1" s="1"/>
  <c r="BH254" i="1" s="1"/>
  <c r="L254" i="1"/>
  <c r="M254" i="1" s="1"/>
  <c r="B255" i="1"/>
  <c r="C255" i="1" s="1"/>
  <c r="D255" i="1"/>
  <c r="E255" i="1"/>
  <c r="F255" i="1" s="1"/>
  <c r="G255" i="1"/>
  <c r="H255" i="1" s="1"/>
  <c r="I255" i="1"/>
  <c r="K255" i="1"/>
  <c r="R255" i="1" s="1"/>
  <c r="L255" i="1"/>
  <c r="M255" i="1" s="1"/>
  <c r="B256" i="1"/>
  <c r="C256" i="1" s="1"/>
  <c r="X256" i="1" s="1"/>
  <c r="D256" i="1"/>
  <c r="E256" i="1"/>
  <c r="F256" i="1" s="1"/>
  <c r="G256" i="1"/>
  <c r="H256" i="1" s="1"/>
  <c r="I256" i="1"/>
  <c r="K256" i="1"/>
  <c r="N256" i="1" s="1"/>
  <c r="O256" i="1" s="1"/>
  <c r="BG256" i="1" s="1"/>
  <c r="BH256" i="1" s="1"/>
  <c r="L256" i="1"/>
  <c r="M256" i="1" s="1"/>
  <c r="B257" i="1"/>
  <c r="C257" i="1" s="1"/>
  <c r="D257" i="1"/>
  <c r="E257" i="1"/>
  <c r="F257" i="1" s="1"/>
  <c r="G257" i="1"/>
  <c r="H257" i="1" s="1"/>
  <c r="I257" i="1"/>
  <c r="K257" i="1"/>
  <c r="L257" i="1"/>
  <c r="M257" i="1" s="1"/>
  <c r="B258" i="1"/>
  <c r="C258" i="1" s="1"/>
  <c r="D258" i="1"/>
  <c r="E258" i="1"/>
  <c r="F258" i="1" s="1"/>
  <c r="G258" i="1"/>
  <c r="H258" i="1" s="1"/>
  <c r="I258" i="1"/>
  <c r="K258" i="1"/>
  <c r="L258" i="1"/>
  <c r="M258" i="1" s="1"/>
  <c r="B259" i="1"/>
  <c r="C259" i="1" s="1"/>
  <c r="D259" i="1"/>
  <c r="E259" i="1"/>
  <c r="F259" i="1" s="1"/>
  <c r="G259" i="1"/>
  <c r="H259" i="1" s="1"/>
  <c r="I259" i="1"/>
  <c r="K259" i="1"/>
  <c r="N259" i="1" s="1"/>
  <c r="L259" i="1"/>
  <c r="M259" i="1" s="1"/>
  <c r="BX259" i="1" s="1"/>
  <c r="B260" i="1"/>
  <c r="C260" i="1" s="1"/>
  <c r="D260" i="1"/>
  <c r="E260" i="1"/>
  <c r="F260" i="1" s="1"/>
  <c r="G260" i="1"/>
  <c r="H260" i="1" s="1"/>
  <c r="I260" i="1"/>
  <c r="K260" i="1"/>
  <c r="L260" i="1"/>
  <c r="M260" i="1" s="1"/>
  <c r="B261" i="1"/>
  <c r="C261" i="1" s="1"/>
  <c r="D261" i="1"/>
  <c r="E261" i="1"/>
  <c r="F261" i="1" s="1"/>
  <c r="G261" i="1"/>
  <c r="H261" i="1" s="1"/>
  <c r="I261" i="1"/>
  <c r="K261" i="1"/>
  <c r="S261" i="1" s="1"/>
  <c r="L261" i="1"/>
  <c r="M261" i="1" s="1"/>
  <c r="B262" i="1"/>
  <c r="C262" i="1" s="1"/>
  <c r="Y262" i="1" s="1"/>
  <c r="D262" i="1"/>
  <c r="E262" i="1"/>
  <c r="F262" i="1" s="1"/>
  <c r="G262" i="1"/>
  <c r="H262" i="1" s="1"/>
  <c r="I262" i="1"/>
  <c r="K262" i="1"/>
  <c r="N262" i="1" s="1"/>
  <c r="L262" i="1"/>
  <c r="M262" i="1" s="1"/>
  <c r="B263" i="1"/>
  <c r="C263" i="1" s="1"/>
  <c r="D263" i="1"/>
  <c r="E263" i="1"/>
  <c r="F263" i="1" s="1"/>
  <c r="G263" i="1"/>
  <c r="H263" i="1" s="1"/>
  <c r="I263" i="1"/>
  <c r="K263" i="1"/>
  <c r="R263" i="1" s="1"/>
  <c r="L263" i="1"/>
  <c r="M263" i="1" s="1"/>
  <c r="B264" i="1"/>
  <c r="C264" i="1" s="1"/>
  <c r="D264" i="1"/>
  <c r="E264" i="1"/>
  <c r="F264" i="1" s="1"/>
  <c r="G264" i="1"/>
  <c r="H264" i="1" s="1"/>
  <c r="I264" i="1"/>
  <c r="K264" i="1"/>
  <c r="L264" i="1"/>
  <c r="M264" i="1" s="1"/>
  <c r="B265" i="1"/>
  <c r="C265" i="1" s="1"/>
  <c r="D265" i="1"/>
  <c r="E265" i="1"/>
  <c r="F265" i="1" s="1"/>
  <c r="G265" i="1"/>
  <c r="H265" i="1" s="1"/>
  <c r="I265" i="1"/>
  <c r="K265" i="1"/>
  <c r="S265" i="1" s="1"/>
  <c r="L265" i="1"/>
  <c r="M265" i="1" s="1"/>
  <c r="B266" i="1"/>
  <c r="C266" i="1" s="1"/>
  <c r="X266" i="1" s="1"/>
  <c r="D266" i="1"/>
  <c r="E266" i="1"/>
  <c r="F266" i="1" s="1"/>
  <c r="G266" i="1"/>
  <c r="H266" i="1" s="1"/>
  <c r="I266" i="1"/>
  <c r="K266" i="1"/>
  <c r="L266" i="1"/>
  <c r="M266" i="1" s="1"/>
  <c r="B267" i="1"/>
  <c r="C267" i="1" s="1"/>
  <c r="D267" i="1"/>
  <c r="E267" i="1"/>
  <c r="F267" i="1" s="1"/>
  <c r="G267" i="1"/>
  <c r="H267" i="1" s="1"/>
  <c r="I267" i="1"/>
  <c r="K267" i="1"/>
  <c r="L267" i="1"/>
  <c r="M267" i="1" s="1"/>
  <c r="B268" i="1"/>
  <c r="C268" i="1" s="1"/>
  <c r="D268" i="1"/>
  <c r="E268" i="1"/>
  <c r="F268" i="1" s="1"/>
  <c r="G268" i="1"/>
  <c r="H268" i="1" s="1"/>
  <c r="I268" i="1"/>
  <c r="K268" i="1"/>
  <c r="L268" i="1"/>
  <c r="M268" i="1" s="1"/>
  <c r="B269" i="1"/>
  <c r="C269" i="1" s="1"/>
  <c r="D269" i="1"/>
  <c r="E269" i="1"/>
  <c r="F269" i="1" s="1"/>
  <c r="G269" i="1"/>
  <c r="H269" i="1" s="1"/>
  <c r="I269" i="1"/>
  <c r="K269" i="1"/>
  <c r="N269" i="1" s="1"/>
  <c r="L269" i="1"/>
  <c r="M269" i="1" s="1"/>
  <c r="B270" i="1"/>
  <c r="C270" i="1" s="1"/>
  <c r="D270" i="1"/>
  <c r="E270" i="1"/>
  <c r="F270" i="1" s="1"/>
  <c r="G270" i="1"/>
  <c r="H270" i="1" s="1"/>
  <c r="I270" i="1"/>
  <c r="K270" i="1"/>
  <c r="N270" i="1" s="1"/>
  <c r="O270" i="1" s="1"/>
  <c r="BG270" i="1" s="1"/>
  <c r="BH270" i="1" s="1"/>
  <c r="L270" i="1"/>
  <c r="M270" i="1" s="1"/>
  <c r="B271" i="1"/>
  <c r="C271" i="1" s="1"/>
  <c r="D271" i="1"/>
  <c r="E271" i="1"/>
  <c r="F271" i="1" s="1"/>
  <c r="G271" i="1"/>
  <c r="H271" i="1" s="1"/>
  <c r="I271" i="1"/>
  <c r="K271" i="1"/>
  <c r="N271" i="1" s="1"/>
  <c r="O271" i="1" s="1"/>
  <c r="BG271" i="1" s="1"/>
  <c r="BH271" i="1" s="1"/>
  <c r="L271" i="1"/>
  <c r="M271" i="1" s="1"/>
  <c r="B272" i="1"/>
  <c r="C272" i="1" s="1"/>
  <c r="X272" i="1" s="1"/>
  <c r="D272" i="1"/>
  <c r="E272" i="1"/>
  <c r="F272" i="1" s="1"/>
  <c r="G272" i="1"/>
  <c r="H272" i="1" s="1"/>
  <c r="I272" i="1"/>
  <c r="K272" i="1"/>
  <c r="L272" i="1"/>
  <c r="M272" i="1" s="1"/>
  <c r="B273" i="1"/>
  <c r="C273" i="1" s="1"/>
  <c r="D273" i="1"/>
  <c r="E273" i="1"/>
  <c r="F273" i="1" s="1"/>
  <c r="G273" i="1"/>
  <c r="H273" i="1" s="1"/>
  <c r="I273" i="1"/>
  <c r="K273" i="1"/>
  <c r="L273" i="1"/>
  <c r="M273" i="1" s="1"/>
  <c r="B274" i="1"/>
  <c r="C274" i="1" s="1"/>
  <c r="D274" i="1"/>
  <c r="E274" i="1"/>
  <c r="F274" i="1" s="1"/>
  <c r="G274" i="1"/>
  <c r="H274" i="1" s="1"/>
  <c r="I274" i="1"/>
  <c r="K274" i="1"/>
  <c r="L274" i="1"/>
  <c r="M274" i="1" s="1"/>
  <c r="B275" i="1"/>
  <c r="C275" i="1" s="1"/>
  <c r="D275" i="1"/>
  <c r="E275" i="1"/>
  <c r="F275" i="1" s="1"/>
  <c r="G275" i="1"/>
  <c r="H275" i="1" s="1"/>
  <c r="I275" i="1"/>
  <c r="K275" i="1"/>
  <c r="N275" i="1" s="1"/>
  <c r="L275" i="1"/>
  <c r="M275" i="1" s="1"/>
  <c r="B276" i="1"/>
  <c r="C276" i="1" s="1"/>
  <c r="X276" i="1" s="1"/>
  <c r="D276" i="1"/>
  <c r="E276" i="1"/>
  <c r="F276" i="1" s="1"/>
  <c r="G276" i="1"/>
  <c r="H276" i="1" s="1"/>
  <c r="I276" i="1"/>
  <c r="K276" i="1"/>
  <c r="L276" i="1"/>
  <c r="M276" i="1" s="1"/>
  <c r="B277" i="1"/>
  <c r="C277" i="1" s="1"/>
  <c r="D277" i="1"/>
  <c r="E277" i="1"/>
  <c r="F277" i="1" s="1"/>
  <c r="G277" i="1"/>
  <c r="H277" i="1" s="1"/>
  <c r="I277" i="1"/>
  <c r="K277" i="1"/>
  <c r="L277" i="1"/>
  <c r="M277" i="1" s="1"/>
  <c r="B278" i="1"/>
  <c r="C278" i="1" s="1"/>
  <c r="Y278" i="1" s="1"/>
  <c r="D278" i="1"/>
  <c r="E278" i="1"/>
  <c r="F278" i="1" s="1"/>
  <c r="G278" i="1"/>
  <c r="H278" i="1" s="1"/>
  <c r="I278" i="1"/>
  <c r="K278" i="1"/>
  <c r="N278" i="1" s="1"/>
  <c r="L278" i="1"/>
  <c r="M278" i="1" s="1"/>
  <c r="B279" i="1"/>
  <c r="C279" i="1" s="1"/>
  <c r="D279" i="1"/>
  <c r="E279" i="1"/>
  <c r="F279" i="1" s="1"/>
  <c r="G279" i="1"/>
  <c r="H279" i="1" s="1"/>
  <c r="I279" i="1"/>
  <c r="K279" i="1"/>
  <c r="S279" i="1" s="1"/>
  <c r="L279" i="1"/>
  <c r="M279" i="1" s="1"/>
  <c r="B280" i="1"/>
  <c r="C280" i="1" s="1"/>
  <c r="D280" i="1"/>
  <c r="E280" i="1"/>
  <c r="F280" i="1" s="1"/>
  <c r="G280" i="1"/>
  <c r="H280" i="1" s="1"/>
  <c r="I280" i="1"/>
  <c r="K280" i="1"/>
  <c r="L280" i="1"/>
  <c r="M280" i="1" s="1"/>
  <c r="B281" i="1"/>
  <c r="C281" i="1" s="1"/>
  <c r="D281" i="1"/>
  <c r="E281" i="1"/>
  <c r="F281" i="1" s="1"/>
  <c r="G281" i="1"/>
  <c r="H281" i="1" s="1"/>
  <c r="I281" i="1"/>
  <c r="K281" i="1"/>
  <c r="S281" i="1" s="1"/>
  <c r="L281" i="1"/>
  <c r="M281" i="1" s="1"/>
  <c r="B282" i="1"/>
  <c r="C282" i="1" s="1"/>
  <c r="X282" i="1" s="1"/>
  <c r="D282" i="1"/>
  <c r="E282" i="1"/>
  <c r="F282" i="1" s="1"/>
  <c r="G282" i="1"/>
  <c r="H282" i="1" s="1"/>
  <c r="I282" i="1"/>
  <c r="K282" i="1"/>
  <c r="R282" i="1" s="1"/>
  <c r="L282" i="1"/>
  <c r="M282" i="1" s="1"/>
  <c r="B283" i="1"/>
  <c r="C283" i="1" s="1"/>
  <c r="D283" i="1"/>
  <c r="E283" i="1"/>
  <c r="F283" i="1" s="1"/>
  <c r="G283" i="1"/>
  <c r="H283" i="1" s="1"/>
  <c r="I283" i="1"/>
  <c r="K283" i="1"/>
  <c r="L283" i="1"/>
  <c r="M283" i="1" s="1"/>
  <c r="B284" i="1"/>
  <c r="C284" i="1" s="1"/>
  <c r="D284" i="1"/>
  <c r="E284" i="1"/>
  <c r="F284" i="1" s="1"/>
  <c r="G284" i="1"/>
  <c r="H284" i="1" s="1"/>
  <c r="I284" i="1"/>
  <c r="K284" i="1"/>
  <c r="L284" i="1"/>
  <c r="M284" i="1" s="1"/>
  <c r="B285" i="1"/>
  <c r="C285" i="1" s="1"/>
  <c r="D285" i="1"/>
  <c r="E285" i="1"/>
  <c r="F285" i="1" s="1"/>
  <c r="G285" i="1"/>
  <c r="H285" i="1" s="1"/>
  <c r="I285" i="1"/>
  <c r="K285" i="1"/>
  <c r="S285" i="1" s="1"/>
  <c r="L285" i="1"/>
  <c r="M285" i="1" s="1"/>
  <c r="B286" i="1"/>
  <c r="C286" i="1" s="1"/>
  <c r="X286" i="1" s="1"/>
  <c r="D286" i="1"/>
  <c r="E286" i="1"/>
  <c r="F286" i="1" s="1"/>
  <c r="G286" i="1"/>
  <c r="H286" i="1" s="1"/>
  <c r="I286" i="1"/>
  <c r="K286" i="1"/>
  <c r="L286" i="1"/>
  <c r="M286" i="1" s="1"/>
  <c r="B287" i="1"/>
  <c r="C287" i="1" s="1"/>
  <c r="D287" i="1"/>
  <c r="E287" i="1"/>
  <c r="F287" i="1" s="1"/>
  <c r="G287" i="1"/>
  <c r="H287" i="1" s="1"/>
  <c r="I287" i="1"/>
  <c r="K287" i="1"/>
  <c r="L287" i="1"/>
  <c r="M287" i="1" s="1"/>
  <c r="B288" i="1"/>
  <c r="C288" i="1" s="1"/>
  <c r="X288" i="1" s="1"/>
  <c r="D288" i="1"/>
  <c r="E288" i="1"/>
  <c r="F288" i="1" s="1"/>
  <c r="G288" i="1"/>
  <c r="H288" i="1" s="1"/>
  <c r="I288" i="1"/>
  <c r="K288" i="1"/>
  <c r="S288" i="1" s="1"/>
  <c r="L288" i="1"/>
  <c r="M288" i="1" s="1"/>
  <c r="B289" i="1"/>
  <c r="C289" i="1" s="1"/>
  <c r="D289" i="1"/>
  <c r="E289" i="1"/>
  <c r="F289" i="1" s="1"/>
  <c r="G289" i="1"/>
  <c r="H289" i="1" s="1"/>
  <c r="I289" i="1"/>
  <c r="K289" i="1"/>
  <c r="L289" i="1"/>
  <c r="M289" i="1" s="1"/>
  <c r="B290" i="1"/>
  <c r="C290" i="1" s="1"/>
  <c r="D290" i="1"/>
  <c r="E290" i="1"/>
  <c r="F290" i="1" s="1"/>
  <c r="G290" i="1"/>
  <c r="H290" i="1" s="1"/>
  <c r="I290" i="1"/>
  <c r="K290" i="1"/>
  <c r="N290" i="1" s="1"/>
  <c r="L290" i="1"/>
  <c r="M290" i="1" s="1"/>
  <c r="B291" i="1"/>
  <c r="C291" i="1" s="1"/>
  <c r="D291" i="1"/>
  <c r="E291" i="1"/>
  <c r="F291" i="1" s="1"/>
  <c r="G291" i="1"/>
  <c r="H291" i="1" s="1"/>
  <c r="I291" i="1"/>
  <c r="K291" i="1"/>
  <c r="L291" i="1"/>
  <c r="M291" i="1" s="1"/>
  <c r="B292" i="1"/>
  <c r="C292" i="1" s="1"/>
  <c r="D292" i="1"/>
  <c r="E292" i="1"/>
  <c r="F292" i="1" s="1"/>
  <c r="G292" i="1"/>
  <c r="H292" i="1" s="1"/>
  <c r="I292" i="1"/>
  <c r="K292" i="1"/>
  <c r="L292" i="1"/>
  <c r="M292" i="1" s="1"/>
  <c r="B293" i="1"/>
  <c r="C293" i="1" s="1"/>
  <c r="D293" i="1"/>
  <c r="E293" i="1"/>
  <c r="F293" i="1" s="1"/>
  <c r="G293" i="1"/>
  <c r="H293" i="1" s="1"/>
  <c r="I293" i="1"/>
  <c r="K293" i="1"/>
  <c r="L293" i="1"/>
  <c r="M293" i="1" s="1"/>
  <c r="B294" i="1"/>
  <c r="C294" i="1" s="1"/>
  <c r="Y294" i="1" s="1"/>
  <c r="D294" i="1"/>
  <c r="E294" i="1"/>
  <c r="F294" i="1" s="1"/>
  <c r="G294" i="1"/>
  <c r="H294" i="1" s="1"/>
  <c r="I294" i="1"/>
  <c r="K294" i="1"/>
  <c r="L294" i="1"/>
  <c r="M294" i="1" s="1"/>
  <c r="B295" i="1"/>
  <c r="C295" i="1" s="1"/>
  <c r="D295" i="1"/>
  <c r="E295" i="1"/>
  <c r="F295" i="1" s="1"/>
  <c r="G295" i="1"/>
  <c r="H295" i="1" s="1"/>
  <c r="I295" i="1"/>
  <c r="K295" i="1"/>
  <c r="L295" i="1"/>
  <c r="M295" i="1" s="1"/>
  <c r="B296" i="1"/>
  <c r="C296" i="1" s="1"/>
  <c r="D296" i="1"/>
  <c r="E296" i="1"/>
  <c r="F296" i="1" s="1"/>
  <c r="G296" i="1"/>
  <c r="H296" i="1" s="1"/>
  <c r="I296" i="1"/>
  <c r="K296" i="1"/>
  <c r="S296" i="1" s="1"/>
  <c r="L296" i="1"/>
  <c r="M296" i="1" s="1"/>
  <c r="B297" i="1"/>
  <c r="C297" i="1" s="1"/>
  <c r="D297" i="1"/>
  <c r="E297" i="1"/>
  <c r="F297" i="1" s="1"/>
  <c r="G297" i="1"/>
  <c r="H297" i="1" s="1"/>
  <c r="I297" i="1"/>
  <c r="K297" i="1"/>
  <c r="L297" i="1"/>
  <c r="M297" i="1" s="1"/>
  <c r="B298" i="1"/>
  <c r="C298" i="1" s="1"/>
  <c r="Y298" i="1" s="1"/>
  <c r="D298" i="1"/>
  <c r="E298" i="1"/>
  <c r="F298" i="1" s="1"/>
  <c r="G298" i="1"/>
  <c r="H298" i="1" s="1"/>
  <c r="I298" i="1"/>
  <c r="K298" i="1"/>
  <c r="N298" i="1" s="1"/>
  <c r="L298" i="1"/>
  <c r="M298" i="1" s="1"/>
  <c r="B299" i="1"/>
  <c r="C299" i="1" s="1"/>
  <c r="D299" i="1"/>
  <c r="E299" i="1"/>
  <c r="F299" i="1" s="1"/>
  <c r="G299" i="1"/>
  <c r="H299" i="1" s="1"/>
  <c r="I299" i="1"/>
  <c r="K299" i="1"/>
  <c r="S299" i="1" s="1"/>
  <c r="L299" i="1"/>
  <c r="M299" i="1" s="1"/>
  <c r="B300" i="1"/>
  <c r="C300" i="1" s="1"/>
  <c r="D300" i="1"/>
  <c r="E300" i="1"/>
  <c r="F300" i="1" s="1"/>
  <c r="G300" i="1"/>
  <c r="H300" i="1" s="1"/>
  <c r="I300" i="1"/>
  <c r="K300" i="1"/>
  <c r="L300" i="1"/>
  <c r="M300" i="1" s="1"/>
  <c r="B301" i="1"/>
  <c r="C301" i="1" s="1"/>
  <c r="D301" i="1"/>
  <c r="E301" i="1"/>
  <c r="F301" i="1" s="1"/>
  <c r="G301" i="1"/>
  <c r="H301" i="1" s="1"/>
  <c r="I301" i="1"/>
  <c r="K301" i="1"/>
  <c r="N301" i="1" s="1"/>
  <c r="O301" i="1" s="1"/>
  <c r="BG301" i="1" s="1"/>
  <c r="BH301" i="1" s="1"/>
  <c r="L301" i="1"/>
  <c r="M301" i="1" s="1"/>
  <c r="B302" i="1"/>
  <c r="C302" i="1" s="1"/>
  <c r="X302" i="1" s="1"/>
  <c r="D302" i="1"/>
  <c r="E302" i="1"/>
  <c r="F302" i="1" s="1"/>
  <c r="G302" i="1"/>
  <c r="H302" i="1" s="1"/>
  <c r="I302" i="1"/>
  <c r="K302" i="1"/>
  <c r="S302" i="1" s="1"/>
  <c r="L302" i="1"/>
  <c r="M302" i="1" s="1"/>
  <c r="B303" i="1"/>
  <c r="C303" i="1" s="1"/>
  <c r="D303" i="1"/>
  <c r="E303" i="1"/>
  <c r="F303" i="1" s="1"/>
  <c r="G303" i="1"/>
  <c r="H303" i="1" s="1"/>
  <c r="I303" i="1"/>
  <c r="K303" i="1"/>
  <c r="R303" i="1" s="1"/>
  <c r="L303" i="1"/>
  <c r="M303" i="1" s="1"/>
  <c r="B304" i="1"/>
  <c r="C304" i="1" s="1"/>
  <c r="D304" i="1"/>
  <c r="E304" i="1"/>
  <c r="F304" i="1" s="1"/>
  <c r="G304" i="1"/>
  <c r="H304" i="1" s="1"/>
  <c r="I304" i="1"/>
  <c r="K304" i="1"/>
  <c r="L304" i="1"/>
  <c r="M304" i="1" s="1"/>
  <c r="B305" i="1"/>
  <c r="C305" i="1" s="1"/>
  <c r="D305" i="1"/>
  <c r="E305" i="1"/>
  <c r="F305" i="1" s="1"/>
  <c r="G305" i="1"/>
  <c r="H305" i="1" s="1"/>
  <c r="I305" i="1"/>
  <c r="K305" i="1"/>
  <c r="S305" i="1" s="1"/>
  <c r="L305" i="1"/>
  <c r="M305" i="1" s="1"/>
  <c r="B306" i="1"/>
  <c r="C306" i="1" s="1"/>
  <c r="X306" i="1" s="1"/>
  <c r="D306" i="1"/>
  <c r="E306" i="1"/>
  <c r="F306" i="1" s="1"/>
  <c r="G306" i="1"/>
  <c r="H306" i="1" s="1"/>
  <c r="I306" i="1"/>
  <c r="K306" i="1"/>
  <c r="S306" i="1" s="1"/>
  <c r="L306" i="1"/>
  <c r="M306" i="1" s="1"/>
  <c r="B307" i="1"/>
  <c r="C307" i="1" s="1"/>
  <c r="D307" i="1"/>
  <c r="E307" i="1"/>
  <c r="F307" i="1" s="1"/>
  <c r="G307" i="1"/>
  <c r="H307" i="1" s="1"/>
  <c r="I307" i="1"/>
  <c r="K307" i="1"/>
  <c r="L307" i="1"/>
  <c r="M307" i="1" s="1"/>
  <c r="B308" i="1"/>
  <c r="C308" i="1" s="1"/>
  <c r="D308" i="1"/>
  <c r="E308" i="1"/>
  <c r="F308" i="1" s="1"/>
  <c r="G308" i="1"/>
  <c r="H308" i="1" s="1"/>
  <c r="I308" i="1"/>
  <c r="K308" i="1"/>
  <c r="R308" i="1" s="1"/>
  <c r="L308" i="1"/>
  <c r="M308" i="1" s="1"/>
  <c r="B309" i="1"/>
  <c r="C309" i="1" s="1"/>
  <c r="D309" i="1"/>
  <c r="E309" i="1"/>
  <c r="F309" i="1" s="1"/>
  <c r="G309" i="1"/>
  <c r="H309" i="1" s="1"/>
  <c r="I309" i="1"/>
  <c r="K309" i="1"/>
  <c r="S309" i="1" s="1"/>
  <c r="L309" i="1"/>
  <c r="M309" i="1" s="1"/>
  <c r="B310" i="1"/>
  <c r="C310" i="1" s="1"/>
  <c r="X310" i="1" s="1"/>
  <c r="D310" i="1"/>
  <c r="E310" i="1"/>
  <c r="F310" i="1" s="1"/>
  <c r="G310" i="1"/>
  <c r="H310" i="1" s="1"/>
  <c r="I310" i="1"/>
  <c r="K310" i="1"/>
  <c r="N310" i="1" s="1"/>
  <c r="L310" i="1"/>
  <c r="M310" i="1" s="1"/>
  <c r="B311" i="1"/>
  <c r="C311" i="1" s="1"/>
  <c r="D311" i="1"/>
  <c r="E311" i="1"/>
  <c r="F311" i="1" s="1"/>
  <c r="G311" i="1"/>
  <c r="H311" i="1" s="1"/>
  <c r="I311" i="1"/>
  <c r="K311" i="1"/>
  <c r="R311" i="1" s="1"/>
  <c r="L311" i="1"/>
  <c r="M311" i="1" s="1"/>
  <c r="B312" i="1"/>
  <c r="C312" i="1" s="1"/>
  <c r="D312" i="1"/>
  <c r="E312" i="1"/>
  <c r="F312" i="1" s="1"/>
  <c r="G312" i="1"/>
  <c r="H312" i="1" s="1"/>
  <c r="I312" i="1"/>
  <c r="K312" i="1"/>
  <c r="S312" i="1" s="1"/>
  <c r="L312" i="1"/>
  <c r="M312" i="1" s="1"/>
  <c r="B313" i="1"/>
  <c r="C313" i="1" s="1"/>
  <c r="D313" i="1"/>
  <c r="E313" i="1"/>
  <c r="F313" i="1" s="1"/>
  <c r="G313" i="1"/>
  <c r="H313" i="1" s="1"/>
  <c r="I313" i="1"/>
  <c r="K313" i="1"/>
  <c r="R313" i="1" s="1"/>
  <c r="L313" i="1"/>
  <c r="M313" i="1" s="1"/>
  <c r="B314" i="1"/>
  <c r="C314" i="1" s="1"/>
  <c r="X314" i="1" s="1"/>
  <c r="D314" i="1"/>
  <c r="E314" i="1"/>
  <c r="F314" i="1" s="1"/>
  <c r="G314" i="1"/>
  <c r="H314" i="1" s="1"/>
  <c r="I314" i="1"/>
  <c r="K314" i="1"/>
  <c r="S314" i="1" s="1"/>
  <c r="L314" i="1"/>
  <c r="M314" i="1" s="1"/>
  <c r="B315" i="1"/>
  <c r="C315" i="1" s="1"/>
  <c r="D315" i="1"/>
  <c r="E315" i="1"/>
  <c r="F315" i="1" s="1"/>
  <c r="G315" i="1"/>
  <c r="H315" i="1" s="1"/>
  <c r="I315" i="1"/>
  <c r="K315" i="1"/>
  <c r="S315" i="1" s="1"/>
  <c r="L315" i="1"/>
  <c r="M315" i="1" s="1"/>
  <c r="B316" i="1"/>
  <c r="C316" i="1" s="1"/>
  <c r="D316" i="1"/>
  <c r="E316" i="1"/>
  <c r="F316" i="1" s="1"/>
  <c r="G316" i="1"/>
  <c r="H316" i="1" s="1"/>
  <c r="I316" i="1"/>
  <c r="K316" i="1"/>
  <c r="R316" i="1" s="1"/>
  <c r="L316" i="1"/>
  <c r="M316" i="1" s="1"/>
  <c r="B317" i="1"/>
  <c r="C317" i="1" s="1"/>
  <c r="D317" i="1"/>
  <c r="E317" i="1"/>
  <c r="F317" i="1" s="1"/>
  <c r="G317" i="1"/>
  <c r="H317" i="1" s="1"/>
  <c r="I317" i="1"/>
  <c r="K317" i="1"/>
  <c r="L317" i="1"/>
  <c r="M317" i="1" s="1"/>
  <c r="B318" i="1"/>
  <c r="C318" i="1" s="1"/>
  <c r="X318" i="1" s="1"/>
  <c r="D318" i="1"/>
  <c r="E318" i="1"/>
  <c r="F318" i="1" s="1"/>
  <c r="G318" i="1"/>
  <c r="H318" i="1" s="1"/>
  <c r="I318" i="1"/>
  <c r="K318" i="1"/>
  <c r="L318" i="1"/>
  <c r="M318" i="1" s="1"/>
  <c r="BX318" i="1" s="1"/>
  <c r="B319" i="1"/>
  <c r="C319" i="1" s="1"/>
  <c r="D319" i="1"/>
  <c r="E319" i="1"/>
  <c r="F319" i="1" s="1"/>
  <c r="G319" i="1"/>
  <c r="H319" i="1" s="1"/>
  <c r="I319" i="1"/>
  <c r="K319" i="1"/>
  <c r="R319" i="1" s="1"/>
  <c r="L319" i="1"/>
  <c r="M319" i="1" s="1"/>
  <c r="B320" i="1"/>
  <c r="C320" i="1" s="1"/>
  <c r="D320" i="1"/>
  <c r="E320" i="1"/>
  <c r="F320" i="1" s="1"/>
  <c r="G320" i="1"/>
  <c r="H320" i="1" s="1"/>
  <c r="I320" i="1"/>
  <c r="K320" i="1"/>
  <c r="L320" i="1"/>
  <c r="M320" i="1" s="1"/>
  <c r="B321" i="1"/>
  <c r="C321" i="1" s="1"/>
  <c r="D321" i="1"/>
  <c r="E321" i="1"/>
  <c r="F321" i="1" s="1"/>
  <c r="G321" i="1"/>
  <c r="H321" i="1" s="1"/>
  <c r="I321" i="1"/>
  <c r="K321" i="1"/>
  <c r="S321" i="1" s="1"/>
  <c r="L321" i="1"/>
  <c r="M321" i="1" s="1"/>
  <c r="B322" i="1"/>
  <c r="C322" i="1" s="1"/>
  <c r="X322" i="1" s="1"/>
  <c r="D322" i="1"/>
  <c r="E322" i="1"/>
  <c r="F322" i="1" s="1"/>
  <c r="G322" i="1"/>
  <c r="H322" i="1" s="1"/>
  <c r="I322" i="1"/>
  <c r="K322" i="1"/>
  <c r="L322" i="1"/>
  <c r="M322" i="1" s="1"/>
  <c r="B323" i="1"/>
  <c r="C323" i="1" s="1"/>
  <c r="D323" i="1"/>
  <c r="E323" i="1"/>
  <c r="F323" i="1" s="1"/>
  <c r="G323" i="1"/>
  <c r="H323" i="1" s="1"/>
  <c r="I323" i="1"/>
  <c r="K323" i="1"/>
  <c r="L323" i="1"/>
  <c r="M323" i="1" s="1"/>
  <c r="B324" i="1"/>
  <c r="C324" i="1" s="1"/>
  <c r="D324" i="1"/>
  <c r="E324" i="1"/>
  <c r="F324" i="1" s="1"/>
  <c r="G324" i="1"/>
  <c r="H324" i="1" s="1"/>
  <c r="I324" i="1"/>
  <c r="K324" i="1"/>
  <c r="S324" i="1" s="1"/>
  <c r="L324" i="1"/>
  <c r="M324" i="1" s="1"/>
  <c r="B325" i="1"/>
  <c r="C325" i="1" s="1"/>
  <c r="D325" i="1"/>
  <c r="E325" i="1"/>
  <c r="F325" i="1" s="1"/>
  <c r="G325" i="1"/>
  <c r="H325" i="1" s="1"/>
  <c r="I325" i="1"/>
  <c r="K325" i="1"/>
  <c r="N325" i="1" s="1"/>
  <c r="L325" i="1"/>
  <c r="M325" i="1" s="1"/>
  <c r="B326" i="1"/>
  <c r="C326" i="1" s="1"/>
  <c r="X326" i="1" s="1"/>
  <c r="D326" i="1"/>
  <c r="E326" i="1"/>
  <c r="F326" i="1" s="1"/>
  <c r="G326" i="1"/>
  <c r="H326" i="1" s="1"/>
  <c r="I326" i="1"/>
  <c r="K326" i="1"/>
  <c r="L326" i="1"/>
  <c r="M326" i="1" s="1"/>
  <c r="B327" i="1"/>
  <c r="C327" i="1" s="1"/>
  <c r="D327" i="1"/>
  <c r="E327" i="1"/>
  <c r="F327" i="1" s="1"/>
  <c r="G327" i="1"/>
  <c r="H327" i="1" s="1"/>
  <c r="I327" i="1"/>
  <c r="K327" i="1"/>
  <c r="L327" i="1"/>
  <c r="M327" i="1" s="1"/>
  <c r="BV327" i="1" s="1"/>
  <c r="B328" i="1"/>
  <c r="C328" i="1" s="1"/>
  <c r="D328" i="1"/>
  <c r="E328" i="1"/>
  <c r="F328" i="1" s="1"/>
  <c r="G328" i="1"/>
  <c r="H328" i="1" s="1"/>
  <c r="I328" i="1"/>
  <c r="K328" i="1"/>
  <c r="R328" i="1" s="1"/>
  <c r="L328" i="1"/>
  <c r="M328" i="1" s="1"/>
  <c r="B329" i="1"/>
  <c r="C329" i="1" s="1"/>
  <c r="D329" i="1"/>
  <c r="E329" i="1"/>
  <c r="F329" i="1" s="1"/>
  <c r="G329" i="1"/>
  <c r="H329" i="1" s="1"/>
  <c r="I329" i="1"/>
  <c r="K329" i="1"/>
  <c r="L329" i="1"/>
  <c r="M329" i="1" s="1"/>
  <c r="B330" i="1"/>
  <c r="C330" i="1" s="1"/>
  <c r="X330" i="1" s="1"/>
  <c r="D330" i="1"/>
  <c r="E330" i="1"/>
  <c r="F330" i="1" s="1"/>
  <c r="G330" i="1"/>
  <c r="H330" i="1" s="1"/>
  <c r="I330" i="1"/>
  <c r="K330" i="1"/>
  <c r="R330" i="1" s="1"/>
  <c r="L330" i="1"/>
  <c r="M330" i="1" s="1"/>
  <c r="B331" i="1"/>
  <c r="C331" i="1" s="1"/>
  <c r="D331" i="1"/>
  <c r="E331" i="1"/>
  <c r="F331" i="1" s="1"/>
  <c r="G331" i="1"/>
  <c r="H331" i="1" s="1"/>
  <c r="I331" i="1"/>
  <c r="K331" i="1"/>
  <c r="N331" i="1" s="1"/>
  <c r="O331" i="1" s="1"/>
  <c r="BG331" i="1" s="1"/>
  <c r="BH331" i="1" s="1"/>
  <c r="L331" i="1"/>
  <c r="M331" i="1" s="1"/>
  <c r="B332" i="1"/>
  <c r="C332" i="1" s="1"/>
  <c r="D332" i="1"/>
  <c r="E332" i="1"/>
  <c r="F332" i="1" s="1"/>
  <c r="G332" i="1"/>
  <c r="H332" i="1" s="1"/>
  <c r="I332" i="1"/>
  <c r="K332" i="1"/>
  <c r="S332" i="1" s="1"/>
  <c r="L332" i="1"/>
  <c r="M332" i="1" s="1"/>
  <c r="B333" i="1"/>
  <c r="C333" i="1" s="1"/>
  <c r="D333" i="1"/>
  <c r="E333" i="1"/>
  <c r="F333" i="1" s="1"/>
  <c r="G333" i="1"/>
  <c r="H333" i="1" s="1"/>
  <c r="I333" i="1"/>
  <c r="K333" i="1"/>
  <c r="N333" i="1" s="1"/>
  <c r="L333" i="1"/>
  <c r="M333" i="1" s="1"/>
  <c r="B334" i="1"/>
  <c r="C334" i="1" s="1"/>
  <c r="Y334" i="1" s="1"/>
  <c r="D334" i="1"/>
  <c r="E334" i="1"/>
  <c r="F334" i="1" s="1"/>
  <c r="G334" i="1"/>
  <c r="H334" i="1" s="1"/>
  <c r="I334" i="1"/>
  <c r="K334" i="1"/>
  <c r="N334" i="1" s="1"/>
  <c r="L334" i="1"/>
  <c r="M334" i="1" s="1"/>
  <c r="BX334" i="1" s="1"/>
  <c r="B335" i="1"/>
  <c r="C335" i="1" s="1"/>
  <c r="D335" i="1"/>
  <c r="E335" i="1"/>
  <c r="F335" i="1" s="1"/>
  <c r="G335" i="1"/>
  <c r="H335" i="1" s="1"/>
  <c r="I335" i="1"/>
  <c r="K335" i="1"/>
  <c r="S335" i="1" s="1"/>
  <c r="L335" i="1"/>
  <c r="M335" i="1" s="1"/>
  <c r="B336" i="1"/>
  <c r="C336" i="1" s="1"/>
  <c r="X336" i="1" s="1"/>
  <c r="D336" i="1"/>
  <c r="E336" i="1"/>
  <c r="F336" i="1" s="1"/>
  <c r="G336" i="1"/>
  <c r="H336" i="1" s="1"/>
  <c r="I336" i="1"/>
  <c r="K336" i="1"/>
  <c r="N336" i="1" s="1"/>
  <c r="O336" i="1" s="1"/>
  <c r="BG336" i="1" s="1"/>
  <c r="BH336" i="1" s="1"/>
  <c r="L336" i="1"/>
  <c r="M336" i="1" s="1"/>
  <c r="B337" i="1"/>
  <c r="C337" i="1" s="1"/>
  <c r="X337" i="1" s="1"/>
  <c r="D337" i="1"/>
  <c r="E337" i="1"/>
  <c r="F337" i="1" s="1"/>
  <c r="G337" i="1"/>
  <c r="H337" i="1" s="1"/>
  <c r="I337" i="1"/>
  <c r="K337" i="1"/>
  <c r="L337" i="1"/>
  <c r="M337" i="1" s="1"/>
  <c r="B338" i="1"/>
  <c r="C338" i="1" s="1"/>
  <c r="D338" i="1"/>
  <c r="E338" i="1"/>
  <c r="F338" i="1" s="1"/>
  <c r="G338" i="1"/>
  <c r="H338" i="1" s="1"/>
  <c r="I338" i="1"/>
  <c r="K338" i="1"/>
  <c r="L338" i="1"/>
  <c r="M338" i="1" s="1"/>
  <c r="B339" i="1"/>
  <c r="C339" i="1" s="1"/>
  <c r="D339" i="1"/>
  <c r="E339" i="1"/>
  <c r="F339" i="1" s="1"/>
  <c r="G339" i="1"/>
  <c r="H339" i="1" s="1"/>
  <c r="I339" i="1"/>
  <c r="K339" i="1"/>
  <c r="S339" i="1" s="1"/>
  <c r="L339" i="1"/>
  <c r="M339" i="1" s="1"/>
  <c r="B340" i="1"/>
  <c r="C340" i="1" s="1"/>
  <c r="X340" i="1" s="1"/>
  <c r="D340" i="1"/>
  <c r="E340" i="1"/>
  <c r="F340" i="1" s="1"/>
  <c r="G340" i="1"/>
  <c r="H340" i="1" s="1"/>
  <c r="I340" i="1"/>
  <c r="K340" i="1"/>
  <c r="L340" i="1"/>
  <c r="M340" i="1" s="1"/>
  <c r="B341" i="1"/>
  <c r="C341" i="1" s="1"/>
  <c r="D341" i="1"/>
  <c r="E341" i="1"/>
  <c r="F341" i="1" s="1"/>
  <c r="G341" i="1"/>
  <c r="H341" i="1" s="1"/>
  <c r="I341" i="1"/>
  <c r="K341" i="1"/>
  <c r="L341" i="1"/>
  <c r="M341" i="1" s="1"/>
  <c r="B342" i="1"/>
  <c r="C342" i="1" s="1"/>
  <c r="X342" i="1" s="1"/>
  <c r="D342" i="1"/>
  <c r="E342" i="1"/>
  <c r="F342" i="1" s="1"/>
  <c r="G342" i="1"/>
  <c r="H342" i="1" s="1"/>
  <c r="I342" i="1"/>
  <c r="K342" i="1"/>
  <c r="N342" i="1" s="1"/>
  <c r="O342" i="1" s="1"/>
  <c r="BG342" i="1" s="1"/>
  <c r="BH342" i="1" s="1"/>
  <c r="L342" i="1"/>
  <c r="M342" i="1" s="1"/>
  <c r="B343" i="1"/>
  <c r="C343" i="1" s="1"/>
  <c r="D343" i="1"/>
  <c r="E343" i="1"/>
  <c r="F343" i="1" s="1"/>
  <c r="G343" i="1"/>
  <c r="H343" i="1" s="1"/>
  <c r="I343" i="1"/>
  <c r="K343" i="1"/>
  <c r="L343" i="1"/>
  <c r="M343" i="1" s="1"/>
  <c r="B344" i="1"/>
  <c r="C344" i="1" s="1"/>
  <c r="Y344" i="1" s="1"/>
  <c r="D344" i="1"/>
  <c r="E344" i="1"/>
  <c r="F344" i="1" s="1"/>
  <c r="G344" i="1"/>
  <c r="H344" i="1" s="1"/>
  <c r="I344" i="1"/>
  <c r="K344" i="1"/>
  <c r="L344" i="1"/>
  <c r="M344" i="1" s="1"/>
  <c r="B345" i="1"/>
  <c r="C345" i="1" s="1"/>
  <c r="D345" i="1"/>
  <c r="E345" i="1"/>
  <c r="F345" i="1" s="1"/>
  <c r="G345" i="1"/>
  <c r="H345" i="1" s="1"/>
  <c r="I345" i="1"/>
  <c r="K345" i="1"/>
  <c r="R345" i="1" s="1"/>
  <c r="L345" i="1"/>
  <c r="M345" i="1" s="1"/>
  <c r="B346" i="1"/>
  <c r="C346" i="1" s="1"/>
  <c r="X346" i="1" s="1"/>
  <c r="D346" i="1"/>
  <c r="E346" i="1"/>
  <c r="F346" i="1" s="1"/>
  <c r="G346" i="1"/>
  <c r="H346" i="1" s="1"/>
  <c r="I346" i="1"/>
  <c r="K346" i="1"/>
  <c r="N346" i="1" s="1"/>
  <c r="L346" i="1"/>
  <c r="M346" i="1" s="1"/>
  <c r="B347" i="1"/>
  <c r="C347" i="1" s="1"/>
  <c r="D347" i="1"/>
  <c r="E347" i="1"/>
  <c r="F347" i="1" s="1"/>
  <c r="G347" i="1"/>
  <c r="H347" i="1" s="1"/>
  <c r="I347" i="1"/>
  <c r="K347" i="1"/>
  <c r="L347" i="1"/>
  <c r="M347" i="1" s="1"/>
  <c r="B348" i="1"/>
  <c r="C348" i="1" s="1"/>
  <c r="X348" i="1" s="1"/>
  <c r="D348" i="1"/>
  <c r="E348" i="1"/>
  <c r="F348" i="1" s="1"/>
  <c r="G348" i="1"/>
  <c r="H348" i="1" s="1"/>
  <c r="I348" i="1"/>
  <c r="K348" i="1"/>
  <c r="L348" i="1"/>
  <c r="M348" i="1" s="1"/>
  <c r="B349" i="1"/>
  <c r="C349" i="1" s="1"/>
  <c r="X349" i="1" s="1"/>
  <c r="D349" i="1"/>
  <c r="E349" i="1"/>
  <c r="F349" i="1" s="1"/>
  <c r="G349" i="1"/>
  <c r="H349" i="1" s="1"/>
  <c r="I349" i="1"/>
  <c r="K349" i="1"/>
  <c r="L349" i="1"/>
  <c r="M349" i="1" s="1"/>
  <c r="B350" i="1"/>
  <c r="C350" i="1" s="1"/>
  <c r="D350" i="1"/>
  <c r="E350" i="1"/>
  <c r="F350" i="1" s="1"/>
  <c r="G350" i="1"/>
  <c r="H350" i="1" s="1"/>
  <c r="I350" i="1"/>
  <c r="K350" i="1"/>
  <c r="S350" i="1" s="1"/>
  <c r="L350" i="1"/>
  <c r="M350" i="1" s="1"/>
  <c r="B351" i="1"/>
  <c r="C351" i="1" s="1"/>
  <c r="X351" i="1" s="1"/>
  <c r="D351" i="1"/>
  <c r="E351" i="1"/>
  <c r="F351" i="1" s="1"/>
  <c r="G351" i="1"/>
  <c r="H351" i="1" s="1"/>
  <c r="I351" i="1"/>
  <c r="K351" i="1"/>
  <c r="S351" i="1" s="1"/>
  <c r="L351" i="1"/>
  <c r="M351" i="1" s="1"/>
  <c r="B352" i="1"/>
  <c r="C352" i="1" s="1"/>
  <c r="D352" i="1"/>
  <c r="E352" i="1"/>
  <c r="F352" i="1" s="1"/>
  <c r="G352" i="1"/>
  <c r="H352" i="1" s="1"/>
  <c r="I352" i="1"/>
  <c r="K352" i="1"/>
  <c r="L352" i="1"/>
  <c r="M352" i="1" s="1"/>
  <c r="B353" i="1"/>
  <c r="C353" i="1" s="1"/>
  <c r="Y353" i="1" s="1"/>
  <c r="D353" i="1"/>
  <c r="E353" i="1"/>
  <c r="F353" i="1" s="1"/>
  <c r="G353" i="1"/>
  <c r="H353" i="1" s="1"/>
  <c r="I353" i="1"/>
  <c r="K353" i="1"/>
  <c r="N353" i="1" s="1"/>
  <c r="L353" i="1"/>
  <c r="M353" i="1" s="1"/>
  <c r="B354" i="1"/>
  <c r="C354" i="1" s="1"/>
  <c r="D354" i="1"/>
  <c r="E354" i="1"/>
  <c r="F354" i="1" s="1"/>
  <c r="G354" i="1"/>
  <c r="H354" i="1" s="1"/>
  <c r="I354" i="1"/>
  <c r="K354" i="1"/>
  <c r="R354" i="1" s="1"/>
  <c r="L354" i="1"/>
  <c r="M354" i="1" s="1"/>
  <c r="B355" i="1"/>
  <c r="C355" i="1" s="1"/>
  <c r="X355" i="1" s="1"/>
  <c r="D355" i="1"/>
  <c r="E355" i="1"/>
  <c r="F355" i="1" s="1"/>
  <c r="G355" i="1"/>
  <c r="H355" i="1" s="1"/>
  <c r="I355" i="1"/>
  <c r="K355" i="1"/>
  <c r="N355" i="1" s="1"/>
  <c r="L355" i="1"/>
  <c r="M355" i="1" s="1"/>
  <c r="B356" i="1"/>
  <c r="C356" i="1" s="1"/>
  <c r="D356" i="1"/>
  <c r="E356" i="1"/>
  <c r="F356" i="1" s="1"/>
  <c r="G356" i="1"/>
  <c r="H356" i="1" s="1"/>
  <c r="I356" i="1"/>
  <c r="K356" i="1"/>
  <c r="S356" i="1" s="1"/>
  <c r="L356" i="1"/>
  <c r="M356" i="1" s="1"/>
  <c r="B357" i="1"/>
  <c r="C357" i="1" s="1"/>
  <c r="X357" i="1" s="1"/>
  <c r="D357" i="1"/>
  <c r="E357" i="1"/>
  <c r="F357" i="1" s="1"/>
  <c r="G357" i="1"/>
  <c r="H357" i="1" s="1"/>
  <c r="I357" i="1"/>
  <c r="K357" i="1"/>
  <c r="L357" i="1"/>
  <c r="M357" i="1" s="1"/>
  <c r="B358" i="1"/>
  <c r="C358" i="1" s="1"/>
  <c r="D358" i="1"/>
  <c r="E358" i="1"/>
  <c r="F358" i="1" s="1"/>
  <c r="G358" i="1"/>
  <c r="H358" i="1" s="1"/>
  <c r="I358" i="1"/>
  <c r="K358" i="1"/>
  <c r="L358" i="1"/>
  <c r="M358" i="1" s="1"/>
  <c r="B359" i="1"/>
  <c r="C359" i="1" s="1"/>
  <c r="X359" i="1" s="1"/>
  <c r="D359" i="1"/>
  <c r="E359" i="1"/>
  <c r="F359" i="1" s="1"/>
  <c r="G359" i="1"/>
  <c r="H359" i="1" s="1"/>
  <c r="I359" i="1"/>
  <c r="K359" i="1"/>
  <c r="N359" i="1" s="1"/>
  <c r="L359" i="1"/>
  <c r="M359" i="1" s="1"/>
  <c r="B360" i="1"/>
  <c r="C360" i="1" s="1"/>
  <c r="D360" i="1"/>
  <c r="E360" i="1"/>
  <c r="F360" i="1" s="1"/>
  <c r="G360" i="1"/>
  <c r="H360" i="1" s="1"/>
  <c r="I360" i="1"/>
  <c r="K360" i="1"/>
  <c r="L360" i="1"/>
  <c r="M360" i="1" s="1"/>
  <c r="B361" i="1"/>
  <c r="C361" i="1" s="1"/>
  <c r="X361" i="1" s="1"/>
  <c r="D361" i="1"/>
  <c r="E361" i="1"/>
  <c r="F361" i="1" s="1"/>
  <c r="G361" i="1"/>
  <c r="H361" i="1" s="1"/>
  <c r="I361" i="1"/>
  <c r="K361" i="1"/>
  <c r="N361" i="1" s="1"/>
  <c r="L361" i="1"/>
  <c r="M361" i="1" s="1"/>
  <c r="B362" i="1"/>
  <c r="C362" i="1" s="1"/>
  <c r="D362" i="1"/>
  <c r="E362" i="1"/>
  <c r="F362" i="1" s="1"/>
  <c r="G362" i="1"/>
  <c r="H362" i="1" s="1"/>
  <c r="I362" i="1"/>
  <c r="K362" i="1"/>
  <c r="N362" i="1" s="1"/>
  <c r="L362" i="1"/>
  <c r="M362" i="1" s="1"/>
  <c r="B363" i="1"/>
  <c r="C363" i="1" s="1"/>
  <c r="X363" i="1" s="1"/>
  <c r="D363" i="1"/>
  <c r="E363" i="1"/>
  <c r="F363" i="1" s="1"/>
  <c r="G363" i="1"/>
  <c r="H363" i="1" s="1"/>
  <c r="I363" i="1"/>
  <c r="K363" i="1"/>
  <c r="S363" i="1" s="1"/>
  <c r="L363" i="1"/>
  <c r="M363" i="1" s="1"/>
  <c r="B364" i="1"/>
  <c r="C364" i="1" s="1"/>
  <c r="D364" i="1"/>
  <c r="E364" i="1"/>
  <c r="F364" i="1" s="1"/>
  <c r="G364" i="1"/>
  <c r="H364" i="1" s="1"/>
  <c r="I364" i="1"/>
  <c r="K364" i="1"/>
  <c r="N364" i="1" s="1"/>
  <c r="L364" i="1"/>
  <c r="M364" i="1" s="1"/>
  <c r="B365" i="1"/>
  <c r="C365" i="1" s="1"/>
  <c r="X365" i="1" s="1"/>
  <c r="D365" i="1"/>
  <c r="E365" i="1"/>
  <c r="F365" i="1" s="1"/>
  <c r="G365" i="1"/>
  <c r="H365" i="1" s="1"/>
  <c r="I365" i="1"/>
  <c r="K365" i="1"/>
  <c r="L365" i="1"/>
  <c r="M365" i="1" s="1"/>
  <c r="B366" i="1"/>
  <c r="C366" i="1" s="1"/>
  <c r="D366" i="1"/>
  <c r="E366" i="1"/>
  <c r="F366" i="1" s="1"/>
  <c r="G366" i="1"/>
  <c r="H366" i="1" s="1"/>
  <c r="I366" i="1"/>
  <c r="K366" i="1"/>
  <c r="S366" i="1" s="1"/>
  <c r="L366" i="1"/>
  <c r="M366" i="1" s="1"/>
  <c r="B367" i="1"/>
  <c r="C367" i="1" s="1"/>
  <c r="X367" i="1" s="1"/>
  <c r="D367" i="1"/>
  <c r="E367" i="1"/>
  <c r="F367" i="1" s="1"/>
  <c r="G367" i="1"/>
  <c r="H367" i="1" s="1"/>
  <c r="I367" i="1"/>
  <c r="K367" i="1"/>
  <c r="L367" i="1"/>
  <c r="M367" i="1" s="1"/>
  <c r="B368" i="1"/>
  <c r="C368" i="1" s="1"/>
  <c r="D368" i="1"/>
  <c r="E368" i="1"/>
  <c r="F368" i="1" s="1"/>
  <c r="G368" i="1"/>
  <c r="H368" i="1" s="1"/>
  <c r="I368" i="1"/>
  <c r="K368" i="1"/>
  <c r="S368" i="1" s="1"/>
  <c r="L368" i="1"/>
  <c r="M368" i="1" s="1"/>
  <c r="B369" i="1"/>
  <c r="C369" i="1" s="1"/>
  <c r="X369" i="1" s="1"/>
  <c r="D369" i="1"/>
  <c r="E369" i="1"/>
  <c r="F369" i="1" s="1"/>
  <c r="G369" i="1"/>
  <c r="H369" i="1" s="1"/>
  <c r="I369" i="1"/>
  <c r="K369" i="1"/>
  <c r="L369" i="1"/>
  <c r="M369" i="1" s="1"/>
  <c r="B370" i="1"/>
  <c r="C370" i="1" s="1"/>
  <c r="D370" i="1"/>
  <c r="E370" i="1"/>
  <c r="F370" i="1" s="1"/>
  <c r="G370" i="1"/>
  <c r="H370" i="1" s="1"/>
  <c r="I370" i="1"/>
  <c r="K370" i="1"/>
  <c r="N370" i="1" s="1"/>
  <c r="L370" i="1"/>
  <c r="M370" i="1" s="1"/>
  <c r="BX370" i="1" s="1"/>
  <c r="B371" i="1"/>
  <c r="C371" i="1" s="1"/>
  <c r="X371" i="1" s="1"/>
  <c r="D371" i="1"/>
  <c r="E371" i="1"/>
  <c r="F371" i="1" s="1"/>
  <c r="G371" i="1"/>
  <c r="H371" i="1" s="1"/>
  <c r="I371" i="1"/>
  <c r="K371" i="1"/>
  <c r="N371" i="1" s="1"/>
  <c r="L371" i="1"/>
  <c r="M371" i="1" s="1"/>
  <c r="B372" i="1"/>
  <c r="C372" i="1" s="1"/>
  <c r="D372" i="1"/>
  <c r="E372" i="1"/>
  <c r="F372" i="1" s="1"/>
  <c r="G372" i="1"/>
  <c r="H372" i="1" s="1"/>
  <c r="I372" i="1"/>
  <c r="K372" i="1"/>
  <c r="L372" i="1"/>
  <c r="M372" i="1" s="1"/>
  <c r="B373" i="1"/>
  <c r="C373" i="1" s="1"/>
  <c r="X373" i="1" s="1"/>
  <c r="D373" i="1"/>
  <c r="E373" i="1"/>
  <c r="F373" i="1" s="1"/>
  <c r="G373" i="1"/>
  <c r="H373" i="1" s="1"/>
  <c r="I373" i="1"/>
  <c r="K373" i="1"/>
  <c r="R373" i="1" s="1"/>
  <c r="L373" i="1"/>
  <c r="M373" i="1" s="1"/>
  <c r="BX373" i="1" s="1"/>
  <c r="B374" i="1"/>
  <c r="C374" i="1" s="1"/>
  <c r="D374" i="1"/>
  <c r="E374" i="1"/>
  <c r="F374" i="1" s="1"/>
  <c r="G374" i="1"/>
  <c r="H374" i="1" s="1"/>
  <c r="I374" i="1"/>
  <c r="K374" i="1"/>
  <c r="S374" i="1" s="1"/>
  <c r="L374" i="1"/>
  <c r="M374" i="1" s="1"/>
  <c r="B375" i="1"/>
  <c r="C375" i="1" s="1"/>
  <c r="X375" i="1" s="1"/>
  <c r="D375" i="1"/>
  <c r="E375" i="1"/>
  <c r="F375" i="1" s="1"/>
  <c r="G375" i="1"/>
  <c r="H375" i="1" s="1"/>
  <c r="I375" i="1"/>
  <c r="K375" i="1"/>
  <c r="L375" i="1"/>
  <c r="M375" i="1" s="1"/>
  <c r="B376" i="1"/>
  <c r="C376" i="1" s="1"/>
  <c r="D376" i="1"/>
  <c r="E376" i="1"/>
  <c r="F376" i="1" s="1"/>
  <c r="G376" i="1"/>
  <c r="H376" i="1" s="1"/>
  <c r="I376" i="1"/>
  <c r="K376" i="1"/>
  <c r="L376" i="1"/>
  <c r="M376" i="1" s="1"/>
  <c r="B377" i="1"/>
  <c r="C377" i="1" s="1"/>
  <c r="X377" i="1" s="1"/>
  <c r="D377" i="1"/>
  <c r="E377" i="1"/>
  <c r="F377" i="1" s="1"/>
  <c r="G377" i="1"/>
  <c r="H377" i="1" s="1"/>
  <c r="I377" i="1"/>
  <c r="K377" i="1"/>
  <c r="N377" i="1" s="1"/>
  <c r="L377" i="1"/>
  <c r="M377" i="1" s="1"/>
  <c r="BU377" i="1" s="1"/>
  <c r="B378" i="1"/>
  <c r="C378" i="1" s="1"/>
  <c r="D378" i="1"/>
  <c r="E378" i="1"/>
  <c r="F378" i="1" s="1"/>
  <c r="G378" i="1"/>
  <c r="H378" i="1" s="1"/>
  <c r="I378" i="1"/>
  <c r="K378" i="1"/>
  <c r="L378" i="1"/>
  <c r="M378" i="1" s="1"/>
  <c r="B379" i="1"/>
  <c r="C379" i="1" s="1"/>
  <c r="X379" i="1" s="1"/>
  <c r="D379" i="1"/>
  <c r="E379" i="1"/>
  <c r="F379" i="1" s="1"/>
  <c r="G379" i="1"/>
  <c r="H379" i="1" s="1"/>
  <c r="I379" i="1"/>
  <c r="K379" i="1"/>
  <c r="R379" i="1" s="1"/>
  <c r="L379" i="1"/>
  <c r="M379" i="1" s="1"/>
  <c r="B380" i="1"/>
  <c r="C380" i="1" s="1"/>
  <c r="D380" i="1"/>
  <c r="E380" i="1"/>
  <c r="F380" i="1" s="1"/>
  <c r="G380" i="1"/>
  <c r="H380" i="1" s="1"/>
  <c r="I380" i="1"/>
  <c r="K380" i="1"/>
  <c r="L380" i="1"/>
  <c r="M380" i="1" s="1"/>
  <c r="B381" i="1"/>
  <c r="C381" i="1" s="1"/>
  <c r="X381" i="1" s="1"/>
  <c r="D381" i="1"/>
  <c r="E381" i="1"/>
  <c r="F381" i="1" s="1"/>
  <c r="G381" i="1"/>
  <c r="H381" i="1" s="1"/>
  <c r="I381" i="1"/>
  <c r="K381" i="1"/>
  <c r="R381" i="1" s="1"/>
  <c r="L381" i="1"/>
  <c r="M381" i="1" s="1"/>
  <c r="B382" i="1"/>
  <c r="C382" i="1" s="1"/>
  <c r="D382" i="1"/>
  <c r="E382" i="1"/>
  <c r="F382" i="1" s="1"/>
  <c r="G382" i="1"/>
  <c r="H382" i="1" s="1"/>
  <c r="I382" i="1"/>
  <c r="K382" i="1"/>
  <c r="L382" i="1"/>
  <c r="M382" i="1" s="1"/>
  <c r="B383" i="1"/>
  <c r="C383" i="1" s="1"/>
  <c r="X383" i="1" s="1"/>
  <c r="D383" i="1"/>
  <c r="E383" i="1"/>
  <c r="F383" i="1" s="1"/>
  <c r="G383" i="1"/>
  <c r="H383" i="1" s="1"/>
  <c r="I383" i="1"/>
  <c r="K383" i="1"/>
  <c r="L383" i="1"/>
  <c r="M383" i="1" s="1"/>
  <c r="B384" i="1"/>
  <c r="C384" i="1" s="1"/>
  <c r="D384" i="1"/>
  <c r="E384" i="1"/>
  <c r="F384" i="1" s="1"/>
  <c r="G384" i="1"/>
  <c r="H384" i="1" s="1"/>
  <c r="I384" i="1"/>
  <c r="K384" i="1"/>
  <c r="R384" i="1" s="1"/>
  <c r="L384" i="1"/>
  <c r="M384" i="1" s="1"/>
  <c r="B385" i="1"/>
  <c r="C385" i="1" s="1"/>
  <c r="Y385" i="1" s="1"/>
  <c r="D385" i="1"/>
  <c r="E385" i="1"/>
  <c r="F385" i="1" s="1"/>
  <c r="G385" i="1"/>
  <c r="H385" i="1" s="1"/>
  <c r="I385" i="1"/>
  <c r="K385" i="1"/>
  <c r="L385" i="1"/>
  <c r="M385" i="1" s="1"/>
  <c r="B386" i="1"/>
  <c r="C386" i="1" s="1"/>
  <c r="D386" i="1"/>
  <c r="E386" i="1"/>
  <c r="F386" i="1" s="1"/>
  <c r="G386" i="1"/>
  <c r="H386" i="1" s="1"/>
  <c r="I386" i="1"/>
  <c r="K386" i="1"/>
  <c r="R386" i="1" s="1"/>
  <c r="L386" i="1"/>
  <c r="M386" i="1" s="1"/>
  <c r="B387" i="1"/>
  <c r="C387" i="1" s="1"/>
  <c r="X387" i="1" s="1"/>
  <c r="D387" i="1"/>
  <c r="E387" i="1"/>
  <c r="F387" i="1" s="1"/>
  <c r="G387" i="1"/>
  <c r="H387" i="1" s="1"/>
  <c r="I387" i="1"/>
  <c r="K387" i="1"/>
  <c r="N387" i="1" s="1"/>
  <c r="L387" i="1"/>
  <c r="M387" i="1" s="1"/>
  <c r="B388" i="1"/>
  <c r="C388" i="1" s="1"/>
  <c r="D388" i="1"/>
  <c r="E388" i="1"/>
  <c r="F388" i="1" s="1"/>
  <c r="G388" i="1"/>
  <c r="H388" i="1" s="1"/>
  <c r="I388" i="1"/>
  <c r="K388" i="1"/>
  <c r="N388" i="1" s="1"/>
  <c r="L388" i="1"/>
  <c r="M388" i="1" s="1"/>
  <c r="B389" i="1"/>
  <c r="C389" i="1" s="1"/>
  <c r="X389" i="1" s="1"/>
  <c r="D389" i="1"/>
  <c r="E389" i="1"/>
  <c r="F389" i="1" s="1"/>
  <c r="G389" i="1"/>
  <c r="H389" i="1" s="1"/>
  <c r="I389" i="1"/>
  <c r="K389" i="1"/>
  <c r="L389" i="1"/>
  <c r="M389" i="1" s="1"/>
  <c r="B390" i="1"/>
  <c r="C390" i="1" s="1"/>
  <c r="D390" i="1"/>
  <c r="E390" i="1"/>
  <c r="F390" i="1" s="1"/>
  <c r="G390" i="1"/>
  <c r="H390" i="1" s="1"/>
  <c r="I390" i="1"/>
  <c r="K390" i="1"/>
  <c r="S390" i="1" s="1"/>
  <c r="L390" i="1"/>
  <c r="M390" i="1" s="1"/>
  <c r="BX390" i="1" s="1"/>
  <c r="B391" i="1"/>
  <c r="C391" i="1" s="1"/>
  <c r="X391" i="1" s="1"/>
  <c r="D391" i="1"/>
  <c r="E391" i="1"/>
  <c r="F391" i="1" s="1"/>
  <c r="G391" i="1"/>
  <c r="H391" i="1" s="1"/>
  <c r="I391" i="1"/>
  <c r="K391" i="1"/>
  <c r="L391" i="1"/>
  <c r="M391" i="1" s="1"/>
  <c r="BV391" i="1" s="1"/>
  <c r="B392" i="1"/>
  <c r="C392" i="1" s="1"/>
  <c r="D392" i="1"/>
  <c r="E392" i="1"/>
  <c r="F392" i="1" s="1"/>
  <c r="G392" i="1"/>
  <c r="H392" i="1" s="1"/>
  <c r="I392" i="1"/>
  <c r="K392" i="1"/>
  <c r="L392" i="1"/>
  <c r="M392" i="1" s="1"/>
  <c r="B393" i="1"/>
  <c r="C393" i="1" s="1"/>
  <c r="X393" i="1" s="1"/>
  <c r="D393" i="1"/>
  <c r="E393" i="1"/>
  <c r="F393" i="1" s="1"/>
  <c r="G393" i="1"/>
  <c r="H393" i="1" s="1"/>
  <c r="I393" i="1"/>
  <c r="K393" i="1"/>
  <c r="L393" i="1"/>
  <c r="M393" i="1" s="1"/>
  <c r="B394" i="1"/>
  <c r="C394" i="1" s="1"/>
  <c r="D394" i="1"/>
  <c r="E394" i="1"/>
  <c r="F394" i="1" s="1"/>
  <c r="G394" i="1"/>
  <c r="H394" i="1" s="1"/>
  <c r="I394" i="1"/>
  <c r="K394" i="1"/>
  <c r="S394" i="1" s="1"/>
  <c r="L394" i="1"/>
  <c r="M394" i="1" s="1"/>
  <c r="B395" i="1"/>
  <c r="C395" i="1" s="1"/>
  <c r="X395" i="1" s="1"/>
  <c r="D395" i="1"/>
  <c r="E395" i="1"/>
  <c r="F395" i="1" s="1"/>
  <c r="G395" i="1"/>
  <c r="H395" i="1" s="1"/>
  <c r="I395" i="1"/>
  <c r="K395" i="1"/>
  <c r="L395" i="1"/>
  <c r="M395" i="1" s="1"/>
  <c r="B396" i="1"/>
  <c r="C396" i="1" s="1"/>
  <c r="D396" i="1"/>
  <c r="E396" i="1"/>
  <c r="F396" i="1" s="1"/>
  <c r="G396" i="1"/>
  <c r="H396" i="1" s="1"/>
  <c r="I396" i="1"/>
  <c r="K396" i="1"/>
  <c r="N396" i="1" s="1"/>
  <c r="O396" i="1" s="1"/>
  <c r="BG396" i="1" s="1"/>
  <c r="BH396" i="1" s="1"/>
  <c r="L396" i="1"/>
  <c r="M396" i="1" s="1"/>
  <c r="B397" i="1"/>
  <c r="C397" i="1" s="1"/>
  <c r="X397" i="1" s="1"/>
  <c r="D397" i="1"/>
  <c r="E397" i="1"/>
  <c r="F397" i="1" s="1"/>
  <c r="G397" i="1"/>
  <c r="H397" i="1" s="1"/>
  <c r="I397" i="1"/>
  <c r="K397" i="1"/>
  <c r="S397" i="1" s="1"/>
  <c r="L397" i="1"/>
  <c r="M397" i="1" s="1"/>
  <c r="BX397" i="1" s="1"/>
  <c r="B398" i="1"/>
  <c r="C398" i="1" s="1"/>
  <c r="D398" i="1"/>
  <c r="E398" i="1"/>
  <c r="F398" i="1" s="1"/>
  <c r="G398" i="1"/>
  <c r="H398" i="1" s="1"/>
  <c r="I398" i="1"/>
  <c r="K398" i="1"/>
  <c r="L398" i="1"/>
  <c r="M398" i="1" s="1"/>
  <c r="B399" i="1"/>
  <c r="C399" i="1" s="1"/>
  <c r="X399" i="1" s="1"/>
  <c r="D399" i="1"/>
  <c r="E399" i="1"/>
  <c r="F399" i="1" s="1"/>
  <c r="G399" i="1"/>
  <c r="H399" i="1" s="1"/>
  <c r="I399" i="1"/>
  <c r="K399" i="1"/>
  <c r="R399" i="1" s="1"/>
  <c r="L399" i="1"/>
  <c r="M399" i="1" s="1"/>
  <c r="B400" i="1"/>
  <c r="C400" i="1" s="1"/>
  <c r="D400" i="1"/>
  <c r="E400" i="1"/>
  <c r="F400" i="1" s="1"/>
  <c r="G400" i="1"/>
  <c r="H400" i="1" s="1"/>
  <c r="I400" i="1"/>
  <c r="K400" i="1"/>
  <c r="N400" i="1" s="1"/>
  <c r="L400" i="1"/>
  <c r="M400" i="1" s="1"/>
  <c r="B401" i="1"/>
  <c r="C401" i="1" s="1"/>
  <c r="X401" i="1" s="1"/>
  <c r="D401" i="1"/>
  <c r="E401" i="1"/>
  <c r="F401" i="1" s="1"/>
  <c r="G401" i="1"/>
  <c r="H401" i="1" s="1"/>
  <c r="I401" i="1"/>
  <c r="K401" i="1"/>
  <c r="L401" i="1"/>
  <c r="M401" i="1" s="1"/>
  <c r="B402" i="1"/>
  <c r="C402" i="1" s="1"/>
  <c r="D402" i="1"/>
  <c r="E402" i="1"/>
  <c r="F402" i="1" s="1"/>
  <c r="G402" i="1"/>
  <c r="H402" i="1" s="1"/>
  <c r="I402" i="1"/>
  <c r="K402" i="1"/>
  <c r="L402" i="1"/>
  <c r="M402" i="1" s="1"/>
  <c r="B403" i="1"/>
  <c r="C403" i="1" s="1"/>
  <c r="X403" i="1" s="1"/>
  <c r="D403" i="1"/>
  <c r="E403" i="1"/>
  <c r="F403" i="1" s="1"/>
  <c r="G403" i="1"/>
  <c r="H403" i="1" s="1"/>
  <c r="I403" i="1"/>
  <c r="K403" i="1"/>
  <c r="L403" i="1"/>
  <c r="M403" i="1" s="1"/>
  <c r="B404" i="1"/>
  <c r="C404" i="1" s="1"/>
  <c r="D404" i="1"/>
  <c r="E404" i="1"/>
  <c r="F404" i="1" s="1"/>
  <c r="G404" i="1"/>
  <c r="H404" i="1" s="1"/>
  <c r="I404" i="1"/>
  <c r="K404" i="1"/>
  <c r="L404" i="1"/>
  <c r="M404" i="1" s="1"/>
  <c r="B405" i="1"/>
  <c r="C405" i="1" s="1"/>
  <c r="X405" i="1" s="1"/>
  <c r="D405" i="1"/>
  <c r="E405" i="1"/>
  <c r="F405" i="1" s="1"/>
  <c r="G405" i="1"/>
  <c r="H405" i="1" s="1"/>
  <c r="I405" i="1"/>
  <c r="K405" i="1"/>
  <c r="S405" i="1" s="1"/>
  <c r="L405" i="1"/>
  <c r="M405" i="1" s="1"/>
  <c r="B406" i="1"/>
  <c r="C406" i="1" s="1"/>
  <c r="D406" i="1"/>
  <c r="E406" i="1"/>
  <c r="F406" i="1" s="1"/>
  <c r="G406" i="1"/>
  <c r="H406" i="1" s="1"/>
  <c r="I406" i="1"/>
  <c r="K406" i="1"/>
  <c r="S406" i="1" s="1"/>
  <c r="L406" i="1"/>
  <c r="M406" i="1" s="1"/>
  <c r="B407" i="1"/>
  <c r="C407" i="1" s="1"/>
  <c r="X407" i="1" s="1"/>
  <c r="D407" i="1"/>
  <c r="E407" i="1"/>
  <c r="F407" i="1" s="1"/>
  <c r="G407" i="1"/>
  <c r="H407" i="1" s="1"/>
  <c r="I407" i="1"/>
  <c r="K407" i="1"/>
  <c r="L407" i="1"/>
  <c r="M407" i="1" s="1"/>
  <c r="B408" i="1"/>
  <c r="C408" i="1" s="1"/>
  <c r="D408" i="1"/>
  <c r="E408" i="1"/>
  <c r="F408" i="1" s="1"/>
  <c r="G408" i="1"/>
  <c r="H408" i="1" s="1"/>
  <c r="I408" i="1"/>
  <c r="K408" i="1"/>
  <c r="L408" i="1"/>
  <c r="M408" i="1" s="1"/>
  <c r="B409" i="1"/>
  <c r="C409" i="1" s="1"/>
  <c r="X409" i="1" s="1"/>
  <c r="D409" i="1"/>
  <c r="E409" i="1"/>
  <c r="F409" i="1" s="1"/>
  <c r="G409" i="1"/>
  <c r="H409" i="1" s="1"/>
  <c r="I409" i="1"/>
  <c r="K409" i="1"/>
  <c r="L409" i="1"/>
  <c r="M409" i="1" s="1"/>
  <c r="B410" i="1"/>
  <c r="C410" i="1" s="1"/>
  <c r="D410" i="1"/>
  <c r="E410" i="1"/>
  <c r="F410" i="1" s="1"/>
  <c r="G410" i="1"/>
  <c r="H410" i="1" s="1"/>
  <c r="I410" i="1"/>
  <c r="K410" i="1"/>
  <c r="R410" i="1" s="1"/>
  <c r="L410" i="1"/>
  <c r="M410" i="1" s="1"/>
  <c r="B411" i="1"/>
  <c r="C411" i="1" s="1"/>
  <c r="X411" i="1" s="1"/>
  <c r="D411" i="1"/>
  <c r="E411" i="1"/>
  <c r="F411" i="1" s="1"/>
  <c r="G411" i="1"/>
  <c r="H411" i="1" s="1"/>
  <c r="I411" i="1"/>
  <c r="K411" i="1"/>
  <c r="L411" i="1"/>
  <c r="M411" i="1" s="1"/>
  <c r="BX411" i="1" s="1"/>
  <c r="B412" i="1"/>
  <c r="C412" i="1" s="1"/>
  <c r="D412" i="1"/>
  <c r="E412" i="1"/>
  <c r="F412" i="1" s="1"/>
  <c r="G412" i="1"/>
  <c r="H412" i="1" s="1"/>
  <c r="I412" i="1"/>
  <c r="K412" i="1"/>
  <c r="S412" i="1" s="1"/>
  <c r="L412" i="1"/>
  <c r="M412" i="1" s="1"/>
  <c r="B413" i="1"/>
  <c r="C413" i="1" s="1"/>
  <c r="X413" i="1" s="1"/>
  <c r="D413" i="1"/>
  <c r="E413" i="1"/>
  <c r="F413" i="1" s="1"/>
  <c r="G413" i="1"/>
  <c r="H413" i="1" s="1"/>
  <c r="I413" i="1"/>
  <c r="K413" i="1"/>
  <c r="S413" i="1" s="1"/>
  <c r="L413" i="1"/>
  <c r="M413" i="1" s="1"/>
  <c r="BX413" i="1" s="1"/>
  <c r="B414" i="1"/>
  <c r="C414" i="1" s="1"/>
  <c r="D414" i="1"/>
  <c r="E414" i="1"/>
  <c r="F414" i="1" s="1"/>
  <c r="G414" i="1"/>
  <c r="H414" i="1" s="1"/>
  <c r="I414" i="1"/>
  <c r="K414" i="1"/>
  <c r="L414" i="1"/>
  <c r="M414" i="1" s="1"/>
  <c r="BX414" i="1" s="1"/>
  <c r="B415" i="1"/>
  <c r="C415" i="1" s="1"/>
  <c r="X415" i="1" s="1"/>
  <c r="D415" i="1"/>
  <c r="E415" i="1"/>
  <c r="F415" i="1" s="1"/>
  <c r="G415" i="1"/>
  <c r="H415" i="1" s="1"/>
  <c r="I415" i="1"/>
  <c r="K415" i="1"/>
  <c r="L415" i="1"/>
  <c r="M415" i="1" s="1"/>
  <c r="B416" i="1"/>
  <c r="C416" i="1" s="1"/>
  <c r="D416" i="1"/>
  <c r="E416" i="1"/>
  <c r="F416" i="1" s="1"/>
  <c r="G416" i="1"/>
  <c r="H416" i="1" s="1"/>
  <c r="I416" i="1"/>
  <c r="K416" i="1"/>
  <c r="S416" i="1" s="1"/>
  <c r="L416" i="1"/>
  <c r="M416" i="1" s="1"/>
  <c r="B417" i="1"/>
  <c r="C417" i="1" s="1"/>
  <c r="Y417" i="1" s="1"/>
  <c r="D417" i="1"/>
  <c r="E417" i="1"/>
  <c r="F417" i="1" s="1"/>
  <c r="G417" i="1"/>
  <c r="H417" i="1" s="1"/>
  <c r="I417" i="1"/>
  <c r="K417" i="1"/>
  <c r="R417" i="1" s="1"/>
  <c r="L417" i="1"/>
  <c r="M417" i="1" s="1"/>
  <c r="B418" i="1"/>
  <c r="C418" i="1" s="1"/>
  <c r="D418" i="1"/>
  <c r="E418" i="1"/>
  <c r="F418" i="1" s="1"/>
  <c r="G418" i="1"/>
  <c r="H418" i="1" s="1"/>
  <c r="I418" i="1"/>
  <c r="K418" i="1"/>
  <c r="S418" i="1" s="1"/>
  <c r="L418" i="1"/>
  <c r="M418" i="1" s="1"/>
  <c r="B419" i="1"/>
  <c r="C419" i="1" s="1"/>
  <c r="X419" i="1" s="1"/>
  <c r="D419" i="1"/>
  <c r="E419" i="1"/>
  <c r="F419" i="1" s="1"/>
  <c r="G419" i="1"/>
  <c r="H419" i="1" s="1"/>
  <c r="I419" i="1"/>
  <c r="K419" i="1"/>
  <c r="L419" i="1"/>
  <c r="M419" i="1" s="1"/>
  <c r="B420" i="1"/>
  <c r="C420" i="1" s="1"/>
  <c r="D420" i="1"/>
  <c r="E420" i="1"/>
  <c r="F420" i="1" s="1"/>
  <c r="G420" i="1"/>
  <c r="H420" i="1" s="1"/>
  <c r="I420" i="1"/>
  <c r="K420" i="1"/>
  <c r="S420" i="1" s="1"/>
  <c r="L420" i="1"/>
  <c r="M420" i="1" s="1"/>
  <c r="B421" i="1"/>
  <c r="C421" i="1" s="1"/>
  <c r="X421" i="1" s="1"/>
  <c r="D421" i="1"/>
  <c r="E421" i="1"/>
  <c r="F421" i="1" s="1"/>
  <c r="G421" i="1"/>
  <c r="H421" i="1" s="1"/>
  <c r="I421" i="1"/>
  <c r="K421" i="1"/>
  <c r="N421" i="1" s="1"/>
  <c r="L421" i="1"/>
  <c r="M421" i="1" s="1"/>
  <c r="B422" i="1"/>
  <c r="C422" i="1" s="1"/>
  <c r="D422" i="1"/>
  <c r="E422" i="1"/>
  <c r="F422" i="1" s="1"/>
  <c r="G422" i="1"/>
  <c r="H422" i="1" s="1"/>
  <c r="I422" i="1"/>
  <c r="K422" i="1"/>
  <c r="S422" i="1" s="1"/>
  <c r="L422" i="1"/>
  <c r="M422" i="1" s="1"/>
  <c r="B423" i="1"/>
  <c r="C423" i="1" s="1"/>
  <c r="X423" i="1" s="1"/>
  <c r="D423" i="1"/>
  <c r="E423" i="1"/>
  <c r="F423" i="1" s="1"/>
  <c r="G423" i="1"/>
  <c r="H423" i="1" s="1"/>
  <c r="I423" i="1"/>
  <c r="K423" i="1"/>
  <c r="S423" i="1" s="1"/>
  <c r="L423" i="1"/>
  <c r="M423" i="1" s="1"/>
  <c r="B424" i="1"/>
  <c r="C424" i="1" s="1"/>
  <c r="D424" i="1"/>
  <c r="E424" i="1"/>
  <c r="F424" i="1" s="1"/>
  <c r="G424" i="1"/>
  <c r="H424" i="1" s="1"/>
  <c r="I424" i="1"/>
  <c r="K424" i="1"/>
  <c r="L424" i="1"/>
  <c r="M424" i="1" s="1"/>
  <c r="B425" i="1"/>
  <c r="C425" i="1" s="1"/>
  <c r="X425" i="1" s="1"/>
  <c r="D425" i="1"/>
  <c r="E425" i="1"/>
  <c r="F425" i="1" s="1"/>
  <c r="G425" i="1"/>
  <c r="H425" i="1" s="1"/>
  <c r="I425" i="1"/>
  <c r="K425" i="1"/>
  <c r="L425" i="1"/>
  <c r="M425" i="1" s="1"/>
  <c r="B426" i="1"/>
  <c r="C426" i="1" s="1"/>
  <c r="D426" i="1"/>
  <c r="E426" i="1"/>
  <c r="F426" i="1" s="1"/>
  <c r="G426" i="1"/>
  <c r="H426" i="1" s="1"/>
  <c r="I426" i="1"/>
  <c r="K426" i="1"/>
  <c r="N426" i="1" s="1"/>
  <c r="L426" i="1"/>
  <c r="M426" i="1" s="1"/>
  <c r="B427" i="1"/>
  <c r="C427" i="1" s="1"/>
  <c r="X427" i="1" s="1"/>
  <c r="D427" i="1"/>
  <c r="E427" i="1"/>
  <c r="F427" i="1" s="1"/>
  <c r="G427" i="1"/>
  <c r="H427" i="1" s="1"/>
  <c r="I427" i="1"/>
  <c r="K427" i="1"/>
  <c r="L427" i="1"/>
  <c r="M427" i="1" s="1"/>
  <c r="B428" i="1"/>
  <c r="C428" i="1" s="1"/>
  <c r="D428" i="1"/>
  <c r="E428" i="1"/>
  <c r="F428" i="1" s="1"/>
  <c r="G428" i="1"/>
  <c r="H428" i="1" s="1"/>
  <c r="I428" i="1"/>
  <c r="K428" i="1"/>
  <c r="N428" i="1" s="1"/>
  <c r="O428" i="1" s="1"/>
  <c r="BG428" i="1" s="1"/>
  <c r="BH428" i="1" s="1"/>
  <c r="L428" i="1"/>
  <c r="M428" i="1" s="1"/>
  <c r="B429" i="1"/>
  <c r="C429" i="1" s="1"/>
  <c r="X429" i="1" s="1"/>
  <c r="D429" i="1"/>
  <c r="E429" i="1"/>
  <c r="F429" i="1" s="1"/>
  <c r="G429" i="1"/>
  <c r="H429" i="1" s="1"/>
  <c r="I429" i="1"/>
  <c r="K429" i="1"/>
  <c r="S429" i="1" s="1"/>
  <c r="L429" i="1"/>
  <c r="M429" i="1" s="1"/>
  <c r="B430" i="1"/>
  <c r="C430" i="1" s="1"/>
  <c r="D430" i="1"/>
  <c r="E430" i="1"/>
  <c r="F430" i="1" s="1"/>
  <c r="G430" i="1"/>
  <c r="H430" i="1" s="1"/>
  <c r="I430" i="1"/>
  <c r="K430" i="1"/>
  <c r="L430" i="1"/>
  <c r="M430" i="1" s="1"/>
  <c r="B431" i="1"/>
  <c r="C431" i="1" s="1"/>
  <c r="X431" i="1" s="1"/>
  <c r="D431" i="1"/>
  <c r="E431" i="1"/>
  <c r="F431" i="1" s="1"/>
  <c r="G431" i="1"/>
  <c r="H431" i="1" s="1"/>
  <c r="I431" i="1"/>
  <c r="K431" i="1"/>
  <c r="R431" i="1" s="1"/>
  <c r="L431" i="1"/>
  <c r="M431" i="1" s="1"/>
  <c r="BV431" i="1" s="1"/>
  <c r="B432" i="1"/>
  <c r="C432" i="1" s="1"/>
  <c r="D432" i="1"/>
  <c r="E432" i="1"/>
  <c r="F432" i="1" s="1"/>
  <c r="G432" i="1"/>
  <c r="H432" i="1" s="1"/>
  <c r="I432" i="1"/>
  <c r="K432" i="1"/>
  <c r="L432" i="1"/>
  <c r="M432" i="1" s="1"/>
  <c r="B433" i="1"/>
  <c r="C433" i="1" s="1"/>
  <c r="X433" i="1" s="1"/>
  <c r="D433" i="1"/>
  <c r="E433" i="1"/>
  <c r="F433" i="1" s="1"/>
  <c r="G433" i="1"/>
  <c r="H433" i="1" s="1"/>
  <c r="I433" i="1"/>
  <c r="K433" i="1"/>
  <c r="L433" i="1"/>
  <c r="M433" i="1" s="1"/>
  <c r="B434" i="1"/>
  <c r="C434" i="1" s="1"/>
  <c r="D434" i="1"/>
  <c r="E434" i="1"/>
  <c r="F434" i="1" s="1"/>
  <c r="G434" i="1"/>
  <c r="H434" i="1" s="1"/>
  <c r="I434" i="1"/>
  <c r="K434" i="1"/>
  <c r="N434" i="1" s="1"/>
  <c r="L434" i="1"/>
  <c r="M434" i="1" s="1"/>
  <c r="B435" i="1"/>
  <c r="C435" i="1" s="1"/>
  <c r="X435" i="1" s="1"/>
  <c r="D435" i="1"/>
  <c r="E435" i="1"/>
  <c r="F435" i="1" s="1"/>
  <c r="G435" i="1"/>
  <c r="H435" i="1" s="1"/>
  <c r="I435" i="1"/>
  <c r="K435" i="1"/>
  <c r="L435" i="1"/>
  <c r="M435" i="1" s="1"/>
  <c r="B436" i="1"/>
  <c r="C436" i="1" s="1"/>
  <c r="D436" i="1"/>
  <c r="E436" i="1"/>
  <c r="F436" i="1" s="1"/>
  <c r="G436" i="1"/>
  <c r="H436" i="1" s="1"/>
  <c r="I436" i="1"/>
  <c r="K436" i="1"/>
  <c r="L436" i="1"/>
  <c r="M436" i="1" s="1"/>
  <c r="B437" i="1"/>
  <c r="C437" i="1" s="1"/>
  <c r="X437" i="1" s="1"/>
  <c r="D437" i="1"/>
  <c r="E437" i="1"/>
  <c r="F437" i="1" s="1"/>
  <c r="G437" i="1"/>
  <c r="H437" i="1" s="1"/>
  <c r="I437" i="1"/>
  <c r="K437" i="1"/>
  <c r="L437" i="1"/>
  <c r="M437" i="1" s="1"/>
  <c r="B438" i="1"/>
  <c r="C438" i="1" s="1"/>
  <c r="D438" i="1"/>
  <c r="E438" i="1"/>
  <c r="F438" i="1" s="1"/>
  <c r="G438" i="1"/>
  <c r="H438" i="1" s="1"/>
  <c r="I438" i="1"/>
  <c r="K438" i="1"/>
  <c r="L438" i="1"/>
  <c r="M438" i="1" s="1"/>
  <c r="B439" i="1"/>
  <c r="C439" i="1" s="1"/>
  <c r="X439" i="1" s="1"/>
  <c r="D439" i="1"/>
  <c r="E439" i="1"/>
  <c r="F439" i="1" s="1"/>
  <c r="G439" i="1"/>
  <c r="H439" i="1" s="1"/>
  <c r="I439" i="1"/>
  <c r="K439" i="1"/>
  <c r="L439" i="1"/>
  <c r="M439" i="1" s="1"/>
  <c r="B440" i="1"/>
  <c r="C440" i="1" s="1"/>
  <c r="D440" i="1"/>
  <c r="E440" i="1"/>
  <c r="F440" i="1" s="1"/>
  <c r="G440" i="1"/>
  <c r="H440" i="1" s="1"/>
  <c r="I440" i="1"/>
  <c r="K440" i="1"/>
  <c r="N440" i="1" s="1"/>
  <c r="L440" i="1"/>
  <c r="M440" i="1" s="1"/>
  <c r="B441" i="1"/>
  <c r="C441" i="1" s="1"/>
  <c r="X441" i="1" s="1"/>
  <c r="D441" i="1"/>
  <c r="E441" i="1"/>
  <c r="F441" i="1" s="1"/>
  <c r="G441" i="1"/>
  <c r="H441" i="1" s="1"/>
  <c r="I441" i="1"/>
  <c r="K441" i="1"/>
  <c r="L441" i="1"/>
  <c r="M441" i="1" s="1"/>
  <c r="B442" i="1"/>
  <c r="C442" i="1" s="1"/>
  <c r="D442" i="1"/>
  <c r="E442" i="1"/>
  <c r="F442" i="1" s="1"/>
  <c r="G442" i="1"/>
  <c r="H442" i="1" s="1"/>
  <c r="I442" i="1"/>
  <c r="K442" i="1"/>
  <c r="N442" i="1" s="1"/>
  <c r="L442" i="1"/>
  <c r="M442" i="1" s="1"/>
  <c r="B443" i="1"/>
  <c r="C443" i="1" s="1"/>
  <c r="X443" i="1" s="1"/>
  <c r="D443" i="1"/>
  <c r="E443" i="1"/>
  <c r="F443" i="1" s="1"/>
  <c r="G443" i="1"/>
  <c r="H443" i="1" s="1"/>
  <c r="I443" i="1"/>
  <c r="K443" i="1"/>
  <c r="L443" i="1"/>
  <c r="M443" i="1" s="1"/>
  <c r="B444" i="1"/>
  <c r="C444" i="1" s="1"/>
  <c r="D444" i="1"/>
  <c r="E444" i="1"/>
  <c r="F444" i="1" s="1"/>
  <c r="G444" i="1"/>
  <c r="H444" i="1" s="1"/>
  <c r="I444" i="1"/>
  <c r="K444" i="1"/>
  <c r="L444" i="1"/>
  <c r="M444" i="1" s="1"/>
  <c r="B445" i="1"/>
  <c r="C445" i="1" s="1"/>
  <c r="X445" i="1" s="1"/>
  <c r="D445" i="1"/>
  <c r="E445" i="1"/>
  <c r="F445" i="1" s="1"/>
  <c r="G445" i="1"/>
  <c r="H445" i="1" s="1"/>
  <c r="I445" i="1"/>
  <c r="K445" i="1"/>
  <c r="L445" i="1"/>
  <c r="M445" i="1" s="1"/>
  <c r="B446" i="1"/>
  <c r="C446" i="1" s="1"/>
  <c r="D446" i="1"/>
  <c r="E446" i="1"/>
  <c r="F446" i="1" s="1"/>
  <c r="G446" i="1"/>
  <c r="H446" i="1" s="1"/>
  <c r="I446" i="1"/>
  <c r="K446" i="1"/>
  <c r="N446" i="1" s="1"/>
  <c r="L446" i="1"/>
  <c r="M446" i="1" s="1"/>
  <c r="BX446" i="1" s="1"/>
  <c r="B447" i="1"/>
  <c r="C447" i="1" s="1"/>
  <c r="X447" i="1" s="1"/>
  <c r="D447" i="1"/>
  <c r="E447" i="1"/>
  <c r="F447" i="1" s="1"/>
  <c r="G447" i="1"/>
  <c r="H447" i="1" s="1"/>
  <c r="I447" i="1"/>
  <c r="K447" i="1"/>
  <c r="L447" i="1"/>
  <c r="M447" i="1" s="1"/>
  <c r="B448" i="1"/>
  <c r="C448" i="1" s="1"/>
  <c r="D448" i="1"/>
  <c r="E448" i="1"/>
  <c r="F448" i="1" s="1"/>
  <c r="G448" i="1"/>
  <c r="H448" i="1" s="1"/>
  <c r="I448" i="1"/>
  <c r="K448" i="1"/>
  <c r="S448" i="1" s="1"/>
  <c r="L448" i="1"/>
  <c r="M448" i="1" s="1"/>
  <c r="BX448" i="1" s="1"/>
  <c r="B449" i="1"/>
  <c r="C449" i="1" s="1"/>
  <c r="Y449" i="1" s="1"/>
  <c r="D449" i="1"/>
  <c r="E449" i="1"/>
  <c r="F449" i="1" s="1"/>
  <c r="G449" i="1"/>
  <c r="H449" i="1" s="1"/>
  <c r="I449" i="1"/>
  <c r="K449" i="1"/>
  <c r="L449" i="1"/>
  <c r="M449" i="1" s="1"/>
  <c r="B450" i="1"/>
  <c r="C450" i="1" s="1"/>
  <c r="D450" i="1"/>
  <c r="E450" i="1"/>
  <c r="F450" i="1" s="1"/>
  <c r="G450" i="1"/>
  <c r="H450" i="1" s="1"/>
  <c r="I450" i="1"/>
  <c r="K450" i="1"/>
  <c r="N450" i="1" s="1"/>
  <c r="L450" i="1"/>
  <c r="M450" i="1" s="1"/>
  <c r="B451" i="1"/>
  <c r="C451" i="1" s="1"/>
  <c r="X451" i="1" s="1"/>
  <c r="D451" i="1"/>
  <c r="E451" i="1"/>
  <c r="F451" i="1" s="1"/>
  <c r="G451" i="1"/>
  <c r="H451" i="1" s="1"/>
  <c r="I451" i="1"/>
  <c r="K451" i="1"/>
  <c r="L451" i="1"/>
  <c r="M451" i="1" s="1"/>
  <c r="B452" i="1"/>
  <c r="C452" i="1" s="1"/>
  <c r="D452" i="1"/>
  <c r="E452" i="1"/>
  <c r="F452" i="1" s="1"/>
  <c r="G452" i="1"/>
  <c r="H452" i="1" s="1"/>
  <c r="I452" i="1"/>
  <c r="K452" i="1"/>
  <c r="L452" i="1"/>
  <c r="M452" i="1" s="1"/>
  <c r="B453" i="1"/>
  <c r="C453" i="1" s="1"/>
  <c r="X453" i="1" s="1"/>
  <c r="D453" i="1"/>
  <c r="E453" i="1"/>
  <c r="F453" i="1" s="1"/>
  <c r="G453" i="1"/>
  <c r="H453" i="1" s="1"/>
  <c r="I453" i="1"/>
  <c r="K453" i="1"/>
  <c r="S453" i="1" s="1"/>
  <c r="L453" i="1"/>
  <c r="M453" i="1" s="1"/>
  <c r="B454" i="1"/>
  <c r="C454" i="1" s="1"/>
  <c r="D454" i="1"/>
  <c r="E454" i="1"/>
  <c r="F454" i="1" s="1"/>
  <c r="G454" i="1"/>
  <c r="H454" i="1" s="1"/>
  <c r="I454" i="1"/>
  <c r="K454" i="1"/>
  <c r="L454" i="1"/>
  <c r="M454" i="1" s="1"/>
  <c r="BX454" i="1" s="1"/>
  <c r="B455" i="1"/>
  <c r="C455" i="1" s="1"/>
  <c r="X455" i="1" s="1"/>
  <c r="D455" i="1"/>
  <c r="E455" i="1"/>
  <c r="F455" i="1" s="1"/>
  <c r="G455" i="1"/>
  <c r="H455" i="1" s="1"/>
  <c r="I455" i="1"/>
  <c r="K455" i="1"/>
  <c r="N455" i="1" s="1"/>
  <c r="L455" i="1"/>
  <c r="M455" i="1" s="1"/>
  <c r="BS455" i="1" s="1"/>
  <c r="B456" i="1"/>
  <c r="C456" i="1" s="1"/>
  <c r="D456" i="1"/>
  <c r="E456" i="1"/>
  <c r="F456" i="1" s="1"/>
  <c r="G456" i="1"/>
  <c r="H456" i="1" s="1"/>
  <c r="I456" i="1"/>
  <c r="K456" i="1"/>
  <c r="L456" i="1"/>
  <c r="M456" i="1" s="1"/>
  <c r="BV456" i="1" s="1"/>
  <c r="B457" i="1"/>
  <c r="C457" i="1" s="1"/>
  <c r="X457" i="1" s="1"/>
  <c r="D457" i="1"/>
  <c r="E457" i="1"/>
  <c r="F457" i="1" s="1"/>
  <c r="G457" i="1"/>
  <c r="H457" i="1" s="1"/>
  <c r="I457" i="1"/>
  <c r="K457" i="1"/>
  <c r="N457" i="1" s="1"/>
  <c r="L457" i="1"/>
  <c r="M457" i="1" s="1"/>
  <c r="B458" i="1"/>
  <c r="C458" i="1" s="1"/>
  <c r="D458" i="1"/>
  <c r="E458" i="1"/>
  <c r="F458" i="1" s="1"/>
  <c r="G458" i="1"/>
  <c r="H458" i="1" s="1"/>
  <c r="I458" i="1"/>
  <c r="K458" i="1"/>
  <c r="N458" i="1" s="1"/>
  <c r="L458" i="1"/>
  <c r="M458" i="1" s="1"/>
  <c r="B459" i="1"/>
  <c r="C459" i="1" s="1"/>
  <c r="X459" i="1" s="1"/>
  <c r="D459" i="1"/>
  <c r="E459" i="1"/>
  <c r="F459" i="1" s="1"/>
  <c r="G459" i="1"/>
  <c r="H459" i="1" s="1"/>
  <c r="I459" i="1"/>
  <c r="K459" i="1"/>
  <c r="N459" i="1" s="1"/>
  <c r="L459" i="1"/>
  <c r="M459" i="1" s="1"/>
  <c r="B460" i="1"/>
  <c r="C460" i="1" s="1"/>
  <c r="D460" i="1"/>
  <c r="E460" i="1"/>
  <c r="F460" i="1" s="1"/>
  <c r="G460" i="1"/>
  <c r="H460" i="1" s="1"/>
  <c r="I460" i="1"/>
  <c r="K460" i="1"/>
  <c r="S460" i="1" s="1"/>
  <c r="L460" i="1"/>
  <c r="M460" i="1" s="1"/>
  <c r="B461" i="1"/>
  <c r="C461" i="1" s="1"/>
  <c r="X461" i="1" s="1"/>
  <c r="D461" i="1"/>
  <c r="E461" i="1"/>
  <c r="F461" i="1" s="1"/>
  <c r="G461" i="1"/>
  <c r="H461" i="1" s="1"/>
  <c r="I461" i="1"/>
  <c r="K461" i="1"/>
  <c r="S461" i="1" s="1"/>
  <c r="L461" i="1"/>
  <c r="M461" i="1" s="1"/>
  <c r="B462" i="1"/>
  <c r="C462" i="1" s="1"/>
  <c r="D462" i="1"/>
  <c r="E462" i="1"/>
  <c r="F462" i="1" s="1"/>
  <c r="G462" i="1"/>
  <c r="H462" i="1" s="1"/>
  <c r="I462" i="1"/>
  <c r="K462" i="1"/>
  <c r="R462" i="1" s="1"/>
  <c r="L462" i="1"/>
  <c r="M462" i="1" s="1"/>
  <c r="B463" i="1"/>
  <c r="C463" i="1" s="1"/>
  <c r="X463" i="1" s="1"/>
  <c r="D463" i="1"/>
  <c r="E463" i="1"/>
  <c r="F463" i="1" s="1"/>
  <c r="G463" i="1"/>
  <c r="H463" i="1" s="1"/>
  <c r="I463" i="1"/>
  <c r="K463" i="1"/>
  <c r="L463" i="1"/>
  <c r="M463" i="1" s="1"/>
  <c r="B464" i="1"/>
  <c r="C464" i="1" s="1"/>
  <c r="D464" i="1"/>
  <c r="E464" i="1"/>
  <c r="F464" i="1" s="1"/>
  <c r="G464" i="1"/>
  <c r="H464" i="1" s="1"/>
  <c r="I464" i="1"/>
  <c r="K464" i="1"/>
  <c r="L464" i="1"/>
  <c r="M464" i="1" s="1"/>
  <c r="B465" i="1"/>
  <c r="C465" i="1" s="1"/>
  <c r="X465" i="1" s="1"/>
  <c r="D465" i="1"/>
  <c r="E465" i="1"/>
  <c r="F465" i="1" s="1"/>
  <c r="G465" i="1"/>
  <c r="H465" i="1" s="1"/>
  <c r="I465" i="1"/>
  <c r="K465" i="1"/>
  <c r="L465" i="1"/>
  <c r="M465" i="1" s="1"/>
  <c r="B466" i="1"/>
  <c r="C466" i="1" s="1"/>
  <c r="D466" i="1"/>
  <c r="E466" i="1"/>
  <c r="F466" i="1" s="1"/>
  <c r="G466" i="1"/>
  <c r="H466" i="1" s="1"/>
  <c r="I466" i="1"/>
  <c r="K466" i="1"/>
  <c r="L466" i="1"/>
  <c r="M466" i="1" s="1"/>
  <c r="B467" i="1"/>
  <c r="C467" i="1" s="1"/>
  <c r="X467" i="1" s="1"/>
  <c r="D467" i="1"/>
  <c r="E467" i="1"/>
  <c r="F467" i="1" s="1"/>
  <c r="G467" i="1"/>
  <c r="H467" i="1" s="1"/>
  <c r="I467" i="1"/>
  <c r="K467" i="1"/>
  <c r="L467" i="1"/>
  <c r="M467" i="1" s="1"/>
  <c r="B468" i="1"/>
  <c r="C468" i="1" s="1"/>
  <c r="D468" i="1"/>
  <c r="E468" i="1"/>
  <c r="F468" i="1" s="1"/>
  <c r="G468" i="1"/>
  <c r="H468" i="1" s="1"/>
  <c r="I468" i="1"/>
  <c r="K468" i="1"/>
  <c r="N468" i="1" s="1"/>
  <c r="L468" i="1"/>
  <c r="M468" i="1" s="1"/>
  <c r="B469" i="1"/>
  <c r="C469" i="1" s="1"/>
  <c r="X469" i="1" s="1"/>
  <c r="D469" i="1"/>
  <c r="E469" i="1"/>
  <c r="F469" i="1" s="1"/>
  <c r="G469" i="1"/>
  <c r="H469" i="1" s="1"/>
  <c r="I469" i="1"/>
  <c r="K469" i="1"/>
  <c r="S469" i="1" s="1"/>
  <c r="L469" i="1"/>
  <c r="M469" i="1" s="1"/>
  <c r="BX469" i="1" s="1"/>
  <c r="B470" i="1"/>
  <c r="C470" i="1" s="1"/>
  <c r="D470" i="1"/>
  <c r="E470" i="1"/>
  <c r="F470" i="1" s="1"/>
  <c r="G470" i="1"/>
  <c r="H470" i="1" s="1"/>
  <c r="I470" i="1"/>
  <c r="K470" i="1"/>
  <c r="R470" i="1" s="1"/>
  <c r="L470" i="1"/>
  <c r="M470" i="1" s="1"/>
  <c r="B471" i="1"/>
  <c r="C471" i="1" s="1"/>
  <c r="X471" i="1" s="1"/>
  <c r="D471" i="1"/>
  <c r="E471" i="1"/>
  <c r="F471" i="1" s="1"/>
  <c r="G471" i="1"/>
  <c r="H471" i="1" s="1"/>
  <c r="I471" i="1"/>
  <c r="K471" i="1"/>
  <c r="N471" i="1" s="1"/>
  <c r="L471" i="1"/>
  <c r="M471" i="1" s="1"/>
  <c r="B472" i="1"/>
  <c r="C472" i="1" s="1"/>
  <c r="D472" i="1"/>
  <c r="E472" i="1"/>
  <c r="F472" i="1" s="1"/>
  <c r="G472" i="1"/>
  <c r="H472" i="1" s="1"/>
  <c r="I472" i="1"/>
  <c r="K472" i="1"/>
  <c r="L472" i="1"/>
  <c r="M472" i="1" s="1"/>
  <c r="B473" i="1"/>
  <c r="C473" i="1" s="1"/>
  <c r="X473" i="1" s="1"/>
  <c r="D473" i="1"/>
  <c r="E473" i="1"/>
  <c r="F473" i="1" s="1"/>
  <c r="G473" i="1"/>
  <c r="H473" i="1" s="1"/>
  <c r="I473" i="1"/>
  <c r="K473" i="1"/>
  <c r="L473" i="1"/>
  <c r="M473" i="1" s="1"/>
  <c r="B474" i="1"/>
  <c r="C474" i="1" s="1"/>
  <c r="D474" i="1"/>
  <c r="E474" i="1"/>
  <c r="F474" i="1" s="1"/>
  <c r="G474" i="1"/>
  <c r="H474" i="1" s="1"/>
  <c r="I474" i="1"/>
  <c r="K474" i="1"/>
  <c r="N474" i="1" s="1"/>
  <c r="L474" i="1"/>
  <c r="M474" i="1" s="1"/>
  <c r="B475" i="1"/>
  <c r="C475" i="1" s="1"/>
  <c r="X475" i="1" s="1"/>
  <c r="D475" i="1"/>
  <c r="E475" i="1"/>
  <c r="F475" i="1" s="1"/>
  <c r="G475" i="1"/>
  <c r="H475" i="1" s="1"/>
  <c r="I475" i="1"/>
  <c r="K475" i="1"/>
  <c r="L475" i="1"/>
  <c r="M475" i="1" s="1"/>
  <c r="B476" i="1"/>
  <c r="C476" i="1" s="1"/>
  <c r="D476" i="1"/>
  <c r="E476" i="1"/>
  <c r="F476" i="1" s="1"/>
  <c r="G476" i="1"/>
  <c r="H476" i="1" s="1"/>
  <c r="I476" i="1"/>
  <c r="K476" i="1"/>
  <c r="N476" i="1" s="1"/>
  <c r="L476" i="1"/>
  <c r="M476" i="1" s="1"/>
  <c r="B477" i="1"/>
  <c r="C477" i="1" s="1"/>
  <c r="X477" i="1" s="1"/>
  <c r="D477" i="1"/>
  <c r="E477" i="1"/>
  <c r="F477" i="1" s="1"/>
  <c r="G477" i="1"/>
  <c r="H477" i="1" s="1"/>
  <c r="I477" i="1"/>
  <c r="K477" i="1"/>
  <c r="R477" i="1" s="1"/>
  <c r="L477" i="1"/>
  <c r="M477" i="1" s="1"/>
  <c r="B478" i="1"/>
  <c r="C478" i="1" s="1"/>
  <c r="D478" i="1"/>
  <c r="E478" i="1"/>
  <c r="F478" i="1" s="1"/>
  <c r="G478" i="1"/>
  <c r="H478" i="1" s="1"/>
  <c r="I478" i="1"/>
  <c r="K478" i="1"/>
  <c r="N478" i="1" s="1"/>
  <c r="L478" i="1"/>
  <c r="M478" i="1" s="1"/>
  <c r="B479" i="1"/>
  <c r="C479" i="1" s="1"/>
  <c r="X479" i="1" s="1"/>
  <c r="D479" i="1"/>
  <c r="E479" i="1"/>
  <c r="F479" i="1" s="1"/>
  <c r="G479" i="1"/>
  <c r="H479" i="1" s="1"/>
  <c r="I479" i="1"/>
  <c r="K479" i="1"/>
  <c r="L479" i="1"/>
  <c r="M479" i="1" s="1"/>
  <c r="B480" i="1"/>
  <c r="C480" i="1" s="1"/>
  <c r="D480" i="1"/>
  <c r="E480" i="1"/>
  <c r="F480" i="1" s="1"/>
  <c r="G480" i="1"/>
  <c r="H480" i="1" s="1"/>
  <c r="I480" i="1"/>
  <c r="K480" i="1"/>
  <c r="N480" i="1" s="1"/>
  <c r="L480" i="1"/>
  <c r="M480" i="1" s="1"/>
  <c r="B481" i="1"/>
  <c r="C481" i="1" s="1"/>
  <c r="Y481" i="1" s="1"/>
  <c r="D481" i="1"/>
  <c r="E481" i="1"/>
  <c r="F481" i="1" s="1"/>
  <c r="G481" i="1"/>
  <c r="H481" i="1" s="1"/>
  <c r="I481" i="1"/>
  <c r="K481" i="1"/>
  <c r="N481" i="1" s="1"/>
  <c r="L481" i="1"/>
  <c r="M481" i="1" s="1"/>
  <c r="B482" i="1"/>
  <c r="C482" i="1" s="1"/>
  <c r="D482" i="1"/>
  <c r="E482" i="1"/>
  <c r="F482" i="1" s="1"/>
  <c r="G482" i="1"/>
  <c r="H482" i="1" s="1"/>
  <c r="I482" i="1"/>
  <c r="K482" i="1"/>
  <c r="L482" i="1"/>
  <c r="M482" i="1" s="1"/>
  <c r="B483" i="1"/>
  <c r="C483" i="1" s="1"/>
  <c r="X483" i="1" s="1"/>
  <c r="D483" i="1"/>
  <c r="E483" i="1"/>
  <c r="F483" i="1" s="1"/>
  <c r="G483" i="1"/>
  <c r="H483" i="1" s="1"/>
  <c r="I483" i="1"/>
  <c r="K483" i="1"/>
  <c r="N483" i="1" s="1"/>
  <c r="L483" i="1"/>
  <c r="M483" i="1" s="1"/>
  <c r="B484" i="1"/>
  <c r="C484" i="1" s="1"/>
  <c r="D484" i="1"/>
  <c r="E484" i="1"/>
  <c r="F484" i="1" s="1"/>
  <c r="G484" i="1"/>
  <c r="H484" i="1" s="1"/>
  <c r="I484" i="1"/>
  <c r="K484" i="1"/>
  <c r="R484" i="1" s="1"/>
  <c r="L484" i="1"/>
  <c r="M484" i="1" s="1"/>
  <c r="B485" i="1"/>
  <c r="C485" i="1" s="1"/>
  <c r="X485" i="1" s="1"/>
  <c r="D485" i="1"/>
  <c r="E485" i="1"/>
  <c r="F485" i="1" s="1"/>
  <c r="G485" i="1"/>
  <c r="H485" i="1" s="1"/>
  <c r="I485" i="1"/>
  <c r="K485" i="1"/>
  <c r="R485" i="1" s="1"/>
  <c r="L485" i="1"/>
  <c r="M485" i="1" s="1"/>
  <c r="B486" i="1"/>
  <c r="C486" i="1" s="1"/>
  <c r="D486" i="1"/>
  <c r="E486" i="1"/>
  <c r="F486" i="1" s="1"/>
  <c r="G486" i="1"/>
  <c r="H486" i="1" s="1"/>
  <c r="I486" i="1"/>
  <c r="K486" i="1"/>
  <c r="R486" i="1" s="1"/>
  <c r="L486" i="1"/>
  <c r="M486" i="1" s="1"/>
  <c r="BX486" i="1" s="1"/>
  <c r="B487" i="1"/>
  <c r="C487" i="1" s="1"/>
  <c r="X487" i="1" s="1"/>
  <c r="D487" i="1"/>
  <c r="E487" i="1"/>
  <c r="F487" i="1" s="1"/>
  <c r="G487" i="1"/>
  <c r="H487" i="1" s="1"/>
  <c r="I487" i="1"/>
  <c r="K487" i="1"/>
  <c r="S487" i="1" s="1"/>
  <c r="L487" i="1"/>
  <c r="M487" i="1" s="1"/>
  <c r="B488" i="1"/>
  <c r="C488" i="1" s="1"/>
  <c r="D488" i="1"/>
  <c r="E488" i="1"/>
  <c r="F488" i="1" s="1"/>
  <c r="G488" i="1"/>
  <c r="H488" i="1" s="1"/>
  <c r="I488" i="1"/>
  <c r="K488" i="1"/>
  <c r="N488" i="1" s="1"/>
  <c r="L488" i="1"/>
  <c r="M488" i="1" s="1"/>
  <c r="BX488" i="1" s="1"/>
  <c r="B489" i="1"/>
  <c r="C489" i="1" s="1"/>
  <c r="X489" i="1" s="1"/>
  <c r="D489" i="1"/>
  <c r="E489" i="1"/>
  <c r="F489" i="1" s="1"/>
  <c r="G489" i="1"/>
  <c r="H489" i="1" s="1"/>
  <c r="I489" i="1"/>
  <c r="K489" i="1"/>
  <c r="N489" i="1" s="1"/>
  <c r="L489" i="1"/>
  <c r="M489" i="1" s="1"/>
  <c r="BX489" i="1" s="1"/>
  <c r="B490" i="1"/>
  <c r="C490" i="1" s="1"/>
  <c r="D490" i="1"/>
  <c r="E490" i="1"/>
  <c r="F490" i="1" s="1"/>
  <c r="G490" i="1"/>
  <c r="H490" i="1" s="1"/>
  <c r="I490" i="1"/>
  <c r="K490" i="1"/>
  <c r="N490" i="1" s="1"/>
  <c r="L490" i="1"/>
  <c r="M490" i="1" s="1"/>
  <c r="B491" i="1"/>
  <c r="C491" i="1" s="1"/>
  <c r="X491" i="1" s="1"/>
  <c r="D491" i="1"/>
  <c r="E491" i="1"/>
  <c r="F491" i="1" s="1"/>
  <c r="G491" i="1"/>
  <c r="H491" i="1" s="1"/>
  <c r="I491" i="1"/>
  <c r="K491" i="1"/>
  <c r="L491" i="1"/>
  <c r="M491" i="1" s="1"/>
  <c r="B492" i="1"/>
  <c r="C492" i="1" s="1"/>
  <c r="D492" i="1"/>
  <c r="E492" i="1"/>
  <c r="F492" i="1" s="1"/>
  <c r="G492" i="1"/>
  <c r="H492" i="1" s="1"/>
  <c r="I492" i="1"/>
  <c r="K492" i="1"/>
  <c r="L492" i="1"/>
  <c r="M492" i="1" s="1"/>
  <c r="B493" i="1"/>
  <c r="C493" i="1" s="1"/>
  <c r="X493" i="1" s="1"/>
  <c r="D493" i="1"/>
  <c r="E493" i="1"/>
  <c r="F493" i="1" s="1"/>
  <c r="G493" i="1"/>
  <c r="H493" i="1" s="1"/>
  <c r="I493" i="1"/>
  <c r="K493" i="1"/>
  <c r="R493" i="1" s="1"/>
  <c r="L493" i="1"/>
  <c r="M493" i="1" s="1"/>
  <c r="B494" i="1"/>
  <c r="C494" i="1" s="1"/>
  <c r="D494" i="1"/>
  <c r="E494" i="1"/>
  <c r="F494" i="1" s="1"/>
  <c r="G494" i="1"/>
  <c r="H494" i="1" s="1"/>
  <c r="I494" i="1"/>
  <c r="K494" i="1"/>
  <c r="N494" i="1" s="1"/>
  <c r="L494" i="1"/>
  <c r="M494" i="1" s="1"/>
  <c r="B495" i="1"/>
  <c r="C495" i="1" s="1"/>
  <c r="X495" i="1" s="1"/>
  <c r="D495" i="1"/>
  <c r="E495" i="1"/>
  <c r="F495" i="1" s="1"/>
  <c r="CB495" i="1" s="1"/>
  <c r="G495" i="1"/>
  <c r="H495" i="1" s="1"/>
  <c r="I495" i="1"/>
  <c r="K495" i="1"/>
  <c r="L495" i="1"/>
  <c r="M495" i="1" s="1"/>
  <c r="B496" i="1"/>
  <c r="C496" i="1" s="1"/>
  <c r="D496" i="1"/>
  <c r="E496" i="1"/>
  <c r="F496" i="1" s="1"/>
  <c r="G496" i="1"/>
  <c r="H496" i="1" s="1"/>
  <c r="I496" i="1"/>
  <c r="K496" i="1"/>
  <c r="N496" i="1" s="1"/>
  <c r="L496" i="1"/>
  <c r="M496" i="1" s="1"/>
  <c r="B497" i="1"/>
  <c r="C497" i="1" s="1"/>
  <c r="X497" i="1" s="1"/>
  <c r="D497" i="1"/>
  <c r="E497" i="1"/>
  <c r="F497" i="1" s="1"/>
  <c r="G497" i="1"/>
  <c r="H497" i="1" s="1"/>
  <c r="I497" i="1"/>
  <c r="K497" i="1"/>
  <c r="L497" i="1"/>
  <c r="M497" i="1" s="1"/>
  <c r="BX497" i="1" s="1"/>
  <c r="B498" i="1"/>
  <c r="C498" i="1" s="1"/>
  <c r="D498" i="1"/>
  <c r="E498" i="1"/>
  <c r="F498" i="1" s="1"/>
  <c r="G498" i="1"/>
  <c r="H498" i="1" s="1"/>
  <c r="I498" i="1"/>
  <c r="K498" i="1"/>
  <c r="L498" i="1"/>
  <c r="M498" i="1" s="1"/>
  <c r="B499" i="1"/>
  <c r="C499" i="1" s="1"/>
  <c r="X499" i="1" s="1"/>
  <c r="D499" i="1"/>
  <c r="E499" i="1"/>
  <c r="F499" i="1" s="1"/>
  <c r="G499" i="1"/>
  <c r="H499" i="1" s="1"/>
  <c r="I499" i="1"/>
  <c r="K499" i="1"/>
  <c r="N499" i="1" s="1"/>
  <c r="L499" i="1"/>
  <c r="M499" i="1" s="1"/>
  <c r="B500" i="1"/>
  <c r="C500" i="1" s="1"/>
  <c r="D500" i="1"/>
  <c r="E500" i="1"/>
  <c r="F500" i="1" s="1"/>
  <c r="G500" i="1"/>
  <c r="H500" i="1" s="1"/>
  <c r="I500" i="1"/>
  <c r="K500" i="1"/>
  <c r="R500" i="1" s="1"/>
  <c r="L500" i="1"/>
  <c r="M500" i="1" s="1"/>
  <c r="L20" i="1"/>
  <c r="M20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K8" i="1"/>
  <c r="N8" i="1" s="1"/>
  <c r="K9" i="1"/>
  <c r="N9" i="1" s="1"/>
  <c r="K10" i="1"/>
  <c r="N10" i="1" s="1"/>
  <c r="K11" i="1"/>
  <c r="S11" i="1" s="1"/>
  <c r="K12" i="1"/>
  <c r="R12" i="1" s="1"/>
  <c r="K13" i="1"/>
  <c r="S13" i="1" s="1"/>
  <c r="K14" i="1"/>
  <c r="R14" i="1" s="1"/>
  <c r="K15" i="1"/>
  <c r="R15" i="1" s="1"/>
  <c r="K16" i="1"/>
  <c r="N16" i="1" s="1"/>
  <c r="K17" i="1"/>
  <c r="R17" i="1" s="1"/>
  <c r="K18" i="1"/>
  <c r="R18" i="1" s="1"/>
  <c r="K19" i="1"/>
  <c r="S19" i="1" s="1"/>
  <c r="K20" i="1"/>
  <c r="R20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E8" i="1"/>
  <c r="F8" i="1" s="1"/>
  <c r="AM8" i="1" s="1"/>
  <c r="E9" i="1"/>
  <c r="F9" i="1" s="1"/>
  <c r="E10" i="1"/>
  <c r="F10" i="1" s="1"/>
  <c r="E11" i="1"/>
  <c r="F11" i="1" s="1"/>
  <c r="AL11" i="1" s="1"/>
  <c r="E12" i="1"/>
  <c r="F12" i="1" s="1"/>
  <c r="AL12" i="1" s="1"/>
  <c r="E13" i="1"/>
  <c r="F13" i="1" s="1"/>
  <c r="E14" i="1"/>
  <c r="F14" i="1" s="1"/>
  <c r="E15" i="1"/>
  <c r="F15" i="1" s="1"/>
  <c r="E16" i="1"/>
  <c r="F16" i="1" s="1"/>
  <c r="AM16" i="1" s="1"/>
  <c r="E17" i="1"/>
  <c r="F17" i="1" s="1"/>
  <c r="E18" i="1"/>
  <c r="F18" i="1" s="1"/>
  <c r="E19" i="1"/>
  <c r="F19" i="1" s="1"/>
  <c r="AM19" i="1" s="1"/>
  <c r="E20" i="1"/>
  <c r="F20" i="1" s="1"/>
  <c r="AM20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8" i="1"/>
  <c r="C8" i="1" s="1"/>
  <c r="X8" i="1" s="1"/>
  <c r="B9" i="1"/>
  <c r="C9" i="1" s="1"/>
  <c r="X9" i="1" s="1"/>
  <c r="B10" i="1"/>
  <c r="C10" i="1" s="1"/>
  <c r="Y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X16" i="1" s="1"/>
  <c r="B17" i="1"/>
  <c r="C17" i="1" s="1"/>
  <c r="B18" i="1"/>
  <c r="C18" i="1" s="1"/>
  <c r="B19" i="1"/>
  <c r="C19" i="1" s="1"/>
  <c r="B20" i="1"/>
  <c r="C20" i="1" s="1"/>
  <c r="X20" i="1" s="1"/>
  <c r="L7" i="1"/>
  <c r="M7" i="1" s="1"/>
  <c r="K7" i="1"/>
  <c r="N7" i="1" s="1"/>
  <c r="O7" i="1" s="1"/>
  <c r="BG7" i="1" s="1"/>
  <c r="I7" i="1"/>
  <c r="G7" i="1"/>
  <c r="H7" i="1" s="1"/>
  <c r="E7" i="1"/>
  <c r="F7" i="1" s="1"/>
  <c r="AL7" i="1" s="1"/>
  <c r="D7" i="1"/>
  <c r="B7" i="1"/>
  <c r="C7" i="1" s="1"/>
  <c r="X7" i="1" s="1"/>
  <c r="BX389" i="1" l="1"/>
  <c r="BX462" i="1"/>
  <c r="BX453" i="1"/>
  <c r="BX463" i="1"/>
  <c r="BX487" i="1"/>
  <c r="BX407" i="1"/>
  <c r="BX475" i="1"/>
  <c r="BX191" i="1"/>
  <c r="BX340" i="1"/>
  <c r="BX484" i="1"/>
  <c r="BX468" i="1"/>
  <c r="BX174" i="1"/>
  <c r="BX452" i="1"/>
  <c r="CB256" i="1"/>
  <c r="BX404" i="1"/>
  <c r="BX238" i="1"/>
  <c r="BX248" i="1"/>
  <c r="BX485" i="1"/>
  <c r="BV392" i="1"/>
  <c r="BU441" i="1"/>
  <c r="BX433" i="1"/>
  <c r="BV65" i="1"/>
  <c r="BX326" i="1"/>
  <c r="BX376" i="1"/>
  <c r="BX36" i="1"/>
  <c r="CB261" i="1"/>
  <c r="CB153" i="1"/>
  <c r="BH7" i="1"/>
  <c r="CB216" i="1"/>
  <c r="BX436" i="1"/>
  <c r="BX423" i="1"/>
  <c r="BX358" i="1"/>
  <c r="BU303" i="1"/>
  <c r="CB413" i="1"/>
  <c r="CB90" i="1"/>
  <c r="CB470" i="1"/>
  <c r="BX451" i="1"/>
  <c r="BX396" i="1"/>
  <c r="BX242" i="1"/>
  <c r="BU41" i="1"/>
  <c r="BX493" i="1"/>
  <c r="BX477" i="1"/>
  <c r="BX459" i="1"/>
  <c r="BX437" i="1"/>
  <c r="BX432" i="1"/>
  <c r="BX409" i="1"/>
  <c r="BX399" i="1"/>
  <c r="BX336" i="1"/>
  <c r="CB381" i="1"/>
  <c r="CB486" i="1"/>
  <c r="CB296" i="1"/>
  <c r="CB284" i="1"/>
  <c r="CB113" i="1"/>
  <c r="CB387" i="1"/>
  <c r="CB453" i="1"/>
  <c r="CB346" i="1"/>
  <c r="CB245" i="1"/>
  <c r="CB459" i="1"/>
  <c r="CB306" i="1"/>
  <c r="CB123" i="1"/>
  <c r="CB60" i="1"/>
  <c r="CB84" i="1"/>
  <c r="CB359" i="1"/>
  <c r="BX337" i="1"/>
  <c r="BX315" i="1"/>
  <c r="BX179" i="1"/>
  <c r="CB425" i="1"/>
  <c r="CB283" i="1"/>
  <c r="CB423" i="1"/>
  <c r="CB320" i="1"/>
  <c r="CB437" i="1"/>
  <c r="CB132" i="1"/>
  <c r="CB438" i="1"/>
  <c r="CB414" i="1"/>
  <c r="BX425" i="1"/>
  <c r="BX381" i="1"/>
  <c r="BX323" i="1"/>
  <c r="BX321" i="1"/>
  <c r="CB431" i="1"/>
  <c r="CB246" i="1"/>
  <c r="CB207" i="1"/>
  <c r="CB63" i="1"/>
  <c r="CB417" i="1"/>
  <c r="CB402" i="1"/>
  <c r="CB379" i="1"/>
  <c r="CB300" i="1"/>
  <c r="CB456" i="1"/>
  <c r="CB419" i="1"/>
  <c r="CB500" i="1"/>
  <c r="CB461" i="1"/>
  <c r="CB332" i="1"/>
  <c r="CB312" i="1"/>
  <c r="CB445" i="1"/>
  <c r="CB411" i="1"/>
  <c r="CB215" i="1"/>
  <c r="CB192" i="1"/>
  <c r="CB165" i="1"/>
  <c r="CB39" i="1"/>
  <c r="CB443" i="1"/>
  <c r="CB410" i="1"/>
  <c r="CB384" i="1"/>
  <c r="CE337" i="1"/>
  <c r="CB122" i="1"/>
  <c r="CB109" i="1"/>
  <c r="CB469" i="1"/>
  <c r="CB399" i="1"/>
  <c r="CB322" i="1"/>
  <c r="CE313" i="1"/>
  <c r="CB258" i="1"/>
  <c r="CB491" i="1"/>
  <c r="CB432" i="1"/>
  <c r="CB404" i="1"/>
  <c r="CB388" i="1"/>
  <c r="CE265" i="1"/>
  <c r="CB458" i="1"/>
  <c r="CB427" i="1"/>
  <c r="CB356" i="1"/>
  <c r="CB350" i="1"/>
  <c r="CB344" i="1"/>
  <c r="CB338" i="1"/>
  <c r="CB298" i="1"/>
  <c r="CB479" i="1"/>
  <c r="CB477" i="1"/>
  <c r="CB471" i="1"/>
  <c r="CB401" i="1"/>
  <c r="CB380" i="1"/>
  <c r="CB364" i="1"/>
  <c r="CB341" i="1"/>
  <c r="CB339" i="1"/>
  <c r="CB315" i="1"/>
  <c r="CB282" i="1"/>
  <c r="CE241" i="1"/>
  <c r="CB211" i="1"/>
  <c r="CB79" i="1"/>
  <c r="CB472" i="1"/>
  <c r="CB473" i="1"/>
  <c r="CB464" i="1"/>
  <c r="CB439" i="1"/>
  <c r="CB434" i="1"/>
  <c r="CB405" i="1"/>
  <c r="CB367" i="1"/>
  <c r="CB363" i="1"/>
  <c r="CB354" i="1"/>
  <c r="CB348" i="1"/>
  <c r="CB331" i="1"/>
  <c r="CB317" i="1"/>
  <c r="CB280" i="1"/>
  <c r="CB274" i="1"/>
  <c r="CE249" i="1"/>
  <c r="CB248" i="1"/>
  <c r="CB175" i="1"/>
  <c r="CB53" i="1"/>
  <c r="CB488" i="1"/>
  <c r="CB440" i="1"/>
  <c r="CB420" i="1"/>
  <c r="CB362" i="1"/>
  <c r="CE345" i="1"/>
  <c r="CB323" i="1"/>
  <c r="CB129" i="1"/>
  <c r="CB114" i="1"/>
  <c r="CB465" i="1"/>
  <c r="CB452" i="1"/>
  <c r="CB444" i="1"/>
  <c r="CB442" i="1"/>
  <c r="CB435" i="1"/>
  <c r="CB424" i="1"/>
  <c r="CB418" i="1"/>
  <c r="CB416" i="1"/>
  <c r="CB409" i="1"/>
  <c r="CB398" i="1"/>
  <c r="CB390" i="1"/>
  <c r="CB374" i="1"/>
  <c r="CB370" i="1"/>
  <c r="CB352" i="1"/>
  <c r="CB334" i="1"/>
  <c r="CB286" i="1"/>
  <c r="CB238" i="1"/>
  <c r="CE217" i="1"/>
  <c r="CB197" i="1"/>
  <c r="CB487" i="1"/>
  <c r="CB482" i="1"/>
  <c r="CB141" i="1"/>
  <c r="CB81" i="1"/>
  <c r="CB75" i="1"/>
  <c r="CB48" i="1"/>
  <c r="CE305" i="1"/>
  <c r="CB206" i="1"/>
  <c r="CB168" i="1"/>
  <c r="CB130" i="1"/>
  <c r="CB124" i="1"/>
  <c r="CB62" i="1"/>
  <c r="CB49" i="1"/>
  <c r="CB46" i="1"/>
  <c r="CB40" i="1"/>
  <c r="CB287" i="1"/>
  <c r="CB250" i="1"/>
  <c r="CB231" i="1"/>
  <c r="CB497" i="1"/>
  <c r="CB450" i="1"/>
  <c r="CB448" i="1"/>
  <c r="CB436" i="1"/>
  <c r="CB393" i="1"/>
  <c r="CB371" i="1"/>
  <c r="CB349" i="1"/>
  <c r="CB330" i="1"/>
  <c r="CB277" i="1"/>
  <c r="CB253" i="1"/>
  <c r="CB205" i="1"/>
  <c r="CB186" i="1"/>
  <c r="CB162" i="1"/>
  <c r="CB29" i="1"/>
  <c r="CB27" i="1"/>
  <c r="CE25" i="1"/>
  <c r="CB496" i="1"/>
  <c r="CB494" i="1"/>
  <c r="CB492" i="1"/>
  <c r="CB480" i="1"/>
  <c r="CB447" i="1"/>
  <c r="CB394" i="1"/>
  <c r="CB386" i="1"/>
  <c r="CB382" i="1"/>
  <c r="CB372" i="1"/>
  <c r="CB368" i="1"/>
  <c r="CB360" i="1"/>
  <c r="CB343" i="1"/>
  <c r="CB324" i="1"/>
  <c r="CB301" i="1"/>
  <c r="CB299" i="1"/>
  <c r="CB262" i="1"/>
  <c r="CB208" i="1"/>
  <c r="CB499" i="1"/>
  <c r="CB485" i="1"/>
  <c r="CB483" i="1"/>
  <c r="CB474" i="1"/>
  <c r="CB466" i="1"/>
  <c r="CB451" i="1"/>
  <c r="CB421" i="1"/>
  <c r="CB396" i="1"/>
  <c r="CB373" i="1"/>
  <c r="CB309" i="1"/>
  <c r="CB307" i="1"/>
  <c r="CB229" i="1"/>
  <c r="CB226" i="1"/>
  <c r="CB210" i="1"/>
  <c r="CB191" i="1"/>
  <c r="CB172" i="1"/>
  <c r="CB138" i="1"/>
  <c r="CB77" i="1"/>
  <c r="CD66" i="1"/>
  <c r="CB51" i="1"/>
  <c r="CB43" i="1"/>
  <c r="CB430" i="1"/>
  <c r="CB400" i="1"/>
  <c r="CB366" i="1"/>
  <c r="CE353" i="1"/>
  <c r="CE321" i="1"/>
  <c r="CB304" i="1"/>
  <c r="CB275" i="1"/>
  <c r="CB260" i="1"/>
  <c r="CB247" i="1"/>
  <c r="CB242" i="1"/>
  <c r="CB490" i="1"/>
  <c r="CB460" i="1"/>
  <c r="CB403" i="1"/>
  <c r="CB395" i="1"/>
  <c r="CB378" i="1"/>
  <c r="CB376" i="1"/>
  <c r="CE329" i="1"/>
  <c r="CB319" i="1"/>
  <c r="CB293" i="1"/>
  <c r="CB270" i="1"/>
  <c r="CB199" i="1"/>
  <c r="CB188" i="1"/>
  <c r="CB159" i="1"/>
  <c r="CB156" i="1"/>
  <c r="CB128" i="1"/>
  <c r="CB120" i="1"/>
  <c r="CB115" i="1"/>
  <c r="CB102" i="1"/>
  <c r="CB87" i="1"/>
  <c r="CB493" i="1"/>
  <c r="CB481" i="1"/>
  <c r="CB463" i="1"/>
  <c r="CB428" i="1"/>
  <c r="CB406" i="1"/>
  <c r="CB385" i="1"/>
  <c r="CB383" i="1"/>
  <c r="CE377" i="1"/>
  <c r="CB375" i="1"/>
  <c r="CB355" i="1"/>
  <c r="CB336" i="1"/>
  <c r="CB328" i="1"/>
  <c r="CB311" i="1"/>
  <c r="CB302" i="1"/>
  <c r="CB285" i="1"/>
  <c r="CE281" i="1"/>
  <c r="CB244" i="1"/>
  <c r="CE193" i="1"/>
  <c r="CB184" i="1"/>
  <c r="CB178" i="1"/>
  <c r="CB163" i="1"/>
  <c r="CB161" i="1"/>
  <c r="CB131" i="1"/>
  <c r="CB111" i="1"/>
  <c r="CB106" i="1"/>
  <c r="CB86" i="1"/>
  <c r="CB467" i="1"/>
  <c r="BX476" i="1"/>
  <c r="BX421" i="1"/>
  <c r="BX368" i="1"/>
  <c r="BX246" i="1"/>
  <c r="CB468" i="1"/>
  <c r="CB462" i="1"/>
  <c r="CB441" i="1"/>
  <c r="CB426" i="1"/>
  <c r="CB389" i="1"/>
  <c r="CB333" i="1"/>
  <c r="CB294" i="1"/>
  <c r="CE289" i="1"/>
  <c r="CB276" i="1"/>
  <c r="CB271" i="1"/>
  <c r="CB236" i="1"/>
  <c r="CB235" i="1"/>
  <c r="CB222" i="1"/>
  <c r="CB214" i="1"/>
  <c r="CB204" i="1"/>
  <c r="CB200" i="1"/>
  <c r="CB181" i="1"/>
  <c r="CB180" i="1"/>
  <c r="CB164" i="1"/>
  <c r="CB157" i="1"/>
  <c r="CB155" i="1"/>
  <c r="CB152" i="1"/>
  <c r="CB147" i="1"/>
  <c r="CB144" i="1"/>
  <c r="CB139" i="1"/>
  <c r="CB135" i="1"/>
  <c r="CB59" i="1"/>
  <c r="CB50" i="1"/>
  <c r="CB42" i="1"/>
  <c r="CB498" i="1"/>
  <c r="CB478" i="1"/>
  <c r="CB455" i="1"/>
  <c r="CB412" i="1"/>
  <c r="CB407" i="1"/>
  <c r="CB391" i="1"/>
  <c r="CB365" i="1"/>
  <c r="CB358" i="1"/>
  <c r="CB351" i="1"/>
  <c r="CB268" i="1"/>
  <c r="CB264" i="1"/>
  <c r="CB259" i="1"/>
  <c r="CB254" i="1"/>
  <c r="CB243" i="1"/>
  <c r="CB484" i="1"/>
  <c r="CB475" i="1"/>
  <c r="CB457" i="1"/>
  <c r="CB454" i="1"/>
  <c r="CB433" i="1"/>
  <c r="CB429" i="1"/>
  <c r="CB422" i="1"/>
  <c r="CB415" i="1"/>
  <c r="CB408" i="1"/>
  <c r="CB397" i="1"/>
  <c r="CB392" i="1"/>
  <c r="CB347" i="1"/>
  <c r="CB326" i="1"/>
  <c r="CB318" i="1"/>
  <c r="CB308" i="1"/>
  <c r="CE297" i="1"/>
  <c r="CB295" i="1"/>
  <c r="CB252" i="1"/>
  <c r="CB489" i="1"/>
  <c r="CB476" i="1"/>
  <c r="CB449" i="1"/>
  <c r="CB446" i="1"/>
  <c r="BX474" i="1"/>
  <c r="BX444" i="1"/>
  <c r="BX394" i="1"/>
  <c r="BX372" i="1"/>
  <c r="BV328" i="1"/>
  <c r="BU239" i="1"/>
  <c r="BX188" i="1"/>
  <c r="CB291" i="1"/>
  <c r="CB266" i="1"/>
  <c r="CB234" i="1"/>
  <c r="CB220" i="1"/>
  <c r="CB202" i="1"/>
  <c r="CB160" i="1"/>
  <c r="CB146" i="1"/>
  <c r="CB136" i="1"/>
  <c r="CB127" i="1"/>
  <c r="CB108" i="1"/>
  <c r="CB104" i="1"/>
  <c r="CB55" i="1"/>
  <c r="CD24" i="1"/>
  <c r="CB23" i="1"/>
  <c r="CB303" i="1"/>
  <c r="CB292" i="1"/>
  <c r="CB288" i="1"/>
  <c r="CB278" i="1"/>
  <c r="CB255" i="1"/>
  <c r="CB240" i="1"/>
  <c r="BW18" i="1"/>
  <c r="BX420" i="1"/>
  <c r="BX418" i="1"/>
  <c r="BX406" i="1"/>
  <c r="BX369" i="1"/>
  <c r="BX362" i="1"/>
  <c r="BX351" i="1"/>
  <c r="BX298" i="1"/>
  <c r="CE233" i="1"/>
  <c r="CB224" i="1"/>
  <c r="CB213" i="1"/>
  <c r="CB212" i="1"/>
  <c r="CB203" i="1"/>
  <c r="CE201" i="1"/>
  <c r="CB198" i="1"/>
  <c r="CB190" i="1"/>
  <c r="CB187" i="1"/>
  <c r="CB182" i="1"/>
  <c r="CB140" i="1"/>
  <c r="CB134" i="1"/>
  <c r="CB116" i="1"/>
  <c r="CB107" i="1"/>
  <c r="CB105" i="1"/>
  <c r="CB101" i="1"/>
  <c r="CB78" i="1"/>
  <c r="CB28" i="1"/>
  <c r="CB166" i="1"/>
  <c r="CB149" i="1"/>
  <c r="CB143" i="1"/>
  <c r="CB119" i="1"/>
  <c r="CB100" i="1"/>
  <c r="CB91" i="1"/>
  <c r="CB89" i="1"/>
  <c r="CB76" i="1"/>
  <c r="CB71" i="1"/>
  <c r="CB69" i="1"/>
  <c r="CB67" i="1"/>
  <c r="CB58" i="1"/>
  <c r="CB57" i="1"/>
  <c r="CB47" i="1"/>
  <c r="CB31" i="1"/>
  <c r="CB22" i="1"/>
  <c r="CC21" i="1"/>
  <c r="CB148" i="1"/>
  <c r="CB142" i="1"/>
  <c r="CB137" i="1"/>
  <c r="CB133" i="1"/>
  <c r="CB18" i="1"/>
  <c r="CB195" i="1"/>
  <c r="CB185" i="1"/>
  <c r="CB179" i="1"/>
  <c r="CB174" i="1"/>
  <c r="CB150" i="1"/>
  <c r="CB145" i="1"/>
  <c r="CB118" i="1"/>
  <c r="CB110" i="1"/>
  <c r="CB103" i="1"/>
  <c r="CB99" i="1"/>
  <c r="CB98" i="1"/>
  <c r="CB97" i="1"/>
  <c r="CB95" i="1"/>
  <c r="CB92" i="1"/>
  <c r="CB88" i="1"/>
  <c r="CB85" i="1"/>
  <c r="CB83" i="1"/>
  <c r="CB80" i="1"/>
  <c r="CB72" i="1"/>
  <c r="CB70" i="1"/>
  <c r="CB68" i="1"/>
  <c r="CB65" i="1"/>
  <c r="CB56" i="1"/>
  <c r="CB54" i="1"/>
  <c r="CB52" i="1"/>
  <c r="CB44" i="1"/>
  <c r="CB37" i="1"/>
  <c r="CB34" i="1"/>
  <c r="CB33" i="1"/>
  <c r="CB196" i="1"/>
  <c r="CB189" i="1"/>
  <c r="CB176" i="1"/>
  <c r="CB169" i="1"/>
  <c r="CB154" i="1"/>
  <c r="CE369" i="1"/>
  <c r="CB327" i="1"/>
  <c r="CB314" i="1"/>
  <c r="CB310" i="1"/>
  <c r="CB272" i="1"/>
  <c r="CB251" i="1"/>
  <c r="CB239" i="1"/>
  <c r="CB237" i="1"/>
  <c r="CB232" i="1"/>
  <c r="CB230" i="1"/>
  <c r="CB228" i="1"/>
  <c r="CB227" i="1"/>
  <c r="CE225" i="1"/>
  <c r="CB223" i="1"/>
  <c r="CB221" i="1"/>
  <c r="CB219" i="1"/>
  <c r="CB218" i="1"/>
  <c r="CE209" i="1"/>
  <c r="CB194" i="1"/>
  <c r="CB183" i="1"/>
  <c r="CB177" i="1"/>
  <c r="CB173" i="1"/>
  <c r="CB171" i="1"/>
  <c r="CB170" i="1"/>
  <c r="CB167" i="1"/>
  <c r="CB158" i="1"/>
  <c r="CB151" i="1"/>
  <c r="CB126" i="1"/>
  <c r="CB125" i="1"/>
  <c r="CB121" i="1"/>
  <c r="CB117" i="1"/>
  <c r="CB112" i="1"/>
  <c r="CB96" i="1"/>
  <c r="CB94" i="1"/>
  <c r="CB93" i="1"/>
  <c r="CB82" i="1"/>
  <c r="CB74" i="1"/>
  <c r="CB73" i="1"/>
  <c r="CB64" i="1"/>
  <c r="CB61" i="1"/>
  <c r="CB45" i="1"/>
  <c r="CB41" i="1"/>
  <c r="CB38" i="1"/>
  <c r="CB36" i="1"/>
  <c r="CB35" i="1"/>
  <c r="CB32" i="1"/>
  <c r="CB30" i="1"/>
  <c r="CC26" i="1"/>
  <c r="CE361" i="1"/>
  <c r="CB357" i="1"/>
  <c r="CB342" i="1"/>
  <c r="CB340" i="1"/>
  <c r="CB335" i="1"/>
  <c r="CB325" i="1"/>
  <c r="CB316" i="1"/>
  <c r="CB290" i="1"/>
  <c r="CB279" i="1"/>
  <c r="CE273" i="1"/>
  <c r="CB269" i="1"/>
  <c r="CB267" i="1"/>
  <c r="CB263" i="1"/>
  <c r="CE257" i="1"/>
  <c r="CB15" i="1"/>
  <c r="CB17" i="1"/>
  <c r="BX116" i="1"/>
  <c r="CB10" i="1"/>
  <c r="CB66" i="1"/>
  <c r="CB26" i="1"/>
  <c r="CB377" i="1"/>
  <c r="CB369" i="1"/>
  <c r="CB361" i="1"/>
  <c r="CB353" i="1"/>
  <c r="CB345" i="1"/>
  <c r="CB337" i="1"/>
  <c r="CB329" i="1"/>
  <c r="CB321" i="1"/>
  <c r="CB313" i="1"/>
  <c r="CB305" i="1"/>
  <c r="CB297" i="1"/>
  <c r="CB289" i="1"/>
  <c r="CB281" i="1"/>
  <c r="CB273" i="1"/>
  <c r="CB265" i="1"/>
  <c r="CB257" i="1"/>
  <c r="CB249" i="1"/>
  <c r="CB241" i="1"/>
  <c r="CB233" i="1"/>
  <c r="CB225" i="1"/>
  <c r="CB217" i="1"/>
  <c r="CB209" i="1"/>
  <c r="CB201" i="1"/>
  <c r="CB193" i="1"/>
  <c r="CB25" i="1"/>
  <c r="CB24" i="1"/>
  <c r="CC313" i="1"/>
  <c r="CC249" i="1"/>
  <c r="CC241" i="1"/>
  <c r="CB21" i="1"/>
  <c r="CB20" i="1"/>
  <c r="CB19" i="1"/>
  <c r="CE498" i="1"/>
  <c r="CC498" i="1"/>
  <c r="CE491" i="1"/>
  <c r="CC491" i="1"/>
  <c r="CE485" i="1"/>
  <c r="CC485" i="1"/>
  <c r="CE478" i="1"/>
  <c r="CC478" i="1"/>
  <c r="AM471" i="1"/>
  <c r="CC471" i="1"/>
  <c r="CE464" i="1"/>
  <c r="CC464" i="1"/>
  <c r="CE458" i="1"/>
  <c r="CC458" i="1"/>
  <c r="CE449" i="1"/>
  <c r="CC449" i="1"/>
  <c r="CE442" i="1"/>
  <c r="CC442" i="1"/>
  <c r="CE429" i="1"/>
  <c r="CC429" i="1"/>
  <c r="CE496" i="1"/>
  <c r="CC496" i="1"/>
  <c r="CE490" i="1"/>
  <c r="CC490" i="1"/>
  <c r="AP487" i="1"/>
  <c r="CC487" i="1"/>
  <c r="CE482" i="1"/>
  <c r="CC482" i="1"/>
  <c r="CE476" i="1"/>
  <c r="CC476" i="1"/>
  <c r="CE472" i="1"/>
  <c r="CC472" i="1"/>
  <c r="CE467" i="1"/>
  <c r="CC467" i="1"/>
  <c r="CE462" i="1"/>
  <c r="CC462" i="1"/>
  <c r="AM455" i="1"/>
  <c r="CC455" i="1"/>
  <c r="CE451" i="1"/>
  <c r="CC451" i="1"/>
  <c r="CE445" i="1"/>
  <c r="CC445" i="1"/>
  <c r="AM439" i="1"/>
  <c r="CC439" i="1"/>
  <c r="CE434" i="1"/>
  <c r="CC434" i="1"/>
  <c r="AM495" i="1"/>
  <c r="CC495" i="1"/>
  <c r="CE488" i="1"/>
  <c r="CC488" i="1"/>
  <c r="CE480" i="1"/>
  <c r="CC480" i="1"/>
  <c r="CE473" i="1"/>
  <c r="CC473" i="1"/>
  <c r="CE465" i="1"/>
  <c r="CC465" i="1"/>
  <c r="CE459" i="1"/>
  <c r="CC459" i="1"/>
  <c r="CE453" i="1"/>
  <c r="CC453" i="1"/>
  <c r="CE446" i="1"/>
  <c r="CC446" i="1"/>
  <c r="CE440" i="1"/>
  <c r="CC440" i="1"/>
  <c r="CE437" i="1"/>
  <c r="CC437" i="1"/>
  <c r="CE435" i="1"/>
  <c r="CC435" i="1"/>
  <c r="AM431" i="1"/>
  <c r="CC431" i="1"/>
  <c r="CE427" i="1"/>
  <c r="CC427" i="1"/>
  <c r="CE425" i="1"/>
  <c r="CC425" i="1"/>
  <c r="CE424" i="1"/>
  <c r="CC424" i="1"/>
  <c r="CE422" i="1"/>
  <c r="CC422" i="1"/>
  <c r="CE420" i="1"/>
  <c r="CC420" i="1"/>
  <c r="CE418" i="1"/>
  <c r="CC418" i="1"/>
  <c r="CE416" i="1"/>
  <c r="CC416" i="1"/>
  <c r="CE413" i="1"/>
  <c r="CC413" i="1"/>
  <c r="CE412" i="1"/>
  <c r="CC412" i="1"/>
  <c r="CE410" i="1"/>
  <c r="CC410" i="1"/>
  <c r="CE408" i="1"/>
  <c r="CC408" i="1"/>
  <c r="CE406" i="1"/>
  <c r="CC406" i="1"/>
  <c r="CE404" i="1"/>
  <c r="CC404" i="1"/>
  <c r="CE403" i="1"/>
  <c r="CC403" i="1"/>
  <c r="CE402" i="1"/>
  <c r="CC402" i="1"/>
  <c r="CE401" i="1"/>
  <c r="CC401" i="1"/>
  <c r="CE400" i="1"/>
  <c r="CC400" i="1"/>
  <c r="AM399" i="1"/>
  <c r="CC399" i="1"/>
  <c r="CE397" i="1"/>
  <c r="CC397" i="1"/>
  <c r="CE396" i="1"/>
  <c r="CC396" i="1"/>
  <c r="CE395" i="1"/>
  <c r="CC395" i="1"/>
  <c r="CE394" i="1"/>
  <c r="CC394" i="1"/>
  <c r="CE393" i="1"/>
  <c r="CC393" i="1"/>
  <c r="AM391" i="1"/>
  <c r="CC391" i="1"/>
  <c r="CE390" i="1"/>
  <c r="CC390" i="1"/>
  <c r="CE389" i="1"/>
  <c r="CC389" i="1"/>
  <c r="CE388" i="1"/>
  <c r="CC388" i="1"/>
  <c r="CE387" i="1"/>
  <c r="CC387" i="1"/>
  <c r="CE386" i="1"/>
  <c r="CC386" i="1"/>
  <c r="CE385" i="1"/>
  <c r="CC385" i="1"/>
  <c r="CE499" i="1"/>
  <c r="CC499" i="1"/>
  <c r="CE493" i="1"/>
  <c r="CC493" i="1"/>
  <c r="CE484" i="1"/>
  <c r="CC484" i="1"/>
  <c r="CE477" i="1"/>
  <c r="CC477" i="1"/>
  <c r="CE469" i="1"/>
  <c r="CC469" i="1"/>
  <c r="AN463" i="1"/>
  <c r="CC463" i="1"/>
  <c r="CE456" i="1"/>
  <c r="CC456" i="1"/>
  <c r="CE448" i="1"/>
  <c r="CC448" i="1"/>
  <c r="CE443" i="1"/>
  <c r="CC443" i="1"/>
  <c r="CE438" i="1"/>
  <c r="CC438" i="1"/>
  <c r="CE436" i="1"/>
  <c r="CC436" i="1"/>
  <c r="CE433" i="1"/>
  <c r="CC433" i="1"/>
  <c r="CE428" i="1"/>
  <c r="CC428" i="1"/>
  <c r="CE426" i="1"/>
  <c r="CC426" i="1"/>
  <c r="AM423" i="1"/>
  <c r="CC423" i="1"/>
  <c r="CE421" i="1"/>
  <c r="CC421" i="1"/>
  <c r="CE419" i="1"/>
  <c r="CC419" i="1"/>
  <c r="CE417" i="1"/>
  <c r="CC417" i="1"/>
  <c r="AM415" i="1"/>
  <c r="CC415" i="1"/>
  <c r="CE414" i="1"/>
  <c r="CC414" i="1"/>
  <c r="CE411" i="1"/>
  <c r="CC411" i="1"/>
  <c r="CE409" i="1"/>
  <c r="CC409" i="1"/>
  <c r="AM407" i="1"/>
  <c r="CC407" i="1"/>
  <c r="CE405" i="1"/>
  <c r="CC405" i="1"/>
  <c r="CE398" i="1"/>
  <c r="CC398" i="1"/>
  <c r="CE392" i="1"/>
  <c r="CC392" i="1"/>
  <c r="CE500" i="1"/>
  <c r="CC500" i="1"/>
  <c r="CE494" i="1"/>
  <c r="CC494" i="1"/>
  <c r="CE489" i="1"/>
  <c r="CC489" i="1"/>
  <c r="CE483" i="1"/>
  <c r="CC483" i="1"/>
  <c r="AM479" i="1"/>
  <c r="CC479" i="1"/>
  <c r="CE474" i="1"/>
  <c r="CC474" i="1"/>
  <c r="CE468" i="1"/>
  <c r="CC468" i="1"/>
  <c r="CE460" i="1"/>
  <c r="CC460" i="1"/>
  <c r="CE454" i="1"/>
  <c r="CC454" i="1"/>
  <c r="CE450" i="1"/>
  <c r="CC450" i="1"/>
  <c r="CE444" i="1"/>
  <c r="CC444" i="1"/>
  <c r="CE430" i="1"/>
  <c r="CC430" i="1"/>
  <c r="CE497" i="1"/>
  <c r="CC497" i="1"/>
  <c r="CE492" i="1"/>
  <c r="CC492" i="1"/>
  <c r="CE486" i="1"/>
  <c r="CC486" i="1"/>
  <c r="CE481" i="1"/>
  <c r="CC481" i="1"/>
  <c r="CE475" i="1"/>
  <c r="CC475" i="1"/>
  <c r="CE470" i="1"/>
  <c r="CC470" i="1"/>
  <c r="CE466" i="1"/>
  <c r="CC466" i="1"/>
  <c r="CE461" i="1"/>
  <c r="CC461" i="1"/>
  <c r="CE457" i="1"/>
  <c r="CC457" i="1"/>
  <c r="CE452" i="1"/>
  <c r="CC452" i="1"/>
  <c r="AM447" i="1"/>
  <c r="CC447" i="1"/>
  <c r="CE441" i="1"/>
  <c r="CC441" i="1"/>
  <c r="CE432" i="1"/>
  <c r="CC432" i="1"/>
  <c r="CC377" i="1"/>
  <c r="CC369" i="1"/>
  <c r="CC305" i="1"/>
  <c r="CC361" i="1"/>
  <c r="CC297" i="1"/>
  <c r="CC233" i="1"/>
  <c r="CE384" i="1"/>
  <c r="CC384" i="1"/>
  <c r="CE382" i="1"/>
  <c r="CC382" i="1"/>
  <c r="CE380" i="1"/>
  <c r="CC380" i="1"/>
  <c r="AM375" i="1"/>
  <c r="CC375" i="1"/>
  <c r="CE373" i="1"/>
  <c r="CC373" i="1"/>
  <c r="CE371" i="1"/>
  <c r="CC371" i="1"/>
  <c r="AM367" i="1"/>
  <c r="CC367" i="1"/>
  <c r="CE365" i="1"/>
  <c r="CC365" i="1"/>
  <c r="CE363" i="1"/>
  <c r="CC363" i="1"/>
  <c r="AM359" i="1"/>
  <c r="CC359" i="1"/>
  <c r="CE357" i="1"/>
  <c r="CC357" i="1"/>
  <c r="CE355" i="1"/>
  <c r="CC355" i="1"/>
  <c r="AM351" i="1"/>
  <c r="CC351" i="1"/>
  <c r="CE349" i="1"/>
  <c r="CC349" i="1"/>
  <c r="CE347" i="1"/>
  <c r="CC347" i="1"/>
  <c r="CE346" i="1"/>
  <c r="CC346" i="1"/>
  <c r="CD346" i="1"/>
  <c r="CE344" i="1"/>
  <c r="CC344" i="1"/>
  <c r="AM343" i="1"/>
  <c r="CC343" i="1"/>
  <c r="CE341" i="1"/>
  <c r="CC341" i="1"/>
  <c r="CE339" i="1"/>
  <c r="CC339" i="1"/>
  <c r="AM335" i="1"/>
  <c r="CC335" i="1"/>
  <c r="CE333" i="1"/>
  <c r="CC333" i="1"/>
  <c r="CE331" i="1"/>
  <c r="CC331" i="1"/>
  <c r="AM327" i="1"/>
  <c r="CC327" i="1"/>
  <c r="CE325" i="1"/>
  <c r="CC325" i="1"/>
  <c r="CE323" i="1"/>
  <c r="CC323" i="1"/>
  <c r="AM319" i="1"/>
  <c r="CC319" i="1"/>
  <c r="CE317" i="1"/>
  <c r="CC317" i="1"/>
  <c r="CE315" i="1"/>
  <c r="CC315" i="1"/>
  <c r="CE312" i="1"/>
  <c r="CC312" i="1"/>
  <c r="CE310" i="1"/>
  <c r="CC310" i="1"/>
  <c r="CE309" i="1"/>
  <c r="CC309" i="1"/>
  <c r="CE307" i="1"/>
  <c r="CC307" i="1"/>
  <c r="CE306" i="1"/>
  <c r="CC306" i="1"/>
  <c r="CD306" i="1"/>
  <c r="CE304" i="1"/>
  <c r="CC304" i="1"/>
  <c r="CE301" i="1"/>
  <c r="CC301" i="1"/>
  <c r="CE299" i="1"/>
  <c r="CC299" i="1"/>
  <c r="AM295" i="1"/>
  <c r="CC295" i="1"/>
  <c r="CE293" i="1"/>
  <c r="CC293" i="1"/>
  <c r="CE291" i="1"/>
  <c r="CC291" i="1"/>
  <c r="AM287" i="1"/>
  <c r="CC287" i="1"/>
  <c r="CE285" i="1"/>
  <c r="CC285" i="1"/>
  <c r="CE284" i="1"/>
  <c r="CC284" i="1"/>
  <c r="CE280" i="1"/>
  <c r="CC280" i="1"/>
  <c r="CE278" i="1"/>
  <c r="CC278" i="1"/>
  <c r="CE277" i="1"/>
  <c r="CC277" i="1"/>
  <c r="CE275" i="1"/>
  <c r="CC275" i="1"/>
  <c r="CE274" i="1"/>
  <c r="CC274" i="1"/>
  <c r="CD274" i="1"/>
  <c r="CE272" i="1"/>
  <c r="CC272" i="1"/>
  <c r="CE270" i="1"/>
  <c r="CC270" i="1"/>
  <c r="CE268" i="1"/>
  <c r="CC268" i="1"/>
  <c r="CE267" i="1"/>
  <c r="CC267" i="1"/>
  <c r="AM263" i="1"/>
  <c r="CC263" i="1"/>
  <c r="CE261" i="1"/>
  <c r="CC261" i="1"/>
  <c r="CE259" i="1"/>
  <c r="CC259" i="1"/>
  <c r="AM255" i="1"/>
  <c r="CC255" i="1"/>
  <c r="CE253" i="1"/>
  <c r="CC253" i="1"/>
  <c r="CE251" i="1"/>
  <c r="CC251" i="1"/>
  <c r="CE250" i="1"/>
  <c r="CC250" i="1"/>
  <c r="CD250" i="1"/>
  <c r="CE248" i="1"/>
  <c r="CC248" i="1"/>
  <c r="CE246" i="1"/>
  <c r="CC246" i="1"/>
  <c r="CE245" i="1"/>
  <c r="CC245" i="1"/>
  <c r="CE243" i="1"/>
  <c r="CC243" i="1"/>
  <c r="AM239" i="1"/>
  <c r="CC239" i="1"/>
  <c r="CE237" i="1"/>
  <c r="CC237" i="1"/>
  <c r="CE235" i="1"/>
  <c r="CC235" i="1"/>
  <c r="AM231" i="1"/>
  <c r="CC231" i="1"/>
  <c r="CE229" i="1"/>
  <c r="CC229" i="1"/>
  <c r="CE227" i="1"/>
  <c r="CC227" i="1"/>
  <c r="AM223" i="1"/>
  <c r="CC223" i="1"/>
  <c r="CE221" i="1"/>
  <c r="CC221" i="1"/>
  <c r="CE220" i="1"/>
  <c r="CC220" i="1"/>
  <c r="CE218" i="1"/>
  <c r="CC218" i="1"/>
  <c r="CD218" i="1"/>
  <c r="CE216" i="1"/>
  <c r="CC216" i="1"/>
  <c r="CE214" i="1"/>
  <c r="CC214" i="1"/>
  <c r="CE212" i="1"/>
  <c r="CC212" i="1"/>
  <c r="AM207" i="1"/>
  <c r="CC207" i="1"/>
  <c r="CE205" i="1"/>
  <c r="CC205" i="1"/>
  <c r="CE203" i="1"/>
  <c r="CC203" i="1"/>
  <c r="CE202" i="1"/>
  <c r="CC202" i="1"/>
  <c r="CD202" i="1"/>
  <c r="CE200" i="1"/>
  <c r="CC200" i="1"/>
  <c r="CE198" i="1"/>
  <c r="CC198" i="1"/>
  <c r="CE197" i="1"/>
  <c r="CC197" i="1"/>
  <c r="CE195" i="1"/>
  <c r="CC195" i="1"/>
  <c r="CE194" i="1"/>
  <c r="CC194" i="1"/>
  <c r="CE192" i="1"/>
  <c r="CC192" i="1"/>
  <c r="CE190" i="1"/>
  <c r="CC190" i="1"/>
  <c r="CE188" i="1"/>
  <c r="CC188" i="1"/>
  <c r="CE186" i="1"/>
  <c r="CC186" i="1"/>
  <c r="CD186" i="1"/>
  <c r="CE185" i="1"/>
  <c r="CC185" i="1"/>
  <c r="CE183" i="1"/>
  <c r="CC183" i="1"/>
  <c r="CE181" i="1"/>
  <c r="CC181" i="1"/>
  <c r="CE179" i="1"/>
  <c r="CC179" i="1"/>
  <c r="CE178" i="1"/>
  <c r="CC178" i="1"/>
  <c r="CD178" i="1"/>
  <c r="CE176" i="1"/>
  <c r="CC176" i="1"/>
  <c r="CE174" i="1"/>
  <c r="CC174" i="1"/>
  <c r="CE172" i="1"/>
  <c r="CC172" i="1"/>
  <c r="CE171" i="1"/>
  <c r="CC171" i="1"/>
  <c r="CE169" i="1"/>
  <c r="CC169" i="1"/>
  <c r="CE168" i="1"/>
  <c r="CC168" i="1"/>
  <c r="CE167" i="1"/>
  <c r="CC167" i="1"/>
  <c r="CE165" i="1"/>
  <c r="CC165" i="1"/>
  <c r="CE164" i="1"/>
  <c r="CC164" i="1"/>
  <c r="CE163" i="1"/>
  <c r="CC163" i="1"/>
  <c r="CE162" i="1"/>
  <c r="CC162" i="1"/>
  <c r="CD162" i="1"/>
  <c r="CE161" i="1"/>
  <c r="CC161" i="1"/>
  <c r="CE160" i="1"/>
  <c r="CC160" i="1"/>
  <c r="CE159" i="1"/>
  <c r="CC159" i="1"/>
  <c r="CE158" i="1"/>
  <c r="CC158" i="1"/>
  <c r="CE157" i="1"/>
  <c r="CC157" i="1"/>
  <c r="CE156" i="1"/>
  <c r="CC156" i="1"/>
  <c r="CE155" i="1"/>
  <c r="CC155" i="1"/>
  <c r="CE154" i="1"/>
  <c r="CC154" i="1"/>
  <c r="CD154" i="1"/>
  <c r="CE153" i="1"/>
  <c r="CC153" i="1"/>
  <c r="CE152" i="1"/>
  <c r="CC152" i="1"/>
  <c r="CE151" i="1"/>
  <c r="CC151" i="1"/>
  <c r="CE150" i="1"/>
  <c r="CC150" i="1"/>
  <c r="CE149" i="1"/>
  <c r="CC149" i="1"/>
  <c r="CE148" i="1"/>
  <c r="CC148" i="1"/>
  <c r="CE147" i="1"/>
  <c r="CC147" i="1"/>
  <c r="CE146" i="1"/>
  <c r="CC146" i="1"/>
  <c r="CD146" i="1"/>
  <c r="CE145" i="1"/>
  <c r="CC145" i="1"/>
  <c r="CE144" i="1"/>
  <c r="CC144" i="1"/>
  <c r="CE142" i="1"/>
  <c r="CC142" i="1"/>
  <c r="CE141" i="1"/>
  <c r="CC141" i="1"/>
  <c r="CE140" i="1"/>
  <c r="CC140" i="1"/>
  <c r="CE139" i="1"/>
  <c r="CC139" i="1"/>
  <c r="CE138" i="1"/>
  <c r="CC138" i="1"/>
  <c r="CD138" i="1"/>
  <c r="CE137" i="1"/>
  <c r="CC137" i="1"/>
  <c r="CE136" i="1"/>
  <c r="CC136" i="1"/>
  <c r="CE135" i="1"/>
  <c r="CC135" i="1"/>
  <c r="CE134" i="1"/>
  <c r="CC134" i="1"/>
  <c r="CE133" i="1"/>
  <c r="CC133" i="1"/>
  <c r="CE132" i="1"/>
  <c r="CC132" i="1"/>
  <c r="CE131" i="1"/>
  <c r="CC131" i="1"/>
  <c r="CE130" i="1"/>
  <c r="CC130" i="1"/>
  <c r="CE129" i="1"/>
  <c r="CC129" i="1"/>
  <c r="CE128" i="1"/>
  <c r="CC128" i="1"/>
  <c r="CE127" i="1"/>
  <c r="CC127" i="1"/>
  <c r="CE126" i="1"/>
  <c r="CC126" i="1"/>
  <c r="CE125" i="1"/>
  <c r="CC125" i="1"/>
  <c r="CE124" i="1"/>
  <c r="CC124" i="1"/>
  <c r="CE123" i="1"/>
  <c r="CC123" i="1"/>
  <c r="CE122" i="1"/>
  <c r="CC122" i="1"/>
  <c r="CD122" i="1"/>
  <c r="CE121" i="1"/>
  <c r="CC121" i="1"/>
  <c r="CE120" i="1"/>
  <c r="CC120" i="1"/>
  <c r="CE119" i="1"/>
  <c r="CC119" i="1"/>
  <c r="CE118" i="1"/>
  <c r="CC118" i="1"/>
  <c r="CE117" i="1"/>
  <c r="CC117" i="1"/>
  <c r="CE116" i="1"/>
  <c r="CC116" i="1"/>
  <c r="CE115" i="1"/>
  <c r="CC115" i="1"/>
  <c r="CC114" i="1"/>
  <c r="CD114" i="1"/>
  <c r="CE113" i="1"/>
  <c r="CC113" i="1"/>
  <c r="CE112" i="1"/>
  <c r="CC112" i="1"/>
  <c r="CE111" i="1"/>
  <c r="CC111" i="1"/>
  <c r="CE110" i="1"/>
  <c r="CC110" i="1"/>
  <c r="CE109" i="1"/>
  <c r="CC109" i="1"/>
  <c r="CE108" i="1"/>
  <c r="CC108" i="1"/>
  <c r="CE107" i="1"/>
  <c r="CC107" i="1"/>
  <c r="CC106" i="1"/>
  <c r="CD106" i="1"/>
  <c r="CE105" i="1"/>
  <c r="CC105" i="1"/>
  <c r="CE104" i="1"/>
  <c r="CC104" i="1"/>
  <c r="CE103" i="1"/>
  <c r="CC103" i="1"/>
  <c r="CE102" i="1"/>
  <c r="CC102" i="1"/>
  <c r="CE101" i="1"/>
  <c r="CC101" i="1"/>
  <c r="CE100" i="1"/>
  <c r="CC100" i="1"/>
  <c r="CE99" i="1"/>
  <c r="CC99" i="1"/>
  <c r="CC98" i="1"/>
  <c r="CD98" i="1"/>
  <c r="CE97" i="1"/>
  <c r="CC97" i="1"/>
  <c r="CE96" i="1"/>
  <c r="CC96" i="1"/>
  <c r="CE95" i="1"/>
  <c r="CC95" i="1"/>
  <c r="CE94" i="1"/>
  <c r="CC94" i="1"/>
  <c r="CE93" i="1"/>
  <c r="CC93" i="1"/>
  <c r="CE92" i="1"/>
  <c r="CC92" i="1"/>
  <c r="CE91" i="1"/>
  <c r="CC91" i="1"/>
  <c r="CE90" i="1"/>
  <c r="CC90" i="1"/>
  <c r="CD90" i="1"/>
  <c r="CE89" i="1"/>
  <c r="CC89" i="1"/>
  <c r="CE88" i="1"/>
  <c r="CC88" i="1"/>
  <c r="CE87" i="1"/>
  <c r="CC87" i="1"/>
  <c r="CE86" i="1"/>
  <c r="CC86" i="1"/>
  <c r="CE85" i="1"/>
  <c r="CC85" i="1"/>
  <c r="CE84" i="1"/>
  <c r="CC84" i="1"/>
  <c r="CE83" i="1"/>
  <c r="CC83" i="1"/>
  <c r="CC82" i="1"/>
  <c r="CD82" i="1"/>
  <c r="CE82" i="1"/>
  <c r="CE81" i="1"/>
  <c r="CC81" i="1"/>
  <c r="CE80" i="1"/>
  <c r="CC80" i="1"/>
  <c r="CE79" i="1"/>
  <c r="CC79" i="1"/>
  <c r="CE78" i="1"/>
  <c r="CC78" i="1"/>
  <c r="CE77" i="1"/>
  <c r="CC77" i="1"/>
  <c r="CE76" i="1"/>
  <c r="CC76" i="1"/>
  <c r="CE75" i="1"/>
  <c r="CC75" i="1"/>
  <c r="CE74" i="1"/>
  <c r="CC74" i="1"/>
  <c r="CD74" i="1"/>
  <c r="CE73" i="1"/>
  <c r="CC73" i="1"/>
  <c r="CE72" i="1"/>
  <c r="CC72" i="1"/>
  <c r="CE71" i="1"/>
  <c r="CC71" i="1"/>
  <c r="CE70" i="1"/>
  <c r="CC70" i="1"/>
  <c r="CE69" i="1"/>
  <c r="CC69" i="1"/>
  <c r="CE68" i="1"/>
  <c r="CC68" i="1"/>
  <c r="CE67" i="1"/>
  <c r="CC67" i="1"/>
  <c r="CE66" i="1"/>
  <c r="CC66" i="1"/>
  <c r="CE65" i="1"/>
  <c r="CC65" i="1"/>
  <c r="CE64" i="1"/>
  <c r="CC64" i="1"/>
  <c r="CE63" i="1"/>
  <c r="CC63" i="1"/>
  <c r="CE62" i="1"/>
  <c r="CC62" i="1"/>
  <c r="CE61" i="1"/>
  <c r="CC61" i="1"/>
  <c r="CE60" i="1"/>
  <c r="CC60" i="1"/>
  <c r="CE59" i="1"/>
  <c r="CC59" i="1"/>
  <c r="CE58" i="1"/>
  <c r="CC58" i="1"/>
  <c r="CD58" i="1"/>
  <c r="CE57" i="1"/>
  <c r="CC57" i="1"/>
  <c r="CE56" i="1"/>
  <c r="CC56" i="1"/>
  <c r="CE55" i="1"/>
  <c r="CC55" i="1"/>
  <c r="CE54" i="1"/>
  <c r="CC54" i="1"/>
  <c r="CE53" i="1"/>
  <c r="CC53" i="1"/>
  <c r="CE52" i="1"/>
  <c r="CC52" i="1"/>
  <c r="CE51" i="1"/>
  <c r="CC51" i="1"/>
  <c r="CE50" i="1"/>
  <c r="CC50" i="1"/>
  <c r="CD50" i="1"/>
  <c r="CE49" i="1"/>
  <c r="CC49" i="1"/>
  <c r="CE48" i="1"/>
  <c r="CC48" i="1"/>
  <c r="CE47" i="1"/>
  <c r="CC47" i="1"/>
  <c r="CE46" i="1"/>
  <c r="CC46" i="1"/>
  <c r="CE45" i="1"/>
  <c r="CC45" i="1"/>
  <c r="CE44" i="1"/>
  <c r="CC44" i="1"/>
  <c r="CE43" i="1"/>
  <c r="CC43" i="1"/>
  <c r="CC42" i="1"/>
  <c r="CD42" i="1"/>
  <c r="CE41" i="1"/>
  <c r="CC41" i="1"/>
  <c r="CE40" i="1"/>
  <c r="CC40" i="1"/>
  <c r="CE39" i="1"/>
  <c r="CC39" i="1"/>
  <c r="CE38" i="1"/>
  <c r="CC38" i="1"/>
  <c r="CE37" i="1"/>
  <c r="CC37" i="1"/>
  <c r="CE36" i="1"/>
  <c r="CC36" i="1"/>
  <c r="CE35" i="1"/>
  <c r="CC35" i="1"/>
  <c r="CE34" i="1"/>
  <c r="CC34" i="1"/>
  <c r="CD34" i="1"/>
  <c r="CE33" i="1"/>
  <c r="CC33" i="1"/>
  <c r="CE32" i="1"/>
  <c r="CC32" i="1"/>
  <c r="CE31" i="1"/>
  <c r="CC31" i="1"/>
  <c r="CE30" i="1"/>
  <c r="CC30" i="1"/>
  <c r="CE29" i="1"/>
  <c r="CC29" i="1"/>
  <c r="CE28" i="1"/>
  <c r="CC28" i="1"/>
  <c r="CE27" i="1"/>
  <c r="CC27" i="1"/>
  <c r="CC353" i="1"/>
  <c r="CC289" i="1"/>
  <c r="CC225" i="1"/>
  <c r="AM383" i="1"/>
  <c r="CC383" i="1"/>
  <c r="CE381" i="1"/>
  <c r="CC381" i="1"/>
  <c r="CE379" i="1"/>
  <c r="CC379" i="1"/>
  <c r="CE378" i="1"/>
  <c r="CC378" i="1"/>
  <c r="CE376" i="1"/>
  <c r="CC376" i="1"/>
  <c r="CE374" i="1"/>
  <c r="CC374" i="1"/>
  <c r="CE372" i="1"/>
  <c r="CC372" i="1"/>
  <c r="CE370" i="1"/>
  <c r="CC370" i="1"/>
  <c r="CE368" i="1"/>
  <c r="CC368" i="1"/>
  <c r="CE366" i="1"/>
  <c r="CC366" i="1"/>
  <c r="CE364" i="1"/>
  <c r="CC364" i="1"/>
  <c r="CE362" i="1"/>
  <c r="CC362" i="1"/>
  <c r="CE360" i="1"/>
  <c r="CC360" i="1"/>
  <c r="CE358" i="1"/>
  <c r="CC358" i="1"/>
  <c r="CE356" i="1"/>
  <c r="CC356" i="1"/>
  <c r="CE354" i="1"/>
  <c r="CC354" i="1"/>
  <c r="CD354" i="1"/>
  <c r="CE352" i="1"/>
  <c r="CC352" i="1"/>
  <c r="CE350" i="1"/>
  <c r="CC350" i="1"/>
  <c r="CE348" i="1"/>
  <c r="CC348" i="1"/>
  <c r="CE342" i="1"/>
  <c r="CC342" i="1"/>
  <c r="CE340" i="1"/>
  <c r="CC340" i="1"/>
  <c r="CE338" i="1"/>
  <c r="CC338" i="1"/>
  <c r="CD338" i="1"/>
  <c r="CE336" i="1"/>
  <c r="CC336" i="1"/>
  <c r="CE334" i="1"/>
  <c r="CC334" i="1"/>
  <c r="CE332" i="1"/>
  <c r="CC332" i="1"/>
  <c r="CE330" i="1"/>
  <c r="CC330" i="1"/>
  <c r="CD330" i="1"/>
  <c r="CE328" i="1"/>
  <c r="CC328" i="1"/>
  <c r="CE326" i="1"/>
  <c r="CC326" i="1"/>
  <c r="CE324" i="1"/>
  <c r="CC324" i="1"/>
  <c r="CE322" i="1"/>
  <c r="CC322" i="1"/>
  <c r="CE320" i="1"/>
  <c r="CC320" i="1"/>
  <c r="CE318" i="1"/>
  <c r="CC318" i="1"/>
  <c r="CE316" i="1"/>
  <c r="CC316" i="1"/>
  <c r="CE314" i="1"/>
  <c r="CC314" i="1"/>
  <c r="CD314" i="1"/>
  <c r="AM311" i="1"/>
  <c r="CC311" i="1"/>
  <c r="CE308" i="1"/>
  <c r="CC308" i="1"/>
  <c r="AM303" i="1"/>
  <c r="CC303" i="1"/>
  <c r="CE302" i="1"/>
  <c r="CC302" i="1"/>
  <c r="CE300" i="1"/>
  <c r="CC300" i="1"/>
  <c r="CE298" i="1"/>
  <c r="CC298" i="1"/>
  <c r="CD298" i="1"/>
  <c r="CE296" i="1"/>
  <c r="CC296" i="1"/>
  <c r="CE294" i="1"/>
  <c r="CC294" i="1"/>
  <c r="CE292" i="1"/>
  <c r="CC292" i="1"/>
  <c r="CE290" i="1"/>
  <c r="CC290" i="1"/>
  <c r="CD290" i="1"/>
  <c r="CE288" i="1"/>
  <c r="CC288" i="1"/>
  <c r="CE286" i="1"/>
  <c r="CC286" i="1"/>
  <c r="CE283" i="1"/>
  <c r="CC283" i="1"/>
  <c r="CE282" i="1"/>
  <c r="CC282" i="1"/>
  <c r="CD282" i="1"/>
  <c r="AM279" i="1"/>
  <c r="CC279" i="1"/>
  <c r="CE276" i="1"/>
  <c r="CC276" i="1"/>
  <c r="AM271" i="1"/>
  <c r="CC271" i="1"/>
  <c r="CE269" i="1"/>
  <c r="CC269" i="1"/>
  <c r="CE266" i="1"/>
  <c r="CC266" i="1"/>
  <c r="CD266" i="1"/>
  <c r="CE264" i="1"/>
  <c r="CC264" i="1"/>
  <c r="CE262" i="1"/>
  <c r="CC262" i="1"/>
  <c r="CE260" i="1"/>
  <c r="CC260" i="1"/>
  <c r="CE258" i="1"/>
  <c r="CC258" i="1"/>
  <c r="CE256" i="1"/>
  <c r="CC256" i="1"/>
  <c r="CE254" i="1"/>
  <c r="CC254" i="1"/>
  <c r="CE252" i="1"/>
  <c r="CC252" i="1"/>
  <c r="AM247" i="1"/>
  <c r="CC247" i="1"/>
  <c r="CE244" i="1"/>
  <c r="CC244" i="1"/>
  <c r="CE242" i="1"/>
  <c r="CC242" i="1"/>
  <c r="CD242" i="1"/>
  <c r="CE240" i="1"/>
  <c r="CC240" i="1"/>
  <c r="CE238" i="1"/>
  <c r="CC238" i="1"/>
  <c r="CE236" i="1"/>
  <c r="CC236" i="1"/>
  <c r="CC234" i="1"/>
  <c r="CD234" i="1"/>
  <c r="CE234" i="1"/>
  <c r="CE232" i="1"/>
  <c r="CC232" i="1"/>
  <c r="CE230" i="1"/>
  <c r="CC230" i="1"/>
  <c r="CE228" i="1"/>
  <c r="CC228" i="1"/>
  <c r="CE226" i="1"/>
  <c r="CC226" i="1"/>
  <c r="CD226" i="1"/>
  <c r="CE224" i="1"/>
  <c r="CC224" i="1"/>
  <c r="CE222" i="1"/>
  <c r="CC222" i="1"/>
  <c r="CE219" i="1"/>
  <c r="CC219" i="1"/>
  <c r="AM215" i="1"/>
  <c r="CC215" i="1"/>
  <c r="CE213" i="1"/>
  <c r="CC213" i="1"/>
  <c r="CE211" i="1"/>
  <c r="CC211" i="1"/>
  <c r="CE210" i="1"/>
  <c r="CC210" i="1"/>
  <c r="CD210" i="1"/>
  <c r="CE208" i="1"/>
  <c r="CC208" i="1"/>
  <c r="CE206" i="1"/>
  <c r="CC206" i="1"/>
  <c r="CE204" i="1"/>
  <c r="CC204" i="1"/>
  <c r="CE199" i="1"/>
  <c r="CC199" i="1"/>
  <c r="CE196" i="1"/>
  <c r="CC196" i="1"/>
  <c r="CE191" i="1"/>
  <c r="CC191" i="1"/>
  <c r="CE189" i="1"/>
  <c r="CC189" i="1"/>
  <c r="CE187" i="1"/>
  <c r="CC187" i="1"/>
  <c r="CE184" i="1"/>
  <c r="CC184" i="1"/>
  <c r="CE182" i="1"/>
  <c r="CC182" i="1"/>
  <c r="CE180" i="1"/>
  <c r="CC180" i="1"/>
  <c r="CE177" i="1"/>
  <c r="CC177" i="1"/>
  <c r="CE175" i="1"/>
  <c r="CC175" i="1"/>
  <c r="CE173" i="1"/>
  <c r="CC173" i="1"/>
  <c r="CC170" i="1"/>
  <c r="CD170" i="1"/>
  <c r="CE170" i="1"/>
  <c r="CE166" i="1"/>
  <c r="CC166" i="1"/>
  <c r="CE143" i="1"/>
  <c r="CC143" i="1"/>
  <c r="CD322" i="1"/>
  <c r="CC345" i="1"/>
  <c r="CC281" i="1"/>
  <c r="CC217" i="1"/>
  <c r="CD258" i="1"/>
  <c r="CC337" i="1"/>
  <c r="CC273" i="1"/>
  <c r="CC209" i="1"/>
  <c r="CD194" i="1"/>
  <c r="CC329" i="1"/>
  <c r="CC265" i="1"/>
  <c r="CC201" i="1"/>
  <c r="CD130" i="1"/>
  <c r="CC321" i="1"/>
  <c r="CC257" i="1"/>
  <c r="CC193" i="1"/>
  <c r="CD482" i="1"/>
  <c r="CD458" i="1"/>
  <c r="CD442" i="1"/>
  <c r="CD418" i="1"/>
  <c r="CD394" i="1"/>
  <c r="CD370" i="1"/>
  <c r="CD497" i="1"/>
  <c r="CD489" i="1"/>
  <c r="CD481" i="1"/>
  <c r="CD473" i="1"/>
  <c r="CD465" i="1"/>
  <c r="CD457" i="1"/>
  <c r="CD449" i="1"/>
  <c r="CD441" i="1"/>
  <c r="CD433" i="1"/>
  <c r="CD425" i="1"/>
  <c r="CD417" i="1"/>
  <c r="CD409" i="1"/>
  <c r="CD401" i="1"/>
  <c r="CD393" i="1"/>
  <c r="CD385" i="1"/>
  <c r="CD377" i="1"/>
  <c r="CD369" i="1"/>
  <c r="CD361" i="1"/>
  <c r="CD353" i="1"/>
  <c r="CD345" i="1"/>
  <c r="CD337" i="1"/>
  <c r="CD329" i="1"/>
  <c r="CD321" i="1"/>
  <c r="CD313" i="1"/>
  <c r="CD305" i="1"/>
  <c r="CD297" i="1"/>
  <c r="CD289" i="1"/>
  <c r="CD281" i="1"/>
  <c r="CD273" i="1"/>
  <c r="CD265" i="1"/>
  <c r="CD257" i="1"/>
  <c r="CD249" i="1"/>
  <c r="CD241" i="1"/>
  <c r="CD233" i="1"/>
  <c r="CD225" i="1"/>
  <c r="CD217" i="1"/>
  <c r="CD209" i="1"/>
  <c r="CD201" i="1"/>
  <c r="CD193" i="1"/>
  <c r="CD185" i="1"/>
  <c r="CD177" i="1"/>
  <c r="CD169" i="1"/>
  <c r="CD161" i="1"/>
  <c r="CD153" i="1"/>
  <c r="CD145" i="1"/>
  <c r="CD137" i="1"/>
  <c r="CD129" i="1"/>
  <c r="CD121" i="1"/>
  <c r="CD113" i="1"/>
  <c r="CD105" i="1"/>
  <c r="CD97" i="1"/>
  <c r="CD89" i="1"/>
  <c r="CD81" i="1"/>
  <c r="CD73" i="1"/>
  <c r="CD65" i="1"/>
  <c r="CD57" i="1"/>
  <c r="CD49" i="1"/>
  <c r="CD41" i="1"/>
  <c r="CD33" i="1"/>
  <c r="CD474" i="1"/>
  <c r="CD434" i="1"/>
  <c r="CD410" i="1"/>
  <c r="CD386" i="1"/>
  <c r="CD362" i="1"/>
  <c r="CE114" i="1"/>
  <c r="CD496" i="1"/>
  <c r="CD488" i="1"/>
  <c r="CD480" i="1"/>
  <c r="CD472" i="1"/>
  <c r="CD464" i="1"/>
  <c r="CD456" i="1"/>
  <c r="CD448" i="1"/>
  <c r="CD440" i="1"/>
  <c r="CD432" i="1"/>
  <c r="CD424" i="1"/>
  <c r="CD416" i="1"/>
  <c r="CD408" i="1"/>
  <c r="CD400" i="1"/>
  <c r="CD392" i="1"/>
  <c r="CD384" i="1"/>
  <c r="CD376" i="1"/>
  <c r="CD368" i="1"/>
  <c r="CD360" i="1"/>
  <c r="CD352" i="1"/>
  <c r="CD344" i="1"/>
  <c r="CD336" i="1"/>
  <c r="CD328" i="1"/>
  <c r="CD320" i="1"/>
  <c r="CD312" i="1"/>
  <c r="CD304" i="1"/>
  <c r="CD296" i="1"/>
  <c r="CD288" i="1"/>
  <c r="CD280" i="1"/>
  <c r="CD272" i="1"/>
  <c r="CD264" i="1"/>
  <c r="CD256" i="1"/>
  <c r="CD248" i="1"/>
  <c r="CD240" i="1"/>
  <c r="CD232" i="1"/>
  <c r="CD224" i="1"/>
  <c r="CD216" i="1"/>
  <c r="CD208" i="1"/>
  <c r="CD200" i="1"/>
  <c r="CD192" i="1"/>
  <c r="CD184" i="1"/>
  <c r="CD176" i="1"/>
  <c r="CD168" i="1"/>
  <c r="CD160" i="1"/>
  <c r="CD152" i="1"/>
  <c r="CD144" i="1"/>
  <c r="CD136" i="1"/>
  <c r="CD128" i="1"/>
  <c r="CD120" i="1"/>
  <c r="CD112" i="1"/>
  <c r="CD104" i="1"/>
  <c r="CD96" i="1"/>
  <c r="CD88" i="1"/>
  <c r="CD80" i="1"/>
  <c r="CD72" i="1"/>
  <c r="CD64" i="1"/>
  <c r="CD56" i="1"/>
  <c r="CD48" i="1"/>
  <c r="CD40" i="1"/>
  <c r="CD32" i="1"/>
  <c r="CD495" i="1"/>
  <c r="CD487" i="1"/>
  <c r="CD479" i="1"/>
  <c r="CD471" i="1"/>
  <c r="CD463" i="1"/>
  <c r="CD455" i="1"/>
  <c r="CD447" i="1"/>
  <c r="CD439" i="1"/>
  <c r="CD431" i="1"/>
  <c r="CD423" i="1"/>
  <c r="CD415" i="1"/>
  <c r="CD407" i="1"/>
  <c r="CD399" i="1"/>
  <c r="CD391" i="1"/>
  <c r="CD383" i="1"/>
  <c r="CD375" i="1"/>
  <c r="CD367" i="1"/>
  <c r="CD359" i="1"/>
  <c r="CD351" i="1"/>
  <c r="CD343" i="1"/>
  <c r="CD335" i="1"/>
  <c r="CD327" i="1"/>
  <c r="CD319" i="1"/>
  <c r="CD311" i="1"/>
  <c r="CD303" i="1"/>
  <c r="CD295" i="1"/>
  <c r="CD287" i="1"/>
  <c r="CD279" i="1"/>
  <c r="CD271" i="1"/>
  <c r="CD263" i="1"/>
  <c r="CD255" i="1"/>
  <c r="CD247" i="1"/>
  <c r="CD239" i="1"/>
  <c r="CD231" i="1"/>
  <c r="CD223" i="1"/>
  <c r="CD215" i="1"/>
  <c r="CD207" i="1"/>
  <c r="CD199" i="1"/>
  <c r="CD191" i="1"/>
  <c r="CD183" i="1"/>
  <c r="CD175" i="1"/>
  <c r="CD167" i="1"/>
  <c r="CD159" i="1"/>
  <c r="CD151" i="1"/>
  <c r="CD143" i="1"/>
  <c r="CD135" i="1"/>
  <c r="CD127" i="1"/>
  <c r="CD119" i="1"/>
  <c r="CD111" i="1"/>
  <c r="CD103" i="1"/>
  <c r="CD95" i="1"/>
  <c r="CD87" i="1"/>
  <c r="CD79" i="1"/>
  <c r="CD71" i="1"/>
  <c r="CD63" i="1"/>
  <c r="CD55" i="1"/>
  <c r="CD47" i="1"/>
  <c r="CD39" i="1"/>
  <c r="CD31" i="1"/>
  <c r="CD498" i="1"/>
  <c r="CD490" i="1"/>
  <c r="CD466" i="1"/>
  <c r="CD450" i="1"/>
  <c r="CD426" i="1"/>
  <c r="CD402" i="1"/>
  <c r="CD378" i="1"/>
  <c r="CE14" i="1"/>
  <c r="CD494" i="1"/>
  <c r="CD486" i="1"/>
  <c r="CD478" i="1"/>
  <c r="CD470" i="1"/>
  <c r="CD462" i="1"/>
  <c r="CD454" i="1"/>
  <c r="CD446" i="1"/>
  <c r="CD438" i="1"/>
  <c r="CD430" i="1"/>
  <c r="CD422" i="1"/>
  <c r="CD414" i="1"/>
  <c r="CD406" i="1"/>
  <c r="CD398" i="1"/>
  <c r="CD390" i="1"/>
  <c r="CD382" i="1"/>
  <c r="CD374" i="1"/>
  <c r="CD366" i="1"/>
  <c r="CD358" i="1"/>
  <c r="CD350" i="1"/>
  <c r="CD342" i="1"/>
  <c r="CD334" i="1"/>
  <c r="CD326" i="1"/>
  <c r="CD318" i="1"/>
  <c r="CD310" i="1"/>
  <c r="CD302" i="1"/>
  <c r="CD294" i="1"/>
  <c r="CD286" i="1"/>
  <c r="CD278" i="1"/>
  <c r="CD270" i="1"/>
  <c r="CD262" i="1"/>
  <c r="CD254" i="1"/>
  <c r="CD246" i="1"/>
  <c r="CD238" i="1"/>
  <c r="CD230" i="1"/>
  <c r="CD222" i="1"/>
  <c r="CD214" i="1"/>
  <c r="CD206" i="1"/>
  <c r="CD198" i="1"/>
  <c r="CD190" i="1"/>
  <c r="CD182" i="1"/>
  <c r="CD174" i="1"/>
  <c r="CD166" i="1"/>
  <c r="CD158" i="1"/>
  <c r="CD150" i="1"/>
  <c r="CD142" i="1"/>
  <c r="CD134" i="1"/>
  <c r="CD126" i="1"/>
  <c r="CD118" i="1"/>
  <c r="CD110" i="1"/>
  <c r="CD102" i="1"/>
  <c r="CD94" i="1"/>
  <c r="CD86" i="1"/>
  <c r="CD78" i="1"/>
  <c r="CD70" i="1"/>
  <c r="CD62" i="1"/>
  <c r="CD54" i="1"/>
  <c r="CD46" i="1"/>
  <c r="CD38" i="1"/>
  <c r="CD30" i="1"/>
  <c r="CD493" i="1"/>
  <c r="CD485" i="1"/>
  <c r="CD477" i="1"/>
  <c r="CD469" i="1"/>
  <c r="CD461" i="1"/>
  <c r="CD453" i="1"/>
  <c r="CD445" i="1"/>
  <c r="CD437" i="1"/>
  <c r="CD429" i="1"/>
  <c r="CD421" i="1"/>
  <c r="CD413" i="1"/>
  <c r="CD405" i="1"/>
  <c r="CD397" i="1"/>
  <c r="CD389" i="1"/>
  <c r="CD381" i="1"/>
  <c r="CD373" i="1"/>
  <c r="CD365" i="1"/>
  <c r="CD357" i="1"/>
  <c r="CD349" i="1"/>
  <c r="CD341" i="1"/>
  <c r="CD333" i="1"/>
  <c r="CD325" i="1"/>
  <c r="CD317" i="1"/>
  <c r="CD309" i="1"/>
  <c r="CD301" i="1"/>
  <c r="CD293" i="1"/>
  <c r="CD285" i="1"/>
  <c r="CD277" i="1"/>
  <c r="CD269" i="1"/>
  <c r="CD261" i="1"/>
  <c r="CD253" i="1"/>
  <c r="CD245" i="1"/>
  <c r="CD237" i="1"/>
  <c r="CD229" i="1"/>
  <c r="CD221" i="1"/>
  <c r="CD213" i="1"/>
  <c r="CD205" i="1"/>
  <c r="CD197" i="1"/>
  <c r="CD189" i="1"/>
  <c r="CD181" i="1"/>
  <c r="CD173" i="1"/>
  <c r="CD165" i="1"/>
  <c r="CD157" i="1"/>
  <c r="CD149" i="1"/>
  <c r="CD141" i="1"/>
  <c r="CD133" i="1"/>
  <c r="CD125" i="1"/>
  <c r="CD117" i="1"/>
  <c r="CD109" i="1"/>
  <c r="CD101" i="1"/>
  <c r="CD93" i="1"/>
  <c r="CD85" i="1"/>
  <c r="CD77" i="1"/>
  <c r="CD69" i="1"/>
  <c r="CD61" i="1"/>
  <c r="CD53" i="1"/>
  <c r="CD45" i="1"/>
  <c r="CD37" i="1"/>
  <c r="CD29" i="1"/>
  <c r="CD500" i="1"/>
  <c r="CD492" i="1"/>
  <c r="CD484" i="1"/>
  <c r="CD476" i="1"/>
  <c r="CD468" i="1"/>
  <c r="CD460" i="1"/>
  <c r="CD452" i="1"/>
  <c r="CD444" i="1"/>
  <c r="CD436" i="1"/>
  <c r="CD428" i="1"/>
  <c r="CD420" i="1"/>
  <c r="CD412" i="1"/>
  <c r="CD404" i="1"/>
  <c r="CD396" i="1"/>
  <c r="CD388" i="1"/>
  <c r="CD380" i="1"/>
  <c r="CD372" i="1"/>
  <c r="CD364" i="1"/>
  <c r="CD356" i="1"/>
  <c r="CD348" i="1"/>
  <c r="CD340" i="1"/>
  <c r="CD332" i="1"/>
  <c r="CD324" i="1"/>
  <c r="CD316" i="1"/>
  <c r="CD308" i="1"/>
  <c r="CD300" i="1"/>
  <c r="CD292" i="1"/>
  <c r="CD284" i="1"/>
  <c r="CD276" i="1"/>
  <c r="CD268" i="1"/>
  <c r="CD260" i="1"/>
  <c r="CD252" i="1"/>
  <c r="CD244" i="1"/>
  <c r="CD236" i="1"/>
  <c r="CD228" i="1"/>
  <c r="CD220" i="1"/>
  <c r="CD212" i="1"/>
  <c r="CD204" i="1"/>
  <c r="CD196" i="1"/>
  <c r="CD188" i="1"/>
  <c r="CD180" i="1"/>
  <c r="CD172" i="1"/>
  <c r="CD164" i="1"/>
  <c r="CD156" i="1"/>
  <c r="CD148" i="1"/>
  <c r="CD140" i="1"/>
  <c r="CD132" i="1"/>
  <c r="CD124" i="1"/>
  <c r="CD116" i="1"/>
  <c r="CD108" i="1"/>
  <c r="CD100" i="1"/>
  <c r="CD92" i="1"/>
  <c r="CD84" i="1"/>
  <c r="CD76" i="1"/>
  <c r="CD68" i="1"/>
  <c r="CD60" i="1"/>
  <c r="CD52" i="1"/>
  <c r="CD44" i="1"/>
  <c r="CD36" i="1"/>
  <c r="CD28" i="1"/>
  <c r="CD499" i="1"/>
  <c r="CD491" i="1"/>
  <c r="CD483" i="1"/>
  <c r="CD475" i="1"/>
  <c r="CD467" i="1"/>
  <c r="CD459" i="1"/>
  <c r="CD451" i="1"/>
  <c r="CD443" i="1"/>
  <c r="CD435" i="1"/>
  <c r="CD427" i="1"/>
  <c r="CD419" i="1"/>
  <c r="CD411" i="1"/>
  <c r="CD403" i="1"/>
  <c r="CD395" i="1"/>
  <c r="CD387" i="1"/>
  <c r="CD379" i="1"/>
  <c r="CD371" i="1"/>
  <c r="CD363" i="1"/>
  <c r="CD355" i="1"/>
  <c r="CD347" i="1"/>
  <c r="CD339" i="1"/>
  <c r="CD331" i="1"/>
  <c r="CD323" i="1"/>
  <c r="CD315" i="1"/>
  <c r="CD307" i="1"/>
  <c r="CD299" i="1"/>
  <c r="CD291" i="1"/>
  <c r="CD283" i="1"/>
  <c r="CD275" i="1"/>
  <c r="CD267" i="1"/>
  <c r="CD259" i="1"/>
  <c r="CD251" i="1"/>
  <c r="CD243" i="1"/>
  <c r="CD235" i="1"/>
  <c r="CD227" i="1"/>
  <c r="CD219" i="1"/>
  <c r="CD211" i="1"/>
  <c r="CD203" i="1"/>
  <c r="CD195" i="1"/>
  <c r="CD187" i="1"/>
  <c r="CD179" i="1"/>
  <c r="CD171" i="1"/>
  <c r="CD163" i="1"/>
  <c r="CD155" i="1"/>
  <c r="CD147" i="1"/>
  <c r="CD139" i="1"/>
  <c r="CD131" i="1"/>
  <c r="CD123" i="1"/>
  <c r="CD115" i="1"/>
  <c r="CD107" i="1"/>
  <c r="CD99" i="1"/>
  <c r="CD91" i="1"/>
  <c r="CD83" i="1"/>
  <c r="CD75" i="1"/>
  <c r="CD67" i="1"/>
  <c r="CD59" i="1"/>
  <c r="CD51" i="1"/>
  <c r="CD43" i="1"/>
  <c r="CD35" i="1"/>
  <c r="CD27" i="1"/>
  <c r="CE13" i="1"/>
  <c r="CE106" i="1"/>
  <c r="CE42" i="1"/>
  <c r="CE98" i="1"/>
  <c r="CE495" i="1"/>
  <c r="CE487" i="1"/>
  <c r="CE479" i="1"/>
  <c r="CE471" i="1"/>
  <c r="CE463" i="1"/>
  <c r="CE455" i="1"/>
  <c r="CE447" i="1"/>
  <c r="CE439" i="1"/>
  <c r="CE431" i="1"/>
  <c r="CE423" i="1"/>
  <c r="CE415" i="1"/>
  <c r="CE407" i="1"/>
  <c r="CE399" i="1"/>
  <c r="CE391" i="1"/>
  <c r="CE383" i="1"/>
  <c r="CE375" i="1"/>
  <c r="CE367" i="1"/>
  <c r="CE359" i="1"/>
  <c r="CE351" i="1"/>
  <c r="CE343" i="1"/>
  <c r="CE335" i="1"/>
  <c r="CE327" i="1"/>
  <c r="CE319" i="1"/>
  <c r="CE311" i="1"/>
  <c r="CE303" i="1"/>
  <c r="CE295" i="1"/>
  <c r="CE287" i="1"/>
  <c r="CE279" i="1"/>
  <c r="CE271" i="1"/>
  <c r="CE263" i="1"/>
  <c r="CE255" i="1"/>
  <c r="CE247" i="1"/>
  <c r="CE239" i="1"/>
  <c r="CE231" i="1"/>
  <c r="CE223" i="1"/>
  <c r="CE215" i="1"/>
  <c r="CE207" i="1"/>
  <c r="CE9" i="1"/>
  <c r="CD26" i="1"/>
  <c r="CD23" i="1"/>
  <c r="CE22" i="1"/>
  <c r="CE23" i="1"/>
  <c r="BX142" i="1"/>
  <c r="CE15" i="1"/>
  <c r="CE21" i="1"/>
  <c r="CE20" i="1"/>
  <c r="CE12" i="1"/>
  <c r="CD22" i="1"/>
  <c r="CE19" i="1"/>
  <c r="CE11" i="1"/>
  <c r="CE26" i="1"/>
  <c r="CE18" i="1"/>
  <c r="CE10" i="1"/>
  <c r="CE17" i="1"/>
  <c r="CE24" i="1"/>
  <c r="CE16" i="1"/>
  <c r="CE8" i="1"/>
  <c r="CB14" i="1"/>
  <c r="CE7" i="1"/>
  <c r="CB13" i="1"/>
  <c r="CC23" i="1"/>
  <c r="CC15" i="1"/>
  <c r="CC22" i="1"/>
  <c r="CC14" i="1"/>
  <c r="CC13" i="1"/>
  <c r="CC20" i="1"/>
  <c r="CC12" i="1"/>
  <c r="CD25" i="1"/>
  <c r="CD21" i="1"/>
  <c r="CC19" i="1"/>
  <c r="CC11" i="1"/>
  <c r="CC18" i="1"/>
  <c r="CC10" i="1"/>
  <c r="CC25" i="1"/>
  <c r="CC17" i="1"/>
  <c r="CC9" i="1"/>
  <c r="BX320" i="1"/>
  <c r="BX217" i="1"/>
  <c r="BX180" i="1"/>
  <c r="BX127" i="1"/>
  <c r="BX81" i="1"/>
  <c r="CC24" i="1"/>
  <c r="CC16" i="1"/>
  <c r="CC8" i="1"/>
  <c r="BX347" i="1"/>
  <c r="BX229" i="1"/>
  <c r="BX219" i="1"/>
  <c r="BV168" i="1"/>
  <c r="BX150" i="1"/>
  <c r="CD20" i="1"/>
  <c r="CB9" i="1"/>
  <c r="CD19" i="1"/>
  <c r="CD18" i="1"/>
  <c r="CD17" i="1"/>
  <c r="BV288" i="1"/>
  <c r="BX241" i="1"/>
  <c r="CD14" i="1"/>
  <c r="CD15" i="1"/>
  <c r="CD13" i="1"/>
  <c r="CD12" i="1"/>
  <c r="CD11" i="1"/>
  <c r="CD10" i="1"/>
  <c r="CD9" i="1"/>
  <c r="CD16" i="1"/>
  <c r="CD8" i="1"/>
  <c r="BX290" i="1"/>
  <c r="BX198" i="1"/>
  <c r="BX97" i="1"/>
  <c r="CD7" i="1"/>
  <c r="CC7" i="1"/>
  <c r="CB12" i="1"/>
  <c r="CB11" i="1"/>
  <c r="BX317" i="1"/>
  <c r="BX304" i="1"/>
  <c r="BX281" i="1"/>
  <c r="BX278" i="1"/>
  <c r="CB16" i="1"/>
  <c r="CB8" i="1"/>
  <c r="BX63" i="1"/>
  <c r="BX39" i="1"/>
  <c r="CB7" i="1"/>
  <c r="BX355" i="1"/>
  <c r="BX96" i="1"/>
  <c r="BX93" i="1"/>
  <c r="BX231" i="1"/>
  <c r="BX145" i="1"/>
  <c r="BX109" i="1"/>
  <c r="BX108" i="1"/>
  <c r="BV104" i="1"/>
  <c r="BU72" i="1"/>
  <c r="BX71" i="1"/>
  <c r="BX38" i="1"/>
  <c r="BX385" i="1"/>
  <c r="BX361" i="1"/>
  <c r="BX357" i="1"/>
  <c r="BX354" i="1"/>
  <c r="BX306" i="1"/>
  <c r="BX173" i="1"/>
  <c r="BX61" i="1"/>
  <c r="BX47" i="1"/>
  <c r="BM7" i="1"/>
  <c r="BX216" i="1"/>
  <c r="BX163" i="1"/>
  <c r="BX410" i="1"/>
  <c r="BX398" i="1"/>
  <c r="BX374" i="1"/>
  <c r="BU353" i="1"/>
  <c r="BX325" i="1"/>
  <c r="BX316" i="1"/>
  <c r="BX294" i="1"/>
  <c r="BX285" i="1"/>
  <c r="BU121" i="1"/>
  <c r="BW50" i="1"/>
  <c r="BX297" i="1"/>
  <c r="BX253" i="1"/>
  <c r="BX195" i="1"/>
  <c r="BV48" i="1"/>
  <c r="BX45" i="1"/>
  <c r="BU153" i="1"/>
  <c r="BX149" i="1"/>
  <c r="BX85" i="1"/>
  <c r="BX44" i="1"/>
  <c r="BX498" i="1"/>
  <c r="BU417" i="1"/>
  <c r="BX408" i="1"/>
  <c r="BX383" i="1"/>
  <c r="BX342" i="1"/>
  <c r="BX310" i="1"/>
  <c r="BX302" i="1"/>
  <c r="BX255" i="1"/>
  <c r="BX203" i="1"/>
  <c r="BV129" i="1"/>
  <c r="BU105" i="1"/>
  <c r="BV64" i="1"/>
  <c r="BV24" i="1"/>
  <c r="BX490" i="1"/>
  <c r="BX472" i="1"/>
  <c r="BX371" i="1"/>
  <c r="BX343" i="1"/>
  <c r="BX307" i="1"/>
  <c r="BX305" i="1"/>
  <c r="BX270" i="1"/>
  <c r="BX261" i="1"/>
  <c r="BX222" i="1"/>
  <c r="BX218" i="1"/>
  <c r="BX156" i="1"/>
  <c r="BU137" i="1"/>
  <c r="BX499" i="1"/>
  <c r="BX440" i="1"/>
  <c r="BX424" i="1"/>
  <c r="BX419" i="1"/>
  <c r="BX400" i="1"/>
  <c r="BX395" i="1"/>
  <c r="BX364" i="1"/>
  <c r="BX360" i="1"/>
  <c r="BX349" i="1"/>
  <c r="BX312" i="1"/>
  <c r="BX269" i="1"/>
  <c r="BX244" i="1"/>
  <c r="BX118" i="1"/>
  <c r="BS495" i="1"/>
  <c r="BX482" i="1"/>
  <c r="BX450" i="1"/>
  <c r="BX428" i="1"/>
  <c r="BX426" i="1"/>
  <c r="BX375" i="1"/>
  <c r="BX330" i="1"/>
  <c r="BX283" i="1"/>
  <c r="BX277" i="1"/>
  <c r="BX273" i="1"/>
  <c r="BX254" i="1"/>
  <c r="BX240" i="1"/>
  <c r="BX206" i="1"/>
  <c r="BX204" i="1"/>
  <c r="BX101" i="1"/>
  <c r="BX286" i="1"/>
  <c r="BX265" i="1"/>
  <c r="BX207" i="1"/>
  <c r="BX205" i="1"/>
  <c r="BV200" i="1"/>
  <c r="BX496" i="1"/>
  <c r="BX465" i="1"/>
  <c r="BX464" i="1"/>
  <c r="BX461" i="1"/>
  <c r="BX447" i="1"/>
  <c r="BX429" i="1"/>
  <c r="BX401" i="1"/>
  <c r="BS367" i="1"/>
  <c r="BX346" i="1"/>
  <c r="BX335" i="1"/>
  <c r="BX279" i="1"/>
  <c r="BX256" i="1"/>
  <c r="BX233" i="1"/>
  <c r="BX201" i="1"/>
  <c r="BX166" i="1"/>
  <c r="BX164" i="1"/>
  <c r="BX134" i="1"/>
  <c r="BX111" i="1"/>
  <c r="BX95" i="1"/>
  <c r="BX92" i="1"/>
  <c r="BU57" i="1"/>
  <c r="BX28" i="1"/>
  <c r="BX483" i="1"/>
  <c r="BU481" i="1"/>
  <c r="BX478" i="1"/>
  <c r="BX434" i="1"/>
  <c r="BX430" i="1"/>
  <c r="BX405" i="1"/>
  <c r="BX388" i="1"/>
  <c r="BX382" i="1"/>
  <c r="BX348" i="1"/>
  <c r="BX309" i="1"/>
  <c r="BU289" i="1"/>
  <c r="BX272" i="1"/>
  <c r="BV263" i="1"/>
  <c r="BX257" i="1"/>
  <c r="BV225" i="1"/>
  <c r="BX220" i="1"/>
  <c r="BX213" i="1"/>
  <c r="BX209" i="1"/>
  <c r="BX132" i="1"/>
  <c r="BX102" i="1"/>
  <c r="BU89" i="1"/>
  <c r="BX86" i="1"/>
  <c r="BX500" i="1"/>
  <c r="BX460" i="1"/>
  <c r="BX439" i="1"/>
  <c r="BX386" i="1"/>
  <c r="BX384" i="1"/>
  <c r="BX365" i="1"/>
  <c r="BX350" i="1"/>
  <c r="BX344" i="1"/>
  <c r="BX341" i="1"/>
  <c r="BX308" i="1"/>
  <c r="BX291" i="1"/>
  <c r="BX214" i="1"/>
  <c r="BX184" i="1"/>
  <c r="BX172" i="1"/>
  <c r="BX133" i="1"/>
  <c r="BX125" i="1"/>
  <c r="BW114" i="1"/>
  <c r="BU49" i="1"/>
  <c r="BX494" i="1"/>
  <c r="BX473" i="1"/>
  <c r="BX457" i="1"/>
  <c r="BX445" i="1"/>
  <c r="BX443" i="1"/>
  <c r="BX438" i="1"/>
  <c r="BX422" i="1"/>
  <c r="BX415" i="1"/>
  <c r="BX356" i="1"/>
  <c r="BX333" i="1"/>
  <c r="BX332" i="1"/>
  <c r="BX319" i="1"/>
  <c r="BX284" i="1"/>
  <c r="BX267" i="1"/>
  <c r="BX258" i="1"/>
  <c r="BX226" i="1"/>
  <c r="BX183" i="1"/>
  <c r="BX119" i="1"/>
  <c r="BX69" i="1"/>
  <c r="BU15" i="1"/>
  <c r="BX189" i="1"/>
  <c r="BU73" i="1"/>
  <c r="BX68" i="1"/>
  <c r="BX30" i="1"/>
  <c r="BU25" i="1"/>
  <c r="BX276" i="1"/>
  <c r="BX243" i="1"/>
  <c r="BX230" i="1"/>
  <c r="BX212" i="1"/>
  <c r="BX202" i="1"/>
  <c r="BX190" i="1"/>
  <c r="BV144" i="1"/>
  <c r="BX126" i="1"/>
  <c r="BX87" i="1"/>
  <c r="BX79" i="1"/>
  <c r="BV8" i="1"/>
  <c r="BV112" i="1"/>
  <c r="BX103" i="1"/>
  <c r="BX60" i="1"/>
  <c r="BX196" i="1"/>
  <c r="BX148" i="1"/>
  <c r="BX117" i="1"/>
  <c r="BX55" i="1"/>
  <c r="BX54" i="1"/>
  <c r="BX53" i="1"/>
  <c r="BX29" i="1"/>
  <c r="BX296" i="1"/>
  <c r="BX293" i="1"/>
  <c r="BX287" i="1"/>
  <c r="BX227" i="1"/>
  <c r="BX197" i="1"/>
  <c r="BX194" i="1"/>
  <c r="BX177" i="1"/>
  <c r="BX169" i="1"/>
  <c r="BX158" i="1"/>
  <c r="BX151" i="1"/>
  <c r="BV120" i="1"/>
  <c r="BT88" i="1"/>
  <c r="BV80" i="1"/>
  <c r="BX70" i="1"/>
  <c r="BV56" i="1"/>
  <c r="BX12" i="1"/>
  <c r="BX471" i="1"/>
  <c r="BX470" i="1"/>
  <c r="BX458" i="1"/>
  <c r="BX412" i="1"/>
  <c r="BX380" i="1"/>
  <c r="BV352" i="1"/>
  <c r="BX331" i="1"/>
  <c r="BX329" i="1"/>
  <c r="BX324" i="1"/>
  <c r="BX300" i="1"/>
  <c r="BX299" i="1"/>
  <c r="BX295" i="1"/>
  <c r="BX247" i="1"/>
  <c r="BX237" i="1"/>
  <c r="BX236" i="1"/>
  <c r="BX192" i="1"/>
  <c r="BX181" i="1"/>
  <c r="BV152" i="1"/>
  <c r="BX141" i="1"/>
  <c r="BV136" i="1"/>
  <c r="BX124" i="1"/>
  <c r="BX110" i="1"/>
  <c r="BX78" i="1"/>
  <c r="BX52" i="1"/>
  <c r="BX46" i="1"/>
  <c r="BX37" i="1"/>
  <c r="BV416" i="1"/>
  <c r="BX393" i="1"/>
  <c r="BX379" i="1"/>
  <c r="BX366" i="1"/>
  <c r="BX363" i="1"/>
  <c r="BX345" i="1"/>
  <c r="BX322" i="1"/>
  <c r="BU313" i="1"/>
  <c r="BX311" i="1"/>
  <c r="BX268" i="1"/>
  <c r="BX266" i="1"/>
  <c r="BX262" i="1"/>
  <c r="BX252" i="1"/>
  <c r="BX234" i="1"/>
  <c r="BX228" i="1"/>
  <c r="BX221" i="1"/>
  <c r="BX208" i="1"/>
  <c r="BX193" i="1"/>
  <c r="BX187" i="1"/>
  <c r="BX178" i="1"/>
  <c r="BX170" i="1"/>
  <c r="BX165" i="1"/>
  <c r="BX135" i="1"/>
  <c r="BV128" i="1"/>
  <c r="BX94" i="1"/>
  <c r="BV40" i="1"/>
  <c r="BV32" i="1"/>
  <c r="BX16" i="1"/>
  <c r="BV480" i="1"/>
  <c r="BX479" i="1"/>
  <c r="BX449" i="1"/>
  <c r="BX435" i="1"/>
  <c r="BX359" i="1"/>
  <c r="BX301" i="1"/>
  <c r="BX292" i="1"/>
  <c r="BX282" i="1"/>
  <c r="BX280" i="1"/>
  <c r="BX271" i="1"/>
  <c r="BV264" i="1"/>
  <c r="BX251" i="1"/>
  <c r="BU249" i="1"/>
  <c r="BT224" i="1"/>
  <c r="BX223" i="1"/>
  <c r="BU185" i="1"/>
  <c r="BX182" i="1"/>
  <c r="BX176" i="1"/>
  <c r="BX161" i="1"/>
  <c r="BX157" i="1"/>
  <c r="BX143" i="1"/>
  <c r="BU113" i="1"/>
  <c r="BX100" i="1"/>
  <c r="BX84" i="1"/>
  <c r="BX76" i="1"/>
  <c r="BX62" i="1"/>
  <c r="BW113" i="1"/>
  <c r="BW65" i="1"/>
  <c r="BX152" i="1"/>
  <c r="BX303" i="1"/>
  <c r="BX144" i="1"/>
  <c r="BX431" i="1"/>
  <c r="BX88" i="1"/>
  <c r="BX239" i="1"/>
  <c r="BX80" i="1"/>
  <c r="BX49" i="1"/>
  <c r="BX495" i="1"/>
  <c r="BS17" i="1"/>
  <c r="BR9" i="1"/>
  <c r="BX56" i="1"/>
  <c r="BX120" i="1"/>
  <c r="BX48" i="1"/>
  <c r="BW129" i="1"/>
  <c r="BX367" i="1"/>
  <c r="BX113" i="1"/>
  <c r="BX41" i="1"/>
  <c r="BS13" i="1"/>
  <c r="BX112" i="1"/>
  <c r="BX441" i="1"/>
  <c r="BX377" i="1"/>
  <c r="BX313" i="1"/>
  <c r="BX249" i="1"/>
  <c r="BX137" i="1"/>
  <c r="BX105" i="1"/>
  <c r="BX73" i="1"/>
  <c r="BX481" i="1"/>
  <c r="BX417" i="1"/>
  <c r="BX353" i="1"/>
  <c r="BX289" i="1"/>
  <c r="BX225" i="1"/>
  <c r="BX200" i="1"/>
  <c r="BX168" i="1"/>
  <c r="BX136" i="1"/>
  <c r="BX104" i="1"/>
  <c r="BX72" i="1"/>
  <c r="BX40" i="1"/>
  <c r="BW49" i="1"/>
  <c r="BX480" i="1"/>
  <c r="BX416" i="1"/>
  <c r="BX352" i="1"/>
  <c r="BX288" i="1"/>
  <c r="BX224" i="1"/>
  <c r="BX129" i="1"/>
  <c r="BX65" i="1"/>
  <c r="BR491" i="1"/>
  <c r="BX491" i="1"/>
  <c r="BU466" i="1"/>
  <c r="BX466" i="1"/>
  <c r="BU442" i="1"/>
  <c r="BX442" i="1"/>
  <c r="BW427" i="1"/>
  <c r="BX427" i="1"/>
  <c r="BU402" i="1"/>
  <c r="BX402" i="1"/>
  <c r="BW387" i="1"/>
  <c r="BX387" i="1"/>
  <c r="BU338" i="1"/>
  <c r="BX338" i="1"/>
  <c r="BV314" i="1"/>
  <c r="BX314" i="1"/>
  <c r="BU275" i="1"/>
  <c r="BX275" i="1"/>
  <c r="BW260" i="1"/>
  <c r="BX260" i="1"/>
  <c r="BU250" i="1"/>
  <c r="BX250" i="1"/>
  <c r="BW235" i="1"/>
  <c r="BX235" i="1"/>
  <c r="BU211" i="1"/>
  <c r="BX211" i="1"/>
  <c r="BU210" i="1"/>
  <c r="BX210" i="1"/>
  <c r="BV199" i="1"/>
  <c r="BX199" i="1"/>
  <c r="BV186" i="1"/>
  <c r="BX186" i="1"/>
  <c r="BT175" i="1"/>
  <c r="BX175" i="1"/>
  <c r="BU171" i="1"/>
  <c r="BX171" i="1"/>
  <c r="BV167" i="1"/>
  <c r="BX167" i="1"/>
  <c r="BU162" i="1"/>
  <c r="BX162" i="1"/>
  <c r="BV161" i="1"/>
  <c r="BW161" i="1"/>
  <c r="BT160" i="1"/>
  <c r="BW160" i="1"/>
  <c r="BS159" i="1"/>
  <c r="BX159" i="1"/>
  <c r="BU155" i="1"/>
  <c r="BX155" i="1"/>
  <c r="BU154" i="1"/>
  <c r="BX154" i="1"/>
  <c r="BP147" i="1"/>
  <c r="BX147" i="1"/>
  <c r="BU146" i="1"/>
  <c r="BX146" i="1"/>
  <c r="BW146" i="1"/>
  <c r="BU145" i="1"/>
  <c r="BW145" i="1"/>
  <c r="BT140" i="1"/>
  <c r="BX140" i="1"/>
  <c r="BP139" i="1"/>
  <c r="BX139" i="1"/>
  <c r="BU138" i="1"/>
  <c r="BX138" i="1"/>
  <c r="BS131" i="1"/>
  <c r="BX131" i="1"/>
  <c r="BU130" i="1"/>
  <c r="BX130" i="1"/>
  <c r="BW130" i="1"/>
  <c r="BU123" i="1"/>
  <c r="BX123" i="1"/>
  <c r="BV122" i="1"/>
  <c r="BX122" i="1"/>
  <c r="BU115" i="1"/>
  <c r="BX115" i="1"/>
  <c r="BU114" i="1"/>
  <c r="BX114" i="1"/>
  <c r="BU107" i="1"/>
  <c r="BX107" i="1"/>
  <c r="BU106" i="1"/>
  <c r="BX106" i="1"/>
  <c r="BV99" i="1"/>
  <c r="BX99" i="1"/>
  <c r="BU98" i="1"/>
  <c r="BX98" i="1"/>
  <c r="BW98" i="1"/>
  <c r="BV97" i="1"/>
  <c r="BW97" i="1"/>
  <c r="BU91" i="1"/>
  <c r="BX91" i="1"/>
  <c r="BU90" i="1"/>
  <c r="BX90" i="1"/>
  <c r="BU83" i="1"/>
  <c r="BX83" i="1"/>
  <c r="BU82" i="1"/>
  <c r="BX82" i="1"/>
  <c r="BW82" i="1"/>
  <c r="BU81" i="1"/>
  <c r="BW81" i="1"/>
  <c r="BU75" i="1"/>
  <c r="BX75" i="1"/>
  <c r="BV74" i="1"/>
  <c r="BX74" i="1"/>
  <c r="BW67" i="1"/>
  <c r="BX67" i="1"/>
  <c r="BV66" i="1"/>
  <c r="BX66" i="1"/>
  <c r="BW66" i="1"/>
  <c r="BU59" i="1"/>
  <c r="BX59" i="1"/>
  <c r="BU58" i="1"/>
  <c r="BX58" i="1"/>
  <c r="BU51" i="1"/>
  <c r="BX51" i="1"/>
  <c r="BU50" i="1"/>
  <c r="BX50" i="1"/>
  <c r="BU43" i="1"/>
  <c r="BX43" i="1"/>
  <c r="BU42" i="1"/>
  <c r="BX42" i="1"/>
  <c r="BV35" i="1"/>
  <c r="BX35" i="1"/>
  <c r="BV34" i="1"/>
  <c r="BX34" i="1"/>
  <c r="BW34" i="1"/>
  <c r="BV33" i="1"/>
  <c r="BW33" i="1"/>
  <c r="BS31" i="1"/>
  <c r="BX31" i="1"/>
  <c r="BU27" i="1"/>
  <c r="BX27" i="1"/>
  <c r="BU26" i="1"/>
  <c r="BX26" i="1"/>
  <c r="BV68" i="1"/>
  <c r="BX456" i="1"/>
  <c r="BX392" i="1"/>
  <c r="BX328" i="1"/>
  <c r="BX264" i="1"/>
  <c r="BX160" i="1"/>
  <c r="BX128" i="1"/>
  <c r="BX64" i="1"/>
  <c r="BX33" i="1"/>
  <c r="BV492" i="1"/>
  <c r="BX492" i="1"/>
  <c r="BU467" i="1"/>
  <c r="BX467" i="1"/>
  <c r="BU403" i="1"/>
  <c r="BX403" i="1"/>
  <c r="BU378" i="1"/>
  <c r="BX378" i="1"/>
  <c r="BU339" i="1"/>
  <c r="BX339" i="1"/>
  <c r="BU274" i="1"/>
  <c r="BX274" i="1"/>
  <c r="BV67" i="1"/>
  <c r="BX455" i="1"/>
  <c r="BX391" i="1"/>
  <c r="BX327" i="1"/>
  <c r="BX263" i="1"/>
  <c r="BX185" i="1"/>
  <c r="BX153" i="1"/>
  <c r="BX121" i="1"/>
  <c r="BX89" i="1"/>
  <c r="BX57" i="1"/>
  <c r="BX32" i="1"/>
  <c r="BX11" i="1"/>
  <c r="BV476" i="1"/>
  <c r="BW476" i="1"/>
  <c r="BS470" i="1"/>
  <c r="BW470" i="1"/>
  <c r="BV463" i="1"/>
  <c r="BW463" i="1"/>
  <c r="BU449" i="1"/>
  <c r="BW449" i="1"/>
  <c r="BU443" i="1"/>
  <c r="BW443" i="1"/>
  <c r="BV436" i="1"/>
  <c r="BW436" i="1"/>
  <c r="BR430" i="1"/>
  <c r="BW430" i="1"/>
  <c r="BU425" i="1"/>
  <c r="BW425" i="1"/>
  <c r="BU419" i="1"/>
  <c r="BV419" i="1"/>
  <c r="BW419" i="1"/>
  <c r="BV410" i="1"/>
  <c r="BW410" i="1"/>
  <c r="BS398" i="1"/>
  <c r="BW398" i="1"/>
  <c r="BU371" i="1"/>
  <c r="BW371" i="1"/>
  <c r="BP364" i="1"/>
  <c r="BW364" i="1"/>
  <c r="BV359" i="1"/>
  <c r="BW359" i="1"/>
  <c r="BU354" i="1"/>
  <c r="BW354" i="1"/>
  <c r="BT348" i="1"/>
  <c r="BW348" i="1"/>
  <c r="BV342" i="1"/>
  <c r="BW342" i="1"/>
  <c r="BS335" i="1"/>
  <c r="BW335" i="1"/>
  <c r="BU330" i="1"/>
  <c r="BW330" i="1"/>
  <c r="BW324" i="1"/>
  <c r="BV324" i="1"/>
  <c r="BU317" i="1"/>
  <c r="BW317" i="1"/>
  <c r="BV311" i="1"/>
  <c r="BW311" i="1"/>
  <c r="BU305" i="1"/>
  <c r="BW305" i="1"/>
  <c r="BU299" i="1"/>
  <c r="BV299" i="1"/>
  <c r="BT293" i="1"/>
  <c r="BW293" i="1"/>
  <c r="BS287" i="1"/>
  <c r="BW287" i="1"/>
  <c r="BV282" i="1"/>
  <c r="BW282" i="1"/>
  <c r="BV278" i="1"/>
  <c r="BW278" i="1"/>
  <c r="BV273" i="1"/>
  <c r="BW273" i="1"/>
  <c r="BU267" i="1"/>
  <c r="BW267" i="1"/>
  <c r="BV262" i="1"/>
  <c r="BW262" i="1"/>
  <c r="BV257" i="1"/>
  <c r="BW257" i="1"/>
  <c r="BU251" i="1"/>
  <c r="BW251" i="1"/>
  <c r="BV245" i="1"/>
  <c r="BW245" i="1"/>
  <c r="BV240" i="1"/>
  <c r="BW240" i="1"/>
  <c r="BU234" i="1"/>
  <c r="BW234" i="1"/>
  <c r="BV229" i="1"/>
  <c r="BW229" i="1"/>
  <c r="BP220" i="1"/>
  <c r="BW220" i="1"/>
  <c r="BV216" i="1"/>
  <c r="BW216" i="1"/>
  <c r="BS206" i="1"/>
  <c r="BU206" i="1"/>
  <c r="BW206" i="1"/>
  <c r="BW196" i="1"/>
  <c r="BV196" i="1"/>
  <c r="BV193" i="1"/>
  <c r="BW193" i="1"/>
  <c r="BS190" i="1"/>
  <c r="BW190" i="1"/>
  <c r="BP188" i="1"/>
  <c r="BW188" i="1"/>
  <c r="BU187" i="1"/>
  <c r="BW187" i="1"/>
  <c r="BT184" i="1"/>
  <c r="BW184" i="1"/>
  <c r="BV183" i="1"/>
  <c r="BW183" i="1"/>
  <c r="BV182" i="1"/>
  <c r="BW182" i="1"/>
  <c r="BV181" i="1"/>
  <c r="BW181" i="1"/>
  <c r="BV180" i="1"/>
  <c r="BW180" i="1"/>
  <c r="BV179" i="1"/>
  <c r="BW179" i="1"/>
  <c r="BU179" i="1"/>
  <c r="BU178" i="1"/>
  <c r="BW178" i="1"/>
  <c r="BV173" i="1"/>
  <c r="BW173" i="1"/>
  <c r="BP172" i="1"/>
  <c r="BW172" i="1"/>
  <c r="BU170" i="1"/>
  <c r="BW170" i="1"/>
  <c r="BU169" i="1"/>
  <c r="BW169" i="1"/>
  <c r="BW456" i="1"/>
  <c r="BW403" i="1"/>
  <c r="BW353" i="1"/>
  <c r="BW303" i="1"/>
  <c r="BW250" i="1"/>
  <c r="BW200" i="1"/>
  <c r="BS496" i="1"/>
  <c r="BW496" i="1"/>
  <c r="BU492" i="1"/>
  <c r="BW492" i="1"/>
  <c r="BV487" i="1"/>
  <c r="BW487" i="1"/>
  <c r="BU474" i="1"/>
  <c r="BW474" i="1"/>
  <c r="BV469" i="1"/>
  <c r="BW469" i="1"/>
  <c r="BV462" i="1"/>
  <c r="BW462" i="1"/>
  <c r="BS459" i="1"/>
  <c r="BW459" i="1"/>
  <c r="BT454" i="1"/>
  <c r="BW454" i="1"/>
  <c r="BU450" i="1"/>
  <c r="BW450" i="1"/>
  <c r="BV445" i="1"/>
  <c r="BW445" i="1"/>
  <c r="BS440" i="1"/>
  <c r="BW440" i="1"/>
  <c r="BV434" i="1"/>
  <c r="BW434" i="1"/>
  <c r="BV429" i="1"/>
  <c r="BW429" i="1"/>
  <c r="BV422" i="1"/>
  <c r="BW422" i="1"/>
  <c r="BU418" i="1"/>
  <c r="BW418" i="1"/>
  <c r="BT414" i="1"/>
  <c r="BW414" i="1"/>
  <c r="BV409" i="1"/>
  <c r="BW409" i="1"/>
  <c r="BS399" i="1"/>
  <c r="BW399" i="1"/>
  <c r="BV389" i="1"/>
  <c r="BW389" i="1"/>
  <c r="BV383" i="1"/>
  <c r="BW383" i="1"/>
  <c r="BV380" i="1"/>
  <c r="BW380" i="1"/>
  <c r="BV376" i="1"/>
  <c r="BW376" i="1"/>
  <c r="BU370" i="1"/>
  <c r="BW370" i="1"/>
  <c r="BS366" i="1"/>
  <c r="BW366" i="1"/>
  <c r="BV360" i="1"/>
  <c r="BW360" i="1"/>
  <c r="BS356" i="1"/>
  <c r="BW356" i="1"/>
  <c r="BV356" i="1"/>
  <c r="BT350" i="1"/>
  <c r="BW350" i="1"/>
  <c r="BV344" i="1"/>
  <c r="BW344" i="1"/>
  <c r="BS332" i="1"/>
  <c r="BW332" i="1"/>
  <c r="BV332" i="1"/>
  <c r="BU322" i="1"/>
  <c r="BW322" i="1"/>
  <c r="BP316" i="1"/>
  <c r="BW316" i="1"/>
  <c r="BV312" i="1"/>
  <c r="BW312" i="1"/>
  <c r="BS307" i="1"/>
  <c r="BW307" i="1"/>
  <c r="BV302" i="1"/>
  <c r="BW302" i="1"/>
  <c r="BV296" i="1"/>
  <c r="BW296" i="1"/>
  <c r="BR291" i="1"/>
  <c r="BV291" i="1"/>
  <c r="BW291" i="1"/>
  <c r="BT286" i="1"/>
  <c r="BW286" i="1"/>
  <c r="BV281" i="1"/>
  <c r="BW281" i="1"/>
  <c r="BU270" i="1"/>
  <c r="BW270" i="1"/>
  <c r="BU258" i="1"/>
  <c r="BW258" i="1"/>
  <c r="BV246" i="1"/>
  <c r="BW246" i="1"/>
  <c r="BU242" i="1"/>
  <c r="BW242" i="1"/>
  <c r="BV237" i="1"/>
  <c r="BW237" i="1"/>
  <c r="BV231" i="1"/>
  <c r="BW231" i="1"/>
  <c r="BR227" i="1"/>
  <c r="BV227" i="1"/>
  <c r="BW227" i="1"/>
  <c r="BS223" i="1"/>
  <c r="BW223" i="1"/>
  <c r="BU218" i="1"/>
  <c r="BW218" i="1"/>
  <c r="BT214" i="1"/>
  <c r="BW214" i="1"/>
  <c r="BT212" i="1"/>
  <c r="BW212" i="1"/>
  <c r="BS207" i="1"/>
  <c r="BW207" i="1"/>
  <c r="BV195" i="1"/>
  <c r="BW195" i="1"/>
  <c r="BS191" i="1"/>
  <c r="BW191" i="1"/>
  <c r="BU177" i="1"/>
  <c r="BW177" i="1"/>
  <c r="BV459" i="1"/>
  <c r="BW455" i="1"/>
  <c r="BW352" i="1"/>
  <c r="BV387" i="1"/>
  <c r="BW495" i="1"/>
  <c r="BW442" i="1"/>
  <c r="BW392" i="1"/>
  <c r="BW339" i="1"/>
  <c r="BW289" i="1"/>
  <c r="BW239" i="1"/>
  <c r="BV364" i="1"/>
  <c r="BW491" i="1"/>
  <c r="BW441" i="1"/>
  <c r="BW391" i="1"/>
  <c r="BW338" i="1"/>
  <c r="BW288" i="1"/>
  <c r="BW185" i="1"/>
  <c r="BN20" i="1"/>
  <c r="BW20" i="1"/>
  <c r="BU499" i="1"/>
  <c r="BW499" i="1"/>
  <c r="BV488" i="1"/>
  <c r="BW488" i="1"/>
  <c r="BU484" i="1"/>
  <c r="BW484" i="1"/>
  <c r="BV484" i="1"/>
  <c r="BT478" i="1"/>
  <c r="BW478" i="1"/>
  <c r="BV472" i="1"/>
  <c r="BW472" i="1"/>
  <c r="BT461" i="1"/>
  <c r="BW461" i="1"/>
  <c r="BU458" i="1"/>
  <c r="BW458" i="1"/>
  <c r="BV453" i="1"/>
  <c r="BW453" i="1"/>
  <c r="BV448" i="1"/>
  <c r="BW448" i="1"/>
  <c r="BV438" i="1"/>
  <c r="BW438" i="1"/>
  <c r="BU433" i="1"/>
  <c r="BW433" i="1"/>
  <c r="BP428" i="1"/>
  <c r="BW428" i="1"/>
  <c r="BV428" i="1"/>
  <c r="BV424" i="1"/>
  <c r="BW424" i="1"/>
  <c r="BU412" i="1"/>
  <c r="BW412" i="1"/>
  <c r="BV407" i="1"/>
  <c r="BW407" i="1"/>
  <c r="BT397" i="1"/>
  <c r="BW397" i="1"/>
  <c r="BW388" i="1"/>
  <c r="BV388" i="1"/>
  <c r="BV385" i="1"/>
  <c r="BW385" i="1"/>
  <c r="BV374" i="1"/>
  <c r="BW374" i="1"/>
  <c r="BU369" i="1"/>
  <c r="BW369" i="1"/>
  <c r="BV365" i="1"/>
  <c r="BW365" i="1"/>
  <c r="BV361" i="1"/>
  <c r="BW361" i="1"/>
  <c r="BU355" i="1"/>
  <c r="BV355" i="1"/>
  <c r="BW355" i="1"/>
  <c r="BT351" i="1"/>
  <c r="BW351" i="1"/>
  <c r="BU346" i="1"/>
  <c r="BW346" i="1"/>
  <c r="BS334" i="1"/>
  <c r="BW334" i="1"/>
  <c r="BQ320" i="1"/>
  <c r="BW320" i="1"/>
  <c r="BV309" i="1"/>
  <c r="BW309" i="1"/>
  <c r="BV304" i="1"/>
  <c r="BW304" i="1"/>
  <c r="BP300" i="1"/>
  <c r="BW300" i="1"/>
  <c r="BV300" i="1"/>
  <c r="BV295" i="1"/>
  <c r="BW295" i="1"/>
  <c r="BU290" i="1"/>
  <c r="BW290" i="1"/>
  <c r="BV285" i="1"/>
  <c r="BW285" i="1"/>
  <c r="BV280" i="1"/>
  <c r="BW280" i="1"/>
  <c r="BV276" i="1"/>
  <c r="BW276" i="1"/>
  <c r="BS271" i="1"/>
  <c r="BW271" i="1"/>
  <c r="BU266" i="1"/>
  <c r="BW266" i="1"/>
  <c r="BV261" i="1"/>
  <c r="BW261" i="1"/>
  <c r="BS255" i="1"/>
  <c r="BW255" i="1"/>
  <c r="BU243" i="1"/>
  <c r="BW243" i="1"/>
  <c r="BU238" i="1"/>
  <c r="BW238" i="1"/>
  <c r="BR235" i="1"/>
  <c r="BV235" i="1"/>
  <c r="BV230" i="1"/>
  <c r="BW230" i="1"/>
  <c r="BV226" i="1"/>
  <c r="BW226" i="1"/>
  <c r="BV221" i="1"/>
  <c r="BW221" i="1"/>
  <c r="BU217" i="1"/>
  <c r="BW217" i="1"/>
  <c r="BU213" i="1"/>
  <c r="BW213" i="1"/>
  <c r="BU209" i="1"/>
  <c r="BW209" i="1"/>
  <c r="BV205" i="1"/>
  <c r="BW205" i="1"/>
  <c r="BU203" i="1"/>
  <c r="BW203" i="1"/>
  <c r="BV203" i="1"/>
  <c r="BV198" i="1"/>
  <c r="BW198" i="1"/>
  <c r="BV192" i="1"/>
  <c r="BW192" i="1"/>
  <c r="BV176" i="1"/>
  <c r="BW176" i="1"/>
  <c r="BW199" i="1"/>
  <c r="BV267" i="1"/>
  <c r="BW481" i="1"/>
  <c r="BW431" i="1"/>
  <c r="BW378" i="1"/>
  <c r="BW328" i="1"/>
  <c r="BW275" i="1"/>
  <c r="BW225" i="1"/>
  <c r="BW175" i="1"/>
  <c r="BU498" i="1"/>
  <c r="BW498" i="1"/>
  <c r="BT494" i="1"/>
  <c r="BW494" i="1"/>
  <c r="BV490" i="1"/>
  <c r="BW490" i="1"/>
  <c r="BV486" i="1"/>
  <c r="BW486" i="1"/>
  <c r="BU483" i="1"/>
  <c r="BV483" i="1"/>
  <c r="BW483" i="1"/>
  <c r="BT479" i="1"/>
  <c r="BW479" i="1"/>
  <c r="BU475" i="1"/>
  <c r="BW475" i="1"/>
  <c r="BS471" i="1"/>
  <c r="BW471" i="1"/>
  <c r="BP468" i="1"/>
  <c r="BW468" i="1"/>
  <c r="BS465" i="1"/>
  <c r="BW465" i="1"/>
  <c r="BW460" i="1"/>
  <c r="BV460" i="1"/>
  <c r="BU457" i="1"/>
  <c r="BW457" i="1"/>
  <c r="BW451" i="1"/>
  <c r="BV451" i="1"/>
  <c r="BU446" i="1"/>
  <c r="BW446" i="1"/>
  <c r="BV437" i="1"/>
  <c r="BW437" i="1"/>
  <c r="BV426" i="1"/>
  <c r="BW426" i="1"/>
  <c r="BT421" i="1"/>
  <c r="BW421" i="1"/>
  <c r="BV413" i="1"/>
  <c r="BW413" i="1"/>
  <c r="BV408" i="1"/>
  <c r="BW408" i="1"/>
  <c r="BU405" i="1"/>
  <c r="BW405" i="1"/>
  <c r="BV400" i="1"/>
  <c r="BW400" i="1"/>
  <c r="BS396" i="1"/>
  <c r="BW396" i="1"/>
  <c r="BV396" i="1"/>
  <c r="BU393" i="1"/>
  <c r="BW393" i="1"/>
  <c r="BV390" i="1"/>
  <c r="BW390" i="1"/>
  <c r="BS386" i="1"/>
  <c r="BW386" i="1"/>
  <c r="BV382" i="1"/>
  <c r="BW382" i="1"/>
  <c r="BU379" i="1"/>
  <c r="BW379" i="1"/>
  <c r="BV375" i="1"/>
  <c r="BW375" i="1"/>
  <c r="BV373" i="1"/>
  <c r="BW373" i="1"/>
  <c r="BV368" i="1"/>
  <c r="BW368" i="1"/>
  <c r="BU363" i="1"/>
  <c r="BV363" i="1"/>
  <c r="BV358" i="1"/>
  <c r="BW358" i="1"/>
  <c r="BV349" i="1"/>
  <c r="BW349" i="1"/>
  <c r="BU345" i="1"/>
  <c r="BW345" i="1"/>
  <c r="BV341" i="1"/>
  <c r="BW341" i="1"/>
  <c r="BV336" i="1"/>
  <c r="BW336" i="1"/>
  <c r="BU329" i="1"/>
  <c r="BW329" i="1"/>
  <c r="BV325" i="1"/>
  <c r="BW325" i="1"/>
  <c r="BU321" i="1"/>
  <c r="BW321" i="1"/>
  <c r="BS318" i="1"/>
  <c r="BW318" i="1"/>
  <c r="BU315" i="1"/>
  <c r="BW315" i="1"/>
  <c r="BV310" i="1"/>
  <c r="BW310" i="1"/>
  <c r="BV306" i="1"/>
  <c r="BW306" i="1"/>
  <c r="BV301" i="1"/>
  <c r="BW301" i="1"/>
  <c r="BS298" i="1"/>
  <c r="BW298" i="1"/>
  <c r="BV294" i="1"/>
  <c r="BW294" i="1"/>
  <c r="BT283" i="1"/>
  <c r="BW283" i="1"/>
  <c r="BV269" i="1"/>
  <c r="BW269" i="1"/>
  <c r="BU265" i="1"/>
  <c r="BW265" i="1"/>
  <c r="BV256" i="1"/>
  <c r="BW256" i="1"/>
  <c r="BU253" i="1"/>
  <c r="BW253" i="1"/>
  <c r="BV248" i="1"/>
  <c r="BW248" i="1"/>
  <c r="BV244" i="1"/>
  <c r="BW244" i="1"/>
  <c r="BU241" i="1"/>
  <c r="BW241" i="1"/>
  <c r="BS236" i="1"/>
  <c r="BW236" i="1"/>
  <c r="BV236" i="1"/>
  <c r="BV232" i="1"/>
  <c r="BW232" i="1"/>
  <c r="BW228" i="1"/>
  <c r="BV228" i="1"/>
  <c r="BT222" i="1"/>
  <c r="BW222" i="1"/>
  <c r="BU219" i="1"/>
  <c r="BW219" i="1"/>
  <c r="BV215" i="1"/>
  <c r="BW215" i="1"/>
  <c r="BV208" i="1"/>
  <c r="BW208" i="1"/>
  <c r="BU204" i="1"/>
  <c r="BW204" i="1"/>
  <c r="BV204" i="1"/>
  <c r="BU201" i="1"/>
  <c r="BW201" i="1"/>
  <c r="BV197" i="1"/>
  <c r="BW197" i="1"/>
  <c r="BV194" i="1"/>
  <c r="BW194" i="1"/>
  <c r="BU189" i="1"/>
  <c r="BW189" i="1"/>
  <c r="BT174" i="1"/>
  <c r="BW174" i="1"/>
  <c r="BW402" i="1"/>
  <c r="BW299" i="1"/>
  <c r="BW249" i="1"/>
  <c r="BW186" i="1"/>
  <c r="BV260" i="1"/>
  <c r="BW480" i="1"/>
  <c r="BW377" i="1"/>
  <c r="BW327" i="1"/>
  <c r="BW274" i="1"/>
  <c r="BW224" i="1"/>
  <c r="BW171" i="1"/>
  <c r="BV500" i="1"/>
  <c r="BW500" i="1"/>
  <c r="BU497" i="1"/>
  <c r="BW497" i="1"/>
  <c r="BV493" i="1"/>
  <c r="BW493" i="1"/>
  <c r="BV489" i="1"/>
  <c r="BW489" i="1"/>
  <c r="BV485" i="1"/>
  <c r="BW485" i="1"/>
  <c r="BU482" i="1"/>
  <c r="BW482" i="1"/>
  <c r="BV477" i="1"/>
  <c r="BW477" i="1"/>
  <c r="BU473" i="1"/>
  <c r="BW473" i="1"/>
  <c r="BT464" i="1"/>
  <c r="BW464" i="1"/>
  <c r="BP452" i="1"/>
  <c r="BW452" i="1"/>
  <c r="BV452" i="1"/>
  <c r="BV447" i="1"/>
  <c r="BW447" i="1"/>
  <c r="BP444" i="1"/>
  <c r="BW444" i="1"/>
  <c r="BS439" i="1"/>
  <c r="BW439" i="1"/>
  <c r="BV435" i="1"/>
  <c r="BW435" i="1"/>
  <c r="BU432" i="1"/>
  <c r="BW432" i="1"/>
  <c r="BU427" i="1"/>
  <c r="BV427" i="1"/>
  <c r="BV423" i="1"/>
  <c r="BW423" i="1"/>
  <c r="BW420" i="1"/>
  <c r="BV420" i="1"/>
  <c r="BT415" i="1"/>
  <c r="BW415" i="1"/>
  <c r="BT411" i="1"/>
  <c r="BW411" i="1"/>
  <c r="BV406" i="1"/>
  <c r="BW406" i="1"/>
  <c r="BV404" i="1"/>
  <c r="BW404" i="1"/>
  <c r="BV401" i="1"/>
  <c r="BW401" i="1"/>
  <c r="BU395" i="1"/>
  <c r="BV395" i="1"/>
  <c r="BW395" i="1"/>
  <c r="BV394" i="1"/>
  <c r="BW394" i="1"/>
  <c r="BV384" i="1"/>
  <c r="BW384" i="1"/>
  <c r="BV381" i="1"/>
  <c r="BW381" i="1"/>
  <c r="BV372" i="1"/>
  <c r="BW372" i="1"/>
  <c r="BV362" i="1"/>
  <c r="BW362" i="1"/>
  <c r="BV357" i="1"/>
  <c r="BW357" i="1"/>
  <c r="BU347" i="1"/>
  <c r="BW347" i="1"/>
  <c r="BV343" i="1"/>
  <c r="BW343" i="1"/>
  <c r="BV340" i="1"/>
  <c r="BW340" i="1"/>
  <c r="BV337" i="1"/>
  <c r="BW337" i="1"/>
  <c r="BV333" i="1"/>
  <c r="BW333" i="1"/>
  <c r="BS331" i="1"/>
  <c r="BW331" i="1"/>
  <c r="BV331" i="1"/>
  <c r="BQ326" i="1"/>
  <c r="BW326" i="1"/>
  <c r="BS323" i="1"/>
  <c r="BV323" i="1"/>
  <c r="BW323" i="1"/>
  <c r="BU319" i="1"/>
  <c r="BW319" i="1"/>
  <c r="BV308" i="1"/>
  <c r="BW308" i="1"/>
  <c r="BU297" i="1"/>
  <c r="BW297" i="1"/>
  <c r="BU292" i="1"/>
  <c r="BW292" i="1"/>
  <c r="BV292" i="1"/>
  <c r="BT284" i="1"/>
  <c r="BW284" i="1"/>
  <c r="BT279" i="1"/>
  <c r="BW279" i="1"/>
  <c r="BV277" i="1"/>
  <c r="BW277" i="1"/>
  <c r="BV272" i="1"/>
  <c r="BW272" i="1"/>
  <c r="BU268" i="1"/>
  <c r="BW268" i="1"/>
  <c r="BV268" i="1"/>
  <c r="BU259" i="1"/>
  <c r="BW259" i="1"/>
  <c r="BV259" i="1"/>
  <c r="BS254" i="1"/>
  <c r="BW254" i="1"/>
  <c r="BU252" i="1"/>
  <c r="BW252" i="1"/>
  <c r="BV247" i="1"/>
  <c r="BW247" i="1"/>
  <c r="BU233" i="1"/>
  <c r="BW233" i="1"/>
  <c r="BU202" i="1"/>
  <c r="BW202" i="1"/>
  <c r="BV172" i="1"/>
  <c r="BW467" i="1"/>
  <c r="BW417" i="1"/>
  <c r="BW367" i="1"/>
  <c r="BW314" i="1"/>
  <c r="BW264" i="1"/>
  <c r="BW211" i="1"/>
  <c r="BV171" i="1"/>
  <c r="BW466" i="1"/>
  <c r="BW416" i="1"/>
  <c r="BW363" i="1"/>
  <c r="BW313" i="1"/>
  <c r="BW263" i="1"/>
  <c r="BW210" i="1"/>
  <c r="BS163" i="1"/>
  <c r="BV163" i="1"/>
  <c r="BT158" i="1"/>
  <c r="BW158" i="1"/>
  <c r="BS142" i="1"/>
  <c r="BW142" i="1"/>
  <c r="BV133" i="1"/>
  <c r="BW133" i="1"/>
  <c r="BS119" i="1"/>
  <c r="BW119" i="1"/>
  <c r="BT110" i="1"/>
  <c r="BW110" i="1"/>
  <c r="BS102" i="1"/>
  <c r="BW102" i="1"/>
  <c r="BP44" i="1"/>
  <c r="BW44" i="1"/>
  <c r="BV157" i="1"/>
  <c r="BW157" i="1"/>
  <c r="BU141" i="1"/>
  <c r="BW141" i="1"/>
  <c r="BP132" i="1"/>
  <c r="BW132" i="1"/>
  <c r="BS127" i="1"/>
  <c r="BW127" i="1"/>
  <c r="BP116" i="1"/>
  <c r="BW116" i="1"/>
  <c r="BP108" i="1"/>
  <c r="BW108" i="1"/>
  <c r="BS95" i="1"/>
  <c r="BT95" i="1"/>
  <c r="BW95" i="1"/>
  <c r="BS84" i="1"/>
  <c r="BW84" i="1"/>
  <c r="BU165" i="1"/>
  <c r="BW165" i="1"/>
  <c r="BV151" i="1"/>
  <c r="BW151" i="1"/>
  <c r="BS148" i="1"/>
  <c r="BW148" i="1"/>
  <c r="BS143" i="1"/>
  <c r="BW143" i="1"/>
  <c r="BT134" i="1"/>
  <c r="BW134" i="1"/>
  <c r="BS126" i="1"/>
  <c r="BW126" i="1"/>
  <c r="BT124" i="1"/>
  <c r="BW124" i="1"/>
  <c r="BV117" i="1"/>
  <c r="BW117" i="1"/>
  <c r="BV111" i="1"/>
  <c r="BW111" i="1"/>
  <c r="BS103" i="1"/>
  <c r="BW103" i="1"/>
  <c r="BP100" i="1"/>
  <c r="BW100" i="1"/>
  <c r="BV100" i="1"/>
  <c r="BV96" i="1"/>
  <c r="BT96" i="1"/>
  <c r="BT94" i="1"/>
  <c r="BW94" i="1"/>
  <c r="BP92" i="1"/>
  <c r="BW92" i="1"/>
  <c r="BV85" i="1"/>
  <c r="BW85" i="1"/>
  <c r="BS79" i="1"/>
  <c r="BW79" i="1"/>
  <c r="BS78" i="1"/>
  <c r="BW78" i="1"/>
  <c r="BP76" i="1"/>
  <c r="BW76" i="1"/>
  <c r="BV76" i="1"/>
  <c r="BU71" i="1"/>
  <c r="BW71" i="1"/>
  <c r="BV69" i="1"/>
  <c r="BW69" i="1"/>
  <c r="BS63" i="1"/>
  <c r="BW63" i="1"/>
  <c r="BV61" i="1"/>
  <c r="BW61" i="1"/>
  <c r="BP60" i="1"/>
  <c r="BW60" i="1"/>
  <c r="BT54" i="1"/>
  <c r="BW54" i="1"/>
  <c r="BP52" i="1"/>
  <c r="BW52" i="1"/>
  <c r="BQ46" i="1"/>
  <c r="BW46" i="1"/>
  <c r="BV45" i="1"/>
  <c r="BW45" i="1"/>
  <c r="BS39" i="1"/>
  <c r="BW39" i="1"/>
  <c r="BU37" i="1"/>
  <c r="BW37" i="1"/>
  <c r="BP36" i="1"/>
  <c r="BW36" i="1"/>
  <c r="BV36" i="1"/>
  <c r="BT30" i="1"/>
  <c r="BW30" i="1"/>
  <c r="BP28" i="1"/>
  <c r="BW28" i="1"/>
  <c r="BV22" i="1"/>
  <c r="BW22" i="1"/>
  <c r="BV44" i="1"/>
  <c r="BW159" i="1"/>
  <c r="BW144" i="1"/>
  <c r="BW128" i="1"/>
  <c r="BW112" i="1"/>
  <c r="BW96" i="1"/>
  <c r="BW80" i="1"/>
  <c r="BW64" i="1"/>
  <c r="BW32" i="1"/>
  <c r="BT136" i="1"/>
  <c r="BV132" i="1"/>
  <c r="BV43" i="1"/>
  <c r="BW155" i="1"/>
  <c r="BW139" i="1"/>
  <c r="BW123" i="1"/>
  <c r="BW107" i="1"/>
  <c r="BW91" i="1"/>
  <c r="BW75" i="1"/>
  <c r="BW59" i="1"/>
  <c r="BW43" i="1"/>
  <c r="BW31" i="1"/>
  <c r="BV131" i="1"/>
  <c r="BW168" i="1"/>
  <c r="BW154" i="1"/>
  <c r="BW138" i="1"/>
  <c r="BW122" i="1"/>
  <c r="BW106" i="1"/>
  <c r="BW90" i="1"/>
  <c r="BW74" i="1"/>
  <c r="BW58" i="1"/>
  <c r="BW42" i="1"/>
  <c r="BW27" i="1"/>
  <c r="BU131" i="1"/>
  <c r="BV108" i="1"/>
  <c r="BW167" i="1"/>
  <c r="BW153" i="1"/>
  <c r="BW137" i="1"/>
  <c r="BW121" i="1"/>
  <c r="BW105" i="1"/>
  <c r="BW89" i="1"/>
  <c r="BW73" i="1"/>
  <c r="BW57" i="1"/>
  <c r="BW41" i="1"/>
  <c r="BW26" i="1"/>
  <c r="BV166" i="1"/>
  <c r="BW166" i="1"/>
  <c r="BP156" i="1"/>
  <c r="BW156" i="1"/>
  <c r="BQ150" i="1"/>
  <c r="BW150" i="1"/>
  <c r="BU125" i="1"/>
  <c r="BW125" i="1"/>
  <c r="BT118" i="1"/>
  <c r="BW118" i="1"/>
  <c r="BU109" i="1"/>
  <c r="BW109" i="1"/>
  <c r="BU101" i="1"/>
  <c r="BW101" i="1"/>
  <c r="BV93" i="1"/>
  <c r="BW93" i="1"/>
  <c r="BT87" i="1"/>
  <c r="BW87" i="1"/>
  <c r="BU77" i="1"/>
  <c r="BW77" i="1"/>
  <c r="BQ70" i="1"/>
  <c r="BW70" i="1"/>
  <c r="BP68" i="1"/>
  <c r="BW68" i="1"/>
  <c r="BT62" i="1"/>
  <c r="BW62" i="1"/>
  <c r="BS55" i="1"/>
  <c r="BW55" i="1"/>
  <c r="BV53" i="1"/>
  <c r="BW53" i="1"/>
  <c r="BS47" i="1"/>
  <c r="BW47" i="1"/>
  <c r="BU38" i="1"/>
  <c r="BW38" i="1"/>
  <c r="BV29" i="1"/>
  <c r="BW29" i="1"/>
  <c r="BS23" i="1"/>
  <c r="BW23" i="1"/>
  <c r="BV21" i="1"/>
  <c r="BW21" i="1"/>
  <c r="BV139" i="1"/>
  <c r="BW48" i="1"/>
  <c r="BU127" i="1"/>
  <c r="BV107" i="1"/>
  <c r="BW163" i="1"/>
  <c r="BW152" i="1"/>
  <c r="BW136" i="1"/>
  <c r="BW120" i="1"/>
  <c r="BW104" i="1"/>
  <c r="BW88" i="1"/>
  <c r="BW72" i="1"/>
  <c r="BW56" i="1"/>
  <c r="BW40" i="1"/>
  <c r="BW25" i="1"/>
  <c r="BW164" i="1"/>
  <c r="BV164" i="1"/>
  <c r="BT149" i="1"/>
  <c r="BW149" i="1"/>
  <c r="BP140" i="1"/>
  <c r="BW140" i="1"/>
  <c r="BV140" i="1"/>
  <c r="BT135" i="1"/>
  <c r="BW135" i="1"/>
  <c r="BV86" i="1"/>
  <c r="BW86" i="1"/>
  <c r="BU36" i="1"/>
  <c r="BV75" i="1"/>
  <c r="BW162" i="1"/>
  <c r="BW147" i="1"/>
  <c r="BW131" i="1"/>
  <c r="BW115" i="1"/>
  <c r="BW99" i="1"/>
  <c r="BW83" i="1"/>
  <c r="BW51" i="1"/>
  <c r="BW35" i="1"/>
  <c r="BW24" i="1"/>
  <c r="BT46" i="1"/>
  <c r="BV412" i="1"/>
  <c r="BV348" i="1"/>
  <c r="BV284" i="1"/>
  <c r="BV220" i="1"/>
  <c r="BV156" i="1"/>
  <c r="BV60" i="1"/>
  <c r="BT37" i="1"/>
  <c r="BU100" i="1"/>
  <c r="BV475" i="1"/>
  <c r="BV443" i="1"/>
  <c r="BV411" i="1"/>
  <c r="BV379" i="1"/>
  <c r="BV347" i="1"/>
  <c r="BV315" i="1"/>
  <c r="BV283" i="1"/>
  <c r="BV251" i="1"/>
  <c r="BV219" i="1"/>
  <c r="BV187" i="1"/>
  <c r="BV155" i="1"/>
  <c r="BV123" i="1"/>
  <c r="BV91" i="1"/>
  <c r="BV59" i="1"/>
  <c r="BV27" i="1"/>
  <c r="BR58" i="1"/>
  <c r="BU102" i="1"/>
  <c r="BV444" i="1"/>
  <c r="BV316" i="1"/>
  <c r="BV252" i="1"/>
  <c r="BV188" i="1"/>
  <c r="BV124" i="1"/>
  <c r="BV28" i="1"/>
  <c r="BT495" i="1"/>
  <c r="BU63" i="1"/>
  <c r="BV468" i="1"/>
  <c r="BV212" i="1"/>
  <c r="BV148" i="1"/>
  <c r="BV116" i="1"/>
  <c r="BV84" i="1"/>
  <c r="BV52" i="1"/>
  <c r="BV92" i="1"/>
  <c r="BT430" i="1"/>
  <c r="BU383" i="1"/>
  <c r="BU62" i="1"/>
  <c r="BV467" i="1"/>
  <c r="BV403" i="1"/>
  <c r="BV371" i="1"/>
  <c r="BV339" i="1"/>
  <c r="BV307" i="1"/>
  <c r="BV275" i="1"/>
  <c r="BV243" i="1"/>
  <c r="BV211" i="1"/>
  <c r="BV147" i="1"/>
  <c r="BV115" i="1"/>
  <c r="BV83" i="1"/>
  <c r="BV51" i="1"/>
  <c r="BV499" i="1"/>
  <c r="BS162" i="1"/>
  <c r="BT368" i="1"/>
  <c r="BT127" i="1"/>
  <c r="BT72" i="1"/>
  <c r="BT36" i="1"/>
  <c r="BU156" i="1"/>
  <c r="BU126" i="1"/>
  <c r="BU87" i="1"/>
  <c r="BU60" i="1"/>
  <c r="BV498" i="1"/>
  <c r="BV482" i="1"/>
  <c r="BV474" i="1"/>
  <c r="BV466" i="1"/>
  <c r="BV458" i="1"/>
  <c r="BV450" i="1"/>
  <c r="BV442" i="1"/>
  <c r="BV418" i="1"/>
  <c r="BV402" i="1"/>
  <c r="BV386" i="1"/>
  <c r="BV378" i="1"/>
  <c r="BV370" i="1"/>
  <c r="BV354" i="1"/>
  <c r="BV346" i="1"/>
  <c r="BV338" i="1"/>
  <c r="BV330" i="1"/>
  <c r="BV322" i="1"/>
  <c r="BV298" i="1"/>
  <c r="BV290" i="1"/>
  <c r="BV274" i="1"/>
  <c r="BV266" i="1"/>
  <c r="BV258" i="1"/>
  <c r="BV250" i="1"/>
  <c r="BV242" i="1"/>
  <c r="BV234" i="1"/>
  <c r="BV218" i="1"/>
  <c r="BV210" i="1"/>
  <c r="BV202" i="1"/>
  <c r="BV178" i="1"/>
  <c r="BV170" i="1"/>
  <c r="BV162" i="1"/>
  <c r="BV154" i="1"/>
  <c r="BV146" i="1"/>
  <c r="BV138" i="1"/>
  <c r="BV130" i="1"/>
  <c r="BV114" i="1"/>
  <c r="BV106" i="1"/>
  <c r="BV98" i="1"/>
  <c r="BV90" i="1"/>
  <c r="BV82" i="1"/>
  <c r="BV58" i="1"/>
  <c r="BV50" i="1"/>
  <c r="BV42" i="1"/>
  <c r="BV26" i="1"/>
  <c r="BS129" i="1"/>
  <c r="BT317" i="1"/>
  <c r="BT126" i="1"/>
  <c r="BT71" i="1"/>
  <c r="BT32" i="1"/>
  <c r="BU334" i="1"/>
  <c r="BU147" i="1"/>
  <c r="BU124" i="1"/>
  <c r="BU86" i="1"/>
  <c r="BU55" i="1"/>
  <c r="BV497" i="1"/>
  <c r="BV481" i="1"/>
  <c r="BV473" i="1"/>
  <c r="BV465" i="1"/>
  <c r="BV457" i="1"/>
  <c r="BV449" i="1"/>
  <c r="BV441" i="1"/>
  <c r="BV433" i="1"/>
  <c r="BV425" i="1"/>
  <c r="BV417" i="1"/>
  <c r="BV393" i="1"/>
  <c r="BV377" i="1"/>
  <c r="BV369" i="1"/>
  <c r="BV353" i="1"/>
  <c r="BV345" i="1"/>
  <c r="BV329" i="1"/>
  <c r="BV321" i="1"/>
  <c r="BV313" i="1"/>
  <c r="BV305" i="1"/>
  <c r="BV297" i="1"/>
  <c r="BV289" i="1"/>
  <c r="BV265" i="1"/>
  <c r="BV249" i="1"/>
  <c r="BV241" i="1"/>
  <c r="BV233" i="1"/>
  <c r="BV217" i="1"/>
  <c r="BV209" i="1"/>
  <c r="BV201" i="1"/>
  <c r="BV185" i="1"/>
  <c r="BV177" i="1"/>
  <c r="BV169" i="1"/>
  <c r="BV153" i="1"/>
  <c r="BV145" i="1"/>
  <c r="BV137" i="1"/>
  <c r="BV121" i="1"/>
  <c r="BV113" i="1"/>
  <c r="BV105" i="1"/>
  <c r="BV89" i="1"/>
  <c r="BV81" i="1"/>
  <c r="BV73" i="1"/>
  <c r="BV57" i="1"/>
  <c r="BV49" i="1"/>
  <c r="BV41" i="1"/>
  <c r="BV25" i="1"/>
  <c r="BV491" i="1"/>
  <c r="BS116" i="1"/>
  <c r="BT255" i="1"/>
  <c r="BT125" i="1"/>
  <c r="BT70" i="1"/>
  <c r="BU495" i="1"/>
  <c r="BU307" i="1"/>
  <c r="BU143" i="1"/>
  <c r="BU119" i="1"/>
  <c r="BU84" i="1"/>
  <c r="BU46" i="1"/>
  <c r="BV496" i="1"/>
  <c r="BV464" i="1"/>
  <c r="BV440" i="1"/>
  <c r="BV432" i="1"/>
  <c r="BV320" i="1"/>
  <c r="BV224" i="1"/>
  <c r="BV184" i="1"/>
  <c r="BV160" i="1"/>
  <c r="BV88" i="1"/>
  <c r="BV72" i="1"/>
  <c r="BR374" i="1"/>
  <c r="BS100" i="1"/>
  <c r="BT109" i="1"/>
  <c r="BT63" i="1"/>
  <c r="BU478" i="1"/>
  <c r="BU284" i="1"/>
  <c r="BU142" i="1"/>
  <c r="BU110" i="1"/>
  <c r="BU79" i="1"/>
  <c r="BU44" i="1"/>
  <c r="BV495" i="1"/>
  <c r="BV479" i="1"/>
  <c r="BV471" i="1"/>
  <c r="BV455" i="1"/>
  <c r="BV439" i="1"/>
  <c r="BV415" i="1"/>
  <c r="BV399" i="1"/>
  <c r="BV367" i="1"/>
  <c r="BV351" i="1"/>
  <c r="BV335" i="1"/>
  <c r="BV319" i="1"/>
  <c r="BV303" i="1"/>
  <c r="BV287" i="1"/>
  <c r="BV279" i="1"/>
  <c r="BV271" i="1"/>
  <c r="BV255" i="1"/>
  <c r="BV239" i="1"/>
  <c r="BV223" i="1"/>
  <c r="BV207" i="1"/>
  <c r="BV191" i="1"/>
  <c r="BV175" i="1"/>
  <c r="BV159" i="1"/>
  <c r="BV143" i="1"/>
  <c r="BV135" i="1"/>
  <c r="BV127" i="1"/>
  <c r="BV119" i="1"/>
  <c r="BV103" i="1"/>
  <c r="BV95" i="1"/>
  <c r="BV87" i="1"/>
  <c r="BV79" i="1"/>
  <c r="BV71" i="1"/>
  <c r="BV63" i="1"/>
  <c r="BV55" i="1"/>
  <c r="BV47" i="1"/>
  <c r="BV39" i="1"/>
  <c r="BV31" i="1"/>
  <c r="BV23" i="1"/>
  <c r="BR125" i="1"/>
  <c r="BS52" i="1"/>
  <c r="BT101" i="1"/>
  <c r="BT60" i="1"/>
  <c r="BU455" i="1"/>
  <c r="BU255" i="1"/>
  <c r="BU140" i="1"/>
  <c r="BU108" i="1"/>
  <c r="BU78" i="1"/>
  <c r="BU39" i="1"/>
  <c r="BV494" i="1"/>
  <c r="BV478" i="1"/>
  <c r="BV470" i="1"/>
  <c r="BV454" i="1"/>
  <c r="BV446" i="1"/>
  <c r="BV430" i="1"/>
  <c r="BV414" i="1"/>
  <c r="BV398" i="1"/>
  <c r="BV366" i="1"/>
  <c r="BV350" i="1"/>
  <c r="BV334" i="1"/>
  <c r="BV326" i="1"/>
  <c r="BV318" i="1"/>
  <c r="BV286" i="1"/>
  <c r="BV270" i="1"/>
  <c r="BV254" i="1"/>
  <c r="BV238" i="1"/>
  <c r="BV222" i="1"/>
  <c r="BV214" i="1"/>
  <c r="BV206" i="1"/>
  <c r="BV190" i="1"/>
  <c r="BV174" i="1"/>
  <c r="BV158" i="1"/>
  <c r="BV150" i="1"/>
  <c r="BV142" i="1"/>
  <c r="BV134" i="1"/>
  <c r="BV126" i="1"/>
  <c r="BV118" i="1"/>
  <c r="BV110" i="1"/>
  <c r="BV102" i="1"/>
  <c r="BV94" i="1"/>
  <c r="BV78" i="1"/>
  <c r="BV70" i="1"/>
  <c r="BV62" i="1"/>
  <c r="BV54" i="1"/>
  <c r="BV46" i="1"/>
  <c r="BV38" i="1"/>
  <c r="BV30" i="1"/>
  <c r="BR59" i="1"/>
  <c r="BS36" i="1"/>
  <c r="BT150" i="1"/>
  <c r="BT100" i="1"/>
  <c r="BT47" i="1"/>
  <c r="BU235" i="1"/>
  <c r="BU139" i="1"/>
  <c r="BU103" i="1"/>
  <c r="BU68" i="1"/>
  <c r="BV461" i="1"/>
  <c r="BV421" i="1"/>
  <c r="BV405" i="1"/>
  <c r="BV397" i="1"/>
  <c r="BV317" i="1"/>
  <c r="BV293" i="1"/>
  <c r="BV253" i="1"/>
  <c r="BV213" i="1"/>
  <c r="BV189" i="1"/>
  <c r="BV165" i="1"/>
  <c r="BV149" i="1"/>
  <c r="BV141" i="1"/>
  <c r="BV125" i="1"/>
  <c r="BV109" i="1"/>
  <c r="BV101" i="1"/>
  <c r="BV77" i="1"/>
  <c r="BV37" i="1"/>
  <c r="BS500" i="1"/>
  <c r="BU500" i="1"/>
  <c r="BT493" i="1"/>
  <c r="BU493" i="1"/>
  <c r="BT490" i="1"/>
  <c r="BU490" i="1"/>
  <c r="BQ488" i="1"/>
  <c r="BU488" i="1"/>
  <c r="BS486" i="1"/>
  <c r="BT486" i="1"/>
  <c r="BU486" i="1"/>
  <c r="BS480" i="1"/>
  <c r="BT480" i="1"/>
  <c r="BT477" i="1"/>
  <c r="BU477" i="1"/>
  <c r="BS472" i="1"/>
  <c r="BU472" i="1"/>
  <c r="BS462" i="1"/>
  <c r="BU462" i="1"/>
  <c r="BT460" i="1"/>
  <c r="BU460" i="1"/>
  <c r="BS448" i="1"/>
  <c r="BU448" i="1"/>
  <c r="BR445" i="1"/>
  <c r="BU445" i="1"/>
  <c r="BT445" i="1"/>
  <c r="BS436" i="1"/>
  <c r="BU436" i="1"/>
  <c r="BT435" i="1"/>
  <c r="BU435" i="1"/>
  <c r="BS435" i="1"/>
  <c r="BS432" i="1"/>
  <c r="BT432" i="1"/>
  <c r="BS422" i="1"/>
  <c r="BU422" i="1"/>
  <c r="BT412" i="1"/>
  <c r="BS412" i="1"/>
  <c r="BT409" i="1"/>
  <c r="BU409" i="1"/>
  <c r="BS406" i="1"/>
  <c r="BT406" i="1"/>
  <c r="BU406" i="1"/>
  <c r="BS400" i="1"/>
  <c r="BU400" i="1"/>
  <c r="BR394" i="1"/>
  <c r="BU394" i="1"/>
  <c r="BS391" i="1"/>
  <c r="BU391" i="1"/>
  <c r="BT388" i="1"/>
  <c r="BU388" i="1"/>
  <c r="BT385" i="1"/>
  <c r="BU385" i="1"/>
  <c r="BS382" i="1"/>
  <c r="BT382" i="1"/>
  <c r="BT376" i="1"/>
  <c r="BU376" i="1"/>
  <c r="BS373" i="1"/>
  <c r="BU373" i="1"/>
  <c r="BS368" i="1"/>
  <c r="BU368" i="1"/>
  <c r="BT361" i="1"/>
  <c r="BU361" i="1"/>
  <c r="BS358" i="1"/>
  <c r="BU358" i="1"/>
  <c r="BS352" i="1"/>
  <c r="BU352" i="1"/>
  <c r="BU342" i="1"/>
  <c r="BT342" i="1"/>
  <c r="BT336" i="1"/>
  <c r="BU336" i="1"/>
  <c r="BS336" i="1"/>
  <c r="BS333" i="1"/>
  <c r="BU333" i="1"/>
  <c r="BS327" i="1"/>
  <c r="BT327" i="1"/>
  <c r="BU327" i="1"/>
  <c r="BT324" i="1"/>
  <c r="BU324" i="1"/>
  <c r="BS311" i="1"/>
  <c r="BU311" i="1"/>
  <c r="BS308" i="1"/>
  <c r="BU308" i="1"/>
  <c r="BT308" i="1"/>
  <c r="BS294" i="1"/>
  <c r="BT294" i="1"/>
  <c r="BU294" i="1"/>
  <c r="BS280" i="1"/>
  <c r="BU280" i="1"/>
  <c r="BT277" i="1"/>
  <c r="BU277" i="1"/>
  <c r="BT273" i="1"/>
  <c r="BU273" i="1"/>
  <c r="BQ264" i="1"/>
  <c r="BU264" i="1"/>
  <c r="BT264" i="1"/>
  <c r="BR261" i="1"/>
  <c r="BU261" i="1"/>
  <c r="BQ256" i="1"/>
  <c r="BU256" i="1"/>
  <c r="BS247" i="1"/>
  <c r="BU247" i="1"/>
  <c r="BP244" i="1"/>
  <c r="BT244" i="1"/>
  <c r="BU244" i="1"/>
  <c r="BS230" i="1"/>
  <c r="BU230" i="1"/>
  <c r="BT230" i="1"/>
  <c r="BP228" i="1"/>
  <c r="BU228" i="1"/>
  <c r="BR228" i="1"/>
  <c r="BT225" i="1"/>
  <c r="BU225" i="1"/>
  <c r="BS225" i="1"/>
  <c r="BS200" i="1"/>
  <c r="BU200" i="1"/>
  <c r="BT200" i="1"/>
  <c r="BT197" i="1"/>
  <c r="BU197" i="1"/>
  <c r="BT193" i="1"/>
  <c r="BU193" i="1"/>
  <c r="BT182" i="1"/>
  <c r="BU182" i="1"/>
  <c r="BP180" i="1"/>
  <c r="BU180" i="1"/>
  <c r="BS168" i="1"/>
  <c r="BU168" i="1"/>
  <c r="BS166" i="1"/>
  <c r="BT166" i="1"/>
  <c r="BU166" i="1"/>
  <c r="BP164" i="1"/>
  <c r="BU164" i="1"/>
  <c r="BS164" i="1"/>
  <c r="BT161" i="1"/>
  <c r="BU161" i="1"/>
  <c r="BS161" i="1"/>
  <c r="BT157" i="1"/>
  <c r="BU157" i="1"/>
  <c r="BS152" i="1"/>
  <c r="BU152" i="1"/>
  <c r="BT152" i="1"/>
  <c r="BR354" i="1"/>
  <c r="BT367" i="1"/>
  <c r="BT190" i="1"/>
  <c r="BU454" i="1"/>
  <c r="BU382" i="1"/>
  <c r="BU227" i="1"/>
  <c r="BU175" i="1"/>
  <c r="BT471" i="1"/>
  <c r="BU430" i="1"/>
  <c r="BU351" i="1"/>
  <c r="BU223" i="1"/>
  <c r="BS273" i="1"/>
  <c r="BT405" i="1"/>
  <c r="BT239" i="1"/>
  <c r="BU491" i="1"/>
  <c r="BU399" i="1"/>
  <c r="BR211" i="1"/>
  <c r="BT352" i="1"/>
  <c r="BU444" i="1"/>
  <c r="BU398" i="1"/>
  <c r="BU348" i="1"/>
  <c r="BU220" i="1"/>
  <c r="BU191" i="1"/>
  <c r="BQ174" i="1"/>
  <c r="BR172" i="1"/>
  <c r="BS258" i="1"/>
  <c r="BT455" i="1"/>
  <c r="BT396" i="1"/>
  <c r="BT333" i="1"/>
  <c r="BT280" i="1"/>
  <c r="BT223" i="1"/>
  <c r="BT180" i="1"/>
  <c r="BU464" i="1"/>
  <c r="BU396" i="1"/>
  <c r="BU367" i="1"/>
  <c r="BU318" i="1"/>
  <c r="BU291" i="1"/>
  <c r="BU190" i="1"/>
  <c r="BU163" i="1"/>
  <c r="BP492" i="1"/>
  <c r="BR492" i="1"/>
  <c r="BT489" i="1"/>
  <c r="BU489" i="1"/>
  <c r="BS487" i="1"/>
  <c r="BU487" i="1"/>
  <c r="BS485" i="1"/>
  <c r="BT485" i="1"/>
  <c r="BU485" i="1"/>
  <c r="BT476" i="1"/>
  <c r="BS476" i="1"/>
  <c r="BU476" i="1"/>
  <c r="BT465" i="1"/>
  <c r="BU465" i="1"/>
  <c r="BS461" i="1"/>
  <c r="BU461" i="1"/>
  <c r="BQ456" i="1"/>
  <c r="BT456" i="1"/>
  <c r="BT453" i="1"/>
  <c r="BU453" i="1"/>
  <c r="BT451" i="1"/>
  <c r="BU451" i="1"/>
  <c r="BS447" i="1"/>
  <c r="BU447" i="1"/>
  <c r="BT447" i="1"/>
  <c r="BS438" i="1"/>
  <c r="BU438" i="1"/>
  <c r="BU434" i="1"/>
  <c r="BS434" i="1"/>
  <c r="BS431" i="1"/>
  <c r="BT431" i="1"/>
  <c r="BR429" i="1"/>
  <c r="BU429" i="1"/>
  <c r="BT426" i="1"/>
  <c r="BU426" i="1"/>
  <c r="BS426" i="1"/>
  <c r="BS423" i="1"/>
  <c r="BU423" i="1"/>
  <c r="BU420" i="1"/>
  <c r="BT420" i="1"/>
  <c r="BS416" i="1"/>
  <c r="BU416" i="1"/>
  <c r="BT416" i="1"/>
  <c r="BT413" i="1"/>
  <c r="BU413" i="1"/>
  <c r="BT410" i="1"/>
  <c r="BU410" i="1"/>
  <c r="BS407" i="1"/>
  <c r="BT407" i="1"/>
  <c r="BU407" i="1"/>
  <c r="BP404" i="1"/>
  <c r="BU404" i="1"/>
  <c r="BT401" i="1"/>
  <c r="BU401" i="1"/>
  <c r="BS392" i="1"/>
  <c r="BU392" i="1"/>
  <c r="BT389" i="1"/>
  <c r="BU389" i="1"/>
  <c r="BT386" i="1"/>
  <c r="BU386" i="1"/>
  <c r="BS383" i="1"/>
  <c r="BT383" i="1"/>
  <c r="BP380" i="1"/>
  <c r="BT380" i="1"/>
  <c r="BQ374" i="1"/>
  <c r="BU374" i="1"/>
  <c r="BT365" i="1"/>
  <c r="BU365" i="1"/>
  <c r="BT362" i="1"/>
  <c r="BU362" i="1"/>
  <c r="BS359" i="1"/>
  <c r="BU359" i="1"/>
  <c r="BP356" i="1"/>
  <c r="BT356" i="1"/>
  <c r="BU356" i="1"/>
  <c r="BS343" i="1"/>
  <c r="BU343" i="1"/>
  <c r="BP340" i="1"/>
  <c r="BU340" i="1"/>
  <c r="BT337" i="1"/>
  <c r="BU337" i="1"/>
  <c r="BS337" i="1"/>
  <c r="BS328" i="1"/>
  <c r="BU328" i="1"/>
  <c r="BT328" i="1"/>
  <c r="BR325" i="1"/>
  <c r="BU325" i="1"/>
  <c r="BT310" i="1"/>
  <c r="BU310" i="1"/>
  <c r="BQ304" i="1"/>
  <c r="BU304" i="1"/>
  <c r="BT304" i="1"/>
  <c r="BS302" i="1"/>
  <c r="BT302" i="1"/>
  <c r="BS296" i="1"/>
  <c r="BU296" i="1"/>
  <c r="BS288" i="1"/>
  <c r="BU288" i="1"/>
  <c r="BT282" i="1"/>
  <c r="BU282" i="1"/>
  <c r="BT278" i="1"/>
  <c r="BU278" i="1"/>
  <c r="BS272" i="1"/>
  <c r="BU272" i="1"/>
  <c r="BS269" i="1"/>
  <c r="BT269" i="1"/>
  <c r="BU269" i="1"/>
  <c r="BS263" i="1"/>
  <c r="BU263" i="1"/>
  <c r="BT246" i="1"/>
  <c r="BU246" i="1"/>
  <c r="BT237" i="1"/>
  <c r="BU237" i="1"/>
  <c r="BS231" i="1"/>
  <c r="BU231" i="1"/>
  <c r="BT215" i="1"/>
  <c r="BU215" i="1"/>
  <c r="BP212" i="1"/>
  <c r="BU212" i="1"/>
  <c r="BP204" i="1"/>
  <c r="BT204" i="1"/>
  <c r="BR198" i="1"/>
  <c r="BT198" i="1"/>
  <c r="BU198" i="1"/>
  <c r="BT195" i="1"/>
  <c r="BS195" i="1"/>
  <c r="BS184" i="1"/>
  <c r="BU184" i="1"/>
  <c r="BT181" i="1"/>
  <c r="BU181" i="1"/>
  <c r="BU173" i="1"/>
  <c r="BT173" i="1"/>
  <c r="BS167" i="1"/>
  <c r="BU167" i="1"/>
  <c r="BS160" i="1"/>
  <c r="BU160" i="1"/>
  <c r="BT472" i="1"/>
  <c r="BT316" i="1"/>
  <c r="BU471" i="1"/>
  <c r="BU411" i="1"/>
  <c r="BU332" i="1"/>
  <c r="BU254" i="1"/>
  <c r="BT252" i="1"/>
  <c r="BU470" i="1"/>
  <c r="BU331" i="1"/>
  <c r="BU174" i="1"/>
  <c r="BT358" i="1"/>
  <c r="BT188" i="1"/>
  <c r="BU323" i="1"/>
  <c r="BU271" i="1"/>
  <c r="BU222" i="1"/>
  <c r="BU172" i="1"/>
  <c r="BQ246" i="1"/>
  <c r="BS460" i="1"/>
  <c r="BR158" i="1"/>
  <c r="BS385" i="1"/>
  <c r="BS212" i="1"/>
  <c r="BT500" i="1"/>
  <c r="BT444" i="1"/>
  <c r="BT392" i="1"/>
  <c r="BT332" i="1"/>
  <c r="BT165" i="1"/>
  <c r="BU480" i="1"/>
  <c r="BU459" i="1"/>
  <c r="BU440" i="1"/>
  <c r="BU415" i="1"/>
  <c r="BU366" i="1"/>
  <c r="BU316" i="1"/>
  <c r="BU287" i="1"/>
  <c r="BU188" i="1"/>
  <c r="BU159" i="1"/>
  <c r="BP484" i="1"/>
  <c r="BT484" i="1"/>
  <c r="BR469" i="1"/>
  <c r="BU469" i="1"/>
  <c r="BS463" i="1"/>
  <c r="BU463" i="1"/>
  <c r="BS446" i="1"/>
  <c r="BT446" i="1"/>
  <c r="BS437" i="1"/>
  <c r="BU437" i="1"/>
  <c r="BT424" i="1"/>
  <c r="BU424" i="1"/>
  <c r="BS421" i="1"/>
  <c r="BU421" i="1"/>
  <c r="BS408" i="1"/>
  <c r="BU408" i="1"/>
  <c r="BT408" i="1"/>
  <c r="BS397" i="1"/>
  <c r="BU397" i="1"/>
  <c r="BR390" i="1"/>
  <c r="BU390" i="1"/>
  <c r="BT387" i="1"/>
  <c r="BS387" i="1"/>
  <c r="BQ384" i="1"/>
  <c r="BU384" i="1"/>
  <c r="BT381" i="1"/>
  <c r="BU381" i="1"/>
  <c r="BS375" i="1"/>
  <c r="BU375" i="1"/>
  <c r="BS372" i="1"/>
  <c r="BU372" i="1"/>
  <c r="BT372" i="1"/>
  <c r="BQ360" i="1"/>
  <c r="BU360" i="1"/>
  <c r="BS357" i="1"/>
  <c r="BT357" i="1"/>
  <c r="BU357" i="1"/>
  <c r="BT349" i="1"/>
  <c r="BU349" i="1"/>
  <c r="BQ344" i="1"/>
  <c r="BU344" i="1"/>
  <c r="BT344" i="1"/>
  <c r="BR341" i="1"/>
  <c r="BU341" i="1"/>
  <c r="BT341" i="1"/>
  <c r="BT326" i="1"/>
  <c r="BU326" i="1"/>
  <c r="BS320" i="1"/>
  <c r="BU320" i="1"/>
  <c r="BT314" i="1"/>
  <c r="BU314" i="1"/>
  <c r="BS312" i="1"/>
  <c r="BU312" i="1"/>
  <c r="BS309" i="1"/>
  <c r="BU309" i="1"/>
  <c r="BU306" i="1"/>
  <c r="BS306" i="1"/>
  <c r="BS303" i="1"/>
  <c r="BT303" i="1"/>
  <c r="BR301" i="1"/>
  <c r="BU301" i="1"/>
  <c r="BT298" i="1"/>
  <c r="BU298" i="1"/>
  <c r="BS295" i="1"/>
  <c r="BU295" i="1"/>
  <c r="BS293" i="1"/>
  <c r="BU293" i="1"/>
  <c r="BT285" i="1"/>
  <c r="BU285" i="1"/>
  <c r="BT281" i="1"/>
  <c r="BU281" i="1"/>
  <c r="BS279" i="1"/>
  <c r="BU279" i="1"/>
  <c r="BP276" i="1"/>
  <c r="BU276" i="1"/>
  <c r="BS268" i="1"/>
  <c r="BT268" i="1"/>
  <c r="BR262" i="1"/>
  <c r="BU262" i="1"/>
  <c r="BT260" i="1"/>
  <c r="BU260" i="1"/>
  <c r="BT257" i="1"/>
  <c r="BU257" i="1"/>
  <c r="BS248" i="1"/>
  <c r="BU248" i="1"/>
  <c r="BT245" i="1"/>
  <c r="BU245" i="1"/>
  <c r="BU240" i="1"/>
  <c r="BT240" i="1"/>
  <c r="BT238" i="1"/>
  <c r="BR238" i="1"/>
  <c r="BT232" i="1"/>
  <c r="BU232" i="1"/>
  <c r="BU229" i="1"/>
  <c r="BT229" i="1"/>
  <c r="BU226" i="1"/>
  <c r="BS226" i="1"/>
  <c r="BS224" i="1"/>
  <c r="BU224" i="1"/>
  <c r="BT221" i="1"/>
  <c r="BU221" i="1"/>
  <c r="BU216" i="1"/>
  <c r="BT216" i="1"/>
  <c r="BQ214" i="1"/>
  <c r="BU214" i="1"/>
  <c r="BS208" i="1"/>
  <c r="BU208" i="1"/>
  <c r="BU205" i="1"/>
  <c r="BT205" i="1"/>
  <c r="BS199" i="1"/>
  <c r="BT199" i="1"/>
  <c r="BU199" i="1"/>
  <c r="BT196" i="1"/>
  <c r="BU196" i="1"/>
  <c r="BS196" i="1"/>
  <c r="BS194" i="1"/>
  <c r="BU194" i="1"/>
  <c r="BS192" i="1"/>
  <c r="BU192" i="1"/>
  <c r="BR186" i="1"/>
  <c r="BU186" i="1"/>
  <c r="BS183" i="1"/>
  <c r="BU183" i="1"/>
  <c r="BU176" i="1"/>
  <c r="BT176" i="1"/>
  <c r="BS151" i="1"/>
  <c r="BT151" i="1"/>
  <c r="BU151" i="1"/>
  <c r="BQ454" i="1"/>
  <c r="BS348" i="1"/>
  <c r="BT422" i="1"/>
  <c r="BT254" i="1"/>
  <c r="BT159" i="1"/>
  <c r="BU494" i="1"/>
  <c r="BU431" i="1"/>
  <c r="BU283" i="1"/>
  <c r="BR306" i="1"/>
  <c r="BT366" i="1"/>
  <c r="BT189" i="1"/>
  <c r="BU452" i="1"/>
  <c r="BU380" i="1"/>
  <c r="BU302" i="1"/>
  <c r="BS464" i="1"/>
  <c r="BT470" i="1"/>
  <c r="BT292" i="1"/>
  <c r="BU468" i="1"/>
  <c r="BU428" i="1"/>
  <c r="BU350" i="1"/>
  <c r="BU300" i="1"/>
  <c r="BU195" i="1"/>
  <c r="BS259" i="1"/>
  <c r="BT288" i="1"/>
  <c r="BR389" i="1"/>
  <c r="BS384" i="1"/>
  <c r="BT496" i="1"/>
  <c r="BT436" i="1"/>
  <c r="BT391" i="1"/>
  <c r="BT318" i="1"/>
  <c r="BT263" i="1"/>
  <c r="BT213" i="1"/>
  <c r="BT164" i="1"/>
  <c r="BU496" i="1"/>
  <c r="BU479" i="1"/>
  <c r="BU456" i="1"/>
  <c r="BU439" i="1"/>
  <c r="BU414" i="1"/>
  <c r="BU387" i="1"/>
  <c r="BU364" i="1"/>
  <c r="BU335" i="1"/>
  <c r="BU286" i="1"/>
  <c r="BU236" i="1"/>
  <c r="BU207" i="1"/>
  <c r="BU158" i="1"/>
  <c r="BT133" i="1"/>
  <c r="BU133" i="1"/>
  <c r="BT129" i="1"/>
  <c r="BU129" i="1"/>
  <c r="BR122" i="1"/>
  <c r="BU122" i="1"/>
  <c r="BS120" i="1"/>
  <c r="BU120" i="1"/>
  <c r="BS112" i="1"/>
  <c r="BU112" i="1"/>
  <c r="BS111" i="1"/>
  <c r="BT111" i="1"/>
  <c r="BR99" i="1"/>
  <c r="BU99" i="1"/>
  <c r="BT97" i="1"/>
  <c r="BU97" i="1"/>
  <c r="BT93" i="1"/>
  <c r="BU93" i="1"/>
  <c r="BR85" i="1"/>
  <c r="BU85" i="1"/>
  <c r="BT69" i="1"/>
  <c r="BU69" i="1"/>
  <c r="BT67" i="1"/>
  <c r="BU67" i="1"/>
  <c r="BT65" i="1"/>
  <c r="BU65" i="1"/>
  <c r="BS65" i="1"/>
  <c r="BR61" i="1"/>
  <c r="BT61" i="1"/>
  <c r="BU61" i="1"/>
  <c r="BT53" i="1"/>
  <c r="BU53" i="1"/>
  <c r="BT45" i="1"/>
  <c r="BU45" i="1"/>
  <c r="BS40" i="1"/>
  <c r="BU40" i="1"/>
  <c r="BS38" i="1"/>
  <c r="BT38" i="1"/>
  <c r="BT34" i="1"/>
  <c r="BU34" i="1"/>
  <c r="BT31" i="1"/>
  <c r="BU118" i="1"/>
  <c r="BU76" i="1"/>
  <c r="BU54" i="1"/>
  <c r="BT343" i="1"/>
  <c r="BQ280" i="1"/>
  <c r="BS257" i="1"/>
  <c r="BT228" i="1"/>
  <c r="BT112" i="1"/>
  <c r="BT84" i="1"/>
  <c r="BQ31" i="1"/>
  <c r="BR123" i="1"/>
  <c r="BS98" i="1"/>
  <c r="BT148" i="1"/>
  <c r="BT120" i="1"/>
  <c r="BT77" i="1"/>
  <c r="BT52" i="1"/>
  <c r="BU150" i="1"/>
  <c r="BU134" i="1"/>
  <c r="BU116" i="1"/>
  <c r="BU94" i="1"/>
  <c r="BU52" i="1"/>
  <c r="BU30" i="1"/>
  <c r="BR149" i="1"/>
  <c r="BU149" i="1"/>
  <c r="BS144" i="1"/>
  <c r="BU144" i="1"/>
  <c r="BS136" i="1"/>
  <c r="BU136" i="1"/>
  <c r="BS128" i="1"/>
  <c r="BU128" i="1"/>
  <c r="BT117" i="1"/>
  <c r="BU117" i="1"/>
  <c r="BS104" i="1"/>
  <c r="BU104" i="1"/>
  <c r="BS96" i="1"/>
  <c r="BU96" i="1"/>
  <c r="BS88" i="1"/>
  <c r="BU88" i="1"/>
  <c r="BQ86" i="1"/>
  <c r="BT86" i="1"/>
  <c r="BS80" i="1"/>
  <c r="BU80" i="1"/>
  <c r="BT74" i="1"/>
  <c r="BU74" i="1"/>
  <c r="BU66" i="1"/>
  <c r="BS66" i="1"/>
  <c r="BS64" i="1"/>
  <c r="BU64" i="1"/>
  <c r="BS56" i="1"/>
  <c r="BU56" i="1"/>
  <c r="BS48" i="1"/>
  <c r="BU48" i="1"/>
  <c r="BT35" i="1"/>
  <c r="BR35" i="1"/>
  <c r="BU35" i="1"/>
  <c r="BT33" i="1"/>
  <c r="BU33" i="1"/>
  <c r="BS32" i="1"/>
  <c r="BU32" i="1"/>
  <c r="BT29" i="1"/>
  <c r="BU29" i="1"/>
  <c r="BS24" i="1"/>
  <c r="BU24" i="1"/>
  <c r="BQ104" i="1"/>
  <c r="BR124" i="1"/>
  <c r="BS99" i="1"/>
  <c r="BT56" i="1"/>
  <c r="BU135" i="1"/>
  <c r="BU95" i="1"/>
  <c r="BU31" i="1"/>
  <c r="BP131" i="1"/>
  <c r="BR60" i="1"/>
  <c r="BS67" i="1"/>
  <c r="BT141" i="1"/>
  <c r="BT116" i="1"/>
  <c r="BT76" i="1"/>
  <c r="BT48" i="1"/>
  <c r="BU148" i="1"/>
  <c r="BU132" i="1"/>
  <c r="BU111" i="1"/>
  <c r="BU92" i="1"/>
  <c r="BU70" i="1"/>
  <c r="BU47" i="1"/>
  <c r="BU28" i="1"/>
  <c r="BT85" i="1"/>
  <c r="BT102" i="1"/>
  <c r="BQ448" i="1"/>
  <c r="BR477" i="1"/>
  <c r="BR302" i="1"/>
  <c r="BS490" i="1"/>
  <c r="BS411" i="1"/>
  <c r="BS376" i="1"/>
  <c r="BS284" i="1"/>
  <c r="BS256" i="1"/>
  <c r="BT468" i="1"/>
  <c r="BT440" i="1"/>
  <c r="BT429" i="1"/>
  <c r="BT404" i="1"/>
  <c r="BT390" i="1"/>
  <c r="BT340" i="1"/>
  <c r="BT312" i="1"/>
  <c r="BT301" i="1"/>
  <c r="BT287" i="1"/>
  <c r="BT276" i="1"/>
  <c r="BT262" i="1"/>
  <c r="BT248" i="1"/>
  <c r="BQ447" i="1"/>
  <c r="BQ152" i="1"/>
  <c r="BS489" i="1"/>
  <c r="BS451" i="1"/>
  <c r="BS410" i="1"/>
  <c r="BS362" i="1"/>
  <c r="BS283" i="1"/>
  <c r="BS244" i="1"/>
  <c r="BS132" i="1"/>
  <c r="BS97" i="1"/>
  <c r="BS35" i="1"/>
  <c r="BT492" i="1"/>
  <c r="BT439" i="1"/>
  <c r="BT428" i="1"/>
  <c r="BT400" i="1"/>
  <c r="BT375" i="1"/>
  <c r="BT364" i="1"/>
  <c r="BT325" i="1"/>
  <c r="BT311" i="1"/>
  <c r="BT300" i="1"/>
  <c r="BT272" i="1"/>
  <c r="BT261" i="1"/>
  <c r="BT247" i="1"/>
  <c r="BT236" i="1"/>
  <c r="BT208" i="1"/>
  <c r="BT183" i="1"/>
  <c r="BT172" i="1"/>
  <c r="BT144" i="1"/>
  <c r="BT119" i="1"/>
  <c r="BT108" i="1"/>
  <c r="BT80" i="1"/>
  <c r="BT55" i="1"/>
  <c r="BT44" i="1"/>
  <c r="BT253" i="1"/>
  <c r="BT469" i="1"/>
  <c r="BQ430" i="1"/>
  <c r="BQ151" i="1"/>
  <c r="BR182" i="1"/>
  <c r="BS488" i="1"/>
  <c r="BS409" i="1"/>
  <c r="BS361" i="1"/>
  <c r="BS282" i="1"/>
  <c r="BS228" i="1"/>
  <c r="BS193" i="1"/>
  <c r="BS34" i="1"/>
  <c r="BT488" i="1"/>
  <c r="BT463" i="1"/>
  <c r="BT452" i="1"/>
  <c r="BT438" i="1"/>
  <c r="BT399" i="1"/>
  <c r="BT374" i="1"/>
  <c r="BT360" i="1"/>
  <c r="BT335" i="1"/>
  <c r="BT296" i="1"/>
  <c r="BT271" i="1"/>
  <c r="BT207" i="1"/>
  <c r="BT168" i="1"/>
  <c r="BT143" i="1"/>
  <c r="BT132" i="1"/>
  <c r="BT104" i="1"/>
  <c r="BT79" i="1"/>
  <c r="BT68" i="1"/>
  <c r="BT40" i="1"/>
  <c r="BT319" i="1"/>
  <c r="BT191" i="1"/>
  <c r="BS499" i="1"/>
  <c r="BT499" i="1"/>
  <c r="BO498" i="1"/>
  <c r="BS498" i="1"/>
  <c r="BT498" i="1"/>
  <c r="BS497" i="1"/>
  <c r="BT497" i="1"/>
  <c r="BQ491" i="1"/>
  <c r="BT491" i="1"/>
  <c r="BP483" i="1"/>
  <c r="BT483" i="1"/>
  <c r="BP482" i="1"/>
  <c r="BT482" i="1"/>
  <c r="BS481" i="1"/>
  <c r="BT481" i="1"/>
  <c r="BT475" i="1"/>
  <c r="BS475" i="1"/>
  <c r="BT474" i="1"/>
  <c r="BS474" i="1"/>
  <c r="BT473" i="1"/>
  <c r="BS473" i="1"/>
  <c r="BR467" i="1"/>
  <c r="BT467" i="1"/>
  <c r="BP466" i="1"/>
  <c r="BT466" i="1"/>
  <c r="BR459" i="1"/>
  <c r="BT459" i="1"/>
  <c r="BP458" i="1"/>
  <c r="BT458" i="1"/>
  <c r="BS457" i="1"/>
  <c r="BT457" i="1"/>
  <c r="BT450" i="1"/>
  <c r="BS450" i="1"/>
  <c r="BT449" i="1"/>
  <c r="BS449" i="1"/>
  <c r="BQ443" i="1"/>
  <c r="BT443" i="1"/>
  <c r="BP442" i="1"/>
  <c r="BT442" i="1"/>
  <c r="BS441" i="1"/>
  <c r="BT441" i="1"/>
  <c r="BP434" i="1"/>
  <c r="BT434" i="1"/>
  <c r="BR434" i="1"/>
  <c r="BS433" i="1"/>
  <c r="BT433" i="1"/>
  <c r="BQ427" i="1"/>
  <c r="BT427" i="1"/>
  <c r="BT425" i="1"/>
  <c r="BS425" i="1"/>
  <c r="BQ424" i="1"/>
  <c r="BS424" i="1"/>
  <c r="BP420" i="1"/>
  <c r="BS420" i="1"/>
  <c r="BP419" i="1"/>
  <c r="BT419" i="1"/>
  <c r="BP418" i="1"/>
  <c r="BT418" i="1"/>
  <c r="BS417" i="1"/>
  <c r="BT417" i="1"/>
  <c r="BQ403" i="1"/>
  <c r="BT403" i="1"/>
  <c r="BP402" i="1"/>
  <c r="BT402" i="1"/>
  <c r="BQ395" i="1"/>
  <c r="BS395" i="1"/>
  <c r="BT395" i="1"/>
  <c r="BP394" i="1"/>
  <c r="BT394" i="1"/>
  <c r="BS393" i="1"/>
  <c r="BT393" i="1"/>
  <c r="BQ379" i="1"/>
  <c r="BT379" i="1"/>
  <c r="BP378" i="1"/>
  <c r="BT378" i="1"/>
  <c r="BS377" i="1"/>
  <c r="BT377" i="1"/>
  <c r="BS371" i="1"/>
  <c r="BT371" i="1"/>
  <c r="BP370" i="1"/>
  <c r="BS370" i="1"/>
  <c r="BT370" i="1"/>
  <c r="BS369" i="1"/>
  <c r="BT369" i="1"/>
  <c r="BQ363" i="1"/>
  <c r="BT363" i="1"/>
  <c r="BP355" i="1"/>
  <c r="BT355" i="1"/>
  <c r="BP354" i="1"/>
  <c r="BT354" i="1"/>
  <c r="BS353" i="1"/>
  <c r="BT353" i="1"/>
  <c r="BT347" i="1"/>
  <c r="BS347" i="1"/>
  <c r="BT346" i="1"/>
  <c r="BS346" i="1"/>
  <c r="BT345" i="1"/>
  <c r="BS345" i="1"/>
  <c r="BS342" i="1"/>
  <c r="BR342" i="1"/>
  <c r="BQ339" i="1"/>
  <c r="BT339" i="1"/>
  <c r="BO338" i="1"/>
  <c r="BT338" i="1"/>
  <c r="BQ331" i="1"/>
  <c r="BR331" i="1"/>
  <c r="BT331" i="1"/>
  <c r="BP330" i="1"/>
  <c r="BT330" i="1"/>
  <c r="BS329" i="1"/>
  <c r="BT329" i="1"/>
  <c r="BP323" i="1"/>
  <c r="BT323" i="1"/>
  <c r="BT322" i="1"/>
  <c r="BS322" i="1"/>
  <c r="BT321" i="1"/>
  <c r="BS321" i="1"/>
  <c r="BQ315" i="1"/>
  <c r="BT315" i="1"/>
  <c r="BS313" i="1"/>
  <c r="BT313" i="1"/>
  <c r="BT307" i="1"/>
  <c r="BP306" i="1"/>
  <c r="BT306" i="1"/>
  <c r="BS305" i="1"/>
  <c r="BT305" i="1"/>
  <c r="BQ299" i="1"/>
  <c r="BT299" i="1"/>
  <c r="BT297" i="1"/>
  <c r="BS297" i="1"/>
  <c r="BP292" i="1"/>
  <c r="BS292" i="1"/>
  <c r="BP291" i="1"/>
  <c r="BT291" i="1"/>
  <c r="BP290" i="1"/>
  <c r="BT290" i="1"/>
  <c r="BS289" i="1"/>
  <c r="BT289" i="1"/>
  <c r="BS275" i="1"/>
  <c r="BT275" i="1"/>
  <c r="BN274" i="1"/>
  <c r="BT274" i="1"/>
  <c r="BS270" i="1"/>
  <c r="BR267" i="1"/>
  <c r="BS267" i="1"/>
  <c r="BT267" i="1"/>
  <c r="BP266" i="1"/>
  <c r="BT266" i="1"/>
  <c r="BS265" i="1"/>
  <c r="BT265" i="1"/>
  <c r="BQ259" i="1"/>
  <c r="BT259" i="1"/>
  <c r="BO258" i="1"/>
  <c r="BT258" i="1"/>
  <c r="BP252" i="1"/>
  <c r="BR252" i="1"/>
  <c r="BQ251" i="1"/>
  <c r="BT251" i="1"/>
  <c r="BP250" i="1"/>
  <c r="BT250" i="1"/>
  <c r="BS249" i="1"/>
  <c r="BT249" i="1"/>
  <c r="BQ243" i="1"/>
  <c r="BT243" i="1"/>
  <c r="BS243" i="1"/>
  <c r="BP242" i="1"/>
  <c r="BT242" i="1"/>
  <c r="BS242" i="1"/>
  <c r="BT241" i="1"/>
  <c r="BS241" i="1"/>
  <c r="BQ235" i="1"/>
  <c r="BT235" i="1"/>
  <c r="BN234" i="1"/>
  <c r="BT234" i="1"/>
  <c r="BS233" i="1"/>
  <c r="BT233" i="1"/>
  <c r="BP227" i="1"/>
  <c r="BT227" i="1"/>
  <c r="BP226" i="1"/>
  <c r="BT226" i="1"/>
  <c r="BR222" i="1"/>
  <c r="BQ222" i="1"/>
  <c r="BP219" i="1"/>
  <c r="BT219" i="1"/>
  <c r="BN218" i="1"/>
  <c r="BT218" i="1"/>
  <c r="BS217" i="1"/>
  <c r="BT217" i="1"/>
  <c r="BS216" i="1"/>
  <c r="BQ216" i="1"/>
  <c r="BS215" i="1"/>
  <c r="BQ215" i="1"/>
  <c r="BQ211" i="1"/>
  <c r="BT211" i="1"/>
  <c r="BS211" i="1"/>
  <c r="BO210" i="1"/>
  <c r="BT210" i="1"/>
  <c r="BS210" i="1"/>
  <c r="BR210" i="1"/>
  <c r="BT209" i="1"/>
  <c r="BS209" i="1"/>
  <c r="BS203" i="1"/>
  <c r="BR203" i="1"/>
  <c r="BT203" i="1"/>
  <c r="BP202" i="1"/>
  <c r="BR202" i="1"/>
  <c r="BT202" i="1"/>
  <c r="BS201" i="1"/>
  <c r="BT201" i="1"/>
  <c r="BO194" i="1"/>
  <c r="BT194" i="1"/>
  <c r="BQ187" i="1"/>
  <c r="BT187" i="1"/>
  <c r="BP186" i="1"/>
  <c r="BT186" i="1"/>
  <c r="BS185" i="1"/>
  <c r="BT185" i="1"/>
  <c r="BQ179" i="1"/>
  <c r="BT179" i="1"/>
  <c r="BS179" i="1"/>
  <c r="BO178" i="1"/>
  <c r="BT178" i="1"/>
  <c r="BS178" i="1"/>
  <c r="BT177" i="1"/>
  <c r="BS177" i="1"/>
  <c r="BS175" i="1"/>
  <c r="BQ171" i="1"/>
  <c r="BT171" i="1"/>
  <c r="BO170" i="1"/>
  <c r="BT170" i="1"/>
  <c r="BS169" i="1"/>
  <c r="BT169" i="1"/>
  <c r="BP163" i="1"/>
  <c r="BT163" i="1"/>
  <c r="BP162" i="1"/>
  <c r="BT162" i="1"/>
  <c r="BP155" i="1"/>
  <c r="BT155" i="1"/>
  <c r="BO154" i="1"/>
  <c r="BT154" i="1"/>
  <c r="BS153" i="1"/>
  <c r="BT153" i="1"/>
  <c r="BP148" i="1"/>
  <c r="BR148" i="1"/>
  <c r="BQ147" i="1"/>
  <c r="BR147" i="1"/>
  <c r="BT147" i="1"/>
  <c r="BS147" i="1"/>
  <c r="BN146" i="1"/>
  <c r="BT146" i="1"/>
  <c r="BS146" i="1"/>
  <c r="BT145" i="1"/>
  <c r="BS145" i="1"/>
  <c r="BQ139" i="1"/>
  <c r="BT139" i="1"/>
  <c r="BP138" i="1"/>
  <c r="BT138" i="1"/>
  <c r="BS137" i="1"/>
  <c r="BT137" i="1"/>
  <c r="BQ131" i="1"/>
  <c r="BT131" i="1"/>
  <c r="BN130" i="1"/>
  <c r="BT130" i="1"/>
  <c r="BP124" i="1"/>
  <c r="BQ123" i="1"/>
  <c r="BT123" i="1"/>
  <c r="BP122" i="1"/>
  <c r="BT122" i="1"/>
  <c r="BS121" i="1"/>
  <c r="BT121" i="1"/>
  <c r="BQ115" i="1"/>
  <c r="BT115" i="1"/>
  <c r="BS115" i="1"/>
  <c r="BT114" i="1"/>
  <c r="BS114" i="1"/>
  <c r="BT113" i="1"/>
  <c r="BS113" i="1"/>
  <c r="BQ107" i="1"/>
  <c r="BT107" i="1"/>
  <c r="BN106" i="1"/>
  <c r="BT106" i="1"/>
  <c r="BS105" i="1"/>
  <c r="BT105" i="1"/>
  <c r="BP99" i="1"/>
  <c r="BT99" i="1"/>
  <c r="BP98" i="1"/>
  <c r="BT98" i="1"/>
  <c r="BR98" i="1"/>
  <c r="BP91" i="1"/>
  <c r="BT91" i="1"/>
  <c r="BN90" i="1"/>
  <c r="BT90" i="1"/>
  <c r="BS89" i="1"/>
  <c r="BT89" i="1"/>
  <c r="BS87" i="1"/>
  <c r="BQ87" i="1"/>
  <c r="BP84" i="1"/>
  <c r="BR84" i="1"/>
  <c r="BQ83" i="1"/>
  <c r="BT83" i="1"/>
  <c r="BS83" i="1"/>
  <c r="BO82" i="1"/>
  <c r="BT82" i="1"/>
  <c r="BS82" i="1"/>
  <c r="BT81" i="1"/>
  <c r="BS81" i="1"/>
  <c r="BQ75" i="1"/>
  <c r="BT75" i="1"/>
  <c r="BS73" i="1"/>
  <c r="BT73" i="1"/>
  <c r="BN66" i="1"/>
  <c r="BT66" i="1"/>
  <c r="BS62" i="1"/>
  <c r="BQ59" i="1"/>
  <c r="BT59" i="1"/>
  <c r="BP58" i="1"/>
  <c r="BT58" i="1"/>
  <c r="BS57" i="1"/>
  <c r="BT57" i="1"/>
  <c r="BQ51" i="1"/>
  <c r="BT51" i="1"/>
  <c r="BS51" i="1"/>
  <c r="BT50" i="1"/>
  <c r="BS50" i="1"/>
  <c r="BT49" i="1"/>
  <c r="BS49" i="1"/>
  <c r="BP43" i="1"/>
  <c r="BT43" i="1"/>
  <c r="BO42" i="1"/>
  <c r="BT42" i="1"/>
  <c r="BS41" i="1"/>
  <c r="BT41" i="1"/>
  <c r="BQ27" i="1"/>
  <c r="BT27" i="1"/>
  <c r="BT26" i="1"/>
  <c r="BS25" i="1"/>
  <c r="BT25" i="1"/>
  <c r="BP211" i="1"/>
  <c r="BQ343" i="1"/>
  <c r="BR266" i="1"/>
  <c r="BR178" i="1"/>
  <c r="BS484" i="1"/>
  <c r="BS401" i="1"/>
  <c r="BS360" i="1"/>
  <c r="BS281" i="1"/>
  <c r="BS227" i="1"/>
  <c r="BS180" i="1"/>
  <c r="BS130" i="1"/>
  <c r="BS68" i="1"/>
  <c r="BS33" i="1"/>
  <c r="BT487" i="1"/>
  <c r="BT462" i="1"/>
  <c r="BT448" i="1"/>
  <c r="BT437" i="1"/>
  <c r="BT423" i="1"/>
  <c r="BT398" i="1"/>
  <c r="BT384" i="1"/>
  <c r="BT373" i="1"/>
  <c r="BT359" i="1"/>
  <c r="BT334" i="1"/>
  <c r="BT320" i="1"/>
  <c r="BT309" i="1"/>
  <c r="BT295" i="1"/>
  <c r="BT270" i="1"/>
  <c r="BT256" i="1"/>
  <c r="BT231" i="1"/>
  <c r="BT220" i="1"/>
  <c r="BT206" i="1"/>
  <c r="BT192" i="1"/>
  <c r="BT167" i="1"/>
  <c r="BT156" i="1"/>
  <c r="BT142" i="1"/>
  <c r="BT128" i="1"/>
  <c r="BT103" i="1"/>
  <c r="BT92" i="1"/>
  <c r="BT78" i="1"/>
  <c r="BT64" i="1"/>
  <c r="BT39" i="1"/>
  <c r="BT28" i="1"/>
  <c r="BO494" i="1"/>
  <c r="BS494" i="1"/>
  <c r="BR494" i="1"/>
  <c r="BP493" i="1"/>
  <c r="BS493" i="1"/>
  <c r="BR493" i="1"/>
  <c r="BQ479" i="1"/>
  <c r="BS479" i="1"/>
  <c r="BP477" i="1"/>
  <c r="BS477" i="1"/>
  <c r="BP453" i="1"/>
  <c r="BS453" i="1"/>
  <c r="BR453" i="1"/>
  <c r="BP445" i="1"/>
  <c r="BS445" i="1"/>
  <c r="BP429" i="1"/>
  <c r="BS429" i="1"/>
  <c r="BP414" i="1"/>
  <c r="BS414" i="1"/>
  <c r="BR414" i="1"/>
  <c r="BP388" i="1"/>
  <c r="BR388" i="1"/>
  <c r="BO381" i="1"/>
  <c r="BS381" i="1"/>
  <c r="BR381" i="1"/>
  <c r="BP365" i="1"/>
  <c r="BS365" i="1"/>
  <c r="BQ351" i="1"/>
  <c r="BS351" i="1"/>
  <c r="BP326" i="1"/>
  <c r="BS326" i="1"/>
  <c r="BP286" i="1"/>
  <c r="BS286" i="1"/>
  <c r="BQ286" i="1"/>
  <c r="BR286" i="1"/>
  <c r="BP278" i="1"/>
  <c r="BS278" i="1"/>
  <c r="BO277" i="1"/>
  <c r="BS277" i="1"/>
  <c r="BP261" i="1"/>
  <c r="BS261" i="1"/>
  <c r="BP253" i="1"/>
  <c r="BS253" i="1"/>
  <c r="BR253" i="1"/>
  <c r="BO245" i="1"/>
  <c r="BS245" i="1"/>
  <c r="BQ240" i="1"/>
  <c r="BS240" i="1"/>
  <c r="BP237" i="1"/>
  <c r="BS237" i="1"/>
  <c r="BR237" i="1"/>
  <c r="BP229" i="1"/>
  <c r="BS229" i="1"/>
  <c r="BP221" i="1"/>
  <c r="BS221" i="1"/>
  <c r="BP213" i="1"/>
  <c r="BS213" i="1"/>
  <c r="BR213" i="1"/>
  <c r="BP197" i="1"/>
  <c r="BS197" i="1"/>
  <c r="BR197" i="1"/>
  <c r="BP189" i="1"/>
  <c r="BS189" i="1"/>
  <c r="BP181" i="1"/>
  <c r="BS181" i="1"/>
  <c r="BP174" i="1"/>
  <c r="BS174" i="1"/>
  <c r="BR174" i="1"/>
  <c r="BP165" i="1"/>
  <c r="BS165" i="1"/>
  <c r="BN158" i="1"/>
  <c r="BS158" i="1"/>
  <c r="BP133" i="1"/>
  <c r="BS133" i="1"/>
  <c r="BR133" i="1"/>
  <c r="BO118" i="1"/>
  <c r="BS118" i="1"/>
  <c r="BQ118" i="1"/>
  <c r="BO110" i="1"/>
  <c r="BS110" i="1"/>
  <c r="BR110" i="1"/>
  <c r="BP93" i="1"/>
  <c r="BS93" i="1"/>
  <c r="BR93" i="1"/>
  <c r="BP85" i="1"/>
  <c r="BS85" i="1"/>
  <c r="BP74" i="1"/>
  <c r="BR74" i="1"/>
  <c r="BQ71" i="1"/>
  <c r="BS71" i="1"/>
  <c r="BP69" i="1"/>
  <c r="BS69" i="1"/>
  <c r="BR69" i="1"/>
  <c r="BN54" i="1"/>
  <c r="BS54" i="1"/>
  <c r="BR54" i="1"/>
  <c r="BP45" i="1"/>
  <c r="BS45" i="1"/>
  <c r="BP30" i="1"/>
  <c r="BS30" i="1"/>
  <c r="BR30" i="1"/>
  <c r="BP29" i="1"/>
  <c r="BS29" i="1"/>
  <c r="BR29" i="1"/>
  <c r="BO21" i="1"/>
  <c r="BS21" i="1"/>
  <c r="BP83" i="1"/>
  <c r="BQ48" i="1"/>
  <c r="BR428" i="1"/>
  <c r="BR330" i="1"/>
  <c r="BR251" i="1"/>
  <c r="BR146" i="1"/>
  <c r="BR118" i="1"/>
  <c r="BR45" i="1"/>
  <c r="BS483" i="1"/>
  <c r="BS458" i="1"/>
  <c r="BS380" i="1"/>
  <c r="BS344" i="1"/>
  <c r="BS316" i="1"/>
  <c r="BS291" i="1"/>
  <c r="BS266" i="1"/>
  <c r="BS204" i="1"/>
  <c r="BS172" i="1"/>
  <c r="BS140" i="1"/>
  <c r="BS108" i="1"/>
  <c r="BS76" i="1"/>
  <c r="BS28" i="1"/>
  <c r="BP339" i="1"/>
  <c r="BQ495" i="1"/>
  <c r="BQ383" i="1"/>
  <c r="BQ278" i="1"/>
  <c r="BQ200" i="1"/>
  <c r="BQ112" i="1"/>
  <c r="BQ47" i="1"/>
  <c r="BR406" i="1"/>
  <c r="BR366" i="1"/>
  <c r="BR326" i="1"/>
  <c r="BR278" i="1"/>
  <c r="BR250" i="1"/>
  <c r="BR189" i="1"/>
  <c r="BR164" i="1"/>
  <c r="BR139" i="1"/>
  <c r="BR108" i="1"/>
  <c r="BR82" i="1"/>
  <c r="BR44" i="1"/>
  <c r="BS482" i="1"/>
  <c r="BS468" i="1"/>
  <c r="BS443" i="1"/>
  <c r="BS418" i="1"/>
  <c r="BS404" i="1"/>
  <c r="BS379" i="1"/>
  <c r="BS354" i="1"/>
  <c r="BS340" i="1"/>
  <c r="BS315" i="1"/>
  <c r="BS304" i="1"/>
  <c r="BS290" i="1"/>
  <c r="BS276" i="1"/>
  <c r="BS251" i="1"/>
  <c r="BS235" i="1"/>
  <c r="BS219" i="1"/>
  <c r="BS187" i="1"/>
  <c r="BS171" i="1"/>
  <c r="BS155" i="1"/>
  <c r="BS139" i="1"/>
  <c r="BS123" i="1"/>
  <c r="BS107" i="1"/>
  <c r="BS91" i="1"/>
  <c r="BS75" i="1"/>
  <c r="BS59" i="1"/>
  <c r="BS43" i="1"/>
  <c r="BS27" i="1"/>
  <c r="BN478" i="1"/>
  <c r="BS478" i="1"/>
  <c r="BP430" i="1"/>
  <c r="BS430" i="1"/>
  <c r="BQ415" i="1"/>
  <c r="BS415" i="1"/>
  <c r="BP405" i="1"/>
  <c r="BS405" i="1"/>
  <c r="BP389" i="1"/>
  <c r="BS389" i="1"/>
  <c r="BP350" i="1"/>
  <c r="BS350" i="1"/>
  <c r="BR350" i="1"/>
  <c r="BP324" i="1"/>
  <c r="BR324" i="1"/>
  <c r="BS319" i="1"/>
  <c r="BQ319" i="1"/>
  <c r="BP317" i="1"/>
  <c r="BS317" i="1"/>
  <c r="BP314" i="1"/>
  <c r="BR314" i="1"/>
  <c r="BP310" i="1"/>
  <c r="BS310" i="1"/>
  <c r="BP301" i="1"/>
  <c r="BS301" i="1"/>
  <c r="BP262" i="1"/>
  <c r="BS262" i="1"/>
  <c r="BP260" i="1"/>
  <c r="BR260" i="1"/>
  <c r="BO246" i="1"/>
  <c r="BS246" i="1"/>
  <c r="BO238" i="1"/>
  <c r="BS238" i="1"/>
  <c r="BP222" i="1"/>
  <c r="BS222" i="1"/>
  <c r="BP205" i="1"/>
  <c r="BS205" i="1"/>
  <c r="BP196" i="1"/>
  <c r="BR196" i="1"/>
  <c r="BP182" i="1"/>
  <c r="BS182" i="1"/>
  <c r="BQ182" i="1"/>
  <c r="BQ176" i="1"/>
  <c r="BS176" i="1"/>
  <c r="BP173" i="1"/>
  <c r="BS173" i="1"/>
  <c r="BR173" i="1"/>
  <c r="BP157" i="1"/>
  <c r="BS157" i="1"/>
  <c r="BR157" i="1"/>
  <c r="BP149" i="1"/>
  <c r="BS149" i="1"/>
  <c r="BP141" i="1"/>
  <c r="BS141" i="1"/>
  <c r="BO134" i="1"/>
  <c r="BS134" i="1"/>
  <c r="BR134" i="1"/>
  <c r="BP125" i="1"/>
  <c r="BS125" i="1"/>
  <c r="BP117" i="1"/>
  <c r="BS117" i="1"/>
  <c r="BN114" i="1"/>
  <c r="BR114" i="1"/>
  <c r="BP109" i="1"/>
  <c r="BS109" i="1"/>
  <c r="BR109" i="1"/>
  <c r="BO101" i="1"/>
  <c r="BS101" i="1"/>
  <c r="BO94" i="1"/>
  <c r="BS94" i="1"/>
  <c r="BR94" i="1"/>
  <c r="BP86" i="1"/>
  <c r="BR86" i="1"/>
  <c r="BS86" i="1"/>
  <c r="BQ72" i="1"/>
  <c r="BS72" i="1"/>
  <c r="BO70" i="1"/>
  <c r="BS70" i="1"/>
  <c r="BR70" i="1"/>
  <c r="BP61" i="1"/>
  <c r="BS61" i="1"/>
  <c r="BP53" i="1"/>
  <c r="BS53" i="1"/>
  <c r="BN50" i="1"/>
  <c r="BR50" i="1"/>
  <c r="BP37" i="1"/>
  <c r="BS37" i="1"/>
  <c r="BN22" i="1"/>
  <c r="BS22" i="1"/>
  <c r="BP395" i="1"/>
  <c r="BQ391" i="1"/>
  <c r="BQ279" i="1"/>
  <c r="BQ136" i="1"/>
  <c r="BR470" i="1"/>
  <c r="BR370" i="1"/>
  <c r="BR290" i="1"/>
  <c r="BR226" i="1"/>
  <c r="BR171" i="1"/>
  <c r="BR83" i="1"/>
  <c r="BS444" i="1"/>
  <c r="BS419" i="1"/>
  <c r="BS394" i="1"/>
  <c r="BS355" i="1"/>
  <c r="BS330" i="1"/>
  <c r="BS252" i="1"/>
  <c r="BS220" i="1"/>
  <c r="BS188" i="1"/>
  <c r="BS156" i="1"/>
  <c r="BS124" i="1"/>
  <c r="BS92" i="1"/>
  <c r="BS44" i="1"/>
  <c r="BP331" i="1"/>
  <c r="BQ494" i="1"/>
  <c r="BQ191" i="1"/>
  <c r="BQ111" i="1"/>
  <c r="BR468" i="1"/>
  <c r="BR405" i="1"/>
  <c r="BR365" i="1"/>
  <c r="BR274" i="1"/>
  <c r="BR246" i="1"/>
  <c r="BR221" i="1"/>
  <c r="BR188" i="1"/>
  <c r="BR163" i="1"/>
  <c r="BR138" i="1"/>
  <c r="BR107" i="1"/>
  <c r="BR75" i="1"/>
  <c r="BR43" i="1"/>
  <c r="BS492" i="1"/>
  <c r="BS467" i="1"/>
  <c r="BS456" i="1"/>
  <c r="BS442" i="1"/>
  <c r="BS428" i="1"/>
  <c r="BS403" i="1"/>
  <c r="BS378" i="1"/>
  <c r="BS364" i="1"/>
  <c r="BS339" i="1"/>
  <c r="BS314" i="1"/>
  <c r="BS300" i="1"/>
  <c r="BS264" i="1"/>
  <c r="BS250" i="1"/>
  <c r="BS234" i="1"/>
  <c r="BS218" i="1"/>
  <c r="BS202" i="1"/>
  <c r="BS186" i="1"/>
  <c r="BS170" i="1"/>
  <c r="BS154" i="1"/>
  <c r="BS138" i="1"/>
  <c r="BS122" i="1"/>
  <c r="BS106" i="1"/>
  <c r="BS90" i="1"/>
  <c r="BS74" i="1"/>
  <c r="BS58" i="1"/>
  <c r="BS42" i="1"/>
  <c r="BS26" i="1"/>
  <c r="BP469" i="1"/>
  <c r="BS469" i="1"/>
  <c r="BP454" i="1"/>
  <c r="BS454" i="1"/>
  <c r="BR454" i="1"/>
  <c r="BP413" i="1"/>
  <c r="BS413" i="1"/>
  <c r="BR413" i="1"/>
  <c r="BP390" i="1"/>
  <c r="BS390" i="1"/>
  <c r="BQ390" i="1"/>
  <c r="BP374" i="1"/>
  <c r="BS374" i="1"/>
  <c r="BP349" i="1"/>
  <c r="BS349" i="1"/>
  <c r="BR349" i="1"/>
  <c r="BP341" i="1"/>
  <c r="BS341" i="1"/>
  <c r="BP325" i="1"/>
  <c r="BS325" i="1"/>
  <c r="BP285" i="1"/>
  <c r="BS285" i="1"/>
  <c r="BR285" i="1"/>
  <c r="BQ239" i="1"/>
  <c r="BS239" i="1"/>
  <c r="BP236" i="1"/>
  <c r="BR236" i="1"/>
  <c r="BQ232" i="1"/>
  <c r="BS232" i="1"/>
  <c r="BP214" i="1"/>
  <c r="BS214" i="1"/>
  <c r="BR214" i="1"/>
  <c r="BO198" i="1"/>
  <c r="BS198" i="1"/>
  <c r="BP150" i="1"/>
  <c r="BS150" i="1"/>
  <c r="BR150" i="1"/>
  <c r="BS135" i="1"/>
  <c r="BQ135" i="1"/>
  <c r="BP77" i="1"/>
  <c r="BS77" i="1"/>
  <c r="BP46" i="1"/>
  <c r="BR46" i="1"/>
  <c r="BS46" i="1"/>
  <c r="BP34" i="1"/>
  <c r="BR34" i="1"/>
  <c r="BS60" i="1"/>
  <c r="BQ255" i="1"/>
  <c r="BQ175" i="1"/>
  <c r="BQ110" i="1"/>
  <c r="BQ40" i="1"/>
  <c r="BR452" i="1"/>
  <c r="BR404" i="1"/>
  <c r="BR364" i="1"/>
  <c r="BR310" i="1"/>
  <c r="BR242" i="1"/>
  <c r="BR212" i="1"/>
  <c r="BR187" i="1"/>
  <c r="BR162" i="1"/>
  <c r="BR132" i="1"/>
  <c r="BR100" i="1"/>
  <c r="BR68" i="1"/>
  <c r="BR36" i="1"/>
  <c r="BS491" i="1"/>
  <c r="BS466" i="1"/>
  <c r="BS452" i="1"/>
  <c r="BS427" i="1"/>
  <c r="BS402" i="1"/>
  <c r="BS388" i="1"/>
  <c r="BS363" i="1"/>
  <c r="BS338" i="1"/>
  <c r="BS324" i="1"/>
  <c r="BS299" i="1"/>
  <c r="BS274" i="1"/>
  <c r="BS260" i="1"/>
  <c r="BR484" i="1"/>
  <c r="BR444" i="1"/>
  <c r="BR427" i="1"/>
  <c r="BQ478" i="1"/>
  <c r="BQ310" i="1"/>
  <c r="BR483" i="1"/>
  <c r="BR466" i="1"/>
  <c r="BR443" i="1"/>
  <c r="BR420" i="1"/>
  <c r="BR403" i="1"/>
  <c r="BR380" i="1"/>
  <c r="BR363" i="1"/>
  <c r="BR340" i="1"/>
  <c r="BR317" i="1"/>
  <c r="BR300" i="1"/>
  <c r="BR277" i="1"/>
  <c r="BQ414" i="1"/>
  <c r="BR482" i="1"/>
  <c r="BR442" i="1"/>
  <c r="BR419" i="1"/>
  <c r="BR402" i="1"/>
  <c r="BR379" i="1"/>
  <c r="BR356" i="1"/>
  <c r="BR339" i="1"/>
  <c r="BR316" i="1"/>
  <c r="BR299" i="1"/>
  <c r="BR276" i="1"/>
  <c r="BP500" i="1"/>
  <c r="BR500" i="1"/>
  <c r="BQ499" i="1"/>
  <c r="BR499" i="1"/>
  <c r="BN497" i="1"/>
  <c r="BR497" i="1"/>
  <c r="BP496" i="1"/>
  <c r="BR496" i="1"/>
  <c r="BQ496" i="1"/>
  <c r="BP495" i="1"/>
  <c r="BR495" i="1"/>
  <c r="BP490" i="1"/>
  <c r="BR490" i="1"/>
  <c r="BP489" i="1"/>
  <c r="BR489" i="1"/>
  <c r="BP488" i="1"/>
  <c r="BR488" i="1"/>
  <c r="BP487" i="1"/>
  <c r="BR487" i="1"/>
  <c r="BQ487" i="1"/>
  <c r="BP486" i="1"/>
  <c r="BQ486" i="1"/>
  <c r="BR486" i="1"/>
  <c r="BP485" i="1"/>
  <c r="BR485" i="1"/>
  <c r="BP481" i="1"/>
  <c r="BR481" i="1"/>
  <c r="BN480" i="1"/>
  <c r="BQ480" i="1"/>
  <c r="BR480" i="1"/>
  <c r="BO479" i="1"/>
  <c r="BR479" i="1"/>
  <c r="BP476" i="1"/>
  <c r="BR476" i="1"/>
  <c r="BP475" i="1"/>
  <c r="BR475" i="1"/>
  <c r="BP474" i="1"/>
  <c r="BR474" i="1"/>
  <c r="BP473" i="1"/>
  <c r="BR473" i="1"/>
  <c r="BP472" i="1"/>
  <c r="BR472" i="1"/>
  <c r="BQ472" i="1"/>
  <c r="BP471" i="1"/>
  <c r="BR471" i="1"/>
  <c r="BQ471" i="1"/>
  <c r="BP470" i="1"/>
  <c r="BQ470" i="1"/>
  <c r="BQ467" i="1"/>
  <c r="BP467" i="1"/>
  <c r="BP465" i="1"/>
  <c r="BR465" i="1"/>
  <c r="BO464" i="1"/>
  <c r="BR464" i="1"/>
  <c r="BQ464" i="1"/>
  <c r="BO463" i="1"/>
  <c r="BR463" i="1"/>
  <c r="BQ463" i="1"/>
  <c r="BP462" i="1"/>
  <c r="BQ462" i="1"/>
  <c r="BR462" i="1"/>
  <c r="BP461" i="1"/>
  <c r="BR461" i="1"/>
  <c r="BP460" i="1"/>
  <c r="BR460" i="1"/>
  <c r="BQ459" i="1"/>
  <c r="BP459" i="1"/>
  <c r="BP457" i="1"/>
  <c r="BR457" i="1"/>
  <c r="BP456" i="1"/>
  <c r="BR456" i="1"/>
  <c r="BP455" i="1"/>
  <c r="BR455" i="1"/>
  <c r="BQ451" i="1"/>
  <c r="BP451" i="1"/>
  <c r="BR451" i="1"/>
  <c r="BP450" i="1"/>
  <c r="BR450" i="1"/>
  <c r="BP449" i="1"/>
  <c r="BR449" i="1"/>
  <c r="BP448" i="1"/>
  <c r="BR448" i="1"/>
  <c r="BP447" i="1"/>
  <c r="BR447" i="1"/>
  <c r="BP446" i="1"/>
  <c r="BQ446" i="1"/>
  <c r="BR446" i="1"/>
  <c r="BN441" i="1"/>
  <c r="BR441" i="1"/>
  <c r="BO440" i="1"/>
  <c r="BR440" i="1"/>
  <c r="BQ440" i="1"/>
  <c r="BP439" i="1"/>
  <c r="BR439" i="1"/>
  <c r="BQ439" i="1"/>
  <c r="BP438" i="1"/>
  <c r="BQ438" i="1"/>
  <c r="BO437" i="1"/>
  <c r="BR437" i="1"/>
  <c r="BP436" i="1"/>
  <c r="BR436" i="1"/>
  <c r="BQ435" i="1"/>
  <c r="BR435" i="1"/>
  <c r="BP433" i="1"/>
  <c r="BR433" i="1"/>
  <c r="BP432" i="1"/>
  <c r="BR432" i="1"/>
  <c r="BQ432" i="1"/>
  <c r="BP431" i="1"/>
  <c r="BR431" i="1"/>
  <c r="BQ431" i="1"/>
  <c r="BP426" i="1"/>
  <c r="BR426" i="1"/>
  <c r="BP425" i="1"/>
  <c r="BR425" i="1"/>
  <c r="BN424" i="1"/>
  <c r="BR424" i="1"/>
  <c r="BN423" i="1"/>
  <c r="BR423" i="1"/>
  <c r="BQ423" i="1"/>
  <c r="BP422" i="1"/>
  <c r="BQ422" i="1"/>
  <c r="BR422" i="1"/>
  <c r="BP421" i="1"/>
  <c r="BR421" i="1"/>
  <c r="BP417" i="1"/>
  <c r="BR417" i="1"/>
  <c r="BO416" i="1"/>
  <c r="BQ416" i="1"/>
  <c r="BR416" i="1"/>
  <c r="BO415" i="1"/>
  <c r="BR415" i="1"/>
  <c r="BP412" i="1"/>
  <c r="BR412" i="1"/>
  <c r="BP411" i="1"/>
  <c r="BR411" i="1"/>
  <c r="BP410" i="1"/>
  <c r="BR410" i="1"/>
  <c r="BP409" i="1"/>
  <c r="BR409" i="1"/>
  <c r="BP408" i="1"/>
  <c r="BR408" i="1"/>
  <c r="BP407" i="1"/>
  <c r="BR407" i="1"/>
  <c r="BQ407" i="1"/>
  <c r="BP406" i="1"/>
  <c r="BQ406" i="1"/>
  <c r="BO401" i="1"/>
  <c r="BR401" i="1"/>
  <c r="BN400" i="1"/>
  <c r="BR400" i="1"/>
  <c r="BQ400" i="1"/>
  <c r="BP399" i="1"/>
  <c r="BR399" i="1"/>
  <c r="BQ399" i="1"/>
  <c r="BP398" i="1"/>
  <c r="BQ398" i="1"/>
  <c r="BR398" i="1"/>
  <c r="BP397" i="1"/>
  <c r="BR397" i="1"/>
  <c r="BP396" i="1"/>
  <c r="BR396" i="1"/>
  <c r="BP393" i="1"/>
  <c r="BR393" i="1"/>
  <c r="BP392" i="1"/>
  <c r="BR392" i="1"/>
  <c r="BQ392" i="1"/>
  <c r="BP391" i="1"/>
  <c r="BR391" i="1"/>
  <c r="BQ387" i="1"/>
  <c r="BP387" i="1"/>
  <c r="BR387" i="1"/>
  <c r="BP386" i="1"/>
  <c r="BR386" i="1"/>
  <c r="BP385" i="1"/>
  <c r="BR385" i="1"/>
  <c r="BO384" i="1"/>
  <c r="BR384" i="1"/>
  <c r="BP383" i="1"/>
  <c r="BR383" i="1"/>
  <c r="BP382" i="1"/>
  <c r="BQ382" i="1"/>
  <c r="BR382" i="1"/>
  <c r="BN377" i="1"/>
  <c r="BR377" i="1"/>
  <c r="BN376" i="1"/>
  <c r="BR376" i="1"/>
  <c r="BQ376" i="1"/>
  <c r="BP375" i="1"/>
  <c r="BR375" i="1"/>
  <c r="BQ375" i="1"/>
  <c r="BP373" i="1"/>
  <c r="BR373" i="1"/>
  <c r="BP372" i="1"/>
  <c r="BR372" i="1"/>
  <c r="BQ371" i="1"/>
  <c r="BR371" i="1"/>
  <c r="BP369" i="1"/>
  <c r="BR369" i="1"/>
  <c r="BP368" i="1"/>
  <c r="BR368" i="1"/>
  <c r="BQ368" i="1"/>
  <c r="BP367" i="1"/>
  <c r="BR367" i="1"/>
  <c r="BQ367" i="1"/>
  <c r="BP366" i="1"/>
  <c r="BQ366" i="1"/>
  <c r="BP362" i="1"/>
  <c r="BR362" i="1"/>
  <c r="BO361" i="1"/>
  <c r="BR361" i="1"/>
  <c r="BP360" i="1"/>
  <c r="BR360" i="1"/>
  <c r="BO359" i="1"/>
  <c r="BR359" i="1"/>
  <c r="BQ359" i="1"/>
  <c r="BP358" i="1"/>
  <c r="BQ358" i="1"/>
  <c r="BR358" i="1"/>
  <c r="BP357" i="1"/>
  <c r="BR357" i="1"/>
  <c r="BP353" i="1"/>
  <c r="BR353" i="1"/>
  <c r="BP352" i="1"/>
  <c r="BQ352" i="1"/>
  <c r="BR352" i="1"/>
  <c r="BP351" i="1"/>
  <c r="BR351" i="1"/>
  <c r="BP348" i="1"/>
  <c r="BR348" i="1"/>
  <c r="BP347" i="1"/>
  <c r="BR347" i="1"/>
  <c r="BP346" i="1"/>
  <c r="BR346" i="1"/>
  <c r="BP345" i="1"/>
  <c r="BR345" i="1"/>
  <c r="BP344" i="1"/>
  <c r="BR344" i="1"/>
  <c r="BP343" i="1"/>
  <c r="BR343" i="1"/>
  <c r="BP342" i="1"/>
  <c r="BQ342" i="1"/>
  <c r="BO337" i="1"/>
  <c r="BR337" i="1"/>
  <c r="BN336" i="1"/>
  <c r="BR336" i="1"/>
  <c r="BQ336" i="1"/>
  <c r="BO335" i="1"/>
  <c r="BR335" i="1"/>
  <c r="BQ335" i="1"/>
  <c r="BP334" i="1"/>
  <c r="BQ334" i="1"/>
  <c r="BR334" i="1"/>
  <c r="BO333" i="1"/>
  <c r="BR333" i="1"/>
  <c r="BP332" i="1"/>
  <c r="BR332" i="1"/>
  <c r="BP329" i="1"/>
  <c r="BR329" i="1"/>
  <c r="BP328" i="1"/>
  <c r="BR328" i="1"/>
  <c r="BQ328" i="1"/>
  <c r="BP327" i="1"/>
  <c r="BR327" i="1"/>
  <c r="BQ327" i="1"/>
  <c r="BQ323" i="1"/>
  <c r="BR323" i="1"/>
  <c r="BP322" i="1"/>
  <c r="BR322" i="1"/>
  <c r="BO321" i="1"/>
  <c r="BR321" i="1"/>
  <c r="BN320" i="1"/>
  <c r="BR320" i="1"/>
  <c r="BP319" i="1"/>
  <c r="BR319" i="1"/>
  <c r="BP318" i="1"/>
  <c r="BQ318" i="1"/>
  <c r="BR318" i="1"/>
  <c r="BN313" i="1"/>
  <c r="BR313" i="1"/>
  <c r="BP312" i="1"/>
  <c r="BR312" i="1"/>
  <c r="BQ312" i="1"/>
  <c r="BP311" i="1"/>
  <c r="BR311" i="1"/>
  <c r="BQ311" i="1"/>
  <c r="BP309" i="1"/>
  <c r="BR309" i="1"/>
  <c r="BP308" i="1"/>
  <c r="BR308" i="1"/>
  <c r="BQ307" i="1"/>
  <c r="BR307" i="1"/>
  <c r="BP305" i="1"/>
  <c r="BR305" i="1"/>
  <c r="BP304" i="1"/>
  <c r="BR304" i="1"/>
  <c r="BP303" i="1"/>
  <c r="BR303" i="1"/>
  <c r="BQ303" i="1"/>
  <c r="BP302" i="1"/>
  <c r="BQ302" i="1"/>
  <c r="BO298" i="1"/>
  <c r="BR298" i="1"/>
  <c r="BP297" i="1"/>
  <c r="BR297" i="1"/>
  <c r="BO296" i="1"/>
  <c r="BR296" i="1"/>
  <c r="BQ296" i="1"/>
  <c r="BP295" i="1"/>
  <c r="BR295" i="1"/>
  <c r="BQ295" i="1"/>
  <c r="BP294" i="1"/>
  <c r="BQ294" i="1"/>
  <c r="BR294" i="1"/>
  <c r="BP293" i="1"/>
  <c r="BR293" i="1"/>
  <c r="BP289" i="1"/>
  <c r="BR289" i="1"/>
  <c r="BP288" i="1"/>
  <c r="BQ288" i="1"/>
  <c r="BR288" i="1"/>
  <c r="BP287" i="1"/>
  <c r="BR287" i="1"/>
  <c r="BP284" i="1"/>
  <c r="BR284" i="1"/>
  <c r="BP283" i="1"/>
  <c r="BR283" i="1"/>
  <c r="BP282" i="1"/>
  <c r="BR282" i="1"/>
  <c r="BN281" i="1"/>
  <c r="BR281" i="1"/>
  <c r="BP280" i="1"/>
  <c r="BR280" i="1"/>
  <c r="BP279" i="1"/>
  <c r="BR279" i="1"/>
  <c r="BQ275" i="1"/>
  <c r="BP275" i="1"/>
  <c r="BN273" i="1"/>
  <c r="BR273" i="1"/>
  <c r="BP272" i="1"/>
  <c r="BR272" i="1"/>
  <c r="BQ272" i="1"/>
  <c r="BP271" i="1"/>
  <c r="BR271" i="1"/>
  <c r="BQ271" i="1"/>
  <c r="BP270" i="1"/>
  <c r="BQ270" i="1"/>
  <c r="BR270" i="1"/>
  <c r="BP269" i="1"/>
  <c r="BR269" i="1"/>
  <c r="BP268" i="1"/>
  <c r="BR268" i="1"/>
  <c r="BQ267" i="1"/>
  <c r="BP267" i="1"/>
  <c r="BP265" i="1"/>
  <c r="BR265" i="1"/>
  <c r="BP403" i="1"/>
  <c r="BQ455" i="1"/>
  <c r="BQ408" i="1"/>
  <c r="BQ350" i="1"/>
  <c r="BQ287" i="1"/>
  <c r="BR498" i="1"/>
  <c r="BR478" i="1"/>
  <c r="BR458" i="1"/>
  <c r="BR438" i="1"/>
  <c r="BR418" i="1"/>
  <c r="BR395" i="1"/>
  <c r="BR378" i="1"/>
  <c r="BR355" i="1"/>
  <c r="BR338" i="1"/>
  <c r="BR315" i="1"/>
  <c r="BR292" i="1"/>
  <c r="BR275" i="1"/>
  <c r="BP263" i="1"/>
  <c r="BR263" i="1"/>
  <c r="BO256" i="1"/>
  <c r="BR256" i="1"/>
  <c r="BP240" i="1"/>
  <c r="BR240" i="1"/>
  <c r="BP230" i="1"/>
  <c r="BQ230" i="1"/>
  <c r="BP224" i="1"/>
  <c r="BQ224" i="1"/>
  <c r="BR224" i="1"/>
  <c r="BO217" i="1"/>
  <c r="BR217" i="1"/>
  <c r="BP216" i="1"/>
  <c r="BR216" i="1"/>
  <c r="BP215" i="1"/>
  <c r="BR215" i="1"/>
  <c r="BP208" i="1"/>
  <c r="BR208" i="1"/>
  <c r="BQ208" i="1"/>
  <c r="BP207" i="1"/>
  <c r="BR207" i="1"/>
  <c r="BQ207" i="1"/>
  <c r="BP206" i="1"/>
  <c r="BQ206" i="1"/>
  <c r="BQ203" i="1"/>
  <c r="BP203" i="1"/>
  <c r="BP201" i="1"/>
  <c r="BR201" i="1"/>
  <c r="BP200" i="1"/>
  <c r="BR200" i="1"/>
  <c r="BO199" i="1"/>
  <c r="BR199" i="1"/>
  <c r="BQ195" i="1"/>
  <c r="BP195" i="1"/>
  <c r="BO193" i="1"/>
  <c r="BR193" i="1"/>
  <c r="BP192" i="1"/>
  <c r="BR192" i="1"/>
  <c r="BP191" i="1"/>
  <c r="BR191" i="1"/>
  <c r="BP190" i="1"/>
  <c r="BQ190" i="1"/>
  <c r="BP185" i="1"/>
  <c r="BR185" i="1"/>
  <c r="BP184" i="1"/>
  <c r="BR184" i="1"/>
  <c r="BQ184" i="1"/>
  <c r="BP183" i="1"/>
  <c r="BR183" i="1"/>
  <c r="BQ183" i="1"/>
  <c r="BP177" i="1"/>
  <c r="BR177" i="1"/>
  <c r="BP176" i="1"/>
  <c r="BR176" i="1"/>
  <c r="BP175" i="1"/>
  <c r="BR175" i="1"/>
  <c r="BO169" i="1"/>
  <c r="BR169" i="1"/>
  <c r="BN168" i="1"/>
  <c r="BR168" i="1"/>
  <c r="BP167" i="1"/>
  <c r="BR167" i="1"/>
  <c r="BQ167" i="1"/>
  <c r="BP166" i="1"/>
  <c r="BQ166" i="1"/>
  <c r="BP161" i="1"/>
  <c r="BR161" i="1"/>
  <c r="BN160" i="1"/>
  <c r="BQ160" i="1"/>
  <c r="BR160" i="1"/>
  <c r="BO159" i="1"/>
  <c r="BR159" i="1"/>
  <c r="BO153" i="1"/>
  <c r="BR153" i="1"/>
  <c r="BP152" i="1"/>
  <c r="BR152" i="1"/>
  <c r="BP151" i="1"/>
  <c r="BR151" i="1"/>
  <c r="BN145" i="1"/>
  <c r="BR145" i="1"/>
  <c r="BN144" i="1"/>
  <c r="BR144" i="1"/>
  <c r="BQ144" i="1"/>
  <c r="BP143" i="1"/>
  <c r="BR143" i="1"/>
  <c r="BQ143" i="1"/>
  <c r="BN142" i="1"/>
  <c r="BQ142" i="1"/>
  <c r="BP137" i="1"/>
  <c r="BR137" i="1"/>
  <c r="BP136" i="1"/>
  <c r="BR136" i="1"/>
  <c r="BN135" i="1"/>
  <c r="BR135" i="1"/>
  <c r="BO129" i="1"/>
  <c r="BR129" i="1"/>
  <c r="BO128" i="1"/>
  <c r="BR128" i="1"/>
  <c r="BP127" i="1"/>
  <c r="BR127" i="1"/>
  <c r="BP126" i="1"/>
  <c r="BQ126" i="1"/>
  <c r="BN121" i="1"/>
  <c r="BR121" i="1"/>
  <c r="BO120" i="1"/>
  <c r="BR120" i="1"/>
  <c r="BQ120" i="1"/>
  <c r="BP119" i="1"/>
  <c r="BR119" i="1"/>
  <c r="BQ119" i="1"/>
  <c r="BP113" i="1"/>
  <c r="BR113" i="1"/>
  <c r="BP112" i="1"/>
  <c r="BR112" i="1"/>
  <c r="BP111" i="1"/>
  <c r="BR111" i="1"/>
  <c r="BN105" i="1"/>
  <c r="BR105" i="1"/>
  <c r="BO104" i="1"/>
  <c r="BR104" i="1"/>
  <c r="BP103" i="1"/>
  <c r="BR103" i="1"/>
  <c r="BQ103" i="1"/>
  <c r="BP102" i="1"/>
  <c r="BQ102" i="1"/>
  <c r="BP97" i="1"/>
  <c r="BR97" i="1"/>
  <c r="BO96" i="1"/>
  <c r="BQ96" i="1"/>
  <c r="BR96" i="1"/>
  <c r="BN95" i="1"/>
  <c r="BR95" i="1"/>
  <c r="BO89" i="1"/>
  <c r="BR89" i="1"/>
  <c r="BP88" i="1"/>
  <c r="BR88" i="1"/>
  <c r="BP87" i="1"/>
  <c r="BR87" i="1"/>
  <c r="BN81" i="1"/>
  <c r="BR81" i="1"/>
  <c r="BO80" i="1"/>
  <c r="BR80" i="1"/>
  <c r="BQ80" i="1"/>
  <c r="BO79" i="1"/>
  <c r="BR79" i="1"/>
  <c r="BQ79" i="1"/>
  <c r="BO78" i="1"/>
  <c r="BQ78" i="1"/>
  <c r="BP73" i="1"/>
  <c r="BR73" i="1"/>
  <c r="BP72" i="1"/>
  <c r="BR72" i="1"/>
  <c r="BO71" i="1"/>
  <c r="BR71" i="1"/>
  <c r="BQ67" i="1"/>
  <c r="BP67" i="1"/>
  <c r="BN65" i="1"/>
  <c r="BR65" i="1"/>
  <c r="BO64" i="1"/>
  <c r="BR64" i="1"/>
  <c r="BP63" i="1"/>
  <c r="BR63" i="1"/>
  <c r="BO62" i="1"/>
  <c r="BQ62" i="1"/>
  <c r="BN57" i="1"/>
  <c r="BR57" i="1"/>
  <c r="BN56" i="1"/>
  <c r="BR56" i="1"/>
  <c r="BQ56" i="1"/>
  <c r="BO55" i="1"/>
  <c r="BR55" i="1"/>
  <c r="BQ55" i="1"/>
  <c r="BP49" i="1"/>
  <c r="BR49" i="1"/>
  <c r="BP48" i="1"/>
  <c r="BR48" i="1"/>
  <c r="BP47" i="1"/>
  <c r="BR47" i="1"/>
  <c r="BO41" i="1"/>
  <c r="BR41" i="1"/>
  <c r="BN40" i="1"/>
  <c r="BR40" i="1"/>
  <c r="BP39" i="1"/>
  <c r="BR39" i="1"/>
  <c r="BQ39" i="1"/>
  <c r="BP38" i="1"/>
  <c r="BQ38" i="1"/>
  <c r="BQ35" i="1"/>
  <c r="BP35" i="1"/>
  <c r="BP33" i="1"/>
  <c r="BR33" i="1"/>
  <c r="BQ32" i="1"/>
  <c r="BP32" i="1"/>
  <c r="BR32" i="1"/>
  <c r="BP31" i="1"/>
  <c r="BR31" i="1"/>
  <c r="BP25" i="1"/>
  <c r="BR25" i="1"/>
  <c r="BN24" i="1"/>
  <c r="BR24" i="1"/>
  <c r="BN23" i="1"/>
  <c r="BR23" i="1"/>
  <c r="BP75" i="1"/>
  <c r="BQ238" i="1"/>
  <c r="BQ199" i="1"/>
  <c r="BQ168" i="1"/>
  <c r="BQ134" i="1"/>
  <c r="BQ95" i="1"/>
  <c r="BQ64" i="1"/>
  <c r="BQ30" i="1"/>
  <c r="BR259" i="1"/>
  <c r="BR245" i="1"/>
  <c r="BR234" i="1"/>
  <c r="BR220" i="1"/>
  <c r="BR206" i="1"/>
  <c r="BR195" i="1"/>
  <c r="BR181" i="1"/>
  <c r="BR170" i="1"/>
  <c r="BR156" i="1"/>
  <c r="BR142" i="1"/>
  <c r="BR131" i="1"/>
  <c r="BR117" i="1"/>
  <c r="BR106" i="1"/>
  <c r="BR92" i="1"/>
  <c r="BR78" i="1"/>
  <c r="BR67" i="1"/>
  <c r="BR53" i="1"/>
  <c r="BR42" i="1"/>
  <c r="BR28" i="1"/>
  <c r="BP257" i="1"/>
  <c r="BR257" i="1"/>
  <c r="BP254" i="1"/>
  <c r="BQ254" i="1"/>
  <c r="BP249" i="1"/>
  <c r="BR249" i="1"/>
  <c r="BP247" i="1"/>
  <c r="BR247" i="1"/>
  <c r="BQ247" i="1"/>
  <c r="BP241" i="1"/>
  <c r="BR241" i="1"/>
  <c r="BN233" i="1"/>
  <c r="BR233" i="1"/>
  <c r="BO231" i="1"/>
  <c r="BR231" i="1"/>
  <c r="BQ231" i="1"/>
  <c r="BP225" i="1"/>
  <c r="BR225" i="1"/>
  <c r="BP223" i="1"/>
  <c r="BR223" i="1"/>
  <c r="BP209" i="1"/>
  <c r="BR209" i="1"/>
  <c r="BP27" i="1"/>
  <c r="BQ263" i="1"/>
  <c r="BQ198" i="1"/>
  <c r="BQ159" i="1"/>
  <c r="BQ128" i="1"/>
  <c r="BQ94" i="1"/>
  <c r="BQ63" i="1"/>
  <c r="BR258" i="1"/>
  <c r="BR244" i="1"/>
  <c r="BR230" i="1"/>
  <c r="BR219" i="1"/>
  <c r="BR205" i="1"/>
  <c r="BR194" i="1"/>
  <c r="BR180" i="1"/>
  <c r="BR166" i="1"/>
  <c r="BR155" i="1"/>
  <c r="BR141" i="1"/>
  <c r="BR130" i="1"/>
  <c r="BR116" i="1"/>
  <c r="BR102" i="1"/>
  <c r="BR91" i="1"/>
  <c r="BR77" i="1"/>
  <c r="BR66" i="1"/>
  <c r="BR52" i="1"/>
  <c r="BR38" i="1"/>
  <c r="BR27" i="1"/>
  <c r="BP264" i="1"/>
  <c r="BR264" i="1"/>
  <c r="BP255" i="1"/>
  <c r="BR255" i="1"/>
  <c r="BP248" i="1"/>
  <c r="BR248" i="1"/>
  <c r="BQ248" i="1"/>
  <c r="BP239" i="1"/>
  <c r="BR239" i="1"/>
  <c r="BP232" i="1"/>
  <c r="BR232" i="1"/>
  <c r="BP259" i="1"/>
  <c r="BQ262" i="1"/>
  <c r="BQ223" i="1"/>
  <c r="BQ192" i="1"/>
  <c r="BQ158" i="1"/>
  <c r="BQ127" i="1"/>
  <c r="BQ88" i="1"/>
  <c r="BQ54" i="1"/>
  <c r="BR254" i="1"/>
  <c r="BR243" i="1"/>
  <c r="BR229" i="1"/>
  <c r="BR218" i="1"/>
  <c r="BR204" i="1"/>
  <c r="BR190" i="1"/>
  <c r="BR179" i="1"/>
  <c r="BR165" i="1"/>
  <c r="BR154" i="1"/>
  <c r="BR140" i="1"/>
  <c r="BR126" i="1"/>
  <c r="BR115" i="1"/>
  <c r="BR101" i="1"/>
  <c r="BR90" i="1"/>
  <c r="BR76" i="1"/>
  <c r="BR62" i="1"/>
  <c r="BR51" i="1"/>
  <c r="BR37" i="1"/>
  <c r="BR26" i="1"/>
  <c r="BP443" i="1"/>
  <c r="BP379" i="1"/>
  <c r="BP315" i="1"/>
  <c r="BP251" i="1"/>
  <c r="BP187" i="1"/>
  <c r="BP123" i="1"/>
  <c r="BP59" i="1"/>
  <c r="BP24" i="1"/>
  <c r="BQ493" i="1"/>
  <c r="BQ485" i="1"/>
  <c r="BQ477" i="1"/>
  <c r="BQ469" i="1"/>
  <c r="BQ461" i="1"/>
  <c r="BQ453" i="1"/>
  <c r="BQ445" i="1"/>
  <c r="BQ437" i="1"/>
  <c r="BQ429" i="1"/>
  <c r="BQ421" i="1"/>
  <c r="BQ413" i="1"/>
  <c r="BQ405" i="1"/>
  <c r="BQ397" i="1"/>
  <c r="BQ389" i="1"/>
  <c r="BQ381" i="1"/>
  <c r="BQ373" i="1"/>
  <c r="BQ365" i="1"/>
  <c r="BQ357" i="1"/>
  <c r="BQ349" i="1"/>
  <c r="BQ341" i="1"/>
  <c r="BQ333" i="1"/>
  <c r="BQ325" i="1"/>
  <c r="BQ317" i="1"/>
  <c r="BQ309" i="1"/>
  <c r="BQ301" i="1"/>
  <c r="BQ293" i="1"/>
  <c r="BQ285" i="1"/>
  <c r="BQ277" i="1"/>
  <c r="BQ269" i="1"/>
  <c r="BQ261" i="1"/>
  <c r="BQ253" i="1"/>
  <c r="BQ245" i="1"/>
  <c r="BQ237" i="1"/>
  <c r="BQ229" i="1"/>
  <c r="BQ221" i="1"/>
  <c r="BQ213" i="1"/>
  <c r="BQ205" i="1"/>
  <c r="BQ197" i="1"/>
  <c r="BQ189" i="1"/>
  <c r="BQ181" i="1"/>
  <c r="BQ173" i="1"/>
  <c r="BQ165" i="1"/>
  <c r="BQ157" i="1"/>
  <c r="BQ149" i="1"/>
  <c r="BQ141" i="1"/>
  <c r="BQ133" i="1"/>
  <c r="BQ125" i="1"/>
  <c r="BQ117" i="1"/>
  <c r="BQ109" i="1"/>
  <c r="BQ101" i="1"/>
  <c r="BQ93" i="1"/>
  <c r="BQ85" i="1"/>
  <c r="BQ77" i="1"/>
  <c r="BQ69" i="1"/>
  <c r="BQ61" i="1"/>
  <c r="BQ53" i="1"/>
  <c r="BQ45" i="1"/>
  <c r="BQ37" i="1"/>
  <c r="BQ29" i="1"/>
  <c r="BP499" i="1"/>
  <c r="BP435" i="1"/>
  <c r="BP371" i="1"/>
  <c r="BP307" i="1"/>
  <c r="BP243" i="1"/>
  <c r="BP179" i="1"/>
  <c r="BP115" i="1"/>
  <c r="BP51" i="1"/>
  <c r="BQ500" i="1"/>
  <c r="BQ492" i="1"/>
  <c r="BQ484" i="1"/>
  <c r="BQ476" i="1"/>
  <c r="BQ468" i="1"/>
  <c r="BQ460" i="1"/>
  <c r="BQ452" i="1"/>
  <c r="BQ444" i="1"/>
  <c r="BQ436" i="1"/>
  <c r="BQ428" i="1"/>
  <c r="BQ420" i="1"/>
  <c r="BQ412" i="1"/>
  <c r="BQ404" i="1"/>
  <c r="BQ396" i="1"/>
  <c r="BQ388" i="1"/>
  <c r="BQ380" i="1"/>
  <c r="BQ372" i="1"/>
  <c r="BQ364" i="1"/>
  <c r="BQ356" i="1"/>
  <c r="BQ348" i="1"/>
  <c r="BQ340" i="1"/>
  <c r="BQ332" i="1"/>
  <c r="BQ324" i="1"/>
  <c r="BQ316" i="1"/>
  <c r="BQ308" i="1"/>
  <c r="BQ300" i="1"/>
  <c r="BQ292" i="1"/>
  <c r="BQ284" i="1"/>
  <c r="BQ276" i="1"/>
  <c r="BQ268" i="1"/>
  <c r="BQ260" i="1"/>
  <c r="BQ252" i="1"/>
  <c r="BQ244" i="1"/>
  <c r="BQ236" i="1"/>
  <c r="BQ228" i="1"/>
  <c r="BQ220" i="1"/>
  <c r="BQ212" i="1"/>
  <c r="BQ204" i="1"/>
  <c r="BQ196" i="1"/>
  <c r="BQ188" i="1"/>
  <c r="BQ180" i="1"/>
  <c r="BQ172" i="1"/>
  <c r="BQ164" i="1"/>
  <c r="BQ156" i="1"/>
  <c r="BQ148" i="1"/>
  <c r="BQ140" i="1"/>
  <c r="BQ132" i="1"/>
  <c r="BQ124" i="1"/>
  <c r="BQ116" i="1"/>
  <c r="BQ108" i="1"/>
  <c r="BQ100" i="1"/>
  <c r="BQ92" i="1"/>
  <c r="BQ84" i="1"/>
  <c r="BQ76" i="1"/>
  <c r="BQ68" i="1"/>
  <c r="BQ60" i="1"/>
  <c r="BQ52" i="1"/>
  <c r="BQ44" i="1"/>
  <c r="BQ36" i="1"/>
  <c r="BQ28" i="1"/>
  <c r="BP491" i="1"/>
  <c r="BP427" i="1"/>
  <c r="BP363" i="1"/>
  <c r="BP299" i="1"/>
  <c r="BP235" i="1"/>
  <c r="BP171" i="1"/>
  <c r="BP107" i="1"/>
  <c r="BQ483" i="1"/>
  <c r="BQ475" i="1"/>
  <c r="BQ419" i="1"/>
  <c r="BQ411" i="1"/>
  <c r="BQ355" i="1"/>
  <c r="BQ347" i="1"/>
  <c r="BQ291" i="1"/>
  <c r="BQ283" i="1"/>
  <c r="BQ227" i="1"/>
  <c r="BQ219" i="1"/>
  <c r="BQ163" i="1"/>
  <c r="BQ155" i="1"/>
  <c r="BQ99" i="1"/>
  <c r="BQ91" i="1"/>
  <c r="BQ43" i="1"/>
  <c r="BQ498" i="1"/>
  <c r="BQ490" i="1"/>
  <c r="BQ482" i="1"/>
  <c r="BQ474" i="1"/>
  <c r="BQ466" i="1"/>
  <c r="BQ458" i="1"/>
  <c r="BQ450" i="1"/>
  <c r="BQ442" i="1"/>
  <c r="BQ434" i="1"/>
  <c r="BQ426" i="1"/>
  <c r="BQ418" i="1"/>
  <c r="BQ410" i="1"/>
  <c r="BQ402" i="1"/>
  <c r="BQ394" i="1"/>
  <c r="BQ386" i="1"/>
  <c r="BQ378" i="1"/>
  <c r="BQ370" i="1"/>
  <c r="BQ362" i="1"/>
  <c r="BQ354" i="1"/>
  <c r="BQ346" i="1"/>
  <c r="BQ338" i="1"/>
  <c r="BQ330" i="1"/>
  <c r="BQ322" i="1"/>
  <c r="BQ314" i="1"/>
  <c r="BQ306" i="1"/>
  <c r="BQ298" i="1"/>
  <c r="BQ290" i="1"/>
  <c r="BQ282" i="1"/>
  <c r="BQ274" i="1"/>
  <c r="BQ266" i="1"/>
  <c r="BQ258" i="1"/>
  <c r="BQ250" i="1"/>
  <c r="BQ242" i="1"/>
  <c r="BQ234" i="1"/>
  <c r="BQ226" i="1"/>
  <c r="BQ218" i="1"/>
  <c r="BQ210" i="1"/>
  <c r="BQ202" i="1"/>
  <c r="BQ194" i="1"/>
  <c r="BQ186" i="1"/>
  <c r="BQ178" i="1"/>
  <c r="BQ170" i="1"/>
  <c r="BQ162" i="1"/>
  <c r="BQ154" i="1"/>
  <c r="BQ146" i="1"/>
  <c r="BQ138" i="1"/>
  <c r="BQ130" i="1"/>
  <c r="BQ122" i="1"/>
  <c r="BQ114" i="1"/>
  <c r="BQ106" i="1"/>
  <c r="BQ98" i="1"/>
  <c r="BQ90" i="1"/>
  <c r="BQ82" i="1"/>
  <c r="BQ74" i="1"/>
  <c r="BQ66" i="1"/>
  <c r="BQ58" i="1"/>
  <c r="BQ50" i="1"/>
  <c r="BQ42" i="1"/>
  <c r="BQ34" i="1"/>
  <c r="BQ26" i="1"/>
  <c r="BW19" i="1"/>
  <c r="BP40" i="1"/>
  <c r="BQ497" i="1"/>
  <c r="BQ489" i="1"/>
  <c r="BQ481" i="1"/>
  <c r="BQ473" i="1"/>
  <c r="BQ465" i="1"/>
  <c r="BQ457" i="1"/>
  <c r="BQ449" i="1"/>
  <c r="BQ441" i="1"/>
  <c r="BQ433" i="1"/>
  <c r="BQ425" i="1"/>
  <c r="BQ417" i="1"/>
  <c r="BQ409" i="1"/>
  <c r="BQ401" i="1"/>
  <c r="BQ393" i="1"/>
  <c r="BQ385" i="1"/>
  <c r="BQ377" i="1"/>
  <c r="BQ369" i="1"/>
  <c r="BQ361" i="1"/>
  <c r="BQ353" i="1"/>
  <c r="BQ345" i="1"/>
  <c r="BQ337" i="1"/>
  <c r="BQ329" i="1"/>
  <c r="BQ321" i="1"/>
  <c r="BQ313" i="1"/>
  <c r="BQ305" i="1"/>
  <c r="BQ297" i="1"/>
  <c r="BQ289" i="1"/>
  <c r="BQ281" i="1"/>
  <c r="BQ273" i="1"/>
  <c r="BQ265" i="1"/>
  <c r="BQ257" i="1"/>
  <c r="BQ249" i="1"/>
  <c r="BQ241" i="1"/>
  <c r="BQ233" i="1"/>
  <c r="BQ225" i="1"/>
  <c r="BQ217" i="1"/>
  <c r="BQ209" i="1"/>
  <c r="BQ201" i="1"/>
  <c r="BQ193" i="1"/>
  <c r="BQ185" i="1"/>
  <c r="BQ177" i="1"/>
  <c r="BQ169" i="1"/>
  <c r="BQ161" i="1"/>
  <c r="BQ153" i="1"/>
  <c r="BQ145" i="1"/>
  <c r="BQ137" i="1"/>
  <c r="BQ129" i="1"/>
  <c r="BQ121" i="1"/>
  <c r="BQ113" i="1"/>
  <c r="BQ105" i="1"/>
  <c r="BQ97" i="1"/>
  <c r="BQ89" i="1"/>
  <c r="BQ81" i="1"/>
  <c r="BQ73" i="1"/>
  <c r="BQ65" i="1"/>
  <c r="BQ57" i="1"/>
  <c r="BQ49" i="1"/>
  <c r="BQ41" i="1"/>
  <c r="BQ33" i="1"/>
  <c r="BQ25" i="1"/>
  <c r="BO294" i="1"/>
  <c r="BP498" i="1"/>
  <c r="BP338" i="1"/>
  <c r="BP298" i="1"/>
  <c r="BP274" i="1"/>
  <c r="BP258" i="1"/>
  <c r="BP234" i="1"/>
  <c r="BP218" i="1"/>
  <c r="BP210" i="1"/>
  <c r="BP194" i="1"/>
  <c r="BP178" i="1"/>
  <c r="BP170" i="1"/>
  <c r="BP154" i="1"/>
  <c r="BP146" i="1"/>
  <c r="BP130" i="1"/>
  <c r="BP114" i="1"/>
  <c r="BP106" i="1"/>
  <c r="BP90" i="1"/>
  <c r="BP82" i="1"/>
  <c r="BP66" i="1"/>
  <c r="BP50" i="1"/>
  <c r="BP42" i="1"/>
  <c r="BP26" i="1"/>
  <c r="BO293" i="1"/>
  <c r="BP497" i="1"/>
  <c r="BP441" i="1"/>
  <c r="BP401" i="1"/>
  <c r="BP377" i="1"/>
  <c r="BP361" i="1"/>
  <c r="BP337" i="1"/>
  <c r="BP321" i="1"/>
  <c r="BP313" i="1"/>
  <c r="BP281" i="1"/>
  <c r="BP273" i="1"/>
  <c r="BP233" i="1"/>
  <c r="BP217" i="1"/>
  <c r="BP193" i="1"/>
  <c r="BP169" i="1"/>
  <c r="BP153" i="1"/>
  <c r="BP145" i="1"/>
  <c r="BP129" i="1"/>
  <c r="BP121" i="1"/>
  <c r="BP105" i="1"/>
  <c r="BP89" i="1"/>
  <c r="BP81" i="1"/>
  <c r="BP65" i="1"/>
  <c r="BP57" i="1"/>
  <c r="BP41" i="1"/>
  <c r="BO190" i="1"/>
  <c r="BP480" i="1"/>
  <c r="BP464" i="1"/>
  <c r="BP440" i="1"/>
  <c r="BP424" i="1"/>
  <c r="BP416" i="1"/>
  <c r="BP400" i="1"/>
  <c r="BP384" i="1"/>
  <c r="BP376" i="1"/>
  <c r="BP336" i="1"/>
  <c r="BP320" i="1"/>
  <c r="BP296" i="1"/>
  <c r="BP256" i="1"/>
  <c r="BP168" i="1"/>
  <c r="BP160" i="1"/>
  <c r="BP144" i="1"/>
  <c r="BP128" i="1"/>
  <c r="BP120" i="1"/>
  <c r="BP104" i="1"/>
  <c r="BP96" i="1"/>
  <c r="BP80" i="1"/>
  <c r="BP64" i="1"/>
  <c r="BP56" i="1"/>
  <c r="BO103" i="1"/>
  <c r="BP479" i="1"/>
  <c r="BP463" i="1"/>
  <c r="BP423" i="1"/>
  <c r="BP415" i="1"/>
  <c r="BP359" i="1"/>
  <c r="BP335" i="1"/>
  <c r="BP231" i="1"/>
  <c r="BP199" i="1"/>
  <c r="BP159" i="1"/>
  <c r="BP135" i="1"/>
  <c r="BP95" i="1"/>
  <c r="BP79" i="1"/>
  <c r="BP71" i="1"/>
  <c r="BP55" i="1"/>
  <c r="BP23" i="1"/>
  <c r="BO102" i="1"/>
  <c r="BP494" i="1"/>
  <c r="BP478" i="1"/>
  <c r="BP246" i="1"/>
  <c r="BP238" i="1"/>
  <c r="BP198" i="1"/>
  <c r="BP158" i="1"/>
  <c r="BP142" i="1"/>
  <c r="BP134" i="1"/>
  <c r="BP118" i="1"/>
  <c r="BP110" i="1"/>
  <c r="BP94" i="1"/>
  <c r="BP78" i="1"/>
  <c r="BP70" i="1"/>
  <c r="BP62" i="1"/>
  <c r="BP54" i="1"/>
  <c r="BP22" i="1"/>
  <c r="BO61" i="1"/>
  <c r="BP437" i="1"/>
  <c r="BP381" i="1"/>
  <c r="BP333" i="1"/>
  <c r="BP277" i="1"/>
  <c r="BP245" i="1"/>
  <c r="BP101" i="1"/>
  <c r="BP21" i="1"/>
  <c r="BP20" i="1"/>
  <c r="BN360" i="1"/>
  <c r="BN297" i="1"/>
  <c r="BO257" i="1"/>
  <c r="BO423" i="1"/>
  <c r="BO158" i="1"/>
  <c r="BO142" i="1"/>
  <c r="BP14" i="1"/>
  <c r="BX14" i="1"/>
  <c r="BN499" i="1"/>
  <c r="BO492" i="1"/>
  <c r="BN490" i="1"/>
  <c r="BN488" i="1"/>
  <c r="BN486" i="1"/>
  <c r="BO486" i="1"/>
  <c r="BN484" i="1"/>
  <c r="BO482" i="1"/>
  <c r="BO481" i="1"/>
  <c r="BN477" i="1"/>
  <c r="BO477" i="1"/>
  <c r="BN475" i="1"/>
  <c r="BO473" i="1"/>
  <c r="BO471" i="1"/>
  <c r="BN469" i="1"/>
  <c r="BN467" i="1"/>
  <c r="BN466" i="1"/>
  <c r="BO465" i="1"/>
  <c r="BN462" i="1"/>
  <c r="BO462" i="1"/>
  <c r="BN460" i="1"/>
  <c r="BN457" i="1"/>
  <c r="BO454" i="1"/>
  <c r="BN451" i="1"/>
  <c r="BN448" i="1"/>
  <c r="BO443" i="1"/>
  <c r="BN434" i="1"/>
  <c r="BO431" i="1"/>
  <c r="BO428" i="1"/>
  <c r="BO421" i="1"/>
  <c r="BN418" i="1"/>
  <c r="BO412" i="1"/>
  <c r="BN409" i="1"/>
  <c r="BO406" i="1"/>
  <c r="BN403" i="1"/>
  <c r="BN398" i="1"/>
  <c r="BO398" i="1"/>
  <c r="BO396" i="1"/>
  <c r="BN393" i="1"/>
  <c r="BN390" i="1"/>
  <c r="BO390" i="1"/>
  <c r="BO387" i="1"/>
  <c r="BO385" i="1"/>
  <c r="BO382" i="1"/>
  <c r="BN379" i="1"/>
  <c r="BN374" i="1"/>
  <c r="BN371" i="1"/>
  <c r="BN368" i="1"/>
  <c r="BO365" i="1"/>
  <c r="BN362" i="1"/>
  <c r="BN356" i="1"/>
  <c r="BO353" i="1"/>
  <c r="BN350" i="1"/>
  <c r="BO350" i="1"/>
  <c r="BO345" i="1"/>
  <c r="BO342" i="1"/>
  <c r="BN332" i="1"/>
  <c r="BO330" i="1"/>
  <c r="BO327" i="1"/>
  <c r="BN324" i="1"/>
  <c r="BN322" i="1"/>
  <c r="BN319" i="1"/>
  <c r="BO319" i="1"/>
  <c r="BO316" i="1"/>
  <c r="BN314" i="1"/>
  <c r="BN311" i="1"/>
  <c r="BO311" i="1"/>
  <c r="BO308" i="1"/>
  <c r="BO305" i="1"/>
  <c r="BO302" i="1"/>
  <c r="BO299" i="1"/>
  <c r="BN293" i="1"/>
  <c r="BN291" i="1"/>
  <c r="BO288" i="1"/>
  <c r="BN285" i="1"/>
  <c r="BO285" i="1"/>
  <c r="BN283" i="1"/>
  <c r="BO280" i="1"/>
  <c r="BN277" i="1"/>
  <c r="BO275" i="1"/>
  <c r="BO272" i="1"/>
  <c r="BN269" i="1"/>
  <c r="BO269" i="1"/>
  <c r="BN266" i="1"/>
  <c r="BO263" i="1"/>
  <c r="BN260" i="1"/>
  <c r="BO253" i="1"/>
  <c r="BN250" i="1"/>
  <c r="BN247" i="1"/>
  <c r="BO247" i="1"/>
  <c r="BO244" i="1"/>
  <c r="BO241" i="1"/>
  <c r="BO239" i="1"/>
  <c r="BO236" i="1"/>
  <c r="BO229" i="1"/>
  <c r="BN226" i="1"/>
  <c r="BO224" i="1"/>
  <c r="BO221" i="1"/>
  <c r="BO219" i="1"/>
  <c r="BN216" i="1"/>
  <c r="BO214" i="1"/>
  <c r="BO211" i="1"/>
  <c r="BN209" i="1"/>
  <c r="BO207" i="1"/>
  <c r="BN203" i="1"/>
  <c r="BN201" i="1"/>
  <c r="BN197" i="1"/>
  <c r="BO197" i="1"/>
  <c r="BO191" i="1"/>
  <c r="BO189" i="1"/>
  <c r="BO187" i="1"/>
  <c r="BO185" i="1"/>
  <c r="BN183" i="1"/>
  <c r="BO183" i="1"/>
  <c r="BN181" i="1"/>
  <c r="BO181" i="1"/>
  <c r="BO375" i="1"/>
  <c r="BO478" i="1"/>
  <c r="BO374" i="1"/>
  <c r="BN500" i="1"/>
  <c r="BO496" i="1"/>
  <c r="BO495" i="1"/>
  <c r="BO493" i="1"/>
  <c r="BN491" i="1"/>
  <c r="BN489" i="1"/>
  <c r="BN487" i="1"/>
  <c r="BO487" i="1"/>
  <c r="BO485" i="1"/>
  <c r="BN483" i="1"/>
  <c r="BN476" i="1"/>
  <c r="BN474" i="1"/>
  <c r="BN472" i="1"/>
  <c r="BO470" i="1"/>
  <c r="BN468" i="1"/>
  <c r="BN459" i="1"/>
  <c r="BN456" i="1"/>
  <c r="BN453" i="1"/>
  <c r="BO453" i="1"/>
  <c r="BN450" i="1"/>
  <c r="BN447" i="1"/>
  <c r="BO447" i="1"/>
  <c r="BO444" i="1"/>
  <c r="BN438" i="1"/>
  <c r="BO438" i="1"/>
  <c r="BN435" i="1"/>
  <c r="BN432" i="1"/>
  <c r="BN429" i="1"/>
  <c r="BO429" i="1"/>
  <c r="BN426" i="1"/>
  <c r="BO420" i="1"/>
  <c r="BO417" i="1"/>
  <c r="BN414" i="1"/>
  <c r="BO414" i="1"/>
  <c r="BN411" i="1"/>
  <c r="BO408" i="1"/>
  <c r="BO405" i="1"/>
  <c r="BN402" i="1"/>
  <c r="BN395" i="1"/>
  <c r="BO392" i="1"/>
  <c r="BN388" i="1"/>
  <c r="BO378" i="1"/>
  <c r="BN372" i="1"/>
  <c r="BN369" i="1"/>
  <c r="BO366" i="1"/>
  <c r="BO363" i="1"/>
  <c r="BO357" i="1"/>
  <c r="BN354" i="1"/>
  <c r="BO351" i="1"/>
  <c r="BN348" i="1"/>
  <c r="BN346" i="1"/>
  <c r="BN343" i="1"/>
  <c r="BO343" i="1"/>
  <c r="BN340" i="1"/>
  <c r="BN339" i="1"/>
  <c r="BN333" i="1"/>
  <c r="BO329" i="1"/>
  <c r="BN326" i="1"/>
  <c r="BO326" i="1"/>
  <c r="BN323" i="1"/>
  <c r="BN317" i="1"/>
  <c r="BO317" i="1"/>
  <c r="BN310" i="1"/>
  <c r="BO310" i="1"/>
  <c r="BN307" i="1"/>
  <c r="BN304" i="1"/>
  <c r="BO301" i="1"/>
  <c r="BO295" i="1"/>
  <c r="BO292" i="1"/>
  <c r="BN289" i="1"/>
  <c r="BN286" i="1"/>
  <c r="BO286" i="1"/>
  <c r="BN284" i="1"/>
  <c r="BO282" i="1"/>
  <c r="BN279" i="1"/>
  <c r="BO279" i="1"/>
  <c r="BN276" i="1"/>
  <c r="BO270" i="1"/>
  <c r="BO267" i="1"/>
  <c r="BN264" i="1"/>
  <c r="BN261" i="1"/>
  <c r="BO261" i="1"/>
  <c r="BO255" i="1"/>
  <c r="BN251" i="1"/>
  <c r="BN248" i="1"/>
  <c r="BN245" i="1"/>
  <c r="BO242" i="1"/>
  <c r="BN235" i="1"/>
  <c r="BO232" i="1"/>
  <c r="BO230" i="1"/>
  <c r="BO228" i="1"/>
  <c r="BN225" i="1"/>
  <c r="BN222" i="1"/>
  <c r="BO222" i="1"/>
  <c r="BN220" i="1"/>
  <c r="BO215" i="1"/>
  <c r="BO213" i="1"/>
  <c r="BO208" i="1"/>
  <c r="BN206" i="1"/>
  <c r="BO206" i="1"/>
  <c r="BO204" i="1"/>
  <c r="BO202" i="1"/>
  <c r="BO200" i="1"/>
  <c r="BO196" i="1"/>
  <c r="BO192" i="1"/>
  <c r="BN190" i="1"/>
  <c r="BO188" i="1"/>
  <c r="BN186" i="1"/>
  <c r="BN184" i="1"/>
  <c r="BN182" i="1"/>
  <c r="BO182" i="1"/>
  <c r="BO180" i="1"/>
  <c r="BO179" i="1"/>
  <c r="BO469" i="1"/>
  <c r="BN461" i="1"/>
  <c r="BO461" i="1"/>
  <c r="BN458" i="1"/>
  <c r="BO455" i="1"/>
  <c r="BO452" i="1"/>
  <c r="BO449" i="1"/>
  <c r="BO446" i="1"/>
  <c r="BN445" i="1"/>
  <c r="BO445" i="1"/>
  <c r="BN442" i="1"/>
  <c r="BN439" i="1"/>
  <c r="BO439" i="1"/>
  <c r="BN436" i="1"/>
  <c r="BN433" i="1"/>
  <c r="BO430" i="1"/>
  <c r="BO427" i="1"/>
  <c r="BO425" i="1"/>
  <c r="BN422" i="1"/>
  <c r="BO422" i="1"/>
  <c r="BO419" i="1"/>
  <c r="BN413" i="1"/>
  <c r="BO413" i="1"/>
  <c r="BO410" i="1"/>
  <c r="BN407" i="1"/>
  <c r="BO407" i="1"/>
  <c r="BO404" i="1"/>
  <c r="BN399" i="1"/>
  <c r="BO399" i="1"/>
  <c r="BN397" i="1"/>
  <c r="BO397" i="1"/>
  <c r="BO394" i="1"/>
  <c r="BN391" i="1"/>
  <c r="BO391" i="1"/>
  <c r="BN389" i="1"/>
  <c r="BO389" i="1"/>
  <c r="BO386" i="1"/>
  <c r="BO383" i="1"/>
  <c r="BN380" i="1"/>
  <c r="BO373" i="1"/>
  <c r="BO370" i="1"/>
  <c r="BO367" i="1"/>
  <c r="BN364" i="1"/>
  <c r="BN358" i="1"/>
  <c r="BO358" i="1"/>
  <c r="BO355" i="1"/>
  <c r="BN352" i="1"/>
  <c r="BO349" i="1"/>
  <c r="BN347" i="1"/>
  <c r="BO344" i="1"/>
  <c r="BN341" i="1"/>
  <c r="BO341" i="1"/>
  <c r="BN335" i="1"/>
  <c r="BO331" i="1"/>
  <c r="BN328" i="1"/>
  <c r="BO325" i="1"/>
  <c r="BO318" i="1"/>
  <c r="BN315" i="1"/>
  <c r="BO312" i="1"/>
  <c r="BN309" i="1"/>
  <c r="BO309" i="1"/>
  <c r="BO306" i="1"/>
  <c r="BO303" i="1"/>
  <c r="BO300" i="1"/>
  <c r="BN294" i="1"/>
  <c r="BN290" i="1"/>
  <c r="BN287" i="1"/>
  <c r="BO287" i="1"/>
  <c r="BN278" i="1"/>
  <c r="BO278" i="1"/>
  <c r="BO271" i="1"/>
  <c r="BN268" i="1"/>
  <c r="BO265" i="1"/>
  <c r="BO262" i="1"/>
  <c r="BN259" i="1"/>
  <c r="BO254" i="1"/>
  <c r="BN252" i="1"/>
  <c r="BN249" i="1"/>
  <c r="BN246" i="1"/>
  <c r="BO243" i="1"/>
  <c r="BO240" i="1"/>
  <c r="BO237" i="1"/>
  <c r="BN231" i="1"/>
  <c r="BO227" i="1"/>
  <c r="BO223" i="1"/>
  <c r="BN212" i="1"/>
  <c r="BN195" i="1"/>
  <c r="BO334" i="1"/>
  <c r="BO205" i="1"/>
  <c r="BN177" i="1"/>
  <c r="BN174" i="1"/>
  <c r="BO174" i="1"/>
  <c r="BO172" i="1"/>
  <c r="BN171" i="1"/>
  <c r="BN165" i="1"/>
  <c r="BN163" i="1"/>
  <c r="BO156" i="1"/>
  <c r="BN151" i="1"/>
  <c r="BO151" i="1"/>
  <c r="BN149" i="1"/>
  <c r="BO149" i="1"/>
  <c r="BO140" i="1"/>
  <c r="BO139" i="1"/>
  <c r="BO137" i="1"/>
  <c r="BO133" i="1"/>
  <c r="BO131" i="1"/>
  <c r="BN127" i="1"/>
  <c r="BO127" i="1"/>
  <c r="BN125" i="1"/>
  <c r="BO123" i="1"/>
  <c r="BN117" i="1"/>
  <c r="BO117" i="1"/>
  <c r="BO112" i="1"/>
  <c r="BO111" i="1"/>
  <c r="BN108" i="1"/>
  <c r="BN100" i="1"/>
  <c r="BO98" i="1"/>
  <c r="BN92" i="1"/>
  <c r="BO83" i="1"/>
  <c r="BN77" i="1"/>
  <c r="BN75" i="1"/>
  <c r="BN73" i="1"/>
  <c r="BN68" i="1"/>
  <c r="BN67" i="1"/>
  <c r="BN63" i="1"/>
  <c r="BO63" i="1"/>
  <c r="BO59" i="1"/>
  <c r="BO52" i="1"/>
  <c r="BN51" i="1"/>
  <c r="BO48" i="1"/>
  <c r="BN47" i="1"/>
  <c r="BO47" i="1"/>
  <c r="BO44" i="1"/>
  <c r="BN38" i="1"/>
  <c r="BN36" i="1"/>
  <c r="BN33" i="1"/>
  <c r="BN31" i="1"/>
  <c r="BO29" i="1"/>
  <c r="BO95" i="1"/>
  <c r="BX13" i="1"/>
  <c r="BO135" i="1"/>
  <c r="BO38" i="1"/>
  <c r="BO167" i="1"/>
  <c r="BO126" i="1"/>
  <c r="BO85" i="1"/>
  <c r="BO37" i="1"/>
  <c r="BO166" i="1"/>
  <c r="BO125" i="1"/>
  <c r="BO77" i="1"/>
  <c r="BO31" i="1"/>
  <c r="BO176" i="1"/>
  <c r="BN175" i="1"/>
  <c r="BO175" i="1"/>
  <c r="BO173" i="1"/>
  <c r="BO164" i="1"/>
  <c r="BO162" i="1"/>
  <c r="BO161" i="1"/>
  <c r="BN157" i="1"/>
  <c r="BO157" i="1"/>
  <c r="BO155" i="1"/>
  <c r="BO152" i="1"/>
  <c r="BN150" i="1"/>
  <c r="BO150" i="1"/>
  <c r="BN148" i="1"/>
  <c r="BN147" i="1"/>
  <c r="BN143" i="1"/>
  <c r="BO143" i="1"/>
  <c r="BO138" i="1"/>
  <c r="BN136" i="1"/>
  <c r="BN132" i="1"/>
  <c r="BN124" i="1"/>
  <c r="BO122" i="1"/>
  <c r="BN116" i="1"/>
  <c r="BN115" i="1"/>
  <c r="BO113" i="1"/>
  <c r="BO109" i="1"/>
  <c r="BO107" i="1"/>
  <c r="BN101" i="1"/>
  <c r="BO99" i="1"/>
  <c r="BO97" i="1"/>
  <c r="BO93" i="1"/>
  <c r="BN91" i="1"/>
  <c r="BO88" i="1"/>
  <c r="BN87" i="1"/>
  <c r="BO87" i="1"/>
  <c r="BN86" i="1"/>
  <c r="BO86" i="1"/>
  <c r="BO84" i="1"/>
  <c r="BN76" i="1"/>
  <c r="BO74" i="1"/>
  <c r="BO72" i="1"/>
  <c r="BO69" i="1"/>
  <c r="BN62" i="1"/>
  <c r="BO60" i="1"/>
  <c r="BO58" i="1"/>
  <c r="BN53" i="1"/>
  <c r="BO53" i="1"/>
  <c r="BN49" i="1"/>
  <c r="BN46" i="1"/>
  <c r="BO46" i="1"/>
  <c r="BN45" i="1"/>
  <c r="BO45" i="1"/>
  <c r="BN43" i="1"/>
  <c r="BN39" i="1"/>
  <c r="BO39" i="1"/>
  <c r="BO35" i="1"/>
  <c r="BN32" i="1"/>
  <c r="BO141" i="1"/>
  <c r="BO54" i="1"/>
  <c r="BM10" i="1"/>
  <c r="BO165" i="1"/>
  <c r="BO119" i="1"/>
  <c r="BO30" i="1"/>
  <c r="BX23" i="1"/>
  <c r="BO500" i="1"/>
  <c r="BO484" i="1"/>
  <c r="BO476" i="1"/>
  <c r="BO468" i="1"/>
  <c r="BO460" i="1"/>
  <c r="BO436" i="1"/>
  <c r="BO388" i="1"/>
  <c r="BO380" i="1"/>
  <c r="BO372" i="1"/>
  <c r="BO364" i="1"/>
  <c r="BO356" i="1"/>
  <c r="BO348" i="1"/>
  <c r="BO340" i="1"/>
  <c r="BO332" i="1"/>
  <c r="BO324" i="1"/>
  <c r="BO284" i="1"/>
  <c r="BO276" i="1"/>
  <c r="BO268" i="1"/>
  <c r="BO260" i="1"/>
  <c r="BO252" i="1"/>
  <c r="BO220" i="1"/>
  <c r="BO212" i="1"/>
  <c r="BO148" i="1"/>
  <c r="BO132" i="1"/>
  <c r="BO124" i="1"/>
  <c r="BO116" i="1"/>
  <c r="BO108" i="1"/>
  <c r="BO100" i="1"/>
  <c r="BO92" i="1"/>
  <c r="BO76" i="1"/>
  <c r="BO68" i="1"/>
  <c r="BO36" i="1"/>
  <c r="BO28" i="1"/>
  <c r="BX22" i="1"/>
  <c r="BO499" i="1"/>
  <c r="BO491" i="1"/>
  <c r="BO483" i="1"/>
  <c r="BO475" i="1"/>
  <c r="BO467" i="1"/>
  <c r="BO459" i="1"/>
  <c r="BO451" i="1"/>
  <c r="BO435" i="1"/>
  <c r="BO411" i="1"/>
  <c r="BO403" i="1"/>
  <c r="BO395" i="1"/>
  <c r="BO379" i="1"/>
  <c r="BO371" i="1"/>
  <c r="BO347" i="1"/>
  <c r="BO339" i="1"/>
  <c r="BO323" i="1"/>
  <c r="BO315" i="1"/>
  <c r="BO307" i="1"/>
  <c r="BO291" i="1"/>
  <c r="BO283" i="1"/>
  <c r="BO259" i="1"/>
  <c r="BO251" i="1"/>
  <c r="BO235" i="1"/>
  <c r="BO203" i="1"/>
  <c r="BO195" i="1"/>
  <c r="BO171" i="1"/>
  <c r="BO163" i="1"/>
  <c r="BO147" i="1"/>
  <c r="BO115" i="1"/>
  <c r="BO91" i="1"/>
  <c r="BO75" i="1"/>
  <c r="BO67" i="1"/>
  <c r="BO51" i="1"/>
  <c r="BO43" i="1"/>
  <c r="BO27" i="1"/>
  <c r="BX21" i="1"/>
  <c r="BO490" i="1"/>
  <c r="BO474" i="1"/>
  <c r="BO466" i="1"/>
  <c r="BO458" i="1"/>
  <c r="BO450" i="1"/>
  <c r="BO442" i="1"/>
  <c r="BO434" i="1"/>
  <c r="BO426" i="1"/>
  <c r="BO418" i="1"/>
  <c r="BO402" i="1"/>
  <c r="BO362" i="1"/>
  <c r="BO354" i="1"/>
  <c r="BO346" i="1"/>
  <c r="BO322" i="1"/>
  <c r="BO314" i="1"/>
  <c r="BO290" i="1"/>
  <c r="BO274" i="1"/>
  <c r="BO266" i="1"/>
  <c r="BO250" i="1"/>
  <c r="BO234" i="1"/>
  <c r="BO226" i="1"/>
  <c r="BO218" i="1"/>
  <c r="BO186" i="1"/>
  <c r="BO146" i="1"/>
  <c r="BO130" i="1"/>
  <c r="BO114" i="1"/>
  <c r="BO106" i="1"/>
  <c r="BO90" i="1"/>
  <c r="BO66" i="1"/>
  <c r="BO50" i="1"/>
  <c r="BO34" i="1"/>
  <c r="BO26" i="1"/>
  <c r="BX19" i="1"/>
  <c r="BO497" i="1"/>
  <c r="BO489" i="1"/>
  <c r="BO457" i="1"/>
  <c r="BO441" i="1"/>
  <c r="BO433" i="1"/>
  <c r="BO409" i="1"/>
  <c r="BO393" i="1"/>
  <c r="BO377" i="1"/>
  <c r="BO369" i="1"/>
  <c r="BO313" i="1"/>
  <c r="BO297" i="1"/>
  <c r="BO289" i="1"/>
  <c r="BO281" i="1"/>
  <c r="BO273" i="1"/>
  <c r="BO249" i="1"/>
  <c r="BO233" i="1"/>
  <c r="BO225" i="1"/>
  <c r="BO209" i="1"/>
  <c r="BO201" i="1"/>
  <c r="BO177" i="1"/>
  <c r="BO145" i="1"/>
  <c r="BO121" i="1"/>
  <c r="BO105" i="1"/>
  <c r="BO81" i="1"/>
  <c r="BO73" i="1"/>
  <c r="BO65" i="1"/>
  <c r="BO57" i="1"/>
  <c r="BO49" i="1"/>
  <c r="BO33" i="1"/>
  <c r="BO25" i="1"/>
  <c r="BX15" i="1"/>
  <c r="BO488" i="1"/>
  <c r="BO480" i="1"/>
  <c r="BO472" i="1"/>
  <c r="BO456" i="1"/>
  <c r="BO448" i="1"/>
  <c r="BO432" i="1"/>
  <c r="BO424" i="1"/>
  <c r="BO400" i="1"/>
  <c r="BO376" i="1"/>
  <c r="BO368" i="1"/>
  <c r="BO360" i="1"/>
  <c r="BO352" i="1"/>
  <c r="BO336" i="1"/>
  <c r="BO328" i="1"/>
  <c r="BO320" i="1"/>
  <c r="BO304" i="1"/>
  <c r="BO264" i="1"/>
  <c r="BO248" i="1"/>
  <c r="BO216" i="1"/>
  <c r="BO184" i="1"/>
  <c r="BO168" i="1"/>
  <c r="BO160" i="1"/>
  <c r="BO144" i="1"/>
  <c r="BO136" i="1"/>
  <c r="BO56" i="1"/>
  <c r="BO40" i="1"/>
  <c r="BO32" i="1"/>
  <c r="BO24" i="1"/>
  <c r="BX20" i="1"/>
  <c r="BX18" i="1"/>
  <c r="BX10" i="1"/>
  <c r="BX25" i="1"/>
  <c r="BX17" i="1"/>
  <c r="BX9" i="1"/>
  <c r="BX24" i="1"/>
  <c r="BX8" i="1"/>
  <c r="BW16" i="1"/>
  <c r="BX7" i="1"/>
  <c r="BU12" i="1"/>
  <c r="BO11" i="1"/>
  <c r="BW10" i="1"/>
  <c r="BW13" i="1"/>
  <c r="BW12" i="1"/>
  <c r="BW11" i="1"/>
  <c r="BW17" i="1"/>
  <c r="BW9" i="1"/>
  <c r="BW15" i="1"/>
  <c r="BW14" i="1"/>
  <c r="BW8" i="1"/>
  <c r="BN19" i="1"/>
  <c r="BN396" i="1"/>
  <c r="BN382" i="1"/>
  <c r="BN375" i="1"/>
  <c r="BN357" i="1"/>
  <c r="BN338" i="1"/>
  <c r="BN331" i="1"/>
  <c r="BN272" i="1"/>
  <c r="BN271" i="1"/>
  <c r="BN139" i="1"/>
  <c r="BN137" i="1"/>
  <c r="BN134" i="1"/>
  <c r="BN72" i="1"/>
  <c r="BW7" i="1"/>
  <c r="BV13" i="1"/>
  <c r="BV20" i="1"/>
  <c r="BV12" i="1"/>
  <c r="BV19" i="1"/>
  <c r="BV11" i="1"/>
  <c r="BP18" i="1"/>
  <c r="BV18" i="1"/>
  <c r="BV10" i="1"/>
  <c r="BV15" i="1"/>
  <c r="BV14" i="1"/>
  <c r="BV17" i="1"/>
  <c r="BV9" i="1"/>
  <c r="BR16" i="1"/>
  <c r="BV16" i="1"/>
  <c r="BP8" i="1"/>
  <c r="BN482" i="1"/>
  <c r="BN443" i="1"/>
  <c r="BN430" i="1"/>
  <c r="BN421" i="1"/>
  <c r="BN416" i="1"/>
  <c r="BN378" i="1"/>
  <c r="BN312" i="1"/>
  <c r="BN306" i="1"/>
  <c r="BN305" i="1"/>
  <c r="BN301" i="1"/>
  <c r="BN255" i="1"/>
  <c r="BN223" i="1"/>
  <c r="BN194" i="1"/>
  <c r="BN192" i="1"/>
  <c r="BN187" i="1"/>
  <c r="BN161" i="1"/>
  <c r="BN110" i="1"/>
  <c r="BN82" i="1"/>
  <c r="BN26" i="1"/>
  <c r="BV7" i="1"/>
  <c r="BU20" i="1"/>
  <c r="BU14" i="1"/>
  <c r="BU13" i="1"/>
  <c r="BU19" i="1"/>
  <c r="BU18" i="1"/>
  <c r="BU10" i="1"/>
  <c r="BU22" i="1"/>
  <c r="BU21" i="1"/>
  <c r="BU11" i="1"/>
  <c r="BU17" i="1"/>
  <c r="BU9" i="1"/>
  <c r="BU23" i="1"/>
  <c r="BO15" i="1"/>
  <c r="BU16" i="1"/>
  <c r="BU8" i="1"/>
  <c r="BT23" i="1"/>
  <c r="BT22" i="1"/>
  <c r="BQ12" i="1"/>
  <c r="BT20" i="1"/>
  <c r="BT14" i="1"/>
  <c r="BT15" i="1"/>
  <c r="BT12" i="1"/>
  <c r="BU7" i="1"/>
  <c r="BT21" i="1"/>
  <c r="BT13" i="1"/>
  <c r="BT19" i="1"/>
  <c r="BT11" i="1"/>
  <c r="BT18" i="1"/>
  <c r="BT10" i="1"/>
  <c r="BT17" i="1"/>
  <c r="BT9" i="1"/>
  <c r="BT24" i="1"/>
  <c r="BT16" i="1"/>
  <c r="BT8" i="1"/>
  <c r="BS14" i="1"/>
  <c r="BT7" i="1"/>
  <c r="BS15" i="1"/>
  <c r="BS20" i="1"/>
  <c r="BS12" i="1"/>
  <c r="BS19" i="1"/>
  <c r="BS11" i="1"/>
  <c r="BS18" i="1"/>
  <c r="BS10" i="1"/>
  <c r="BR22" i="1"/>
  <c r="BS9" i="1"/>
  <c r="BQ13" i="1"/>
  <c r="BR21" i="1"/>
  <c r="BS16" i="1"/>
  <c r="BS8" i="1"/>
  <c r="BR20" i="1"/>
  <c r="BR15" i="1"/>
  <c r="BO17" i="1"/>
  <c r="BR14" i="1"/>
  <c r="BR13" i="1"/>
  <c r="BR12" i="1"/>
  <c r="BN318" i="1"/>
  <c r="BN296" i="1"/>
  <c r="BN267" i="1"/>
  <c r="BN265" i="1"/>
  <c r="BN262" i="1"/>
  <c r="BN211" i="1"/>
  <c r="BN199" i="1"/>
  <c r="BN178" i="1"/>
  <c r="BN172" i="1"/>
  <c r="BN169" i="1"/>
  <c r="BN122" i="1"/>
  <c r="BN60" i="1"/>
  <c r="BS7" i="1"/>
  <c r="BR18" i="1"/>
  <c r="BR10" i="1"/>
  <c r="BR11" i="1"/>
  <c r="BR17" i="1"/>
  <c r="BR19" i="1"/>
  <c r="BR8" i="1"/>
  <c r="BO9" i="1"/>
  <c r="BQ22" i="1"/>
  <c r="BR7" i="1"/>
  <c r="BN112" i="1"/>
  <c r="BN74" i="1"/>
  <c r="BN70" i="1"/>
  <c r="BN27" i="1"/>
  <c r="BQ23" i="1"/>
  <c r="BQ15" i="1"/>
  <c r="BQ14" i="1"/>
  <c r="BQ21" i="1"/>
  <c r="BO16" i="1"/>
  <c r="BQ20" i="1"/>
  <c r="BQ18" i="1"/>
  <c r="BQ10" i="1"/>
  <c r="BQ19" i="1"/>
  <c r="BQ17" i="1"/>
  <c r="BQ9" i="1"/>
  <c r="BQ11" i="1"/>
  <c r="BO12" i="1"/>
  <c r="BQ24" i="1"/>
  <c r="BQ16" i="1"/>
  <c r="BQ8" i="1"/>
  <c r="BN14" i="1"/>
  <c r="BQ7" i="1"/>
  <c r="BP15" i="1"/>
  <c r="BP12" i="1"/>
  <c r="BP13" i="1"/>
  <c r="BP19" i="1"/>
  <c r="BP11" i="1"/>
  <c r="BP10" i="1"/>
  <c r="BN18" i="1"/>
  <c r="BP17" i="1"/>
  <c r="BP9" i="1"/>
  <c r="BP16" i="1"/>
  <c r="BO8" i="1"/>
  <c r="BN494" i="1"/>
  <c r="BN470" i="1"/>
  <c r="BN465" i="1"/>
  <c r="BN455" i="1"/>
  <c r="BN454" i="1"/>
  <c r="BN425" i="1"/>
  <c r="BN410" i="1"/>
  <c r="BN406" i="1"/>
  <c r="BN384" i="1"/>
  <c r="BN370" i="1"/>
  <c r="BN367" i="1"/>
  <c r="BN351" i="1"/>
  <c r="BN321" i="1"/>
  <c r="BN302" i="1"/>
  <c r="BN299" i="1"/>
  <c r="BN295" i="1"/>
  <c r="BN280" i="1"/>
  <c r="BN254" i="1"/>
  <c r="BN232" i="1"/>
  <c r="BN227" i="1"/>
  <c r="BN191" i="1"/>
  <c r="BN166" i="1"/>
  <c r="BN156" i="1"/>
  <c r="BN123" i="1"/>
  <c r="BN44" i="1"/>
  <c r="BN41" i="1"/>
  <c r="BN35" i="1"/>
  <c r="BP7" i="1"/>
  <c r="BN13" i="1"/>
  <c r="BN481" i="1"/>
  <c r="BN452" i="1"/>
  <c r="BN446" i="1"/>
  <c r="BN440" i="1"/>
  <c r="BN386" i="1"/>
  <c r="BN385" i="1"/>
  <c r="BN303" i="1"/>
  <c r="BN257" i="1"/>
  <c r="BN243" i="1"/>
  <c r="BN238" i="1"/>
  <c r="BN219" i="1"/>
  <c r="BN215" i="1"/>
  <c r="BN213" i="1"/>
  <c r="BN210" i="1"/>
  <c r="BN189" i="1"/>
  <c r="BN120" i="1"/>
  <c r="BN119" i="1"/>
  <c r="BN113" i="1"/>
  <c r="BN111" i="1"/>
  <c r="BN109" i="1"/>
  <c r="BN102" i="1"/>
  <c r="BN89" i="1"/>
  <c r="BN88" i="1"/>
  <c r="BN59" i="1"/>
  <c r="BN42" i="1"/>
  <c r="BN37" i="1"/>
  <c r="BO22" i="1"/>
  <c r="BO20" i="1"/>
  <c r="BO18" i="1"/>
  <c r="BO19" i="1"/>
  <c r="BN498" i="1"/>
  <c r="BN492" i="1"/>
  <c r="BN473" i="1"/>
  <c r="BN471" i="1"/>
  <c r="BN464" i="1"/>
  <c r="BN463" i="1"/>
  <c r="BN415" i="1"/>
  <c r="BN412" i="1"/>
  <c r="BN394" i="1"/>
  <c r="BN392" i="1"/>
  <c r="BN359" i="1"/>
  <c r="BN325" i="1"/>
  <c r="BN308" i="1"/>
  <c r="BN300" i="1"/>
  <c r="BN298" i="1"/>
  <c r="BN282" i="1"/>
  <c r="BN239" i="1"/>
  <c r="BN193" i="1"/>
  <c r="BN179" i="1"/>
  <c r="BN167" i="1"/>
  <c r="BN164" i="1"/>
  <c r="BN64" i="1"/>
  <c r="BO23" i="1"/>
  <c r="BO14" i="1"/>
  <c r="BO13" i="1"/>
  <c r="BO10" i="1"/>
  <c r="BN9" i="1"/>
  <c r="BN12" i="1"/>
  <c r="BO7" i="1"/>
  <c r="BN495" i="1"/>
  <c r="BN444" i="1"/>
  <c r="BN420" i="1"/>
  <c r="BN419" i="1"/>
  <c r="BN417" i="1"/>
  <c r="BN405" i="1"/>
  <c r="BN401" i="1"/>
  <c r="BN383" i="1"/>
  <c r="BN365" i="1"/>
  <c r="BN329" i="1"/>
  <c r="BN316" i="1"/>
  <c r="BN275" i="1"/>
  <c r="BN270" i="1"/>
  <c r="BN256" i="1"/>
  <c r="BN230" i="1"/>
  <c r="BN221" i="1"/>
  <c r="BN205" i="1"/>
  <c r="BN204" i="1"/>
  <c r="BN173" i="1"/>
  <c r="BN153" i="1"/>
  <c r="BN152" i="1"/>
  <c r="BN133" i="1"/>
  <c r="BN78" i="1"/>
  <c r="BN61" i="1"/>
  <c r="BN15" i="1"/>
  <c r="BN17" i="1"/>
  <c r="BN16" i="1"/>
  <c r="BN485" i="1"/>
  <c r="BN437" i="1"/>
  <c r="BN408" i="1"/>
  <c r="BN404" i="1"/>
  <c r="BN373" i="1"/>
  <c r="BN363" i="1"/>
  <c r="BN355" i="1"/>
  <c r="BN345" i="1"/>
  <c r="BN342" i="1"/>
  <c r="BN330" i="1"/>
  <c r="BN292" i="1"/>
  <c r="BN288" i="1"/>
  <c r="BN253" i="1"/>
  <c r="BN241" i="1"/>
  <c r="BN237" i="1"/>
  <c r="BN229" i="1"/>
  <c r="BN224" i="1"/>
  <c r="BN217" i="1"/>
  <c r="BN214" i="1"/>
  <c r="BN207" i="1"/>
  <c r="BN202" i="1"/>
  <c r="BN159" i="1"/>
  <c r="BN104" i="1"/>
  <c r="BN99" i="1"/>
  <c r="BN98" i="1"/>
  <c r="BN84" i="1"/>
  <c r="BN79" i="1"/>
  <c r="BN258" i="1"/>
  <c r="BN244" i="1"/>
  <c r="BN242" i="1"/>
  <c r="BN236" i="1"/>
  <c r="BN208" i="1"/>
  <c r="BN200" i="1"/>
  <c r="BN196" i="1"/>
  <c r="BN185" i="1"/>
  <c r="BN162" i="1"/>
  <c r="BN155" i="1"/>
  <c r="BN141" i="1"/>
  <c r="BN138" i="1"/>
  <c r="BN128" i="1"/>
  <c r="BN93" i="1"/>
  <c r="BN85" i="1"/>
  <c r="BN58" i="1"/>
  <c r="BN55" i="1"/>
  <c r="BN11" i="1"/>
  <c r="BN8" i="1"/>
  <c r="BN496" i="1"/>
  <c r="BN493" i="1"/>
  <c r="BN479" i="1"/>
  <c r="BN431" i="1"/>
  <c r="BN387" i="1"/>
  <c r="BN381" i="1"/>
  <c r="BN366" i="1"/>
  <c r="BN353" i="1"/>
  <c r="BN349" i="1"/>
  <c r="BN337" i="1"/>
  <c r="BN327" i="1"/>
  <c r="BN263" i="1"/>
  <c r="BN240" i="1"/>
  <c r="BN228" i="1"/>
  <c r="BN198" i="1"/>
  <c r="BN180" i="1"/>
  <c r="BN170" i="1"/>
  <c r="BN140" i="1"/>
  <c r="BN103" i="1"/>
  <c r="BN97" i="1"/>
  <c r="BN80" i="1"/>
  <c r="BN52" i="1"/>
  <c r="BN48" i="1"/>
  <c r="BN34" i="1"/>
  <c r="BN30" i="1"/>
  <c r="BN29" i="1"/>
  <c r="BN25" i="1"/>
  <c r="BN21" i="1"/>
  <c r="BN188" i="1"/>
  <c r="BN176" i="1"/>
  <c r="BN154" i="1"/>
  <c r="BN131" i="1"/>
  <c r="BN129" i="1"/>
  <c r="BN126" i="1"/>
  <c r="BN118" i="1"/>
  <c r="BN107" i="1"/>
  <c r="BN96" i="1"/>
  <c r="BN83" i="1"/>
  <c r="BN71" i="1"/>
  <c r="BN69" i="1"/>
  <c r="BN28" i="1"/>
  <c r="BM428" i="1"/>
  <c r="BN428" i="1"/>
  <c r="BM361" i="1"/>
  <c r="BN361" i="1"/>
  <c r="BL344" i="1"/>
  <c r="BN344" i="1"/>
  <c r="BL334" i="1"/>
  <c r="BN334" i="1"/>
  <c r="BM449" i="1"/>
  <c r="BN449" i="1"/>
  <c r="BL427" i="1"/>
  <c r="BN427" i="1"/>
  <c r="BM94" i="1"/>
  <c r="BN94" i="1"/>
  <c r="BN10" i="1"/>
  <c r="BL388" i="1"/>
  <c r="BN7" i="1"/>
  <c r="BM80" i="1"/>
  <c r="BL406" i="1"/>
  <c r="BL420" i="1"/>
  <c r="BL390" i="1"/>
  <c r="BL411" i="1"/>
  <c r="BM352" i="1"/>
  <c r="BM47" i="1"/>
  <c r="CA10" i="1"/>
  <c r="BL222" i="1"/>
  <c r="BL296" i="1"/>
  <c r="BL461" i="1"/>
  <c r="BL241" i="1"/>
  <c r="BM87" i="1"/>
  <c r="BL387" i="1"/>
  <c r="BL372" i="1"/>
  <c r="BM275" i="1"/>
  <c r="BL78" i="1"/>
  <c r="BM333" i="1"/>
  <c r="BL287" i="1"/>
  <c r="BL244" i="1"/>
  <c r="BL444" i="1"/>
  <c r="BL288" i="1"/>
  <c r="BM200" i="1"/>
  <c r="CA342" i="1"/>
  <c r="BL132" i="1"/>
  <c r="BL113" i="1"/>
  <c r="BM148" i="1"/>
  <c r="BM55" i="1"/>
  <c r="AJ7" i="1"/>
  <c r="H10" i="2" s="1"/>
  <c r="CA490" i="1"/>
  <c r="BL389" i="1"/>
  <c r="BL286" i="1"/>
  <c r="BL235" i="1"/>
  <c r="BL120" i="1"/>
  <c r="BL335" i="1"/>
  <c r="BM284" i="1"/>
  <c r="BL213" i="1"/>
  <c r="BL167" i="1"/>
  <c r="BL111" i="1"/>
  <c r="BM20" i="1"/>
  <c r="BL408" i="1"/>
  <c r="BM318" i="1"/>
  <c r="BM194" i="1"/>
  <c r="BL396" i="1"/>
  <c r="BM365" i="1"/>
  <c r="BL223" i="1"/>
  <c r="BL324" i="1"/>
  <c r="BM185" i="1"/>
  <c r="BM107" i="1"/>
  <c r="BL81" i="1"/>
  <c r="BM34" i="1"/>
  <c r="CA93" i="1"/>
  <c r="BL60" i="1"/>
  <c r="BL414" i="1"/>
  <c r="BM399" i="1"/>
  <c r="BL326" i="1"/>
  <c r="BL103" i="1"/>
  <c r="BL56" i="1"/>
  <c r="BM36" i="1"/>
  <c r="BM22" i="1"/>
  <c r="CA63" i="1"/>
  <c r="BM469" i="1"/>
  <c r="BL383" i="1"/>
  <c r="BL369" i="1"/>
  <c r="BL350" i="1"/>
  <c r="BL317" i="1"/>
  <c r="BL189" i="1"/>
  <c r="BM50" i="1"/>
  <c r="BL37" i="1"/>
  <c r="BL15" i="1"/>
  <c r="CA214" i="1"/>
  <c r="CA459" i="1"/>
  <c r="CA478" i="1"/>
  <c r="CA274" i="1"/>
  <c r="BL423" i="1"/>
  <c r="BM336" i="1"/>
  <c r="CA486" i="1"/>
  <c r="BL475" i="1"/>
  <c r="BL472" i="1"/>
  <c r="BL416" i="1"/>
  <c r="BL405" i="1"/>
  <c r="BL380" i="1"/>
  <c r="BL343" i="1"/>
  <c r="BL215" i="1"/>
  <c r="BL156" i="1"/>
  <c r="BM69" i="1"/>
  <c r="BL46" i="1"/>
  <c r="BM35" i="1"/>
  <c r="CA445" i="1"/>
  <c r="CA403" i="1"/>
  <c r="CA489" i="1"/>
  <c r="CA464" i="1"/>
  <c r="BL332" i="1"/>
  <c r="BL299" i="1"/>
  <c r="BM227" i="1"/>
  <c r="CA449" i="1"/>
  <c r="BL401" i="1"/>
  <c r="BL325" i="1"/>
  <c r="BL323" i="1"/>
  <c r="BM297" i="1"/>
  <c r="BL240" i="1"/>
  <c r="BM224" i="1"/>
  <c r="BL79" i="1"/>
  <c r="BL70" i="1"/>
  <c r="BM42" i="1"/>
  <c r="CA453" i="1"/>
  <c r="CA436" i="1"/>
  <c r="CA408" i="1"/>
  <c r="BL259" i="1"/>
  <c r="BM243" i="1"/>
  <c r="BL195" i="1"/>
  <c r="BM64" i="1"/>
  <c r="CA470" i="1"/>
  <c r="CA461" i="1"/>
  <c r="CA137" i="1"/>
  <c r="CA465" i="1"/>
  <c r="CA404" i="1"/>
  <c r="CA456" i="1"/>
  <c r="BM440" i="1"/>
  <c r="BL432" i="1"/>
  <c r="BL379" i="1"/>
  <c r="BL198" i="1"/>
  <c r="BM110" i="1"/>
  <c r="CA424" i="1"/>
  <c r="CA398" i="1"/>
  <c r="CA427" i="1"/>
  <c r="CA394" i="1"/>
  <c r="CA356" i="1"/>
  <c r="CA418" i="1"/>
  <c r="CA260" i="1"/>
  <c r="CA485" i="1"/>
  <c r="CA386" i="1"/>
  <c r="CA371" i="1"/>
  <c r="CA304" i="1"/>
  <c r="CA210" i="1"/>
  <c r="CA68" i="1"/>
  <c r="CA27" i="1"/>
  <c r="CA432" i="1"/>
  <c r="CA328" i="1"/>
  <c r="CA320" i="1"/>
  <c r="CA100" i="1"/>
  <c r="CA426" i="1"/>
  <c r="CA402" i="1"/>
  <c r="CA313" i="1"/>
  <c r="CA331" i="1"/>
  <c r="CA228" i="1"/>
  <c r="CA199" i="1"/>
  <c r="CA121" i="1"/>
  <c r="CA73" i="1"/>
  <c r="CA56" i="1"/>
  <c r="CA412" i="1"/>
  <c r="CA401" i="1"/>
  <c r="CA333" i="1"/>
  <c r="CA300" i="1"/>
  <c r="CA400" i="1"/>
  <c r="CA338" i="1"/>
  <c r="CA264" i="1"/>
  <c r="CA251" i="1"/>
  <c r="CA32" i="1"/>
  <c r="CA397" i="1"/>
  <c r="CA336" i="1"/>
  <c r="CA334" i="1"/>
  <c r="CA484" i="1"/>
  <c r="CA481" i="1"/>
  <c r="CA475" i="1"/>
  <c r="CA457" i="1"/>
  <c r="CA446" i="1"/>
  <c r="CA443" i="1"/>
  <c r="CA428" i="1"/>
  <c r="CA406" i="1"/>
  <c r="CA325" i="1"/>
  <c r="CA195" i="1"/>
  <c r="CA419" i="1"/>
  <c r="CA376" i="1"/>
  <c r="CA347" i="1"/>
  <c r="CA314" i="1"/>
  <c r="CA47" i="1"/>
  <c r="CA482" i="1"/>
  <c r="CA450" i="1"/>
  <c r="CA434" i="1"/>
  <c r="CA384" i="1"/>
  <c r="CA352" i="1"/>
  <c r="CA292" i="1"/>
  <c r="CA229" i="1"/>
  <c r="CA200" i="1"/>
  <c r="CA41" i="1"/>
  <c r="CA500" i="1"/>
  <c r="CA483" i="1"/>
  <c r="CA477" i="1"/>
  <c r="CA467" i="1"/>
  <c r="CA452" i="1"/>
  <c r="CA425" i="1"/>
  <c r="CA377" i="1"/>
  <c r="CA323" i="1"/>
  <c r="CA306" i="1"/>
  <c r="CA293" i="1"/>
  <c r="CA289" i="1"/>
  <c r="CA164" i="1"/>
  <c r="CA152" i="1"/>
  <c r="CA390" i="1"/>
  <c r="CA385" i="1"/>
  <c r="CA261" i="1"/>
  <c r="CA89" i="1"/>
  <c r="CA59" i="1"/>
  <c r="CA462" i="1"/>
  <c r="CA448" i="1"/>
  <c r="CA442" i="1"/>
  <c r="CA405" i="1"/>
  <c r="CA365" i="1"/>
  <c r="CA252" i="1"/>
  <c r="CA241" i="1"/>
  <c r="CA222" i="1"/>
  <c r="CA493" i="1"/>
  <c r="CA451" i="1"/>
  <c r="CA444" i="1"/>
  <c r="CA441" i="1"/>
  <c r="CA417" i="1"/>
  <c r="CA413" i="1"/>
  <c r="CA409" i="1"/>
  <c r="CA380" i="1"/>
  <c r="CA179" i="1"/>
  <c r="CA169" i="1"/>
  <c r="CA150" i="1"/>
  <c r="CA23" i="1"/>
  <c r="CA480" i="1"/>
  <c r="CA468" i="1"/>
  <c r="CA458" i="1"/>
  <c r="BL488" i="1"/>
  <c r="BL397" i="1"/>
  <c r="BL341" i="1"/>
  <c r="BM330" i="1"/>
  <c r="BL308" i="1"/>
  <c r="BL260" i="1"/>
  <c r="BL253" i="1"/>
  <c r="BL214" i="1"/>
  <c r="BL197" i="1"/>
  <c r="BM184" i="1"/>
  <c r="BM92" i="1"/>
  <c r="BL49" i="1"/>
  <c r="CA498" i="1"/>
  <c r="CA497" i="1"/>
  <c r="CA496" i="1"/>
  <c r="CA488" i="1"/>
  <c r="CA476" i="1"/>
  <c r="CA473" i="1"/>
  <c r="CA472" i="1"/>
  <c r="CA440" i="1"/>
  <c r="CA437" i="1"/>
  <c r="CA433" i="1"/>
  <c r="CA430" i="1"/>
  <c r="CA429" i="1"/>
  <c r="CA421" i="1"/>
  <c r="CA420" i="1"/>
  <c r="CA393" i="1"/>
  <c r="CA364" i="1"/>
  <c r="CA344" i="1"/>
  <c r="CA282" i="1"/>
  <c r="CA224" i="1"/>
  <c r="CA189" i="1"/>
  <c r="CA187" i="1"/>
  <c r="CA91" i="1"/>
  <c r="CA24" i="1"/>
  <c r="BM382" i="1"/>
  <c r="BM300" i="1"/>
  <c r="BM172" i="1"/>
  <c r="BL166" i="1"/>
  <c r="BL125" i="1"/>
  <c r="CA499" i="1"/>
  <c r="CA492" i="1"/>
  <c r="CA474" i="1"/>
  <c r="CA466" i="1"/>
  <c r="CA422" i="1"/>
  <c r="CA392" i="1"/>
  <c r="CA382" i="1"/>
  <c r="CA357" i="1"/>
  <c r="CA309" i="1"/>
  <c r="CA280" i="1"/>
  <c r="CA249" i="1"/>
  <c r="CA184" i="1"/>
  <c r="CA136" i="1"/>
  <c r="CA130" i="1"/>
  <c r="CA82" i="1"/>
  <c r="CA69" i="1"/>
  <c r="CA60" i="1"/>
  <c r="CA26" i="1"/>
  <c r="CA494" i="1"/>
  <c r="CA469" i="1"/>
  <c r="CA460" i="1"/>
  <c r="CA454" i="1"/>
  <c r="CA438" i="1"/>
  <c r="CA435" i="1"/>
  <c r="CA410" i="1"/>
  <c r="CA396" i="1"/>
  <c r="CA389" i="1"/>
  <c r="CA372" i="1"/>
  <c r="CA370" i="1"/>
  <c r="CA360" i="1"/>
  <c r="CA358" i="1"/>
  <c r="CA321" i="1"/>
  <c r="CA310" i="1"/>
  <c r="CA491" i="1"/>
  <c r="BM393" i="1"/>
  <c r="BL381" i="1"/>
  <c r="BL374" i="1"/>
  <c r="BL280" i="1"/>
  <c r="BL177" i="1"/>
  <c r="BM161" i="1"/>
  <c r="BL153" i="1"/>
  <c r="BL134" i="1"/>
  <c r="BL57" i="1"/>
  <c r="CA273" i="1"/>
  <c r="CA65" i="1"/>
  <c r="CA35" i="1"/>
  <c r="CA29" i="1"/>
  <c r="CA416" i="1"/>
  <c r="CA414" i="1"/>
  <c r="CA387" i="1"/>
  <c r="CA381" i="1"/>
  <c r="CA361" i="1"/>
  <c r="CA353" i="1"/>
  <c r="CA340" i="1"/>
  <c r="CA277" i="1"/>
  <c r="CA265" i="1"/>
  <c r="CA242" i="1"/>
  <c r="CA149" i="1"/>
  <c r="CA138" i="1"/>
  <c r="CA113" i="1"/>
  <c r="CA111" i="1"/>
  <c r="CA95" i="1"/>
  <c r="CA71" i="1"/>
  <c r="CA49" i="1"/>
  <c r="CA46" i="1"/>
  <c r="CA38" i="1"/>
  <c r="CA37" i="1"/>
  <c r="CA22" i="1"/>
  <c r="CA411" i="1"/>
  <c r="CA395" i="1"/>
  <c r="CA388" i="1"/>
  <c r="CA374" i="1"/>
  <c r="CA362" i="1"/>
  <c r="CA348" i="1"/>
  <c r="CA315" i="1"/>
  <c r="CA272" i="1"/>
  <c r="CA250" i="1"/>
  <c r="BM265" i="1"/>
  <c r="CA15" i="1"/>
  <c r="CA366" i="1"/>
  <c r="CA349" i="1"/>
  <c r="CA332" i="1"/>
  <c r="CA307" i="1"/>
  <c r="CA286" i="1"/>
  <c r="CA285" i="1"/>
  <c r="CA259" i="1"/>
  <c r="CA243" i="1"/>
  <c r="CA226" i="1"/>
  <c r="CA219" i="1"/>
  <c r="CA205" i="1"/>
  <c r="CA202" i="1"/>
  <c r="CA197" i="1"/>
  <c r="CA167" i="1"/>
  <c r="CA160" i="1"/>
  <c r="CA153" i="1"/>
  <c r="CA134" i="1"/>
  <c r="CA131" i="1"/>
  <c r="CA106" i="1"/>
  <c r="CA79" i="1"/>
  <c r="CA53" i="1"/>
  <c r="CA50" i="1"/>
  <c r="CA379" i="1"/>
  <c r="CA378" i="1"/>
  <c r="CA363" i="1"/>
  <c r="CA354" i="1"/>
  <c r="BL233" i="1"/>
  <c r="BL207" i="1"/>
  <c r="BM159" i="1"/>
  <c r="BL145" i="1"/>
  <c r="BM16" i="1"/>
  <c r="CA192" i="1"/>
  <c r="CA176" i="1"/>
  <c r="CA133" i="1"/>
  <c r="CA122" i="1"/>
  <c r="CA117" i="1"/>
  <c r="CA85" i="1"/>
  <c r="CA84" i="1"/>
  <c r="CA9" i="1"/>
  <c r="CA296" i="1"/>
  <c r="CA256" i="1"/>
  <c r="CA208" i="1"/>
  <c r="CA181" i="1"/>
  <c r="CA77" i="1"/>
  <c r="CA45" i="1"/>
  <c r="CA42" i="1"/>
  <c r="CA21" i="1"/>
  <c r="CA302" i="1"/>
  <c r="CA257" i="1"/>
  <c r="CA234" i="1"/>
  <c r="CA221" i="1"/>
  <c r="CA209" i="1"/>
  <c r="CA14" i="1"/>
  <c r="CA312" i="1"/>
  <c r="CA301" i="1"/>
  <c r="CA270" i="1"/>
  <c r="CA213" i="1"/>
  <c r="CA206" i="1"/>
  <c r="CA191" i="1"/>
  <c r="CA186" i="1"/>
  <c r="CA183" i="1"/>
  <c r="CA161" i="1"/>
  <c r="CA159" i="1"/>
  <c r="CA156" i="1"/>
  <c r="CA143" i="1"/>
  <c r="CA124" i="1"/>
  <c r="CA120" i="1"/>
  <c r="CA115" i="1"/>
  <c r="CA114" i="1"/>
  <c r="CA81" i="1"/>
  <c r="CA75" i="1"/>
  <c r="CA28" i="1"/>
  <c r="CA17" i="1"/>
  <c r="CA346" i="1"/>
  <c r="CA339" i="1"/>
  <c r="CA322" i="1"/>
  <c r="CA316" i="1"/>
  <c r="CA298" i="1"/>
  <c r="CA262" i="1"/>
  <c r="CA244" i="1"/>
  <c r="CA236" i="1"/>
  <c r="CA235" i="1"/>
  <c r="BM21" i="1"/>
  <c r="BM97" i="1"/>
  <c r="BM84" i="1"/>
  <c r="BM65" i="1"/>
  <c r="BL7" i="1"/>
  <c r="CA373" i="1"/>
  <c r="CA369" i="1"/>
  <c r="CA345" i="1"/>
  <c r="CA341" i="1"/>
  <c r="CA337" i="1"/>
  <c r="CA330" i="1"/>
  <c r="CA326" i="1"/>
  <c r="CA324" i="1"/>
  <c r="CA317" i="1"/>
  <c r="CA305" i="1"/>
  <c r="CA297" i="1"/>
  <c r="CA294" i="1"/>
  <c r="CA290" i="1"/>
  <c r="CA288" i="1"/>
  <c r="CA284" i="1"/>
  <c r="CA275" i="1"/>
  <c r="CA193" i="1"/>
  <c r="CA190" i="1"/>
  <c r="CA180" i="1"/>
  <c r="CA158" i="1"/>
  <c r="CA148" i="1"/>
  <c r="CA141" i="1"/>
  <c r="CA140" i="1"/>
  <c r="CA139" i="1"/>
  <c r="CA129" i="1"/>
  <c r="CA119" i="1"/>
  <c r="CA108" i="1"/>
  <c r="CA97" i="1"/>
  <c r="CA88" i="1"/>
  <c r="CA67" i="1"/>
  <c r="CA66" i="1"/>
  <c r="CA64" i="1"/>
  <c r="CA39" i="1"/>
  <c r="CA31" i="1"/>
  <c r="CA368" i="1"/>
  <c r="CA355" i="1"/>
  <c r="CA350" i="1"/>
  <c r="CA329" i="1"/>
  <c r="CA308" i="1"/>
  <c r="CA291" i="1"/>
  <c r="CA283" i="1"/>
  <c r="CA281" i="1"/>
  <c r="CA278" i="1"/>
  <c r="CA276" i="1"/>
  <c r="CA266" i="1"/>
  <c r="CA233" i="1"/>
  <c r="CA220" i="1"/>
  <c r="CA203" i="1"/>
  <c r="BL278" i="1"/>
  <c r="BL271" i="1"/>
  <c r="BL262" i="1"/>
  <c r="BL188" i="1"/>
  <c r="BL133" i="1"/>
  <c r="BL61" i="1"/>
  <c r="BL29" i="1"/>
  <c r="BL25" i="1"/>
  <c r="CA258" i="1"/>
  <c r="CA253" i="1"/>
  <c r="CA248" i="1"/>
  <c r="CA225" i="1"/>
  <c r="CA218" i="1"/>
  <c r="CA201" i="1"/>
  <c r="CA177" i="1"/>
  <c r="CA171" i="1"/>
  <c r="CA163" i="1"/>
  <c r="CA128" i="1"/>
  <c r="CA112" i="1"/>
  <c r="CA110" i="1"/>
  <c r="CA104" i="1"/>
  <c r="CA103" i="1"/>
  <c r="CA80" i="1"/>
  <c r="CA74" i="1"/>
  <c r="CA30" i="1"/>
  <c r="CA185" i="1"/>
  <c r="CA182" i="1"/>
  <c r="CA173" i="1"/>
  <c r="CA165" i="1"/>
  <c r="CA154" i="1"/>
  <c r="CA142" i="1"/>
  <c r="CA135" i="1"/>
  <c r="CA98" i="1"/>
  <c r="CA246" i="1"/>
  <c r="CA240" i="1"/>
  <c r="CA238" i="1"/>
  <c r="CA230" i="1"/>
  <c r="CA212" i="1"/>
  <c r="CA174" i="1"/>
  <c r="CA157" i="1"/>
  <c r="CA155" i="1"/>
  <c r="CA147" i="1"/>
  <c r="CA132" i="1"/>
  <c r="CA127" i="1"/>
  <c r="CA125" i="1"/>
  <c r="CA116" i="1"/>
  <c r="CA109" i="1"/>
  <c r="CA107" i="1"/>
  <c r="CA102" i="1"/>
  <c r="CA101" i="1"/>
  <c r="CA99" i="1"/>
  <c r="CA94" i="1"/>
  <c r="CA78" i="1"/>
  <c r="CA76" i="1"/>
  <c r="CA70" i="1"/>
  <c r="CA57" i="1"/>
  <c r="CA54" i="1"/>
  <c r="CA52" i="1"/>
  <c r="CA34" i="1"/>
  <c r="CA25" i="1"/>
  <c r="CA237" i="1"/>
  <c r="CA227" i="1"/>
  <c r="CA211" i="1"/>
  <c r="CA198" i="1"/>
  <c r="CA196" i="1"/>
  <c r="CA188" i="1"/>
  <c r="CA175" i="1"/>
  <c r="CA172" i="1"/>
  <c r="CA299" i="1"/>
  <c r="CA267" i="1"/>
  <c r="CA254" i="1"/>
  <c r="CA232" i="1"/>
  <c r="CA217" i="1"/>
  <c r="CA194" i="1"/>
  <c r="CA178" i="1"/>
  <c r="CA166" i="1"/>
  <c r="CA162" i="1"/>
  <c r="CA146" i="1"/>
  <c r="CA145" i="1"/>
  <c r="CA144" i="1"/>
  <c r="CA126" i="1"/>
  <c r="CA123" i="1"/>
  <c r="CA118" i="1"/>
  <c r="CA105" i="1"/>
  <c r="CA96" i="1"/>
  <c r="CA92" i="1"/>
  <c r="CA90" i="1"/>
  <c r="CA87" i="1"/>
  <c r="CA86" i="1"/>
  <c r="CA83" i="1"/>
  <c r="CA72" i="1"/>
  <c r="CA62" i="1"/>
  <c r="CA61" i="1"/>
  <c r="CA58" i="1"/>
  <c r="CA55" i="1"/>
  <c r="CA51" i="1"/>
  <c r="CA48" i="1"/>
  <c r="CA44" i="1"/>
  <c r="CA43" i="1"/>
  <c r="CA40" i="1"/>
  <c r="CA36" i="1"/>
  <c r="CA33" i="1"/>
  <c r="CA318" i="1"/>
  <c r="CA269" i="1"/>
  <c r="CA268" i="1"/>
  <c r="CA245" i="1"/>
  <c r="CA216" i="1"/>
  <c r="CA204" i="1"/>
  <c r="CA170" i="1"/>
  <c r="CA168" i="1"/>
  <c r="CA151" i="1"/>
  <c r="CA13" i="1"/>
  <c r="BM13" i="1"/>
  <c r="CA487" i="1"/>
  <c r="CA455" i="1"/>
  <c r="CA423" i="1"/>
  <c r="CA391" i="1"/>
  <c r="CA359" i="1"/>
  <c r="CA327" i="1"/>
  <c r="CA295" i="1"/>
  <c r="CA263" i="1"/>
  <c r="CA231" i="1"/>
  <c r="CA18" i="1"/>
  <c r="CA479" i="1"/>
  <c r="CA447" i="1"/>
  <c r="CA415" i="1"/>
  <c r="CA383" i="1"/>
  <c r="CA351" i="1"/>
  <c r="CA319" i="1"/>
  <c r="CA287" i="1"/>
  <c r="CA255" i="1"/>
  <c r="CA223" i="1"/>
  <c r="CA471" i="1"/>
  <c r="CA439" i="1"/>
  <c r="CA407" i="1"/>
  <c r="CA375" i="1"/>
  <c r="CA343" i="1"/>
  <c r="CA311" i="1"/>
  <c r="CA279" i="1"/>
  <c r="CA247" i="1"/>
  <c r="CA215" i="1"/>
  <c r="CA495" i="1"/>
  <c r="CA463" i="1"/>
  <c r="CA431" i="1"/>
  <c r="CA399" i="1"/>
  <c r="CA367" i="1"/>
  <c r="CA335" i="1"/>
  <c r="CA303" i="1"/>
  <c r="CA271" i="1"/>
  <c r="CA239" i="1"/>
  <c r="CA207" i="1"/>
  <c r="CA20" i="1"/>
  <c r="CA12" i="1"/>
  <c r="CA19" i="1"/>
  <c r="CA11" i="1"/>
  <c r="CA16" i="1"/>
  <c r="CA8" i="1"/>
  <c r="BL225" i="1"/>
  <c r="BM205" i="1"/>
  <c r="BL157" i="1"/>
  <c r="BM150" i="1"/>
  <c r="BL124" i="1"/>
  <c r="BM51" i="1"/>
  <c r="CA7" i="1"/>
  <c r="BL407" i="1"/>
  <c r="BL359" i="1"/>
  <c r="BL353" i="1"/>
  <c r="BL289" i="1"/>
  <c r="BL93" i="1"/>
  <c r="BL24" i="1"/>
  <c r="BM17" i="1"/>
  <c r="BL305" i="1"/>
  <c r="BL269" i="1"/>
  <c r="BM106" i="1"/>
  <c r="BM88" i="1"/>
  <c r="BM82" i="1"/>
  <c r="AM10" i="1"/>
  <c r="BZ10" i="1"/>
  <c r="AP490" i="1"/>
  <c r="BZ490" i="1"/>
  <c r="AP484" i="1"/>
  <c r="BZ484" i="1"/>
  <c r="AO478" i="1"/>
  <c r="BZ478" i="1"/>
  <c r="AN466" i="1"/>
  <c r="BZ466" i="1"/>
  <c r="AN460" i="1"/>
  <c r="BZ460" i="1"/>
  <c r="AM454" i="1"/>
  <c r="BZ454" i="1"/>
  <c r="AM449" i="1"/>
  <c r="BZ449" i="1"/>
  <c r="AM444" i="1"/>
  <c r="BZ444" i="1"/>
  <c r="AM438" i="1"/>
  <c r="BZ438" i="1"/>
  <c r="AM433" i="1"/>
  <c r="BZ433" i="1"/>
  <c r="AM427" i="1"/>
  <c r="BZ427" i="1"/>
  <c r="AM419" i="1"/>
  <c r="BZ419" i="1"/>
  <c r="AM412" i="1"/>
  <c r="BZ412" i="1"/>
  <c r="AM409" i="1"/>
  <c r="BZ409" i="1"/>
  <c r="AM403" i="1"/>
  <c r="BZ403" i="1"/>
  <c r="AM397" i="1"/>
  <c r="BZ397" i="1"/>
  <c r="AM393" i="1"/>
  <c r="BZ393" i="1"/>
  <c r="AM387" i="1"/>
  <c r="BZ387" i="1"/>
  <c r="AM382" i="1"/>
  <c r="BZ382" i="1"/>
  <c r="AM377" i="1"/>
  <c r="BZ377" i="1"/>
  <c r="AM371" i="1"/>
  <c r="BZ371" i="1"/>
  <c r="AM365" i="1"/>
  <c r="BZ365" i="1"/>
  <c r="AM360" i="1"/>
  <c r="BZ360" i="1"/>
  <c r="AM354" i="1"/>
  <c r="BZ354" i="1"/>
  <c r="AM348" i="1"/>
  <c r="BZ348" i="1"/>
  <c r="AM342" i="1"/>
  <c r="BZ342" i="1"/>
  <c r="AM337" i="1"/>
  <c r="BZ337" i="1"/>
  <c r="AM331" i="1"/>
  <c r="BZ331" i="1"/>
  <c r="AM324" i="1"/>
  <c r="BZ324" i="1"/>
  <c r="AM320" i="1"/>
  <c r="BZ320" i="1"/>
  <c r="AM305" i="1"/>
  <c r="BZ305" i="1"/>
  <c r="AM299" i="1"/>
  <c r="BZ299" i="1"/>
  <c r="AM294" i="1"/>
  <c r="BZ294" i="1"/>
  <c r="AM285" i="1"/>
  <c r="BZ285" i="1"/>
  <c r="AM280" i="1"/>
  <c r="BZ280" i="1"/>
  <c r="AM275" i="1"/>
  <c r="BZ275" i="1"/>
  <c r="AM269" i="1"/>
  <c r="BZ269" i="1"/>
  <c r="AM258" i="1"/>
  <c r="BZ258" i="1"/>
  <c r="AM252" i="1"/>
  <c r="BZ252" i="1"/>
  <c r="AM246" i="1"/>
  <c r="BZ246" i="1"/>
  <c r="AM233" i="1"/>
  <c r="BZ233" i="1"/>
  <c r="AM228" i="1"/>
  <c r="BZ228" i="1"/>
  <c r="AM222" i="1"/>
  <c r="BZ222" i="1"/>
  <c r="AL221" i="1"/>
  <c r="BZ221" i="1"/>
  <c r="AM216" i="1"/>
  <c r="BZ216" i="1"/>
  <c r="AM214" i="1"/>
  <c r="BZ214" i="1"/>
  <c r="AM213" i="1"/>
  <c r="BZ213" i="1"/>
  <c r="AM212" i="1"/>
  <c r="BZ212" i="1"/>
  <c r="AM211" i="1"/>
  <c r="BZ211" i="1"/>
  <c r="AM210" i="1"/>
  <c r="BZ210" i="1"/>
  <c r="AM209" i="1"/>
  <c r="BZ209" i="1"/>
  <c r="AL208" i="1"/>
  <c r="BZ208" i="1"/>
  <c r="AM206" i="1"/>
  <c r="BZ206" i="1"/>
  <c r="AM204" i="1"/>
  <c r="BZ204" i="1"/>
  <c r="AM200" i="1"/>
  <c r="BZ200" i="1"/>
  <c r="AM198" i="1"/>
  <c r="BZ198" i="1"/>
  <c r="AM197" i="1"/>
  <c r="BZ197" i="1"/>
  <c r="AM196" i="1"/>
  <c r="BZ196" i="1"/>
  <c r="AM195" i="1"/>
  <c r="BZ195" i="1"/>
  <c r="AM194" i="1"/>
  <c r="BZ194" i="1"/>
  <c r="AM193" i="1"/>
  <c r="BZ193" i="1"/>
  <c r="AM192" i="1"/>
  <c r="BZ192" i="1"/>
  <c r="AM191" i="1"/>
  <c r="BZ191" i="1"/>
  <c r="AO190" i="1"/>
  <c r="BZ190" i="1"/>
  <c r="AM189" i="1"/>
  <c r="BZ189" i="1"/>
  <c r="AQ188" i="1"/>
  <c r="BZ188" i="1"/>
  <c r="AM187" i="1"/>
  <c r="BZ187" i="1"/>
  <c r="AM186" i="1"/>
  <c r="BZ186" i="1"/>
  <c r="AM185" i="1"/>
  <c r="BZ185" i="1"/>
  <c r="AM184" i="1"/>
  <c r="BZ184" i="1"/>
  <c r="AM183" i="1"/>
  <c r="BZ183" i="1"/>
  <c r="AM182" i="1"/>
  <c r="BZ182" i="1"/>
  <c r="AM181" i="1"/>
  <c r="BZ181" i="1"/>
  <c r="AM180" i="1"/>
  <c r="BZ180" i="1"/>
  <c r="AM179" i="1"/>
  <c r="BZ179" i="1"/>
  <c r="AM178" i="1"/>
  <c r="BZ178" i="1"/>
  <c r="AM177" i="1"/>
  <c r="BZ177" i="1"/>
  <c r="AM176" i="1"/>
  <c r="BZ176" i="1"/>
  <c r="AM175" i="1"/>
  <c r="BZ175" i="1"/>
  <c r="AM174" i="1"/>
  <c r="BZ174" i="1"/>
  <c r="AM173" i="1"/>
  <c r="BZ173" i="1"/>
  <c r="AM172" i="1"/>
  <c r="BZ172" i="1"/>
  <c r="AN171" i="1"/>
  <c r="BZ171" i="1"/>
  <c r="AM170" i="1"/>
  <c r="BZ170" i="1"/>
  <c r="AM169" i="1"/>
  <c r="BZ169" i="1"/>
  <c r="AM168" i="1"/>
  <c r="BZ168" i="1"/>
  <c r="AM167" i="1"/>
  <c r="BZ167" i="1"/>
  <c r="AM166" i="1"/>
  <c r="BZ166" i="1"/>
  <c r="AM165" i="1"/>
  <c r="BZ165" i="1"/>
  <c r="AM164" i="1"/>
  <c r="BZ164" i="1"/>
  <c r="AM163" i="1"/>
  <c r="BZ163" i="1"/>
  <c r="AM162" i="1"/>
  <c r="BZ162" i="1"/>
  <c r="AM161" i="1"/>
  <c r="BZ161" i="1"/>
  <c r="AM160" i="1"/>
  <c r="BZ160" i="1"/>
  <c r="AP159" i="1"/>
  <c r="BZ159" i="1"/>
  <c r="AM158" i="1"/>
  <c r="BZ158" i="1"/>
  <c r="AM157" i="1"/>
  <c r="BZ157" i="1"/>
  <c r="AM156" i="1"/>
  <c r="BZ156" i="1"/>
  <c r="AM155" i="1"/>
  <c r="BZ155" i="1"/>
  <c r="AM154" i="1"/>
  <c r="BZ154" i="1"/>
  <c r="AM153" i="1"/>
  <c r="BZ153" i="1"/>
  <c r="AM152" i="1"/>
  <c r="BZ152" i="1"/>
  <c r="AM151" i="1"/>
  <c r="BZ151" i="1"/>
  <c r="AM150" i="1"/>
  <c r="BZ150" i="1"/>
  <c r="AM149" i="1"/>
  <c r="BZ149" i="1"/>
  <c r="AM148" i="1"/>
  <c r="BZ148" i="1"/>
  <c r="AM147" i="1"/>
  <c r="BZ147" i="1"/>
  <c r="AM146" i="1"/>
  <c r="BZ146" i="1"/>
  <c r="AM145" i="1"/>
  <c r="BZ145" i="1"/>
  <c r="AM144" i="1"/>
  <c r="BZ144" i="1"/>
  <c r="AM143" i="1"/>
  <c r="BZ143" i="1"/>
  <c r="AM142" i="1"/>
  <c r="BZ142" i="1"/>
  <c r="AM141" i="1"/>
  <c r="BZ141" i="1"/>
  <c r="AM140" i="1"/>
  <c r="BZ140" i="1"/>
  <c r="AM139" i="1"/>
  <c r="BZ139" i="1"/>
  <c r="AM138" i="1"/>
  <c r="BZ138" i="1"/>
  <c r="AM137" i="1"/>
  <c r="BZ137" i="1"/>
  <c r="AM136" i="1"/>
  <c r="BZ136" i="1"/>
  <c r="AM135" i="1"/>
  <c r="BZ135" i="1"/>
  <c r="AM134" i="1"/>
  <c r="BZ134" i="1"/>
  <c r="AM133" i="1"/>
  <c r="BZ133" i="1"/>
  <c r="AM132" i="1"/>
  <c r="BZ132" i="1"/>
  <c r="AM131" i="1"/>
  <c r="BZ131" i="1"/>
  <c r="AM130" i="1"/>
  <c r="BZ130" i="1"/>
  <c r="AM129" i="1"/>
  <c r="BZ129" i="1"/>
  <c r="AM128" i="1"/>
  <c r="BZ128" i="1"/>
  <c r="AM127" i="1"/>
  <c r="BZ127" i="1"/>
  <c r="AM126" i="1"/>
  <c r="BZ126" i="1"/>
  <c r="AM125" i="1"/>
  <c r="BZ125" i="1"/>
  <c r="AM124" i="1"/>
  <c r="BZ124" i="1"/>
  <c r="AM123" i="1"/>
  <c r="BZ123" i="1"/>
  <c r="AM122" i="1"/>
  <c r="BZ122" i="1"/>
  <c r="AM121" i="1"/>
  <c r="BZ121" i="1"/>
  <c r="AL120" i="1"/>
  <c r="BZ120" i="1"/>
  <c r="AM119" i="1"/>
  <c r="BZ119" i="1"/>
  <c r="AM118" i="1"/>
  <c r="BZ118" i="1"/>
  <c r="AM117" i="1"/>
  <c r="BZ117" i="1"/>
  <c r="AM116" i="1"/>
  <c r="BZ116" i="1"/>
  <c r="AM115" i="1"/>
  <c r="BZ115" i="1"/>
  <c r="AM114" i="1"/>
  <c r="BZ114" i="1"/>
  <c r="AM113" i="1"/>
  <c r="BZ113" i="1"/>
  <c r="AM112" i="1"/>
  <c r="BZ112" i="1"/>
  <c r="AM111" i="1"/>
  <c r="BZ111" i="1"/>
  <c r="AM110" i="1"/>
  <c r="BZ110" i="1"/>
  <c r="AM109" i="1"/>
  <c r="BZ109" i="1"/>
  <c r="AM108" i="1"/>
  <c r="BZ108" i="1"/>
  <c r="AM107" i="1"/>
  <c r="BZ107" i="1"/>
  <c r="AM106" i="1"/>
  <c r="BZ106" i="1"/>
  <c r="AM105" i="1"/>
  <c r="BZ105" i="1"/>
  <c r="AM104" i="1"/>
  <c r="BZ104" i="1"/>
  <c r="AM103" i="1"/>
  <c r="BZ103" i="1"/>
  <c r="AM102" i="1"/>
  <c r="BZ102" i="1"/>
  <c r="AM101" i="1"/>
  <c r="BZ101" i="1"/>
  <c r="AM100" i="1"/>
  <c r="BZ100" i="1"/>
  <c r="AM99" i="1"/>
  <c r="BZ99" i="1"/>
  <c r="AM98" i="1"/>
  <c r="BZ98" i="1"/>
  <c r="AM97" i="1"/>
  <c r="BZ97" i="1"/>
  <c r="AM96" i="1"/>
  <c r="BZ96" i="1"/>
  <c r="AM95" i="1"/>
  <c r="BZ95" i="1"/>
  <c r="AM94" i="1"/>
  <c r="BZ94" i="1"/>
  <c r="AM93" i="1"/>
  <c r="BZ93" i="1"/>
  <c r="AM92" i="1"/>
  <c r="BZ92" i="1"/>
  <c r="AM91" i="1"/>
  <c r="BZ91" i="1"/>
  <c r="AM90" i="1"/>
  <c r="BZ90" i="1"/>
  <c r="AM89" i="1"/>
  <c r="BZ89" i="1"/>
  <c r="AM88" i="1"/>
  <c r="BZ88" i="1"/>
  <c r="AM87" i="1"/>
  <c r="BZ87" i="1"/>
  <c r="AM86" i="1"/>
  <c r="BZ86" i="1"/>
  <c r="AM85" i="1"/>
  <c r="BZ85" i="1"/>
  <c r="AM84" i="1"/>
  <c r="BZ84" i="1"/>
  <c r="AM83" i="1"/>
  <c r="BZ83" i="1"/>
  <c r="AM82" i="1"/>
  <c r="BZ82" i="1"/>
  <c r="AM81" i="1"/>
  <c r="BZ81" i="1"/>
  <c r="AM80" i="1"/>
  <c r="BZ80" i="1"/>
  <c r="AM79" i="1"/>
  <c r="BZ79" i="1"/>
  <c r="AM78" i="1"/>
  <c r="BZ78" i="1"/>
  <c r="AM77" i="1"/>
  <c r="BZ77" i="1"/>
  <c r="AM76" i="1"/>
  <c r="BZ76" i="1"/>
  <c r="AM75" i="1"/>
  <c r="BZ75" i="1"/>
  <c r="AM74" i="1"/>
  <c r="BZ74" i="1"/>
  <c r="AM73" i="1"/>
  <c r="BZ73" i="1"/>
  <c r="AM72" i="1"/>
  <c r="BZ72" i="1"/>
  <c r="AM71" i="1"/>
  <c r="BZ71" i="1"/>
  <c r="AM70" i="1"/>
  <c r="BZ70" i="1"/>
  <c r="AM69" i="1"/>
  <c r="BZ69" i="1"/>
  <c r="AM68" i="1"/>
  <c r="BZ68" i="1"/>
  <c r="AM67" i="1"/>
  <c r="BZ67" i="1"/>
  <c r="AM66" i="1"/>
  <c r="BZ66" i="1"/>
  <c r="AM65" i="1"/>
  <c r="BZ65" i="1"/>
  <c r="AM64" i="1"/>
  <c r="BZ64" i="1"/>
  <c r="AM63" i="1"/>
  <c r="BZ63" i="1"/>
  <c r="AM62" i="1"/>
  <c r="BZ62" i="1"/>
  <c r="AM61" i="1"/>
  <c r="BZ61" i="1"/>
  <c r="AM60" i="1"/>
  <c r="BZ60" i="1"/>
  <c r="AM59" i="1"/>
  <c r="BZ59" i="1"/>
  <c r="AM58" i="1"/>
  <c r="BZ58" i="1"/>
  <c r="AM57" i="1"/>
  <c r="BZ57" i="1"/>
  <c r="AM56" i="1"/>
  <c r="BZ56" i="1"/>
  <c r="AM55" i="1"/>
  <c r="BZ55" i="1"/>
  <c r="AM54" i="1"/>
  <c r="BZ54" i="1"/>
  <c r="AM53" i="1"/>
  <c r="BZ53" i="1"/>
  <c r="AM52" i="1"/>
  <c r="BZ52" i="1"/>
  <c r="AM51" i="1"/>
  <c r="BZ51" i="1"/>
  <c r="AM50" i="1"/>
  <c r="BZ50" i="1"/>
  <c r="AM49" i="1"/>
  <c r="BZ49" i="1"/>
  <c r="AM48" i="1"/>
  <c r="BZ48" i="1"/>
  <c r="AM47" i="1"/>
  <c r="BZ47" i="1"/>
  <c r="AM46" i="1"/>
  <c r="BZ46" i="1"/>
  <c r="AM45" i="1"/>
  <c r="BZ45" i="1"/>
  <c r="AM44" i="1"/>
  <c r="BZ44" i="1"/>
  <c r="AM43" i="1"/>
  <c r="BZ43" i="1"/>
  <c r="AM42" i="1"/>
  <c r="BZ42" i="1"/>
  <c r="AM41" i="1"/>
  <c r="BZ41" i="1"/>
  <c r="AM40" i="1"/>
  <c r="BZ40" i="1"/>
  <c r="AM39" i="1"/>
  <c r="BZ39" i="1"/>
  <c r="AM38" i="1"/>
  <c r="BZ38" i="1"/>
  <c r="AM37" i="1"/>
  <c r="BZ37" i="1"/>
  <c r="AM36" i="1"/>
  <c r="BZ36" i="1"/>
  <c r="AM35" i="1"/>
  <c r="BZ35" i="1"/>
  <c r="AM34" i="1"/>
  <c r="BZ34" i="1"/>
  <c r="AM33" i="1"/>
  <c r="BZ33" i="1"/>
  <c r="AM32" i="1"/>
  <c r="BZ32" i="1"/>
  <c r="AM31" i="1"/>
  <c r="BZ31" i="1"/>
  <c r="AM30" i="1"/>
  <c r="BZ30" i="1"/>
  <c r="AM29" i="1"/>
  <c r="BZ29" i="1"/>
  <c r="AM28" i="1"/>
  <c r="BZ28" i="1"/>
  <c r="AM27" i="1"/>
  <c r="BZ27" i="1"/>
  <c r="AM26" i="1"/>
  <c r="BZ26" i="1"/>
  <c r="AM25" i="1"/>
  <c r="BZ25" i="1"/>
  <c r="AM24" i="1"/>
  <c r="BZ24" i="1"/>
  <c r="AM23" i="1"/>
  <c r="BZ23" i="1"/>
  <c r="AM22" i="1"/>
  <c r="BZ22" i="1"/>
  <c r="AM21" i="1"/>
  <c r="BZ21" i="1"/>
  <c r="BZ455" i="1"/>
  <c r="BZ391" i="1"/>
  <c r="BZ327" i="1"/>
  <c r="BZ263" i="1"/>
  <c r="BZ447" i="1"/>
  <c r="BZ383" i="1"/>
  <c r="BZ319" i="1"/>
  <c r="BZ255" i="1"/>
  <c r="AM17" i="1"/>
  <c r="BZ17" i="1"/>
  <c r="AQ499" i="1"/>
  <c r="BZ499" i="1"/>
  <c r="AM493" i="1"/>
  <c r="BZ493" i="1"/>
  <c r="AM488" i="1"/>
  <c r="BZ488" i="1"/>
  <c r="AM482" i="1"/>
  <c r="BZ482" i="1"/>
  <c r="AM476" i="1"/>
  <c r="BZ476" i="1"/>
  <c r="AM470" i="1"/>
  <c r="BZ470" i="1"/>
  <c r="AM465" i="1"/>
  <c r="BZ465" i="1"/>
  <c r="AM459" i="1"/>
  <c r="BZ459" i="1"/>
  <c r="AM451" i="1"/>
  <c r="BZ451" i="1"/>
  <c r="AM445" i="1"/>
  <c r="BZ445" i="1"/>
  <c r="AM440" i="1"/>
  <c r="BZ440" i="1"/>
  <c r="AM435" i="1"/>
  <c r="BZ435" i="1"/>
  <c r="AM429" i="1"/>
  <c r="BZ429" i="1"/>
  <c r="AM425" i="1"/>
  <c r="BZ425" i="1"/>
  <c r="AM421" i="1"/>
  <c r="BZ421" i="1"/>
  <c r="AM416" i="1"/>
  <c r="BZ416" i="1"/>
  <c r="AM405" i="1"/>
  <c r="BZ405" i="1"/>
  <c r="AM400" i="1"/>
  <c r="BZ400" i="1"/>
  <c r="AM394" i="1"/>
  <c r="BZ394" i="1"/>
  <c r="AM388" i="1"/>
  <c r="BZ388" i="1"/>
  <c r="AM381" i="1"/>
  <c r="BZ381" i="1"/>
  <c r="AM376" i="1"/>
  <c r="BZ376" i="1"/>
  <c r="AM369" i="1"/>
  <c r="BZ369" i="1"/>
  <c r="AM363" i="1"/>
  <c r="BZ363" i="1"/>
  <c r="AM357" i="1"/>
  <c r="BZ357" i="1"/>
  <c r="AM352" i="1"/>
  <c r="BZ352" i="1"/>
  <c r="AM347" i="1"/>
  <c r="BZ347" i="1"/>
  <c r="AM341" i="1"/>
  <c r="BZ341" i="1"/>
  <c r="AM336" i="1"/>
  <c r="BZ336" i="1"/>
  <c r="AO330" i="1"/>
  <c r="BZ330" i="1"/>
  <c r="AM326" i="1"/>
  <c r="BZ326" i="1"/>
  <c r="AM321" i="1"/>
  <c r="BZ321" i="1"/>
  <c r="AL315" i="1"/>
  <c r="BZ315" i="1"/>
  <c r="AM309" i="1"/>
  <c r="BZ309" i="1"/>
  <c r="AM304" i="1"/>
  <c r="BZ304" i="1"/>
  <c r="AM298" i="1"/>
  <c r="BZ298" i="1"/>
  <c r="AM292" i="1"/>
  <c r="BZ292" i="1"/>
  <c r="AM283" i="1"/>
  <c r="BZ283" i="1"/>
  <c r="AM277" i="1"/>
  <c r="BZ277" i="1"/>
  <c r="AM273" i="1"/>
  <c r="BZ273" i="1"/>
  <c r="AM267" i="1"/>
  <c r="BZ267" i="1"/>
  <c r="AM261" i="1"/>
  <c r="BZ261" i="1"/>
  <c r="AM240" i="1"/>
  <c r="BZ240" i="1"/>
  <c r="AM236" i="1"/>
  <c r="BZ236" i="1"/>
  <c r="AM230" i="1"/>
  <c r="BZ230" i="1"/>
  <c r="AM225" i="1"/>
  <c r="BZ225" i="1"/>
  <c r="AM220" i="1"/>
  <c r="BZ220" i="1"/>
  <c r="AM203" i="1"/>
  <c r="BZ203" i="1"/>
  <c r="BZ439" i="1"/>
  <c r="BZ375" i="1"/>
  <c r="BZ311" i="1"/>
  <c r="BZ247" i="1"/>
  <c r="AM500" i="1"/>
  <c r="BZ500" i="1"/>
  <c r="AM494" i="1"/>
  <c r="BZ494" i="1"/>
  <c r="AM489" i="1"/>
  <c r="BZ489" i="1"/>
  <c r="AM483" i="1"/>
  <c r="BZ483" i="1"/>
  <c r="AM477" i="1"/>
  <c r="BZ477" i="1"/>
  <c r="AM472" i="1"/>
  <c r="BZ472" i="1"/>
  <c r="AM457" i="1"/>
  <c r="BZ457" i="1"/>
  <c r="AM452" i="1"/>
  <c r="BZ452" i="1"/>
  <c r="AM446" i="1"/>
  <c r="BZ446" i="1"/>
  <c r="AM418" i="1"/>
  <c r="BZ418" i="1"/>
  <c r="AM413" i="1"/>
  <c r="BZ413" i="1"/>
  <c r="AM408" i="1"/>
  <c r="BZ408" i="1"/>
  <c r="AM370" i="1"/>
  <c r="BZ370" i="1"/>
  <c r="AM364" i="1"/>
  <c r="BZ364" i="1"/>
  <c r="AM358" i="1"/>
  <c r="BZ358" i="1"/>
  <c r="AM346" i="1"/>
  <c r="BZ346" i="1"/>
  <c r="AM340" i="1"/>
  <c r="BZ340" i="1"/>
  <c r="AM334" i="1"/>
  <c r="BZ334" i="1"/>
  <c r="AM328" i="1"/>
  <c r="BZ328" i="1"/>
  <c r="AM314" i="1"/>
  <c r="BZ314" i="1"/>
  <c r="AM308" i="1"/>
  <c r="BZ308" i="1"/>
  <c r="AM302" i="1"/>
  <c r="BZ302" i="1"/>
  <c r="AM297" i="1"/>
  <c r="BZ297" i="1"/>
  <c r="AM282" i="1"/>
  <c r="BZ282" i="1"/>
  <c r="AM276" i="1"/>
  <c r="BZ276" i="1"/>
  <c r="AM270" i="1"/>
  <c r="BZ270" i="1"/>
  <c r="AM265" i="1"/>
  <c r="BZ265" i="1"/>
  <c r="AM260" i="1"/>
  <c r="BZ260" i="1"/>
  <c r="AP254" i="1"/>
  <c r="BZ254" i="1"/>
  <c r="AM250" i="1"/>
  <c r="BZ250" i="1"/>
  <c r="AM244" i="1"/>
  <c r="BZ244" i="1"/>
  <c r="AM238" i="1"/>
  <c r="BZ238" i="1"/>
  <c r="AM218" i="1"/>
  <c r="BZ218" i="1"/>
  <c r="AM201" i="1"/>
  <c r="BZ201" i="1"/>
  <c r="BZ495" i="1"/>
  <c r="BZ431" i="1"/>
  <c r="BZ367" i="1"/>
  <c r="BZ303" i="1"/>
  <c r="BZ239" i="1"/>
  <c r="AM497" i="1"/>
  <c r="BZ497" i="1"/>
  <c r="AM473" i="1"/>
  <c r="BZ473" i="1"/>
  <c r="AM467" i="1"/>
  <c r="BZ467" i="1"/>
  <c r="AM461" i="1"/>
  <c r="BZ461" i="1"/>
  <c r="AM456" i="1"/>
  <c r="BZ456" i="1"/>
  <c r="AM450" i="1"/>
  <c r="BZ450" i="1"/>
  <c r="AM443" i="1"/>
  <c r="BZ443" i="1"/>
  <c r="AQ437" i="1"/>
  <c r="BZ437" i="1"/>
  <c r="AM432" i="1"/>
  <c r="BZ432" i="1"/>
  <c r="AQ424" i="1"/>
  <c r="BZ424" i="1"/>
  <c r="AM410" i="1"/>
  <c r="BZ410" i="1"/>
  <c r="AM404" i="1"/>
  <c r="BZ404" i="1"/>
  <c r="AO398" i="1"/>
  <c r="BZ398" i="1"/>
  <c r="AQ392" i="1"/>
  <c r="BZ392" i="1"/>
  <c r="AM386" i="1"/>
  <c r="BZ386" i="1"/>
  <c r="AM380" i="1"/>
  <c r="BZ380" i="1"/>
  <c r="AM374" i="1"/>
  <c r="BZ374" i="1"/>
  <c r="AM368" i="1"/>
  <c r="BZ368" i="1"/>
  <c r="AM362" i="1"/>
  <c r="BZ362" i="1"/>
  <c r="AM356" i="1"/>
  <c r="BZ356" i="1"/>
  <c r="AM350" i="1"/>
  <c r="BZ350" i="1"/>
  <c r="AM344" i="1"/>
  <c r="BZ344" i="1"/>
  <c r="AM338" i="1"/>
  <c r="BZ338" i="1"/>
  <c r="AM332" i="1"/>
  <c r="BZ332" i="1"/>
  <c r="AM325" i="1"/>
  <c r="BZ325" i="1"/>
  <c r="AM318" i="1"/>
  <c r="BZ318" i="1"/>
  <c r="AM313" i="1"/>
  <c r="BZ313" i="1"/>
  <c r="AM307" i="1"/>
  <c r="BZ307" i="1"/>
  <c r="AM301" i="1"/>
  <c r="BZ301" i="1"/>
  <c r="AM293" i="1"/>
  <c r="BZ293" i="1"/>
  <c r="AM284" i="1"/>
  <c r="BZ284" i="1"/>
  <c r="AM278" i="1"/>
  <c r="BZ278" i="1"/>
  <c r="AM272" i="1"/>
  <c r="BZ272" i="1"/>
  <c r="AP266" i="1"/>
  <c r="BZ266" i="1"/>
  <c r="AM259" i="1"/>
  <c r="BZ259" i="1"/>
  <c r="AM253" i="1"/>
  <c r="BZ253" i="1"/>
  <c r="AM248" i="1"/>
  <c r="BZ248" i="1"/>
  <c r="AM243" i="1"/>
  <c r="BZ243" i="1"/>
  <c r="AM237" i="1"/>
  <c r="BZ237" i="1"/>
  <c r="AM232" i="1"/>
  <c r="BZ232" i="1"/>
  <c r="AM226" i="1"/>
  <c r="BZ226" i="1"/>
  <c r="AM219" i="1"/>
  <c r="BZ219" i="1"/>
  <c r="AM202" i="1"/>
  <c r="BZ202" i="1"/>
  <c r="AL14" i="1"/>
  <c r="BZ14" i="1"/>
  <c r="BZ487" i="1"/>
  <c r="BZ359" i="1"/>
  <c r="AM496" i="1"/>
  <c r="BZ496" i="1"/>
  <c r="AM491" i="1"/>
  <c r="BZ491" i="1"/>
  <c r="AM485" i="1"/>
  <c r="BZ485" i="1"/>
  <c r="AM480" i="1"/>
  <c r="BZ480" i="1"/>
  <c r="AM474" i="1"/>
  <c r="BZ474" i="1"/>
  <c r="AM468" i="1"/>
  <c r="BZ468" i="1"/>
  <c r="AM464" i="1"/>
  <c r="BZ464" i="1"/>
  <c r="AM458" i="1"/>
  <c r="BZ458" i="1"/>
  <c r="AM453" i="1"/>
  <c r="BZ453" i="1"/>
  <c r="AM448" i="1"/>
  <c r="BZ448" i="1"/>
  <c r="AL442" i="1"/>
  <c r="BZ442" i="1"/>
  <c r="AM436" i="1"/>
  <c r="BZ436" i="1"/>
  <c r="AL430" i="1"/>
  <c r="BZ430" i="1"/>
  <c r="AM426" i="1"/>
  <c r="BZ426" i="1"/>
  <c r="AM420" i="1"/>
  <c r="BZ420" i="1"/>
  <c r="AM414" i="1"/>
  <c r="BZ414" i="1"/>
  <c r="AM401" i="1"/>
  <c r="BZ401" i="1"/>
  <c r="AM396" i="1"/>
  <c r="BZ396" i="1"/>
  <c r="AM390" i="1"/>
  <c r="BZ390" i="1"/>
  <c r="AL385" i="1"/>
  <c r="BZ385" i="1"/>
  <c r="AM379" i="1"/>
  <c r="BZ379" i="1"/>
  <c r="AM373" i="1"/>
  <c r="BZ373" i="1"/>
  <c r="AM353" i="1"/>
  <c r="BZ353" i="1"/>
  <c r="AM322" i="1"/>
  <c r="BZ322" i="1"/>
  <c r="AM316" i="1"/>
  <c r="BZ316" i="1"/>
  <c r="AM310" i="1"/>
  <c r="BZ310" i="1"/>
  <c r="AM291" i="1"/>
  <c r="BZ291" i="1"/>
  <c r="AM289" i="1"/>
  <c r="BZ289" i="1"/>
  <c r="AM286" i="1"/>
  <c r="BZ286" i="1"/>
  <c r="AM274" i="1"/>
  <c r="BZ274" i="1"/>
  <c r="AM268" i="1"/>
  <c r="BZ268" i="1"/>
  <c r="AM262" i="1"/>
  <c r="BZ262" i="1"/>
  <c r="AM257" i="1"/>
  <c r="BZ257" i="1"/>
  <c r="AM251" i="1"/>
  <c r="BZ251" i="1"/>
  <c r="AM245" i="1"/>
  <c r="BZ245" i="1"/>
  <c r="AM241" i="1"/>
  <c r="BZ241" i="1"/>
  <c r="AM234" i="1"/>
  <c r="BZ234" i="1"/>
  <c r="AM229" i="1"/>
  <c r="BZ229" i="1"/>
  <c r="AM224" i="1"/>
  <c r="BZ224" i="1"/>
  <c r="AM217" i="1"/>
  <c r="BZ217" i="1"/>
  <c r="AM199" i="1"/>
  <c r="BZ199" i="1"/>
  <c r="AM15" i="1"/>
  <c r="BZ15" i="1"/>
  <c r="AL13" i="1"/>
  <c r="BZ13" i="1"/>
  <c r="BZ423" i="1"/>
  <c r="BZ231" i="1"/>
  <c r="BZ479" i="1"/>
  <c r="BZ415" i="1"/>
  <c r="BZ351" i="1"/>
  <c r="BZ287" i="1"/>
  <c r="BZ223" i="1"/>
  <c r="AM18" i="1"/>
  <c r="BZ18" i="1"/>
  <c r="AM9" i="1"/>
  <c r="BZ9" i="1"/>
  <c r="AM498" i="1"/>
  <c r="BZ498" i="1"/>
  <c r="AM492" i="1"/>
  <c r="BZ492" i="1"/>
  <c r="AM486" i="1"/>
  <c r="BZ486" i="1"/>
  <c r="AM481" i="1"/>
  <c r="BZ481" i="1"/>
  <c r="AM475" i="1"/>
  <c r="BZ475" i="1"/>
  <c r="AM469" i="1"/>
  <c r="BZ469" i="1"/>
  <c r="AM462" i="1"/>
  <c r="BZ462" i="1"/>
  <c r="AM441" i="1"/>
  <c r="BZ441" i="1"/>
  <c r="AM434" i="1"/>
  <c r="BZ434" i="1"/>
  <c r="AM428" i="1"/>
  <c r="BZ428" i="1"/>
  <c r="AM422" i="1"/>
  <c r="BZ422" i="1"/>
  <c r="AM417" i="1"/>
  <c r="BZ417" i="1"/>
  <c r="AM411" i="1"/>
  <c r="BZ411" i="1"/>
  <c r="AM406" i="1"/>
  <c r="BZ406" i="1"/>
  <c r="AM402" i="1"/>
  <c r="BZ402" i="1"/>
  <c r="AM395" i="1"/>
  <c r="BZ395" i="1"/>
  <c r="AM389" i="1"/>
  <c r="BZ389" i="1"/>
  <c r="AM384" i="1"/>
  <c r="BZ384" i="1"/>
  <c r="AM378" i="1"/>
  <c r="BZ378" i="1"/>
  <c r="AM372" i="1"/>
  <c r="BZ372" i="1"/>
  <c r="AM366" i="1"/>
  <c r="BZ366" i="1"/>
  <c r="AM361" i="1"/>
  <c r="BZ361" i="1"/>
  <c r="AM355" i="1"/>
  <c r="BZ355" i="1"/>
  <c r="AM349" i="1"/>
  <c r="BZ349" i="1"/>
  <c r="AM345" i="1"/>
  <c r="BZ345" i="1"/>
  <c r="AO339" i="1"/>
  <c r="BZ339" i="1"/>
  <c r="AM333" i="1"/>
  <c r="BZ333" i="1"/>
  <c r="AM329" i="1"/>
  <c r="BZ329" i="1"/>
  <c r="AM323" i="1"/>
  <c r="BZ323" i="1"/>
  <c r="AM317" i="1"/>
  <c r="BZ317" i="1"/>
  <c r="AM312" i="1"/>
  <c r="BZ312" i="1"/>
  <c r="AM306" i="1"/>
  <c r="BZ306" i="1"/>
  <c r="AM300" i="1"/>
  <c r="BZ300" i="1"/>
  <c r="AM296" i="1"/>
  <c r="BZ296" i="1"/>
  <c r="AM290" i="1"/>
  <c r="BZ290" i="1"/>
  <c r="AM288" i="1"/>
  <c r="BZ288" i="1"/>
  <c r="AM281" i="1"/>
  <c r="BZ281" i="1"/>
  <c r="AM264" i="1"/>
  <c r="BZ264" i="1"/>
  <c r="AM256" i="1"/>
  <c r="BZ256" i="1"/>
  <c r="AM249" i="1"/>
  <c r="BZ249" i="1"/>
  <c r="AM242" i="1"/>
  <c r="BZ242" i="1"/>
  <c r="AM235" i="1"/>
  <c r="BZ235" i="1"/>
  <c r="AM227" i="1"/>
  <c r="BZ227" i="1"/>
  <c r="AM205" i="1"/>
  <c r="BZ205" i="1"/>
  <c r="BZ295" i="1"/>
  <c r="BZ471" i="1"/>
  <c r="BZ407" i="1"/>
  <c r="BZ343" i="1"/>
  <c r="BZ279" i="1"/>
  <c r="BZ215" i="1"/>
  <c r="BZ463" i="1"/>
  <c r="BZ399" i="1"/>
  <c r="BZ335" i="1"/>
  <c r="BZ271" i="1"/>
  <c r="BZ207" i="1"/>
  <c r="BZ20" i="1"/>
  <c r="BZ12" i="1"/>
  <c r="BZ19" i="1"/>
  <c r="BZ11" i="1"/>
  <c r="BZ16" i="1"/>
  <c r="BZ8" i="1"/>
  <c r="BM292" i="1"/>
  <c r="BM242" i="1"/>
  <c r="BM182" i="1"/>
  <c r="BM180" i="1"/>
  <c r="BM151" i="1"/>
  <c r="BM115" i="1"/>
  <c r="BM59" i="1"/>
  <c r="BL38" i="1"/>
  <c r="BZ7" i="1"/>
  <c r="BM11" i="1"/>
  <c r="BL9" i="1"/>
  <c r="BM8" i="1"/>
  <c r="BL268" i="1"/>
  <c r="BM204" i="1"/>
  <c r="BL144" i="1"/>
  <c r="BM123" i="1"/>
  <c r="BL102" i="1"/>
  <c r="BM95" i="1"/>
  <c r="BM89" i="1"/>
  <c r="BL71" i="1"/>
  <c r="BM27" i="1"/>
  <c r="BL424" i="1"/>
  <c r="BL417" i="1"/>
  <c r="BL398" i="1"/>
  <c r="BM392" i="1"/>
  <c r="BL315" i="1"/>
  <c r="BL307" i="1"/>
  <c r="BM295" i="1"/>
  <c r="BL279" i="1"/>
  <c r="BL249" i="1"/>
  <c r="BL165" i="1"/>
  <c r="BM135" i="1"/>
  <c r="BM104" i="1"/>
  <c r="BM12" i="1"/>
  <c r="BL445" i="1"/>
  <c r="BL313" i="1"/>
  <c r="BL304" i="1"/>
  <c r="BM270" i="1"/>
  <c r="BL164" i="1"/>
  <c r="BL112" i="1"/>
  <c r="BM100" i="1"/>
  <c r="BL489" i="1"/>
  <c r="BM425" i="1"/>
  <c r="BM394" i="1"/>
  <c r="BL368" i="1"/>
  <c r="BL356" i="1"/>
  <c r="BM320" i="1"/>
  <c r="BL277" i="1"/>
  <c r="BM257" i="1"/>
  <c r="BM252" i="1"/>
  <c r="BL216" i="1"/>
  <c r="BL196" i="1"/>
  <c r="BL174" i="1"/>
  <c r="BM152" i="1"/>
  <c r="BL143" i="1"/>
  <c r="BL101" i="1"/>
  <c r="BL39" i="1"/>
  <c r="BM33" i="1"/>
  <c r="BL28" i="1"/>
  <c r="BL460" i="1"/>
  <c r="BL429" i="1"/>
  <c r="BL415" i="1"/>
  <c r="BL377" i="1"/>
  <c r="BL371" i="1"/>
  <c r="BL363" i="1"/>
  <c r="BL360" i="1"/>
  <c r="BL351" i="1"/>
  <c r="BL342" i="1"/>
  <c r="BM316" i="1"/>
  <c r="BL261" i="1"/>
  <c r="BL251" i="1"/>
  <c r="BL232" i="1"/>
  <c r="BL231" i="1"/>
  <c r="BM217" i="1"/>
  <c r="BL206" i="1"/>
  <c r="BL142" i="1"/>
  <c r="BL121" i="1"/>
  <c r="BL68" i="1"/>
  <c r="BM192" i="1"/>
  <c r="BM191" i="1"/>
  <c r="BL176" i="1"/>
  <c r="BM175" i="1"/>
  <c r="BM67" i="1"/>
  <c r="BM48" i="1"/>
  <c r="BM323" i="1"/>
  <c r="BM174" i="1"/>
  <c r="BM269" i="1"/>
  <c r="BM401" i="1"/>
  <c r="BM111" i="1"/>
  <c r="BM268" i="1"/>
  <c r="BM388" i="1"/>
  <c r="BM251" i="1"/>
  <c r="BM19" i="1"/>
  <c r="BM387" i="1"/>
  <c r="BM249" i="1"/>
  <c r="BM342" i="1"/>
  <c r="BM196" i="1"/>
  <c r="BM39" i="1"/>
  <c r="BM341" i="1"/>
  <c r="BM195" i="1"/>
  <c r="BM25" i="1"/>
  <c r="BM324" i="1"/>
  <c r="BM24" i="1"/>
  <c r="BM372" i="1"/>
  <c r="BM305" i="1"/>
  <c r="BM232" i="1"/>
  <c r="BM153" i="1"/>
  <c r="BM15" i="1"/>
  <c r="BM429" i="1"/>
  <c r="BM371" i="1"/>
  <c r="BM304" i="1"/>
  <c r="BM231" i="1"/>
  <c r="BM68" i="1"/>
  <c r="BM416" i="1"/>
  <c r="BM359" i="1"/>
  <c r="BM287" i="1"/>
  <c r="BM214" i="1"/>
  <c r="BM133" i="1"/>
  <c r="BM9" i="1"/>
  <c r="BM415" i="1"/>
  <c r="BM356" i="1"/>
  <c r="BM286" i="1"/>
  <c r="BM213" i="1"/>
  <c r="BM132" i="1"/>
  <c r="BM46" i="1"/>
  <c r="BL14" i="1"/>
  <c r="BM14" i="1"/>
  <c r="BL492" i="1"/>
  <c r="BM492" i="1"/>
  <c r="BL483" i="1"/>
  <c r="BM483" i="1"/>
  <c r="BM472" i="1"/>
  <c r="BM461" i="1"/>
  <c r="BL496" i="1"/>
  <c r="BM496" i="1"/>
  <c r="BM460" i="1"/>
  <c r="BL498" i="1"/>
  <c r="BM498" i="1"/>
  <c r="BL491" i="1"/>
  <c r="BM491" i="1"/>
  <c r="BM445" i="1"/>
  <c r="BL500" i="1"/>
  <c r="BM500" i="1"/>
  <c r="BL494" i="1"/>
  <c r="BM494" i="1"/>
  <c r="BL486" i="1"/>
  <c r="BM486" i="1"/>
  <c r="BM444" i="1"/>
  <c r="BL499" i="1"/>
  <c r="BM499" i="1"/>
  <c r="BL493" i="1"/>
  <c r="BM493" i="1"/>
  <c r="BL484" i="1"/>
  <c r="BM484" i="1"/>
  <c r="BL480" i="1"/>
  <c r="BM480" i="1"/>
  <c r="BL477" i="1"/>
  <c r="BM477" i="1"/>
  <c r="BL474" i="1"/>
  <c r="BM474" i="1"/>
  <c r="BL471" i="1"/>
  <c r="BM471" i="1"/>
  <c r="BL468" i="1"/>
  <c r="BM468" i="1"/>
  <c r="BL465" i="1"/>
  <c r="BM465" i="1"/>
  <c r="BL462" i="1"/>
  <c r="BM462" i="1"/>
  <c r="BL459" i="1"/>
  <c r="BM459" i="1"/>
  <c r="BL456" i="1"/>
  <c r="BM456" i="1"/>
  <c r="BL453" i="1"/>
  <c r="BM453" i="1"/>
  <c r="BL450" i="1"/>
  <c r="BM450" i="1"/>
  <c r="BL447" i="1"/>
  <c r="BM447" i="1"/>
  <c r="BL441" i="1"/>
  <c r="BM441" i="1"/>
  <c r="BL439" i="1"/>
  <c r="BM439" i="1"/>
  <c r="BL436" i="1"/>
  <c r="BM436" i="1"/>
  <c r="BL433" i="1"/>
  <c r="BM433" i="1"/>
  <c r="BM489" i="1"/>
  <c r="BM432" i="1"/>
  <c r="BL495" i="1"/>
  <c r="BM495" i="1"/>
  <c r="BL485" i="1"/>
  <c r="BM485" i="1"/>
  <c r="BL481" i="1"/>
  <c r="BM481" i="1"/>
  <c r="BL478" i="1"/>
  <c r="BM478" i="1"/>
  <c r="BL476" i="1"/>
  <c r="BM476" i="1"/>
  <c r="BL473" i="1"/>
  <c r="BM473" i="1"/>
  <c r="BL466" i="1"/>
  <c r="BM466" i="1"/>
  <c r="BL463" i="1"/>
  <c r="BM463" i="1"/>
  <c r="BL458" i="1"/>
  <c r="BM458" i="1"/>
  <c r="BL455" i="1"/>
  <c r="BM455" i="1"/>
  <c r="BL452" i="1"/>
  <c r="BM452" i="1"/>
  <c r="BL442" i="1"/>
  <c r="BM442" i="1"/>
  <c r="BL438" i="1"/>
  <c r="BM438" i="1"/>
  <c r="BL435" i="1"/>
  <c r="BM435" i="1"/>
  <c r="BM488" i="1"/>
  <c r="BL497" i="1"/>
  <c r="BM497" i="1"/>
  <c r="BL490" i="1"/>
  <c r="BM490" i="1"/>
  <c r="BL487" i="1"/>
  <c r="BM487" i="1"/>
  <c r="BL482" i="1"/>
  <c r="BM482" i="1"/>
  <c r="BL479" i="1"/>
  <c r="BM479" i="1"/>
  <c r="BL470" i="1"/>
  <c r="BM470" i="1"/>
  <c r="BL467" i="1"/>
  <c r="BM467" i="1"/>
  <c r="BL464" i="1"/>
  <c r="BM464" i="1"/>
  <c r="BL457" i="1"/>
  <c r="BM457" i="1"/>
  <c r="BL454" i="1"/>
  <c r="BM454" i="1"/>
  <c r="BL451" i="1"/>
  <c r="BM451" i="1"/>
  <c r="BL448" i="1"/>
  <c r="BM448" i="1"/>
  <c r="BL446" i="1"/>
  <c r="BM446" i="1"/>
  <c r="BL443" i="1"/>
  <c r="BM443" i="1"/>
  <c r="BL437" i="1"/>
  <c r="BM437" i="1"/>
  <c r="BM475" i="1"/>
  <c r="BL426" i="1"/>
  <c r="BM426" i="1"/>
  <c r="BL403" i="1"/>
  <c r="BM403" i="1"/>
  <c r="BL391" i="1"/>
  <c r="BM391" i="1"/>
  <c r="BL378" i="1"/>
  <c r="BM378" i="1"/>
  <c r="BL358" i="1"/>
  <c r="BM358" i="1"/>
  <c r="BL346" i="1"/>
  <c r="BM346" i="1"/>
  <c r="BL340" i="1"/>
  <c r="BM340" i="1"/>
  <c r="BL328" i="1"/>
  <c r="BM328" i="1"/>
  <c r="BL314" i="1"/>
  <c r="BM314" i="1"/>
  <c r="BL294" i="1"/>
  <c r="BM294" i="1"/>
  <c r="BL282" i="1"/>
  <c r="BM282" i="1"/>
  <c r="BL276" i="1"/>
  <c r="BM276" i="1"/>
  <c r="BL263" i="1"/>
  <c r="BM263" i="1"/>
  <c r="BL246" i="1"/>
  <c r="BM246" i="1"/>
  <c r="BL234" i="1"/>
  <c r="BM234" i="1"/>
  <c r="BL228" i="1"/>
  <c r="BM228" i="1"/>
  <c r="BL210" i="1"/>
  <c r="BM210" i="1"/>
  <c r="BL203" i="1"/>
  <c r="BM203" i="1"/>
  <c r="BL146" i="1"/>
  <c r="BM146" i="1"/>
  <c r="BL140" i="1"/>
  <c r="BM140" i="1"/>
  <c r="BL128" i="1"/>
  <c r="BM128" i="1"/>
  <c r="BL116" i="1"/>
  <c r="BM116" i="1"/>
  <c r="BL105" i="1"/>
  <c r="BM105" i="1"/>
  <c r="BM189" i="1"/>
  <c r="BL431" i="1"/>
  <c r="BM431" i="1"/>
  <c r="BL418" i="1"/>
  <c r="BM418" i="1"/>
  <c r="BL412" i="1"/>
  <c r="BM412" i="1"/>
  <c r="BL385" i="1"/>
  <c r="BM385" i="1"/>
  <c r="BL376" i="1"/>
  <c r="BM376" i="1"/>
  <c r="BL373" i="1"/>
  <c r="BM373" i="1"/>
  <c r="BL370" i="1"/>
  <c r="BM370" i="1"/>
  <c r="BL367" i="1"/>
  <c r="BM367" i="1"/>
  <c r="BL354" i="1"/>
  <c r="BM354" i="1"/>
  <c r="BL348" i="1"/>
  <c r="BM348" i="1"/>
  <c r="BL338" i="1"/>
  <c r="BM338" i="1"/>
  <c r="BL337" i="1"/>
  <c r="BM337" i="1"/>
  <c r="BL327" i="1"/>
  <c r="BM327" i="1"/>
  <c r="BL322" i="1"/>
  <c r="BM322" i="1"/>
  <c r="BL311" i="1"/>
  <c r="BM311" i="1"/>
  <c r="BL309" i="1"/>
  <c r="BM309" i="1"/>
  <c r="BL306" i="1"/>
  <c r="BM306" i="1"/>
  <c r="BL303" i="1"/>
  <c r="BM303" i="1"/>
  <c r="BL293" i="1"/>
  <c r="BM293" i="1"/>
  <c r="BL283" i="1"/>
  <c r="BM283" i="1"/>
  <c r="BL281" i="1"/>
  <c r="BM281" i="1"/>
  <c r="BL273" i="1"/>
  <c r="BM273" i="1"/>
  <c r="BL267" i="1"/>
  <c r="BM267" i="1"/>
  <c r="BL264" i="1"/>
  <c r="BM264" i="1"/>
  <c r="BL258" i="1"/>
  <c r="BM258" i="1"/>
  <c r="BL255" i="1"/>
  <c r="BM255" i="1"/>
  <c r="BL254" i="1"/>
  <c r="BM254" i="1"/>
  <c r="BL250" i="1"/>
  <c r="BM250" i="1"/>
  <c r="BL248" i="1"/>
  <c r="BM248" i="1"/>
  <c r="BL238" i="1"/>
  <c r="BM238" i="1"/>
  <c r="BL230" i="1"/>
  <c r="BM230" i="1"/>
  <c r="BL226" i="1"/>
  <c r="BM226" i="1"/>
  <c r="BL220" i="1"/>
  <c r="BM220" i="1"/>
  <c r="BL218" i="1"/>
  <c r="BM218" i="1"/>
  <c r="BL209" i="1"/>
  <c r="BM209" i="1"/>
  <c r="BL201" i="1"/>
  <c r="BM201" i="1"/>
  <c r="BL193" i="1"/>
  <c r="BM193" i="1"/>
  <c r="BL190" i="1"/>
  <c r="BM190" i="1"/>
  <c r="BL186" i="1"/>
  <c r="BM186" i="1"/>
  <c r="BL183" i="1"/>
  <c r="BM183" i="1"/>
  <c r="BL179" i="1"/>
  <c r="BM179" i="1"/>
  <c r="BL173" i="1"/>
  <c r="BM173" i="1"/>
  <c r="BL171" i="1"/>
  <c r="BM171" i="1"/>
  <c r="BL169" i="1"/>
  <c r="BM169" i="1"/>
  <c r="BL162" i="1"/>
  <c r="BM162" i="1"/>
  <c r="BL158" i="1"/>
  <c r="BM158" i="1"/>
  <c r="BL154" i="1"/>
  <c r="BM154" i="1"/>
  <c r="BL149" i="1"/>
  <c r="BM149" i="1"/>
  <c r="BL138" i="1"/>
  <c r="BM138" i="1"/>
  <c r="BL130" i="1"/>
  <c r="BM130" i="1"/>
  <c r="BL127" i="1"/>
  <c r="BM127" i="1"/>
  <c r="BL122" i="1"/>
  <c r="BM122" i="1"/>
  <c r="BL118" i="1"/>
  <c r="BM118" i="1"/>
  <c r="BL99" i="1"/>
  <c r="BM99" i="1"/>
  <c r="BL90" i="1"/>
  <c r="BM90" i="1"/>
  <c r="BL85" i="1"/>
  <c r="BM85" i="1"/>
  <c r="BL76" i="1"/>
  <c r="BM76" i="1"/>
  <c r="BL74" i="1"/>
  <c r="BM74" i="1"/>
  <c r="BL72" i="1"/>
  <c r="BM72" i="1"/>
  <c r="BL62" i="1"/>
  <c r="BM62" i="1"/>
  <c r="BL54" i="1"/>
  <c r="BM54" i="1"/>
  <c r="BL52" i="1"/>
  <c r="BM52" i="1"/>
  <c r="BL45" i="1"/>
  <c r="BM45" i="1"/>
  <c r="BL44" i="1"/>
  <c r="BM44" i="1"/>
  <c r="BL43" i="1"/>
  <c r="BM43" i="1"/>
  <c r="BL41" i="1"/>
  <c r="BM41" i="1"/>
  <c r="BL31" i="1"/>
  <c r="BM31" i="1"/>
  <c r="BL23" i="1"/>
  <c r="BM23" i="1"/>
  <c r="BM427" i="1"/>
  <c r="BM398" i="1"/>
  <c r="BM353" i="1"/>
  <c r="BM299" i="1"/>
  <c r="BM61" i="1"/>
  <c r="BM411" i="1"/>
  <c r="BM397" i="1"/>
  <c r="BM381" i="1"/>
  <c r="BM368" i="1"/>
  <c r="BM334" i="1"/>
  <c r="BM279" i="1"/>
  <c r="BM261" i="1"/>
  <c r="BM206" i="1"/>
  <c r="BM188" i="1"/>
  <c r="BM166" i="1"/>
  <c r="BM144" i="1"/>
  <c r="BM124" i="1"/>
  <c r="BM102" i="1"/>
  <c r="BM60" i="1"/>
  <c r="BM38" i="1"/>
  <c r="BM424" i="1"/>
  <c r="BM408" i="1"/>
  <c r="BM396" i="1"/>
  <c r="BM380" i="1"/>
  <c r="BM351" i="1"/>
  <c r="BM315" i="1"/>
  <c r="BM296" i="1"/>
  <c r="BM278" i="1"/>
  <c r="BM260" i="1"/>
  <c r="BM241" i="1"/>
  <c r="BM223" i="1"/>
  <c r="BM165" i="1"/>
  <c r="BM143" i="1"/>
  <c r="BM121" i="1"/>
  <c r="BM101" i="1"/>
  <c r="BM79" i="1"/>
  <c r="BM57" i="1"/>
  <c r="BM37" i="1"/>
  <c r="BL434" i="1"/>
  <c r="BM434" i="1"/>
  <c r="BL430" i="1"/>
  <c r="BM430" i="1"/>
  <c r="BL421" i="1"/>
  <c r="BM421" i="1"/>
  <c r="BL419" i="1"/>
  <c r="BM419" i="1"/>
  <c r="BL413" i="1"/>
  <c r="BM413" i="1"/>
  <c r="BL409" i="1"/>
  <c r="BM409" i="1"/>
  <c r="BL402" i="1"/>
  <c r="BM402" i="1"/>
  <c r="BL400" i="1"/>
  <c r="BM400" i="1"/>
  <c r="BL395" i="1"/>
  <c r="BM395" i="1"/>
  <c r="BL386" i="1"/>
  <c r="BM386" i="1"/>
  <c r="BL384" i="1"/>
  <c r="BM384" i="1"/>
  <c r="BL375" i="1"/>
  <c r="BM375" i="1"/>
  <c r="BL366" i="1"/>
  <c r="BM366" i="1"/>
  <c r="BL364" i="1"/>
  <c r="BM364" i="1"/>
  <c r="BL362" i="1"/>
  <c r="BM362" i="1"/>
  <c r="BL357" i="1"/>
  <c r="BM357" i="1"/>
  <c r="BL355" i="1"/>
  <c r="BM355" i="1"/>
  <c r="BL349" i="1"/>
  <c r="BM349" i="1"/>
  <c r="BL345" i="1"/>
  <c r="BM345" i="1"/>
  <c r="BL339" i="1"/>
  <c r="BM339" i="1"/>
  <c r="BL331" i="1"/>
  <c r="BM331" i="1"/>
  <c r="BL321" i="1"/>
  <c r="BM321" i="1"/>
  <c r="BL319" i="1"/>
  <c r="BM319" i="1"/>
  <c r="BL312" i="1"/>
  <c r="BM312" i="1"/>
  <c r="BL310" i="1"/>
  <c r="BM310" i="1"/>
  <c r="BL301" i="1"/>
  <c r="BM301" i="1"/>
  <c r="BL298" i="1"/>
  <c r="BM298" i="1"/>
  <c r="BL285" i="1"/>
  <c r="BM285" i="1"/>
  <c r="BL274" i="1"/>
  <c r="BM274" i="1"/>
  <c r="BL272" i="1"/>
  <c r="BM272" i="1"/>
  <c r="BL266" i="1"/>
  <c r="BM266" i="1"/>
  <c r="BL256" i="1"/>
  <c r="BM256" i="1"/>
  <c r="BL247" i="1"/>
  <c r="BM247" i="1"/>
  <c r="BL237" i="1"/>
  <c r="BM237" i="1"/>
  <c r="BL236" i="1"/>
  <c r="BM236" i="1"/>
  <c r="BL221" i="1"/>
  <c r="BM221" i="1"/>
  <c r="BL219" i="1"/>
  <c r="BM219" i="1"/>
  <c r="BL212" i="1"/>
  <c r="BM212" i="1"/>
  <c r="BL178" i="1"/>
  <c r="BM178" i="1"/>
  <c r="BL170" i="1"/>
  <c r="BM170" i="1"/>
  <c r="BL163" i="1"/>
  <c r="BM163" i="1"/>
  <c r="BL160" i="1"/>
  <c r="BM160" i="1"/>
  <c r="BL155" i="1"/>
  <c r="BM155" i="1"/>
  <c r="BL139" i="1"/>
  <c r="BM139" i="1"/>
  <c r="BL137" i="1"/>
  <c r="BM137" i="1"/>
  <c r="BL129" i="1"/>
  <c r="BM129" i="1"/>
  <c r="BL117" i="1"/>
  <c r="BM117" i="1"/>
  <c r="BL109" i="1"/>
  <c r="BM109" i="1"/>
  <c r="BL98" i="1"/>
  <c r="BM98" i="1"/>
  <c r="BL86" i="1"/>
  <c r="BM86" i="1"/>
  <c r="BL83" i="1"/>
  <c r="BM83" i="1"/>
  <c r="BL77" i="1"/>
  <c r="BM77" i="1"/>
  <c r="BL75" i="1"/>
  <c r="BM75" i="1"/>
  <c r="BL66" i="1"/>
  <c r="BM66" i="1"/>
  <c r="BL63" i="1"/>
  <c r="BM63" i="1"/>
  <c r="BL58" i="1"/>
  <c r="BM58" i="1"/>
  <c r="BL40" i="1"/>
  <c r="BM40" i="1"/>
  <c r="BL32" i="1"/>
  <c r="BM32" i="1"/>
  <c r="BM414" i="1"/>
  <c r="BM369" i="1"/>
  <c r="BM335" i="1"/>
  <c r="BM317" i="1"/>
  <c r="BM280" i="1"/>
  <c r="BM244" i="1"/>
  <c r="BM225" i="1"/>
  <c r="BM207" i="1"/>
  <c r="BM167" i="1"/>
  <c r="BM145" i="1"/>
  <c r="BM125" i="1"/>
  <c r="BM103" i="1"/>
  <c r="BM423" i="1"/>
  <c r="BM407" i="1"/>
  <c r="BM379" i="1"/>
  <c r="BM363" i="1"/>
  <c r="BM350" i="1"/>
  <c r="BM332" i="1"/>
  <c r="BM313" i="1"/>
  <c r="BM277" i="1"/>
  <c r="BM259" i="1"/>
  <c r="BM240" i="1"/>
  <c r="BM222" i="1"/>
  <c r="BM164" i="1"/>
  <c r="BM142" i="1"/>
  <c r="BM120" i="1"/>
  <c r="BM78" i="1"/>
  <c r="BM56" i="1"/>
  <c r="BL290" i="1"/>
  <c r="BM290" i="1"/>
  <c r="BL208" i="1"/>
  <c r="BM208" i="1"/>
  <c r="BL202" i="1"/>
  <c r="BM202" i="1"/>
  <c r="BL199" i="1"/>
  <c r="BM199" i="1"/>
  <c r="BM420" i="1"/>
  <c r="BM406" i="1"/>
  <c r="BM390" i="1"/>
  <c r="BM377" i="1"/>
  <c r="BM344" i="1"/>
  <c r="BM326" i="1"/>
  <c r="BM308" i="1"/>
  <c r="BM289" i="1"/>
  <c r="BM271" i="1"/>
  <c r="BM253" i="1"/>
  <c r="BM235" i="1"/>
  <c r="BM216" i="1"/>
  <c r="BM198" i="1"/>
  <c r="BM177" i="1"/>
  <c r="BM157" i="1"/>
  <c r="BM113" i="1"/>
  <c r="BM93" i="1"/>
  <c r="BM71" i="1"/>
  <c r="BM49" i="1"/>
  <c r="BM29" i="1"/>
  <c r="BL422" i="1"/>
  <c r="BM422" i="1"/>
  <c r="BL410" i="1"/>
  <c r="BM410" i="1"/>
  <c r="BL404" i="1"/>
  <c r="BM404" i="1"/>
  <c r="BL347" i="1"/>
  <c r="BM347" i="1"/>
  <c r="BL329" i="1"/>
  <c r="BM329" i="1"/>
  <c r="BL302" i="1"/>
  <c r="BM302" i="1"/>
  <c r="BL291" i="1"/>
  <c r="BM291" i="1"/>
  <c r="BL245" i="1"/>
  <c r="BM245" i="1"/>
  <c r="BL239" i="1"/>
  <c r="BM239" i="1"/>
  <c r="BL229" i="1"/>
  <c r="BM229" i="1"/>
  <c r="BL211" i="1"/>
  <c r="BM211" i="1"/>
  <c r="BL187" i="1"/>
  <c r="BM187" i="1"/>
  <c r="BL181" i="1"/>
  <c r="BM181" i="1"/>
  <c r="BL168" i="1"/>
  <c r="BM168" i="1"/>
  <c r="BL147" i="1"/>
  <c r="BM147" i="1"/>
  <c r="BL141" i="1"/>
  <c r="BM141" i="1"/>
  <c r="BL136" i="1"/>
  <c r="BM136" i="1"/>
  <c r="BL131" i="1"/>
  <c r="BM131" i="1"/>
  <c r="BL126" i="1"/>
  <c r="BM126" i="1"/>
  <c r="BL119" i="1"/>
  <c r="BM119" i="1"/>
  <c r="BL114" i="1"/>
  <c r="BM114" i="1"/>
  <c r="BL108" i="1"/>
  <c r="BM108" i="1"/>
  <c r="BL96" i="1"/>
  <c r="BM96" i="1"/>
  <c r="BL91" i="1"/>
  <c r="BM91" i="1"/>
  <c r="BL73" i="1"/>
  <c r="BM73" i="1"/>
  <c r="BL53" i="1"/>
  <c r="BM53" i="1"/>
  <c r="BL30" i="1"/>
  <c r="BM30" i="1"/>
  <c r="BL26" i="1"/>
  <c r="BM26" i="1"/>
  <c r="BM383" i="1"/>
  <c r="BM262" i="1"/>
  <c r="BM81" i="1"/>
  <c r="BL18" i="1"/>
  <c r="BM18" i="1"/>
  <c r="BM417" i="1"/>
  <c r="BM405" i="1"/>
  <c r="BM389" i="1"/>
  <c r="BM374" i="1"/>
  <c r="BM360" i="1"/>
  <c r="BM343" i="1"/>
  <c r="BM325" i="1"/>
  <c r="BM307" i="1"/>
  <c r="BM288" i="1"/>
  <c r="BM233" i="1"/>
  <c r="BM215" i="1"/>
  <c r="BM197" i="1"/>
  <c r="BM176" i="1"/>
  <c r="BM156" i="1"/>
  <c r="BM134" i="1"/>
  <c r="BM112" i="1"/>
  <c r="BM70" i="1"/>
  <c r="BM28" i="1"/>
  <c r="O489" i="1"/>
  <c r="BG489" i="1" s="1"/>
  <c r="BH489" i="1" s="1"/>
  <c r="O481" i="1"/>
  <c r="BG481" i="1" s="1"/>
  <c r="BH481" i="1" s="1"/>
  <c r="O480" i="1"/>
  <c r="BG480" i="1" s="1"/>
  <c r="BH480" i="1" s="1"/>
  <c r="O474" i="1"/>
  <c r="BG474" i="1" s="1"/>
  <c r="BH474" i="1" s="1"/>
  <c r="O458" i="1"/>
  <c r="BG458" i="1" s="1"/>
  <c r="BH458" i="1" s="1"/>
  <c r="O457" i="1"/>
  <c r="BG457" i="1" s="1"/>
  <c r="BH457" i="1" s="1"/>
  <c r="O450" i="1"/>
  <c r="BG450" i="1" s="1"/>
  <c r="BH450" i="1" s="1"/>
  <c r="O400" i="1"/>
  <c r="BG400" i="1" s="1"/>
  <c r="BH400" i="1" s="1"/>
  <c r="O387" i="1"/>
  <c r="BG387" i="1" s="1"/>
  <c r="BH387" i="1" s="1"/>
  <c r="O377" i="1"/>
  <c r="BG377" i="1" s="1"/>
  <c r="BH377" i="1" s="1"/>
  <c r="O371" i="1"/>
  <c r="BG371" i="1" s="1"/>
  <c r="BH371" i="1" s="1"/>
  <c r="O370" i="1"/>
  <c r="BG370" i="1" s="1"/>
  <c r="BH370" i="1" s="1"/>
  <c r="O362" i="1"/>
  <c r="BG362" i="1" s="1"/>
  <c r="BH362" i="1" s="1"/>
  <c r="O361" i="1"/>
  <c r="BG361" i="1" s="1"/>
  <c r="BH361" i="1" s="1"/>
  <c r="O355" i="1"/>
  <c r="BG355" i="1" s="1"/>
  <c r="BH355" i="1" s="1"/>
  <c r="O353" i="1"/>
  <c r="BG353" i="1" s="1"/>
  <c r="BH353" i="1" s="1"/>
  <c r="O346" i="1"/>
  <c r="BG346" i="1" s="1"/>
  <c r="BH346" i="1" s="1"/>
  <c r="BL17" i="1"/>
  <c r="BL13" i="1"/>
  <c r="BL19" i="1"/>
  <c r="BL20" i="1"/>
  <c r="BL469" i="1"/>
  <c r="BL449" i="1"/>
  <c r="BL440" i="1"/>
  <c r="BL428" i="1"/>
  <c r="BL425" i="1"/>
  <c r="BL393" i="1"/>
  <c r="BL382" i="1"/>
  <c r="BL365" i="1"/>
  <c r="BL361" i="1"/>
  <c r="BL352" i="1"/>
  <c r="BL336" i="1"/>
  <c r="BL333" i="1"/>
  <c r="BL330" i="1"/>
  <c r="BL316" i="1"/>
  <c r="BL300" i="1"/>
  <c r="BL297" i="1"/>
  <c r="BL270" i="1"/>
  <c r="BL257" i="1"/>
  <c r="BL243" i="1"/>
  <c r="BL227" i="1"/>
  <c r="BL194" i="1"/>
  <c r="BL184" i="1"/>
  <c r="BL180" i="1"/>
  <c r="BL151" i="1"/>
  <c r="BL123" i="1"/>
  <c r="BL87" i="1"/>
  <c r="BL82" i="1"/>
  <c r="BL69" i="1"/>
  <c r="BL65" i="1"/>
  <c r="BL55" i="1"/>
  <c r="BL42" i="1"/>
  <c r="BL22" i="1"/>
  <c r="BL16" i="1"/>
  <c r="BL8" i="1"/>
  <c r="BL11" i="1"/>
  <c r="BL10" i="1"/>
  <c r="BL399" i="1"/>
  <c r="BL394" i="1"/>
  <c r="BL392" i="1"/>
  <c r="BL320" i="1"/>
  <c r="BL318" i="1"/>
  <c r="BL295" i="1"/>
  <c r="BL292" i="1"/>
  <c r="BL284" i="1"/>
  <c r="BL275" i="1"/>
  <c r="BL265" i="1"/>
  <c r="BL252" i="1"/>
  <c r="BL242" i="1"/>
  <c r="BL224" i="1"/>
  <c r="BL217" i="1"/>
  <c r="BL172" i="1"/>
  <c r="BL161" i="1"/>
  <c r="BL107" i="1"/>
  <c r="BL104" i="1"/>
  <c r="BL97" i="1"/>
  <c r="BL88" i="1"/>
  <c r="BL59" i="1"/>
  <c r="BL36" i="1"/>
  <c r="BL51" i="1"/>
  <c r="BL50" i="1"/>
  <c r="BL205" i="1"/>
  <c r="BL191" i="1"/>
  <c r="BL185" i="1"/>
  <c r="BL159" i="1"/>
  <c r="BL152" i="1"/>
  <c r="BL148" i="1"/>
  <c r="BL106" i="1"/>
  <c r="BL100" i="1"/>
  <c r="BL95" i="1"/>
  <c r="BL92" i="1"/>
  <c r="BL89" i="1"/>
  <c r="BL80" i="1"/>
  <c r="BL67" i="1"/>
  <c r="BL64" i="1"/>
  <c r="BL48" i="1"/>
  <c r="BL47" i="1"/>
  <c r="BL34" i="1"/>
  <c r="BL33" i="1"/>
  <c r="BL12" i="1"/>
  <c r="BL21" i="1"/>
  <c r="BL204" i="1"/>
  <c r="BL200" i="1"/>
  <c r="BL192" i="1"/>
  <c r="BL182" i="1"/>
  <c r="BL175" i="1"/>
  <c r="BL150" i="1"/>
  <c r="BL135" i="1"/>
  <c r="BL115" i="1"/>
  <c r="BL110" i="1"/>
  <c r="BL94" i="1"/>
  <c r="BL84" i="1"/>
  <c r="BL35" i="1"/>
  <c r="BL27" i="1"/>
  <c r="AZ7" i="1"/>
  <c r="H15" i="2" s="1"/>
  <c r="AM13" i="1"/>
  <c r="AM437" i="1"/>
  <c r="AM221" i="1"/>
  <c r="AM484" i="1"/>
  <c r="AM460" i="1"/>
  <c r="AM188" i="1"/>
  <c r="AM499" i="1"/>
  <c r="AM339" i="1"/>
  <c r="AM315" i="1"/>
  <c r="AM171" i="1"/>
  <c r="AM490" i="1"/>
  <c r="AM466" i="1"/>
  <c r="AM442" i="1"/>
  <c r="AM330" i="1"/>
  <c r="AM266" i="1"/>
  <c r="AM385" i="1"/>
  <c r="AM424" i="1"/>
  <c r="AM392" i="1"/>
  <c r="AM208" i="1"/>
  <c r="AM120" i="1"/>
  <c r="AM487" i="1"/>
  <c r="AM463" i="1"/>
  <c r="AM159" i="1"/>
  <c r="AM478" i="1"/>
  <c r="AM430" i="1"/>
  <c r="AM398" i="1"/>
  <c r="AM254" i="1"/>
  <c r="AM190" i="1"/>
  <c r="AM14" i="1"/>
  <c r="AM12" i="1"/>
  <c r="AM11" i="1"/>
  <c r="AM7" i="1"/>
  <c r="AN208" i="1"/>
  <c r="AQ498" i="1"/>
  <c r="AL498" i="1"/>
  <c r="AN498" i="1"/>
  <c r="AO498" i="1"/>
  <c r="AP498" i="1"/>
  <c r="AO497" i="1"/>
  <c r="AP497" i="1"/>
  <c r="AQ497" i="1"/>
  <c r="AL497" i="1"/>
  <c r="AN497" i="1"/>
  <c r="AO493" i="1"/>
  <c r="AL493" i="1"/>
  <c r="AN493" i="1"/>
  <c r="AP493" i="1"/>
  <c r="AL492" i="1"/>
  <c r="AN492" i="1"/>
  <c r="AO492" i="1"/>
  <c r="AP492" i="1"/>
  <c r="AQ492" i="1"/>
  <c r="AO489" i="1"/>
  <c r="AL489" i="1"/>
  <c r="AN489" i="1"/>
  <c r="AP489" i="1"/>
  <c r="AQ489" i="1"/>
  <c r="AL487" i="1"/>
  <c r="AN487" i="1"/>
  <c r="AO487" i="1"/>
  <c r="AQ487" i="1"/>
  <c r="AQ486" i="1"/>
  <c r="AL486" i="1"/>
  <c r="AN486" i="1"/>
  <c r="AO486" i="1"/>
  <c r="AP486" i="1"/>
  <c r="AQ482" i="1"/>
  <c r="AN482" i="1"/>
  <c r="AO482" i="1"/>
  <c r="AP482" i="1"/>
  <c r="AL482" i="1"/>
  <c r="AO481" i="1"/>
  <c r="AL481" i="1"/>
  <c r="AN481" i="1"/>
  <c r="AQ481" i="1"/>
  <c r="AN476" i="1"/>
  <c r="AO476" i="1"/>
  <c r="AP476" i="1"/>
  <c r="AQ476" i="1"/>
  <c r="AL476" i="1"/>
  <c r="AL475" i="1"/>
  <c r="AN475" i="1"/>
  <c r="AP475" i="1"/>
  <c r="AQ475" i="1"/>
  <c r="AO473" i="1"/>
  <c r="AN473" i="1"/>
  <c r="AP473" i="1"/>
  <c r="AQ473" i="1"/>
  <c r="AL473" i="1"/>
  <c r="AO469" i="1"/>
  <c r="AL469" i="1"/>
  <c r="AP469" i="1"/>
  <c r="AQ469" i="1"/>
  <c r="AN467" i="1"/>
  <c r="AO467" i="1"/>
  <c r="AP467" i="1"/>
  <c r="AL467" i="1"/>
  <c r="AQ467" i="1"/>
  <c r="AL463" i="1"/>
  <c r="AO463" i="1"/>
  <c r="AP463" i="1"/>
  <c r="AQ463" i="1"/>
  <c r="AQ462" i="1"/>
  <c r="AO462" i="1"/>
  <c r="AP462" i="1"/>
  <c r="AL462" i="1"/>
  <c r="AN462" i="1"/>
  <c r="AQ458" i="1"/>
  <c r="AL458" i="1"/>
  <c r="AN458" i="1"/>
  <c r="AO458" i="1"/>
  <c r="AP458" i="1"/>
  <c r="AO456" i="1"/>
  <c r="AP456" i="1"/>
  <c r="AQ456" i="1"/>
  <c r="AL456" i="1"/>
  <c r="AN456" i="1"/>
  <c r="AO453" i="1"/>
  <c r="AN453" i="1"/>
  <c r="AP453" i="1"/>
  <c r="AQ453" i="1"/>
  <c r="AL453" i="1"/>
  <c r="AQ450" i="1"/>
  <c r="AN450" i="1"/>
  <c r="AO450" i="1"/>
  <c r="AP450" i="1"/>
  <c r="AL450" i="1"/>
  <c r="AO449" i="1"/>
  <c r="AL449" i="1"/>
  <c r="AN449" i="1"/>
  <c r="AP449" i="1"/>
  <c r="AQ449" i="1"/>
  <c r="AO445" i="1"/>
  <c r="AQ445" i="1"/>
  <c r="AN445" i="1"/>
  <c r="AP445" i="1"/>
  <c r="AN444" i="1"/>
  <c r="AO444" i="1"/>
  <c r="AP444" i="1"/>
  <c r="AQ444" i="1"/>
  <c r="AL444" i="1"/>
  <c r="AO441" i="1"/>
  <c r="AN441" i="1"/>
  <c r="AP441" i="1"/>
  <c r="AQ441" i="1"/>
  <c r="AL441" i="1"/>
  <c r="AP439" i="1"/>
  <c r="AQ439" i="1"/>
  <c r="AL439" i="1"/>
  <c r="AN439" i="1"/>
  <c r="AO439" i="1"/>
  <c r="AO437" i="1"/>
  <c r="AL437" i="1"/>
  <c r="AN437" i="1"/>
  <c r="AP437" i="1"/>
  <c r="AO433" i="1"/>
  <c r="AP433" i="1"/>
  <c r="AQ433" i="1"/>
  <c r="AL433" i="1"/>
  <c r="AL431" i="1"/>
  <c r="AN431" i="1"/>
  <c r="AO431" i="1"/>
  <c r="AP431" i="1"/>
  <c r="AQ431" i="1"/>
  <c r="AL427" i="1"/>
  <c r="AO427" i="1"/>
  <c r="AP427" i="1"/>
  <c r="AQ427" i="1"/>
  <c r="AN427" i="1"/>
  <c r="AO425" i="1"/>
  <c r="AP425" i="1"/>
  <c r="AQ425" i="1"/>
  <c r="AN425" i="1"/>
  <c r="AL425" i="1"/>
  <c r="AO421" i="1"/>
  <c r="AP421" i="1"/>
  <c r="AQ421" i="1"/>
  <c r="AL421" i="1"/>
  <c r="AN421" i="1"/>
  <c r="AL419" i="1"/>
  <c r="AN419" i="1"/>
  <c r="AO419" i="1"/>
  <c r="AP419" i="1"/>
  <c r="AQ419" i="1"/>
  <c r="AN416" i="1"/>
  <c r="AO416" i="1"/>
  <c r="AQ416" i="1"/>
  <c r="AL416" i="1"/>
  <c r="AP416" i="1"/>
  <c r="AQ414" i="1"/>
  <c r="AO414" i="1"/>
  <c r="AP414" i="1"/>
  <c r="AN414" i="1"/>
  <c r="AN412" i="1"/>
  <c r="AO412" i="1"/>
  <c r="AP412" i="1"/>
  <c r="AL412" i="1"/>
  <c r="AQ412" i="1"/>
  <c r="AN408" i="1"/>
  <c r="AO408" i="1"/>
  <c r="AP408" i="1"/>
  <c r="AL408" i="1"/>
  <c r="AQ408" i="1"/>
  <c r="AQ406" i="1"/>
  <c r="AL406" i="1"/>
  <c r="AP406" i="1"/>
  <c r="AO406" i="1"/>
  <c r="AQ402" i="1"/>
  <c r="AL402" i="1"/>
  <c r="AN402" i="1"/>
  <c r="AO402" i="1"/>
  <c r="AP402" i="1"/>
  <c r="AN400" i="1"/>
  <c r="AO400" i="1"/>
  <c r="AP400" i="1"/>
  <c r="AL400" i="1"/>
  <c r="AQ400" i="1"/>
  <c r="AN396" i="1"/>
  <c r="AO396" i="1"/>
  <c r="AP396" i="1"/>
  <c r="AL396" i="1"/>
  <c r="AQ396" i="1"/>
  <c r="AQ394" i="1"/>
  <c r="AL394" i="1"/>
  <c r="AN394" i="1"/>
  <c r="AO394" i="1"/>
  <c r="AP394" i="1"/>
  <c r="AL391" i="1"/>
  <c r="AN391" i="1"/>
  <c r="AO391" i="1"/>
  <c r="AP391" i="1"/>
  <c r="AQ391" i="1"/>
  <c r="AO389" i="1"/>
  <c r="AP389" i="1"/>
  <c r="AQ389" i="1"/>
  <c r="AL389" i="1"/>
  <c r="AN389" i="1"/>
  <c r="AQ386" i="1"/>
  <c r="AL386" i="1"/>
  <c r="AN386" i="1"/>
  <c r="AO386" i="1"/>
  <c r="AP386" i="1"/>
  <c r="AL383" i="1"/>
  <c r="AN383" i="1"/>
  <c r="AO383" i="1"/>
  <c r="AP383" i="1"/>
  <c r="AQ383" i="1"/>
  <c r="AO381" i="1"/>
  <c r="AP381" i="1"/>
  <c r="AQ381" i="1"/>
  <c r="AL381" i="1"/>
  <c r="AN381" i="1"/>
  <c r="AL379" i="1"/>
  <c r="AN379" i="1"/>
  <c r="AO379" i="1"/>
  <c r="AP379" i="1"/>
  <c r="AQ379" i="1"/>
  <c r="AN376" i="1"/>
  <c r="AO376" i="1"/>
  <c r="AP376" i="1"/>
  <c r="AL376" i="1"/>
  <c r="AQ376" i="1"/>
  <c r="AQ374" i="1"/>
  <c r="AL374" i="1"/>
  <c r="AP374" i="1"/>
  <c r="AN374" i="1"/>
  <c r="AO374" i="1"/>
  <c r="AL371" i="1"/>
  <c r="AN371" i="1"/>
  <c r="AP371" i="1"/>
  <c r="AQ371" i="1"/>
  <c r="AO369" i="1"/>
  <c r="AP369" i="1"/>
  <c r="AQ369" i="1"/>
  <c r="AN369" i="1"/>
  <c r="AL369" i="1"/>
  <c r="AQ366" i="1"/>
  <c r="AL366" i="1"/>
  <c r="AP366" i="1"/>
  <c r="AN366" i="1"/>
  <c r="AO366" i="1"/>
  <c r="AL363" i="1"/>
  <c r="AN363" i="1"/>
  <c r="AQ363" i="1"/>
  <c r="AO363" i="1"/>
  <c r="AQ361" i="1"/>
  <c r="AN361" i="1"/>
  <c r="AO361" i="1"/>
  <c r="AP361" i="1"/>
  <c r="AL361" i="1"/>
  <c r="AN358" i="1"/>
  <c r="AO358" i="1"/>
  <c r="AP358" i="1"/>
  <c r="AQ358" i="1"/>
  <c r="AL358" i="1"/>
  <c r="AN355" i="1"/>
  <c r="AO355" i="1"/>
  <c r="AP355" i="1"/>
  <c r="AQ355" i="1"/>
  <c r="AL355" i="1"/>
  <c r="AQ353" i="1"/>
  <c r="AP353" i="1"/>
  <c r="AL353" i="1"/>
  <c r="AN353" i="1"/>
  <c r="AO353" i="1"/>
  <c r="AP350" i="1"/>
  <c r="AQ350" i="1"/>
  <c r="AL350" i="1"/>
  <c r="AN350" i="1"/>
  <c r="AO350" i="1"/>
  <c r="AO348" i="1"/>
  <c r="AL348" i="1"/>
  <c r="AP348" i="1"/>
  <c r="AQ348" i="1"/>
  <c r="AN346" i="1"/>
  <c r="AO346" i="1"/>
  <c r="AP346" i="1"/>
  <c r="AL346" i="1"/>
  <c r="AQ346" i="1"/>
  <c r="AL343" i="1"/>
  <c r="AN343" i="1"/>
  <c r="AO343" i="1"/>
  <c r="AP343" i="1"/>
  <c r="AQ343" i="1"/>
  <c r="AL342" i="1"/>
  <c r="AQ342" i="1"/>
  <c r="AN342" i="1"/>
  <c r="AO342" i="1"/>
  <c r="AP342" i="1"/>
  <c r="AL339" i="1"/>
  <c r="AQ339" i="1"/>
  <c r="AP339" i="1"/>
  <c r="AN339" i="1"/>
  <c r="AO336" i="1"/>
  <c r="AL336" i="1"/>
  <c r="AQ336" i="1"/>
  <c r="AN336" i="1"/>
  <c r="AP336" i="1"/>
  <c r="AO335" i="1"/>
  <c r="AP335" i="1"/>
  <c r="AQ335" i="1"/>
  <c r="AL335" i="1"/>
  <c r="AN335" i="1"/>
  <c r="AL334" i="1"/>
  <c r="AN334" i="1"/>
  <c r="AO334" i="1"/>
  <c r="AP334" i="1"/>
  <c r="AQ334" i="1"/>
  <c r="AQ333" i="1"/>
  <c r="AL333" i="1"/>
  <c r="AP333" i="1"/>
  <c r="AN333" i="1"/>
  <c r="AO333" i="1"/>
  <c r="AO332" i="1"/>
  <c r="AN332" i="1"/>
  <c r="AP332" i="1"/>
  <c r="AQ332" i="1"/>
  <c r="AL332" i="1"/>
  <c r="AL331" i="1"/>
  <c r="AN331" i="1"/>
  <c r="AO331" i="1"/>
  <c r="AP331" i="1"/>
  <c r="AQ331" i="1"/>
  <c r="AQ330" i="1"/>
  <c r="AL330" i="1"/>
  <c r="AP330" i="1"/>
  <c r="AN330" i="1"/>
  <c r="AQ329" i="1"/>
  <c r="AN329" i="1"/>
  <c r="AO329" i="1"/>
  <c r="AP329" i="1"/>
  <c r="AL329" i="1"/>
  <c r="AO328" i="1"/>
  <c r="AL328" i="1"/>
  <c r="AN328" i="1"/>
  <c r="AP328" i="1"/>
  <c r="AQ328" i="1"/>
  <c r="AQ327" i="1"/>
  <c r="AP327" i="1"/>
  <c r="AL327" i="1"/>
  <c r="AN327" i="1"/>
  <c r="AO327" i="1"/>
  <c r="AN326" i="1"/>
  <c r="AO326" i="1"/>
  <c r="AP326" i="1"/>
  <c r="AQ326" i="1"/>
  <c r="AL326" i="1"/>
  <c r="AQ325" i="1"/>
  <c r="AL325" i="1"/>
  <c r="AN325" i="1"/>
  <c r="AO325" i="1"/>
  <c r="AP325" i="1"/>
  <c r="AO324" i="1"/>
  <c r="AQ324" i="1"/>
  <c r="AP324" i="1"/>
  <c r="AN324" i="1"/>
  <c r="AN323" i="1"/>
  <c r="AO323" i="1"/>
  <c r="AP323" i="1"/>
  <c r="AQ323" i="1"/>
  <c r="AL323" i="1"/>
  <c r="AL322" i="1"/>
  <c r="AN322" i="1"/>
  <c r="AO322" i="1"/>
  <c r="AP322" i="1"/>
  <c r="AQ322" i="1"/>
  <c r="AQ321" i="1"/>
  <c r="AP321" i="1"/>
  <c r="AO321" i="1"/>
  <c r="AL321" i="1"/>
  <c r="AN321" i="1"/>
  <c r="AP318" i="1"/>
  <c r="AQ318" i="1"/>
  <c r="AO318" i="1"/>
  <c r="AL318" i="1"/>
  <c r="AN318" i="1"/>
  <c r="AO316" i="1"/>
  <c r="AL316" i="1"/>
  <c r="AN316" i="1"/>
  <c r="AP316" i="1"/>
  <c r="AQ316" i="1"/>
  <c r="AN314" i="1"/>
  <c r="AO314" i="1"/>
  <c r="AP314" i="1"/>
  <c r="AL314" i="1"/>
  <c r="AQ314" i="1"/>
  <c r="AQ313" i="1"/>
  <c r="AL313" i="1"/>
  <c r="AN313" i="1"/>
  <c r="AO313" i="1"/>
  <c r="AP313" i="1"/>
  <c r="AO312" i="1"/>
  <c r="AP312" i="1"/>
  <c r="AQ312" i="1"/>
  <c r="AN312" i="1"/>
  <c r="AL312" i="1"/>
  <c r="AL311" i="1"/>
  <c r="AN311" i="1"/>
  <c r="AO311" i="1"/>
  <c r="AP311" i="1"/>
  <c r="AQ311" i="1"/>
  <c r="AL310" i="1"/>
  <c r="AN310" i="1"/>
  <c r="AO310" i="1"/>
  <c r="AP310" i="1"/>
  <c r="AQ310" i="1"/>
  <c r="AQ309" i="1"/>
  <c r="AO309" i="1"/>
  <c r="AP309" i="1"/>
  <c r="AN309" i="1"/>
  <c r="AL309" i="1"/>
  <c r="AO308" i="1"/>
  <c r="AL308" i="1"/>
  <c r="AN308" i="1"/>
  <c r="AP308" i="1"/>
  <c r="AQ308" i="1"/>
  <c r="AL307" i="1"/>
  <c r="AN307" i="1"/>
  <c r="AO307" i="1"/>
  <c r="AP307" i="1"/>
  <c r="AQ307" i="1"/>
  <c r="AO306" i="1"/>
  <c r="AP306" i="1"/>
  <c r="AQ306" i="1"/>
  <c r="AN306" i="1"/>
  <c r="AL306" i="1"/>
  <c r="AQ305" i="1"/>
  <c r="AL305" i="1"/>
  <c r="AN305" i="1"/>
  <c r="AO305" i="1"/>
  <c r="AP305" i="1"/>
  <c r="AO304" i="1"/>
  <c r="AL304" i="1"/>
  <c r="AN304" i="1"/>
  <c r="AP304" i="1"/>
  <c r="AQ304" i="1"/>
  <c r="AO303" i="1"/>
  <c r="AP303" i="1"/>
  <c r="AQ303" i="1"/>
  <c r="AN303" i="1"/>
  <c r="AL303" i="1"/>
  <c r="AL302" i="1"/>
  <c r="AN302" i="1"/>
  <c r="AO302" i="1"/>
  <c r="AP302" i="1"/>
  <c r="AQ302" i="1"/>
  <c r="AQ301" i="1"/>
  <c r="AL301" i="1"/>
  <c r="AN301" i="1"/>
  <c r="AO301" i="1"/>
  <c r="AP301" i="1"/>
  <c r="AO300" i="1"/>
  <c r="AN300" i="1"/>
  <c r="AP300" i="1"/>
  <c r="AQ300" i="1"/>
  <c r="AL300" i="1"/>
  <c r="AL299" i="1"/>
  <c r="AN299" i="1"/>
  <c r="AO299" i="1"/>
  <c r="AQ299" i="1"/>
  <c r="AQ298" i="1"/>
  <c r="AL298" i="1"/>
  <c r="AO298" i="1"/>
  <c r="AN298" i="1"/>
  <c r="AP298" i="1"/>
  <c r="AQ297" i="1"/>
  <c r="AN297" i="1"/>
  <c r="AO297" i="1"/>
  <c r="AP297" i="1"/>
  <c r="AL297" i="1"/>
  <c r="AO296" i="1"/>
  <c r="AL296" i="1"/>
  <c r="AN296" i="1"/>
  <c r="AQ296" i="1"/>
  <c r="AP296" i="1"/>
  <c r="AQ295" i="1"/>
  <c r="AO295" i="1"/>
  <c r="AL295" i="1"/>
  <c r="AN295" i="1"/>
  <c r="AP295" i="1"/>
  <c r="AN294" i="1"/>
  <c r="AO294" i="1"/>
  <c r="AP294" i="1"/>
  <c r="AQ294" i="1"/>
  <c r="AL294" i="1"/>
  <c r="AQ293" i="1"/>
  <c r="AL293" i="1"/>
  <c r="AN293" i="1"/>
  <c r="AO293" i="1"/>
  <c r="AP293" i="1"/>
  <c r="AO292" i="1"/>
  <c r="AQ292" i="1"/>
  <c r="AN292" i="1"/>
  <c r="AP292" i="1"/>
  <c r="AL292" i="1"/>
  <c r="AN291" i="1"/>
  <c r="AO291" i="1"/>
  <c r="AP291" i="1"/>
  <c r="AQ291" i="1"/>
  <c r="AL291" i="1"/>
  <c r="AL290" i="1"/>
  <c r="AN290" i="1"/>
  <c r="AQ290" i="1"/>
  <c r="AO290" i="1"/>
  <c r="AP290" i="1"/>
  <c r="AQ289" i="1"/>
  <c r="AP289" i="1"/>
  <c r="AN289" i="1"/>
  <c r="AL289" i="1"/>
  <c r="AO289" i="1"/>
  <c r="AO288" i="1"/>
  <c r="AN288" i="1"/>
  <c r="AP288" i="1"/>
  <c r="AQ288" i="1"/>
  <c r="AL288" i="1"/>
  <c r="AL287" i="1"/>
  <c r="AN287" i="1"/>
  <c r="AQ287" i="1"/>
  <c r="AO287" i="1"/>
  <c r="AP286" i="1"/>
  <c r="AQ286" i="1"/>
  <c r="AN286" i="1"/>
  <c r="AL286" i="1"/>
  <c r="AO286" i="1"/>
  <c r="AQ285" i="1"/>
  <c r="AN285" i="1"/>
  <c r="AO285" i="1"/>
  <c r="AP285" i="1"/>
  <c r="AL285" i="1"/>
  <c r="AO284" i="1"/>
  <c r="AL284" i="1"/>
  <c r="AQ284" i="1"/>
  <c r="AP284" i="1"/>
  <c r="AN284" i="1"/>
  <c r="AP283" i="1"/>
  <c r="AQ283" i="1"/>
  <c r="AN283" i="1"/>
  <c r="AL283" i="1"/>
  <c r="AO283" i="1"/>
  <c r="AN282" i="1"/>
  <c r="AO282" i="1"/>
  <c r="AP282" i="1"/>
  <c r="AL282" i="1"/>
  <c r="AQ282" i="1"/>
  <c r="AQ281" i="1"/>
  <c r="AL281" i="1"/>
  <c r="AP281" i="1"/>
  <c r="AN281" i="1"/>
  <c r="AO281" i="1"/>
  <c r="AO280" i="1"/>
  <c r="AP280" i="1"/>
  <c r="AQ280" i="1"/>
  <c r="AN280" i="1"/>
  <c r="AL280" i="1"/>
  <c r="AL279" i="1"/>
  <c r="AN279" i="1"/>
  <c r="AO279" i="1"/>
  <c r="AP279" i="1"/>
  <c r="AQ279" i="1"/>
  <c r="AL278" i="1"/>
  <c r="AP278" i="1"/>
  <c r="AN278" i="1"/>
  <c r="AO278" i="1"/>
  <c r="AQ278" i="1"/>
  <c r="AQ277" i="1"/>
  <c r="AO277" i="1"/>
  <c r="AP277" i="1"/>
  <c r="AL277" i="1"/>
  <c r="AN277" i="1"/>
  <c r="AO276" i="1"/>
  <c r="AL276" i="1"/>
  <c r="AN276" i="1"/>
  <c r="AP276" i="1"/>
  <c r="AQ276" i="1"/>
  <c r="AL275" i="1"/>
  <c r="AP275" i="1"/>
  <c r="AN275" i="1"/>
  <c r="AO275" i="1"/>
  <c r="AO274" i="1"/>
  <c r="AP274" i="1"/>
  <c r="AQ274" i="1"/>
  <c r="AL274" i="1"/>
  <c r="AN274" i="1"/>
  <c r="AQ273" i="1"/>
  <c r="AL273" i="1"/>
  <c r="AN273" i="1"/>
  <c r="AO273" i="1"/>
  <c r="AP273" i="1"/>
  <c r="AO272" i="1"/>
  <c r="AL272" i="1"/>
  <c r="AP272" i="1"/>
  <c r="AN272" i="1"/>
  <c r="AQ272" i="1"/>
  <c r="AO271" i="1"/>
  <c r="AP271" i="1"/>
  <c r="AQ271" i="1"/>
  <c r="AL271" i="1"/>
  <c r="AN271" i="1"/>
  <c r="AL270" i="1"/>
  <c r="AN270" i="1"/>
  <c r="AO270" i="1"/>
  <c r="AP270" i="1"/>
  <c r="AQ270" i="1"/>
  <c r="AQ269" i="1"/>
  <c r="AL269" i="1"/>
  <c r="AO269" i="1"/>
  <c r="AN269" i="1"/>
  <c r="AP269" i="1"/>
  <c r="AO268" i="1"/>
  <c r="AN268" i="1"/>
  <c r="AP268" i="1"/>
  <c r="AQ268" i="1"/>
  <c r="AL268" i="1"/>
  <c r="AL267" i="1"/>
  <c r="AN267" i="1"/>
  <c r="AO267" i="1"/>
  <c r="AP267" i="1"/>
  <c r="AQ267" i="1"/>
  <c r="AQ266" i="1"/>
  <c r="AL266" i="1"/>
  <c r="AO266" i="1"/>
  <c r="AN266" i="1"/>
  <c r="AQ265" i="1"/>
  <c r="AN265" i="1"/>
  <c r="AO265" i="1"/>
  <c r="AP265" i="1"/>
  <c r="AL265" i="1"/>
  <c r="AO264" i="1"/>
  <c r="AL264" i="1"/>
  <c r="AN264" i="1"/>
  <c r="AP264" i="1"/>
  <c r="AQ264" i="1"/>
  <c r="AQ263" i="1"/>
  <c r="AO263" i="1"/>
  <c r="AL263" i="1"/>
  <c r="AN263" i="1"/>
  <c r="AP263" i="1"/>
  <c r="AN262" i="1"/>
  <c r="AO262" i="1"/>
  <c r="AP262" i="1"/>
  <c r="AQ262" i="1"/>
  <c r="AL262" i="1"/>
  <c r="AQ261" i="1"/>
  <c r="AL261" i="1"/>
  <c r="AN261" i="1"/>
  <c r="AO261" i="1"/>
  <c r="AP261" i="1"/>
  <c r="AO260" i="1"/>
  <c r="AQ260" i="1"/>
  <c r="AN260" i="1"/>
  <c r="AP260" i="1"/>
  <c r="AL260" i="1"/>
  <c r="AN259" i="1"/>
  <c r="AO259" i="1"/>
  <c r="AP259" i="1"/>
  <c r="AQ259" i="1"/>
  <c r="AL259" i="1"/>
  <c r="AL258" i="1"/>
  <c r="AN258" i="1"/>
  <c r="AQ258" i="1"/>
  <c r="AO258" i="1"/>
  <c r="AP258" i="1"/>
  <c r="AQ257" i="1"/>
  <c r="AP257" i="1"/>
  <c r="AN257" i="1"/>
  <c r="AL257" i="1"/>
  <c r="AO257" i="1"/>
  <c r="AO256" i="1"/>
  <c r="AP256" i="1"/>
  <c r="AQ256" i="1"/>
  <c r="AL256" i="1"/>
  <c r="AN256" i="1"/>
  <c r="AN255" i="1"/>
  <c r="AO255" i="1"/>
  <c r="AQ255" i="1"/>
  <c r="AL255" i="1"/>
  <c r="AP255" i="1"/>
  <c r="AL254" i="1"/>
  <c r="AN254" i="1"/>
  <c r="AO254" i="1"/>
  <c r="AQ254" i="1"/>
  <c r="AQ253" i="1"/>
  <c r="AO253" i="1"/>
  <c r="AP253" i="1"/>
  <c r="AL253" i="1"/>
  <c r="AN253" i="1"/>
  <c r="AO252" i="1"/>
  <c r="AP252" i="1"/>
  <c r="AQ252" i="1"/>
  <c r="AL252" i="1"/>
  <c r="AN252" i="1"/>
  <c r="AN251" i="1"/>
  <c r="AO251" i="1"/>
  <c r="AP251" i="1"/>
  <c r="AQ251" i="1"/>
  <c r="AL251" i="1"/>
  <c r="AL250" i="1"/>
  <c r="AN250" i="1"/>
  <c r="AQ250" i="1"/>
  <c r="AO250" i="1"/>
  <c r="AP250" i="1"/>
  <c r="AQ249" i="1"/>
  <c r="AN249" i="1"/>
  <c r="AO249" i="1"/>
  <c r="AP249" i="1"/>
  <c r="AL249" i="1"/>
  <c r="AO248" i="1"/>
  <c r="AP248" i="1"/>
  <c r="AQ248" i="1"/>
  <c r="AL248" i="1"/>
  <c r="AN248" i="1"/>
  <c r="AN247" i="1"/>
  <c r="AO247" i="1"/>
  <c r="AL247" i="1"/>
  <c r="AP247" i="1"/>
  <c r="AQ247" i="1"/>
  <c r="AL246" i="1"/>
  <c r="AP246" i="1"/>
  <c r="AN246" i="1"/>
  <c r="AO246" i="1"/>
  <c r="AQ246" i="1"/>
  <c r="AQ245" i="1"/>
  <c r="AN245" i="1"/>
  <c r="AO245" i="1"/>
  <c r="AP245" i="1"/>
  <c r="AL245" i="1"/>
  <c r="AO244" i="1"/>
  <c r="AP244" i="1"/>
  <c r="AQ244" i="1"/>
  <c r="AN244" i="1"/>
  <c r="AL244" i="1"/>
  <c r="AN243" i="1"/>
  <c r="AO243" i="1"/>
  <c r="AL243" i="1"/>
  <c r="AP243" i="1"/>
  <c r="AQ243" i="1"/>
  <c r="AL242" i="1"/>
  <c r="AQ242" i="1"/>
  <c r="AO242" i="1"/>
  <c r="AN242" i="1"/>
  <c r="AP242" i="1"/>
  <c r="AQ241" i="1"/>
  <c r="AL241" i="1"/>
  <c r="AN241" i="1"/>
  <c r="AO241" i="1"/>
  <c r="AP241" i="1"/>
  <c r="AO240" i="1"/>
  <c r="AP240" i="1"/>
  <c r="AQ240" i="1"/>
  <c r="AL240" i="1"/>
  <c r="AN240" i="1"/>
  <c r="AN239" i="1"/>
  <c r="AO239" i="1"/>
  <c r="AL239" i="1"/>
  <c r="AP239" i="1"/>
  <c r="AQ239" i="1"/>
  <c r="AL238" i="1"/>
  <c r="AP238" i="1"/>
  <c r="AQ238" i="1"/>
  <c r="AN238" i="1"/>
  <c r="AO238" i="1"/>
  <c r="AQ237" i="1"/>
  <c r="AL237" i="1"/>
  <c r="AN237" i="1"/>
  <c r="AO237" i="1"/>
  <c r="AO236" i="1"/>
  <c r="AP236" i="1"/>
  <c r="AQ236" i="1"/>
  <c r="AN236" i="1"/>
  <c r="AL236" i="1"/>
  <c r="AN235" i="1"/>
  <c r="AO235" i="1"/>
  <c r="AL235" i="1"/>
  <c r="AP235" i="1"/>
  <c r="AQ235" i="1"/>
  <c r="AL234" i="1"/>
  <c r="AO234" i="1"/>
  <c r="AP234" i="1"/>
  <c r="AQ234" i="1"/>
  <c r="AN234" i="1"/>
  <c r="AQ233" i="1"/>
  <c r="AL233" i="1"/>
  <c r="AP233" i="1"/>
  <c r="AN233" i="1"/>
  <c r="AO233" i="1"/>
  <c r="AO232" i="1"/>
  <c r="AP232" i="1"/>
  <c r="AQ232" i="1"/>
  <c r="AN232" i="1"/>
  <c r="AL232" i="1"/>
  <c r="AN231" i="1"/>
  <c r="AO231" i="1"/>
  <c r="AQ231" i="1"/>
  <c r="AL231" i="1"/>
  <c r="AP231" i="1"/>
  <c r="AL230" i="1"/>
  <c r="AN230" i="1"/>
  <c r="AO230" i="1"/>
  <c r="AP230" i="1"/>
  <c r="AQ230" i="1"/>
  <c r="AQ229" i="1"/>
  <c r="AL229" i="1"/>
  <c r="AO229" i="1"/>
  <c r="AN229" i="1"/>
  <c r="AP229" i="1"/>
  <c r="AO228" i="1"/>
  <c r="AP228" i="1"/>
  <c r="AQ228" i="1"/>
  <c r="AL228" i="1"/>
  <c r="AN228" i="1"/>
  <c r="AN227" i="1"/>
  <c r="AO227" i="1"/>
  <c r="AP227" i="1"/>
  <c r="AL227" i="1"/>
  <c r="AQ227" i="1"/>
  <c r="AL226" i="1"/>
  <c r="AN226" i="1"/>
  <c r="AO226" i="1"/>
  <c r="AP226" i="1"/>
  <c r="AQ226" i="1"/>
  <c r="AQ225" i="1"/>
  <c r="AP225" i="1"/>
  <c r="AN225" i="1"/>
  <c r="AL225" i="1"/>
  <c r="AO225" i="1"/>
  <c r="AN433" i="1"/>
  <c r="AL324" i="1"/>
  <c r="AP237" i="1"/>
  <c r="AP481" i="1"/>
  <c r="AQ494" i="1"/>
  <c r="AO494" i="1"/>
  <c r="AP494" i="1"/>
  <c r="AL494" i="1"/>
  <c r="AN494" i="1"/>
  <c r="AO488" i="1"/>
  <c r="AP488" i="1"/>
  <c r="AQ488" i="1"/>
  <c r="AL488" i="1"/>
  <c r="AN488" i="1"/>
  <c r="AQ483" i="1"/>
  <c r="AL483" i="1"/>
  <c r="AN483" i="1"/>
  <c r="AO483" i="1"/>
  <c r="AP483" i="1"/>
  <c r="AN479" i="1"/>
  <c r="AO479" i="1"/>
  <c r="AP479" i="1"/>
  <c r="AQ479" i="1"/>
  <c r="AL479" i="1"/>
  <c r="AL472" i="1"/>
  <c r="AN472" i="1"/>
  <c r="AP472" i="1"/>
  <c r="AQ472" i="1"/>
  <c r="AQ466" i="1"/>
  <c r="AL466" i="1"/>
  <c r="AO466" i="1"/>
  <c r="AP466" i="1"/>
  <c r="AL460" i="1"/>
  <c r="AO460" i="1"/>
  <c r="AP460" i="1"/>
  <c r="AQ460" i="1"/>
  <c r="AQ454" i="1"/>
  <c r="AL454" i="1"/>
  <c r="AN454" i="1"/>
  <c r="AO454" i="1"/>
  <c r="AP454" i="1"/>
  <c r="AQ448" i="1"/>
  <c r="AN448" i="1"/>
  <c r="AO448" i="1"/>
  <c r="AP448" i="1"/>
  <c r="AL443" i="1"/>
  <c r="AN443" i="1"/>
  <c r="AO443" i="1"/>
  <c r="AP443" i="1"/>
  <c r="AQ443" i="1"/>
  <c r="AP436" i="1"/>
  <c r="AQ436" i="1"/>
  <c r="AL436" i="1"/>
  <c r="AN436" i="1"/>
  <c r="AO436" i="1"/>
  <c r="AO429" i="1"/>
  <c r="AL429" i="1"/>
  <c r="AN429" i="1"/>
  <c r="AP429" i="1"/>
  <c r="AQ429" i="1"/>
  <c r="AL423" i="1"/>
  <c r="AN423" i="1"/>
  <c r="AO423" i="1"/>
  <c r="AP423" i="1"/>
  <c r="AQ423" i="1"/>
  <c r="AO417" i="1"/>
  <c r="AP417" i="1"/>
  <c r="AQ417" i="1"/>
  <c r="AL417" i="1"/>
  <c r="AN417" i="1"/>
  <c r="AQ410" i="1"/>
  <c r="AL410" i="1"/>
  <c r="AN410" i="1"/>
  <c r="AO410" i="1"/>
  <c r="AP410" i="1"/>
  <c r="AL403" i="1"/>
  <c r="AN403" i="1"/>
  <c r="AO403" i="1"/>
  <c r="AP403" i="1"/>
  <c r="AQ403" i="1"/>
  <c r="AO397" i="1"/>
  <c r="AP397" i="1"/>
  <c r="AQ397" i="1"/>
  <c r="AL397" i="1"/>
  <c r="AN397" i="1"/>
  <c r="AQ390" i="1"/>
  <c r="AL390" i="1"/>
  <c r="AP390" i="1"/>
  <c r="AN390" i="1"/>
  <c r="AO390" i="1"/>
  <c r="AN384" i="1"/>
  <c r="AO384" i="1"/>
  <c r="AP384" i="1"/>
  <c r="AL384" i="1"/>
  <c r="AQ384" i="1"/>
  <c r="AO377" i="1"/>
  <c r="AP377" i="1"/>
  <c r="AQ377" i="1"/>
  <c r="AN377" i="1"/>
  <c r="AL377" i="1"/>
  <c r="AQ370" i="1"/>
  <c r="AL370" i="1"/>
  <c r="AN370" i="1"/>
  <c r="AO370" i="1"/>
  <c r="AP370" i="1"/>
  <c r="AN364" i="1"/>
  <c r="AO364" i="1"/>
  <c r="AP364" i="1"/>
  <c r="AL364" i="1"/>
  <c r="AQ364" i="1"/>
  <c r="AQ357" i="1"/>
  <c r="AL357" i="1"/>
  <c r="AN357" i="1"/>
  <c r="AO357" i="1"/>
  <c r="AP357" i="1"/>
  <c r="AL351" i="1"/>
  <c r="AN351" i="1"/>
  <c r="AO351" i="1"/>
  <c r="AP351" i="1"/>
  <c r="AQ351" i="1"/>
  <c r="AO344" i="1"/>
  <c r="AP344" i="1"/>
  <c r="AQ344" i="1"/>
  <c r="AL344" i="1"/>
  <c r="AN344" i="1"/>
  <c r="AO338" i="1"/>
  <c r="AP338" i="1"/>
  <c r="AQ338" i="1"/>
  <c r="AL338" i="1"/>
  <c r="AN338" i="1"/>
  <c r="AP315" i="1"/>
  <c r="AQ315" i="1"/>
  <c r="AO315" i="1"/>
  <c r="AN315" i="1"/>
  <c r="AO371" i="1"/>
  <c r="AO477" i="1"/>
  <c r="AQ477" i="1"/>
  <c r="AL477" i="1"/>
  <c r="AN477" i="1"/>
  <c r="AP477" i="1"/>
  <c r="AQ470" i="1"/>
  <c r="AN470" i="1"/>
  <c r="AO470" i="1"/>
  <c r="AP470" i="1"/>
  <c r="AL470" i="1"/>
  <c r="AO465" i="1"/>
  <c r="AP465" i="1"/>
  <c r="AQ465" i="1"/>
  <c r="AL465" i="1"/>
  <c r="AN465" i="1"/>
  <c r="AO459" i="1"/>
  <c r="AP459" i="1"/>
  <c r="AQ459" i="1"/>
  <c r="AL459" i="1"/>
  <c r="AN459" i="1"/>
  <c r="AQ451" i="1"/>
  <c r="AL451" i="1"/>
  <c r="AN451" i="1"/>
  <c r="AO451" i="1"/>
  <c r="AP451" i="1"/>
  <c r="AQ446" i="1"/>
  <c r="AL446" i="1"/>
  <c r="AN446" i="1"/>
  <c r="AO446" i="1"/>
  <c r="AP446" i="1"/>
  <c r="AL440" i="1"/>
  <c r="AN440" i="1"/>
  <c r="AO440" i="1"/>
  <c r="AP440" i="1"/>
  <c r="AQ440" i="1"/>
  <c r="AN435" i="1"/>
  <c r="AO435" i="1"/>
  <c r="AP435" i="1"/>
  <c r="AQ435" i="1"/>
  <c r="AL435" i="1"/>
  <c r="AQ430" i="1"/>
  <c r="AO430" i="1"/>
  <c r="AP430" i="1"/>
  <c r="AN430" i="1"/>
  <c r="AN424" i="1"/>
  <c r="AO424" i="1"/>
  <c r="AL424" i="1"/>
  <c r="AP424" i="1"/>
  <c r="AQ418" i="1"/>
  <c r="AP418" i="1"/>
  <c r="AL418" i="1"/>
  <c r="AN418" i="1"/>
  <c r="AL411" i="1"/>
  <c r="AN411" i="1"/>
  <c r="AO411" i="1"/>
  <c r="AP411" i="1"/>
  <c r="AQ411" i="1"/>
  <c r="AO405" i="1"/>
  <c r="AP405" i="1"/>
  <c r="AQ405" i="1"/>
  <c r="AL405" i="1"/>
  <c r="AN405" i="1"/>
  <c r="AL399" i="1"/>
  <c r="AN399" i="1"/>
  <c r="AO399" i="1"/>
  <c r="AP399" i="1"/>
  <c r="AQ399" i="1"/>
  <c r="AO393" i="1"/>
  <c r="AP393" i="1"/>
  <c r="AQ393" i="1"/>
  <c r="AN393" i="1"/>
  <c r="AL393" i="1"/>
  <c r="AL387" i="1"/>
  <c r="AN387" i="1"/>
  <c r="AO387" i="1"/>
  <c r="AP387" i="1"/>
  <c r="AQ387" i="1"/>
  <c r="AN380" i="1"/>
  <c r="AO380" i="1"/>
  <c r="AP380" i="1"/>
  <c r="AL380" i="1"/>
  <c r="AQ380" i="1"/>
  <c r="AO373" i="1"/>
  <c r="AP373" i="1"/>
  <c r="AQ373" i="1"/>
  <c r="AL373" i="1"/>
  <c r="AN373" i="1"/>
  <c r="AL367" i="1"/>
  <c r="AN367" i="1"/>
  <c r="AO367" i="1"/>
  <c r="AP367" i="1"/>
  <c r="AQ367" i="1"/>
  <c r="AO360" i="1"/>
  <c r="AL360" i="1"/>
  <c r="AN360" i="1"/>
  <c r="AP360" i="1"/>
  <c r="AQ360" i="1"/>
  <c r="AL354" i="1"/>
  <c r="AN354" i="1"/>
  <c r="AO354" i="1"/>
  <c r="AP354" i="1"/>
  <c r="AP347" i="1"/>
  <c r="AQ347" i="1"/>
  <c r="AL347" i="1"/>
  <c r="AN347" i="1"/>
  <c r="AO347" i="1"/>
  <c r="AO340" i="1"/>
  <c r="AL340" i="1"/>
  <c r="AN340" i="1"/>
  <c r="AP340" i="1"/>
  <c r="AQ340" i="1"/>
  <c r="AO320" i="1"/>
  <c r="AN320" i="1"/>
  <c r="AP320" i="1"/>
  <c r="AQ320" i="1"/>
  <c r="AL320" i="1"/>
  <c r="AO475" i="1"/>
  <c r="AO418" i="1"/>
  <c r="AP363" i="1"/>
  <c r="AP299" i="1"/>
  <c r="AP500" i="1"/>
  <c r="AQ500" i="1"/>
  <c r="AL500" i="1"/>
  <c r="AN500" i="1"/>
  <c r="AO500" i="1"/>
  <c r="AL496" i="1"/>
  <c r="AN496" i="1"/>
  <c r="AO496" i="1"/>
  <c r="AP496" i="1"/>
  <c r="AO491" i="1"/>
  <c r="AP491" i="1"/>
  <c r="AQ491" i="1"/>
  <c r="AL491" i="1"/>
  <c r="AN491" i="1"/>
  <c r="AO485" i="1"/>
  <c r="AN485" i="1"/>
  <c r="AP485" i="1"/>
  <c r="AQ485" i="1"/>
  <c r="AL485" i="1"/>
  <c r="AQ480" i="1"/>
  <c r="AL480" i="1"/>
  <c r="AN480" i="1"/>
  <c r="AO480" i="1"/>
  <c r="AP480" i="1"/>
  <c r="AQ474" i="1"/>
  <c r="AP474" i="1"/>
  <c r="AL474" i="1"/>
  <c r="AN474" i="1"/>
  <c r="AO474" i="1"/>
  <c r="AP468" i="1"/>
  <c r="AQ468" i="1"/>
  <c r="AL468" i="1"/>
  <c r="AN468" i="1"/>
  <c r="AO468" i="1"/>
  <c r="AO461" i="1"/>
  <c r="AL461" i="1"/>
  <c r="AN461" i="1"/>
  <c r="AP461" i="1"/>
  <c r="AQ461" i="1"/>
  <c r="AL455" i="1"/>
  <c r="AN455" i="1"/>
  <c r="AO455" i="1"/>
  <c r="AP455" i="1"/>
  <c r="AQ455" i="1"/>
  <c r="AQ438" i="1"/>
  <c r="AN438" i="1"/>
  <c r="AO438" i="1"/>
  <c r="AP438" i="1"/>
  <c r="AL438" i="1"/>
  <c r="AL432" i="1"/>
  <c r="AN432" i="1"/>
  <c r="AO432" i="1"/>
  <c r="AP432" i="1"/>
  <c r="AQ432" i="1"/>
  <c r="AQ426" i="1"/>
  <c r="AL426" i="1"/>
  <c r="AN426" i="1"/>
  <c r="AO426" i="1"/>
  <c r="AP426" i="1"/>
  <c r="AN420" i="1"/>
  <c r="AO420" i="1"/>
  <c r="AL420" i="1"/>
  <c r="AP420" i="1"/>
  <c r="AQ420" i="1"/>
  <c r="AO413" i="1"/>
  <c r="AP413" i="1"/>
  <c r="AQ413" i="1"/>
  <c r="AL413" i="1"/>
  <c r="AN413" i="1"/>
  <c r="AL407" i="1"/>
  <c r="AN407" i="1"/>
  <c r="AO407" i="1"/>
  <c r="AP407" i="1"/>
  <c r="AQ407" i="1"/>
  <c r="AO401" i="1"/>
  <c r="AP401" i="1"/>
  <c r="AQ401" i="1"/>
  <c r="AN401" i="1"/>
  <c r="AL401" i="1"/>
  <c r="AL395" i="1"/>
  <c r="AN395" i="1"/>
  <c r="AO395" i="1"/>
  <c r="AP395" i="1"/>
  <c r="AQ395" i="1"/>
  <c r="AN388" i="1"/>
  <c r="AO388" i="1"/>
  <c r="AP388" i="1"/>
  <c r="AL388" i="1"/>
  <c r="AQ388" i="1"/>
  <c r="AQ382" i="1"/>
  <c r="AL382" i="1"/>
  <c r="AP382" i="1"/>
  <c r="AN382" i="1"/>
  <c r="AO382" i="1"/>
  <c r="AL375" i="1"/>
  <c r="AN375" i="1"/>
  <c r="AO375" i="1"/>
  <c r="AP375" i="1"/>
  <c r="AQ375" i="1"/>
  <c r="AN368" i="1"/>
  <c r="AO368" i="1"/>
  <c r="AP368" i="1"/>
  <c r="AL368" i="1"/>
  <c r="AQ368" i="1"/>
  <c r="AQ362" i="1"/>
  <c r="AL362" i="1"/>
  <c r="AN362" i="1"/>
  <c r="AO362" i="1"/>
  <c r="AP362" i="1"/>
  <c r="AO356" i="1"/>
  <c r="AQ356" i="1"/>
  <c r="AL356" i="1"/>
  <c r="AN356" i="1"/>
  <c r="AP356" i="1"/>
  <c r="AQ349" i="1"/>
  <c r="AN349" i="1"/>
  <c r="AO349" i="1"/>
  <c r="AP349" i="1"/>
  <c r="AL349" i="1"/>
  <c r="AQ341" i="1"/>
  <c r="AO341" i="1"/>
  <c r="AP341" i="1"/>
  <c r="AL341" i="1"/>
  <c r="AN341" i="1"/>
  <c r="AL319" i="1"/>
  <c r="AN319" i="1"/>
  <c r="AO319" i="1"/>
  <c r="AP319" i="1"/>
  <c r="AQ319" i="1"/>
  <c r="AQ496" i="1"/>
  <c r="AO472" i="1"/>
  <c r="AL448" i="1"/>
  <c r="AL414" i="1"/>
  <c r="AQ354" i="1"/>
  <c r="AP287" i="1"/>
  <c r="AL19" i="1"/>
  <c r="AN19" i="1"/>
  <c r="AO19" i="1"/>
  <c r="AQ19" i="1"/>
  <c r="AP19" i="1"/>
  <c r="AN499" i="1"/>
  <c r="AO499" i="1"/>
  <c r="AP499" i="1"/>
  <c r="AL499" i="1"/>
  <c r="AL495" i="1"/>
  <c r="AN495" i="1"/>
  <c r="AO495" i="1"/>
  <c r="AP495" i="1"/>
  <c r="AQ495" i="1"/>
  <c r="AQ490" i="1"/>
  <c r="AL490" i="1"/>
  <c r="AN490" i="1"/>
  <c r="AO490" i="1"/>
  <c r="AL484" i="1"/>
  <c r="AN484" i="1"/>
  <c r="AO484" i="1"/>
  <c r="AQ484" i="1"/>
  <c r="AQ478" i="1"/>
  <c r="AL478" i="1"/>
  <c r="AN478" i="1"/>
  <c r="AP478" i="1"/>
  <c r="AP471" i="1"/>
  <c r="AQ471" i="1"/>
  <c r="AL471" i="1"/>
  <c r="AN471" i="1"/>
  <c r="AO471" i="1"/>
  <c r="AL464" i="1"/>
  <c r="AN464" i="1"/>
  <c r="AO464" i="1"/>
  <c r="AP464" i="1"/>
  <c r="AQ464" i="1"/>
  <c r="AO457" i="1"/>
  <c r="AL457" i="1"/>
  <c r="AN457" i="1"/>
  <c r="AP457" i="1"/>
  <c r="AQ457" i="1"/>
  <c r="AL452" i="1"/>
  <c r="AN452" i="1"/>
  <c r="AO452" i="1"/>
  <c r="AP452" i="1"/>
  <c r="AQ452" i="1"/>
  <c r="AN447" i="1"/>
  <c r="AO447" i="1"/>
  <c r="AP447" i="1"/>
  <c r="AQ447" i="1"/>
  <c r="AL447" i="1"/>
  <c r="AQ442" i="1"/>
  <c r="AP442" i="1"/>
  <c r="AN442" i="1"/>
  <c r="AO442" i="1"/>
  <c r="AQ434" i="1"/>
  <c r="AL434" i="1"/>
  <c r="AN434" i="1"/>
  <c r="AO434" i="1"/>
  <c r="AP434" i="1"/>
  <c r="AL428" i="1"/>
  <c r="AN428" i="1"/>
  <c r="AO428" i="1"/>
  <c r="AP428" i="1"/>
  <c r="AQ428" i="1"/>
  <c r="AQ422" i="1"/>
  <c r="AL422" i="1"/>
  <c r="AN422" i="1"/>
  <c r="AO422" i="1"/>
  <c r="AP422" i="1"/>
  <c r="AL415" i="1"/>
  <c r="AN415" i="1"/>
  <c r="AO415" i="1"/>
  <c r="AP415" i="1"/>
  <c r="AQ415" i="1"/>
  <c r="AO409" i="1"/>
  <c r="AP409" i="1"/>
  <c r="AQ409" i="1"/>
  <c r="AN409" i="1"/>
  <c r="AL409" i="1"/>
  <c r="AN404" i="1"/>
  <c r="AO404" i="1"/>
  <c r="AP404" i="1"/>
  <c r="AL404" i="1"/>
  <c r="AQ404" i="1"/>
  <c r="AQ398" i="1"/>
  <c r="AL398" i="1"/>
  <c r="AP398" i="1"/>
  <c r="AN398" i="1"/>
  <c r="AN392" i="1"/>
  <c r="AO392" i="1"/>
  <c r="AP392" i="1"/>
  <c r="AL392" i="1"/>
  <c r="AO385" i="1"/>
  <c r="AP385" i="1"/>
  <c r="AQ385" i="1"/>
  <c r="AN385" i="1"/>
  <c r="AQ378" i="1"/>
  <c r="AL378" i="1"/>
  <c r="AN378" i="1"/>
  <c r="AO378" i="1"/>
  <c r="AP378" i="1"/>
  <c r="AN372" i="1"/>
  <c r="AO372" i="1"/>
  <c r="AP372" i="1"/>
  <c r="AL372" i="1"/>
  <c r="AQ372" i="1"/>
  <c r="AO365" i="1"/>
  <c r="AP365" i="1"/>
  <c r="AQ365" i="1"/>
  <c r="AL365" i="1"/>
  <c r="AN365" i="1"/>
  <c r="AQ359" i="1"/>
  <c r="AL359" i="1"/>
  <c r="AN359" i="1"/>
  <c r="AO359" i="1"/>
  <c r="AP359" i="1"/>
  <c r="AO352" i="1"/>
  <c r="AN352" i="1"/>
  <c r="AP352" i="1"/>
  <c r="AQ352" i="1"/>
  <c r="AL352" i="1"/>
  <c r="AQ345" i="1"/>
  <c r="AL345" i="1"/>
  <c r="AN345" i="1"/>
  <c r="AO345" i="1"/>
  <c r="AP345" i="1"/>
  <c r="AQ337" i="1"/>
  <c r="AL337" i="1"/>
  <c r="AN337" i="1"/>
  <c r="AO337" i="1"/>
  <c r="AP337" i="1"/>
  <c r="AQ317" i="1"/>
  <c r="AN317" i="1"/>
  <c r="AO317" i="1"/>
  <c r="AP317" i="1"/>
  <c r="AL317" i="1"/>
  <c r="AQ493" i="1"/>
  <c r="AN469" i="1"/>
  <c r="AL445" i="1"/>
  <c r="AN406" i="1"/>
  <c r="AN348" i="1"/>
  <c r="AQ275" i="1"/>
  <c r="AO224" i="1"/>
  <c r="AP224" i="1"/>
  <c r="AQ224" i="1"/>
  <c r="AL224" i="1"/>
  <c r="AN224" i="1"/>
  <c r="AN223" i="1"/>
  <c r="AO223" i="1"/>
  <c r="AQ223" i="1"/>
  <c r="AL223" i="1"/>
  <c r="AP223" i="1"/>
  <c r="AL222" i="1"/>
  <c r="AN222" i="1"/>
  <c r="AO222" i="1"/>
  <c r="AP222" i="1"/>
  <c r="AQ222" i="1"/>
  <c r="AQ221" i="1"/>
  <c r="AO221" i="1"/>
  <c r="AP221" i="1"/>
  <c r="AN221" i="1"/>
  <c r="AO220" i="1"/>
  <c r="AP220" i="1"/>
  <c r="AQ220" i="1"/>
  <c r="AL220" i="1"/>
  <c r="AN219" i="1"/>
  <c r="AO219" i="1"/>
  <c r="AP219" i="1"/>
  <c r="AQ219" i="1"/>
  <c r="AL218" i="1"/>
  <c r="AN218" i="1"/>
  <c r="AQ218" i="1"/>
  <c r="AO218" i="1"/>
  <c r="AP218" i="1"/>
  <c r="AQ217" i="1"/>
  <c r="AN217" i="1"/>
  <c r="AO217" i="1"/>
  <c r="AP217" i="1"/>
  <c r="AL217" i="1"/>
  <c r="AO216" i="1"/>
  <c r="AP216" i="1"/>
  <c r="AQ216" i="1"/>
  <c r="AL216" i="1"/>
  <c r="AN216" i="1"/>
  <c r="AN215" i="1"/>
  <c r="AO215" i="1"/>
  <c r="AL215" i="1"/>
  <c r="AP215" i="1"/>
  <c r="AQ215" i="1"/>
  <c r="AL214" i="1"/>
  <c r="AP214" i="1"/>
  <c r="AQ213" i="1"/>
  <c r="AN213" i="1"/>
  <c r="AO213" i="1"/>
  <c r="AP213" i="1"/>
  <c r="AL213" i="1"/>
  <c r="AO212" i="1"/>
  <c r="AP212" i="1"/>
  <c r="AQ212" i="1"/>
  <c r="AN212" i="1"/>
  <c r="AL212" i="1"/>
  <c r="AN211" i="1"/>
  <c r="AO211" i="1"/>
  <c r="AL211" i="1"/>
  <c r="AP211" i="1"/>
  <c r="AQ211" i="1"/>
  <c r="AL210" i="1"/>
  <c r="AQ210" i="1"/>
  <c r="AO210" i="1"/>
  <c r="AN210" i="1"/>
  <c r="AP210" i="1"/>
  <c r="AQ209" i="1"/>
  <c r="AL209" i="1"/>
  <c r="AN209" i="1"/>
  <c r="AO209" i="1"/>
  <c r="AO208" i="1"/>
  <c r="AP208" i="1"/>
  <c r="AQ208" i="1"/>
  <c r="AN207" i="1"/>
  <c r="AO207" i="1"/>
  <c r="AL207" i="1"/>
  <c r="AP207" i="1"/>
  <c r="AQ207" i="1"/>
  <c r="AL206" i="1"/>
  <c r="AP206" i="1"/>
  <c r="AQ206" i="1"/>
  <c r="AN206" i="1"/>
  <c r="AO206" i="1"/>
  <c r="AQ205" i="1"/>
  <c r="AL205" i="1"/>
  <c r="AN205" i="1"/>
  <c r="AO205" i="1"/>
  <c r="AP205" i="1"/>
  <c r="AO204" i="1"/>
  <c r="AP204" i="1"/>
  <c r="AQ204" i="1"/>
  <c r="AN204" i="1"/>
  <c r="AL204" i="1"/>
  <c r="AN203" i="1"/>
  <c r="AO203" i="1"/>
  <c r="AL203" i="1"/>
  <c r="AL202" i="1"/>
  <c r="AO202" i="1"/>
  <c r="AP202" i="1"/>
  <c r="AQ202" i="1"/>
  <c r="AQ201" i="1"/>
  <c r="AL201" i="1"/>
  <c r="AP201" i="1"/>
  <c r="AN201" i="1"/>
  <c r="AO201" i="1"/>
  <c r="AN200" i="1"/>
  <c r="AO200" i="1"/>
  <c r="AP200" i="1"/>
  <c r="AQ200" i="1"/>
  <c r="AL200" i="1"/>
  <c r="AL199" i="1"/>
  <c r="AN199" i="1"/>
  <c r="AP199" i="1"/>
  <c r="AO199" i="1"/>
  <c r="AQ199" i="1"/>
  <c r="AP198" i="1"/>
  <c r="AQ198" i="1"/>
  <c r="AL198" i="1"/>
  <c r="AN198" i="1"/>
  <c r="AO198" i="1"/>
  <c r="AP197" i="1"/>
  <c r="AQ197" i="1"/>
  <c r="AL197" i="1"/>
  <c r="AN197" i="1"/>
  <c r="AO197" i="1"/>
  <c r="AN196" i="1"/>
  <c r="AO196" i="1"/>
  <c r="AP196" i="1"/>
  <c r="AL195" i="1"/>
  <c r="AN195" i="1"/>
  <c r="AO195" i="1"/>
  <c r="AP195" i="1"/>
  <c r="AQ195" i="1"/>
  <c r="AL194" i="1"/>
  <c r="AO194" i="1"/>
  <c r="AP194" i="1"/>
  <c r="AQ194" i="1"/>
  <c r="AN194" i="1"/>
  <c r="AP193" i="1"/>
  <c r="AQ193" i="1"/>
  <c r="AN193" i="1"/>
  <c r="AO193" i="1"/>
  <c r="AL193" i="1"/>
  <c r="AN192" i="1"/>
  <c r="AO192" i="1"/>
  <c r="AL192" i="1"/>
  <c r="AP192" i="1"/>
  <c r="AQ192" i="1"/>
  <c r="AL191" i="1"/>
  <c r="AP191" i="1"/>
  <c r="AQ191" i="1"/>
  <c r="AO191" i="1"/>
  <c r="AN191" i="1"/>
  <c r="AL190" i="1"/>
  <c r="AN190" i="1"/>
  <c r="AQ190" i="1"/>
  <c r="AP190" i="1"/>
  <c r="AP189" i="1"/>
  <c r="AQ189" i="1"/>
  <c r="AL189" i="1"/>
  <c r="AN189" i="1"/>
  <c r="AO189" i="1"/>
  <c r="AN188" i="1"/>
  <c r="AO188" i="1"/>
  <c r="AL188" i="1"/>
  <c r="AP188" i="1"/>
  <c r="AL187" i="1"/>
  <c r="AN187" i="1"/>
  <c r="AQ187" i="1"/>
  <c r="AO187" i="1"/>
  <c r="AN186" i="1"/>
  <c r="AO186" i="1"/>
  <c r="AP186" i="1"/>
  <c r="AL186" i="1"/>
  <c r="AQ186" i="1"/>
  <c r="AP185" i="1"/>
  <c r="AQ185" i="1"/>
  <c r="AL185" i="1"/>
  <c r="AN185" i="1"/>
  <c r="AO185" i="1"/>
  <c r="AN184" i="1"/>
  <c r="AO184" i="1"/>
  <c r="AP184" i="1"/>
  <c r="AQ184" i="1"/>
  <c r="AL184" i="1"/>
  <c r="AL183" i="1"/>
  <c r="AN183" i="1"/>
  <c r="AO183" i="1"/>
  <c r="AP183" i="1"/>
  <c r="AQ183" i="1"/>
  <c r="AP182" i="1"/>
  <c r="AQ182" i="1"/>
  <c r="AN182" i="1"/>
  <c r="AO182" i="1"/>
  <c r="AP181" i="1"/>
  <c r="AQ181" i="1"/>
  <c r="AL181" i="1"/>
  <c r="AN181" i="1"/>
  <c r="AO181" i="1"/>
  <c r="AN180" i="1"/>
  <c r="AO180" i="1"/>
  <c r="AL180" i="1"/>
  <c r="AP180" i="1"/>
  <c r="AQ180" i="1"/>
  <c r="AL179" i="1"/>
  <c r="AN179" i="1"/>
  <c r="AO179" i="1"/>
  <c r="AP179" i="1"/>
  <c r="AQ179" i="1"/>
  <c r="AL178" i="1"/>
  <c r="AP178" i="1"/>
  <c r="AN178" i="1"/>
  <c r="AO178" i="1"/>
  <c r="AP177" i="1"/>
  <c r="AQ177" i="1"/>
  <c r="AN177" i="1"/>
  <c r="AO177" i="1"/>
  <c r="AL177" i="1"/>
  <c r="AN176" i="1"/>
  <c r="AO176" i="1"/>
  <c r="AL176" i="1"/>
  <c r="AP176" i="1"/>
  <c r="AQ176" i="1"/>
  <c r="AL175" i="1"/>
  <c r="AP175" i="1"/>
  <c r="AQ175" i="1"/>
  <c r="AN175" i="1"/>
  <c r="AO175" i="1"/>
  <c r="AL174" i="1"/>
  <c r="AN174" i="1"/>
  <c r="AO174" i="1"/>
  <c r="AP174" i="1"/>
  <c r="AQ174" i="1"/>
  <c r="AP173" i="1"/>
  <c r="AQ173" i="1"/>
  <c r="AL173" i="1"/>
  <c r="AN173" i="1"/>
  <c r="AO173" i="1"/>
  <c r="AN172" i="1"/>
  <c r="AO172" i="1"/>
  <c r="AL172" i="1"/>
  <c r="AP172" i="1"/>
  <c r="AQ172" i="1"/>
  <c r="AL171" i="1"/>
  <c r="AP171" i="1"/>
  <c r="AL170" i="1"/>
  <c r="AN170" i="1"/>
  <c r="AO170" i="1"/>
  <c r="AP170" i="1"/>
  <c r="AQ170" i="1"/>
  <c r="AO169" i="1"/>
  <c r="AP169" i="1"/>
  <c r="AQ169" i="1"/>
  <c r="AL169" i="1"/>
  <c r="AN169" i="1"/>
  <c r="AQ168" i="1"/>
  <c r="AL168" i="1"/>
  <c r="AN168" i="1"/>
  <c r="AO168" i="1"/>
  <c r="AP168" i="1"/>
  <c r="AO167" i="1"/>
  <c r="AL167" i="1"/>
  <c r="AN167" i="1"/>
  <c r="AP167" i="1"/>
  <c r="AQ167" i="1"/>
  <c r="AO166" i="1"/>
  <c r="AP166" i="1"/>
  <c r="AQ166" i="1"/>
  <c r="AL166" i="1"/>
  <c r="AN166" i="1"/>
  <c r="AL165" i="1"/>
  <c r="AN165" i="1"/>
  <c r="AO165" i="1"/>
  <c r="AP165" i="1"/>
  <c r="AQ165" i="1"/>
  <c r="AQ164" i="1"/>
  <c r="AL164" i="1"/>
  <c r="AN164" i="1"/>
  <c r="AO164" i="1"/>
  <c r="AP164" i="1"/>
  <c r="AO163" i="1"/>
  <c r="AN163" i="1"/>
  <c r="AP163" i="1"/>
  <c r="AQ163" i="1"/>
  <c r="AL163" i="1"/>
  <c r="AL162" i="1"/>
  <c r="AN162" i="1"/>
  <c r="AO162" i="1"/>
  <c r="AP162" i="1"/>
  <c r="AQ162" i="1"/>
  <c r="AQ161" i="1"/>
  <c r="AL161" i="1"/>
  <c r="AN161" i="1"/>
  <c r="AO161" i="1"/>
  <c r="AP161" i="1"/>
  <c r="AQ160" i="1"/>
  <c r="AN160" i="1"/>
  <c r="AO160" i="1"/>
  <c r="AP160" i="1"/>
  <c r="AL160" i="1"/>
  <c r="AO159" i="1"/>
  <c r="AL159" i="1"/>
  <c r="AN159" i="1"/>
  <c r="AQ159" i="1"/>
  <c r="AQ158" i="1"/>
  <c r="AL158" i="1"/>
  <c r="AN158" i="1"/>
  <c r="AO158" i="1"/>
  <c r="AP158" i="1"/>
  <c r="AN157" i="1"/>
  <c r="AO157" i="1"/>
  <c r="AP157" i="1"/>
  <c r="AQ157" i="1"/>
  <c r="AL157" i="1"/>
  <c r="AQ156" i="1"/>
  <c r="AL156" i="1"/>
  <c r="AN156" i="1"/>
  <c r="AO156" i="1"/>
  <c r="AP156" i="1"/>
  <c r="AO155" i="1"/>
  <c r="AQ155" i="1"/>
  <c r="AL155" i="1"/>
  <c r="AN155" i="1"/>
  <c r="AP155" i="1"/>
  <c r="AN154" i="1"/>
  <c r="AO154" i="1"/>
  <c r="AP154" i="1"/>
  <c r="AQ154" i="1"/>
  <c r="AL153" i="1"/>
  <c r="AN153" i="1"/>
  <c r="AQ153" i="1"/>
  <c r="AO153" i="1"/>
  <c r="AQ152" i="1"/>
  <c r="AP152" i="1"/>
  <c r="AL152" i="1"/>
  <c r="AN152" i="1"/>
  <c r="AO152" i="1"/>
  <c r="AO151" i="1"/>
  <c r="AN151" i="1"/>
  <c r="AP151" i="1"/>
  <c r="AQ151" i="1"/>
  <c r="AL151" i="1"/>
  <c r="AL150" i="1"/>
  <c r="AN150" i="1"/>
  <c r="AO150" i="1"/>
  <c r="AP150" i="1"/>
  <c r="AQ150" i="1"/>
  <c r="AP149" i="1"/>
  <c r="AQ149" i="1"/>
  <c r="AL149" i="1"/>
  <c r="AN149" i="1"/>
  <c r="AO149" i="1"/>
  <c r="AQ148" i="1"/>
  <c r="AN148" i="1"/>
  <c r="AO148" i="1"/>
  <c r="AP148" i="1"/>
  <c r="AL148" i="1"/>
  <c r="AO147" i="1"/>
  <c r="AL147" i="1"/>
  <c r="AQ147" i="1"/>
  <c r="AN147" i="1"/>
  <c r="AP147" i="1"/>
  <c r="AP146" i="1"/>
  <c r="AQ146" i="1"/>
  <c r="AL146" i="1"/>
  <c r="AN146" i="1"/>
  <c r="AO146" i="1"/>
  <c r="AN145" i="1"/>
  <c r="AO145" i="1"/>
  <c r="AP145" i="1"/>
  <c r="AQ145" i="1"/>
  <c r="AL145" i="1"/>
  <c r="AQ144" i="1"/>
  <c r="AL144" i="1"/>
  <c r="AN144" i="1"/>
  <c r="AO144" i="1"/>
  <c r="AP144" i="1"/>
  <c r="AO143" i="1"/>
  <c r="AP143" i="1"/>
  <c r="AQ143" i="1"/>
  <c r="AL143" i="1"/>
  <c r="AN143" i="1"/>
  <c r="AL142" i="1"/>
  <c r="AN142" i="1"/>
  <c r="AO142" i="1"/>
  <c r="AP142" i="1"/>
  <c r="AQ142" i="1"/>
  <c r="AL141" i="1"/>
  <c r="AP141" i="1"/>
  <c r="AQ141" i="1"/>
  <c r="AQ140" i="1"/>
  <c r="AO140" i="1"/>
  <c r="AP140" i="1"/>
  <c r="AL140" i="1"/>
  <c r="AN140" i="1"/>
  <c r="AO139" i="1"/>
  <c r="AL139" i="1"/>
  <c r="AN139" i="1"/>
  <c r="AP139" i="1"/>
  <c r="AQ139" i="1"/>
  <c r="AL138" i="1"/>
  <c r="AN138" i="1"/>
  <c r="AO138" i="1"/>
  <c r="AP138" i="1"/>
  <c r="AQ138" i="1"/>
  <c r="AO137" i="1"/>
  <c r="AP137" i="1"/>
  <c r="AQ137" i="1"/>
  <c r="AL137" i="1"/>
  <c r="AN137" i="1"/>
  <c r="AQ136" i="1"/>
  <c r="AL136" i="1"/>
  <c r="AN136" i="1"/>
  <c r="AO136" i="1"/>
  <c r="AP136" i="1"/>
  <c r="AO135" i="1"/>
  <c r="AL135" i="1"/>
  <c r="AP135" i="1"/>
  <c r="AN135" i="1"/>
  <c r="AO134" i="1"/>
  <c r="AP134" i="1"/>
  <c r="AQ134" i="1"/>
  <c r="AL134" i="1"/>
  <c r="AN134" i="1"/>
  <c r="AL133" i="1"/>
  <c r="AN133" i="1"/>
  <c r="AO133" i="1"/>
  <c r="AP133" i="1"/>
  <c r="AQ133" i="1"/>
  <c r="AQ132" i="1"/>
  <c r="AL132" i="1"/>
  <c r="AN132" i="1"/>
  <c r="AO132" i="1"/>
  <c r="AP132" i="1"/>
  <c r="AN131" i="1"/>
  <c r="AO131" i="1"/>
  <c r="AL131" i="1"/>
  <c r="AP131" i="1"/>
  <c r="AQ131" i="1"/>
  <c r="AL130" i="1"/>
  <c r="AN130" i="1"/>
  <c r="AO130" i="1"/>
  <c r="AP130" i="1"/>
  <c r="AQ130" i="1"/>
  <c r="AO129" i="1"/>
  <c r="AN129" i="1"/>
  <c r="AP129" i="1"/>
  <c r="AQ129" i="1"/>
  <c r="AL129" i="1"/>
  <c r="AP128" i="1"/>
  <c r="AQ128" i="1"/>
  <c r="AL128" i="1"/>
  <c r="AO128" i="1"/>
  <c r="AN128" i="1"/>
  <c r="AN127" i="1"/>
  <c r="AO127" i="1"/>
  <c r="AQ127" i="1"/>
  <c r="AL127" i="1"/>
  <c r="AP127" i="1"/>
  <c r="AL126" i="1"/>
  <c r="AN126" i="1"/>
  <c r="AO126" i="1"/>
  <c r="AP126" i="1"/>
  <c r="AQ126" i="1"/>
  <c r="AQ125" i="1"/>
  <c r="AN125" i="1"/>
  <c r="AO125" i="1"/>
  <c r="AP125" i="1"/>
  <c r="AL125" i="1"/>
  <c r="AP124" i="1"/>
  <c r="AQ124" i="1"/>
  <c r="AL124" i="1"/>
  <c r="AN124" i="1"/>
  <c r="AO124" i="1"/>
  <c r="AN123" i="1"/>
  <c r="AO123" i="1"/>
  <c r="AL123" i="1"/>
  <c r="AP123" i="1"/>
  <c r="AQ123" i="1"/>
  <c r="AL122" i="1"/>
  <c r="AO122" i="1"/>
  <c r="AN122" i="1"/>
  <c r="AP122" i="1"/>
  <c r="AQ122" i="1"/>
  <c r="AN121" i="1"/>
  <c r="AO121" i="1"/>
  <c r="AP121" i="1"/>
  <c r="AQ121" i="1"/>
  <c r="AP120" i="1"/>
  <c r="AQ120" i="1"/>
  <c r="AO120" i="1"/>
  <c r="AN120" i="1"/>
  <c r="AN119" i="1"/>
  <c r="AO119" i="1"/>
  <c r="AL119" i="1"/>
  <c r="AP119" i="1"/>
  <c r="AQ119" i="1"/>
  <c r="AL118" i="1"/>
  <c r="AQ118" i="1"/>
  <c r="AN118" i="1"/>
  <c r="AO118" i="1"/>
  <c r="AP118" i="1"/>
  <c r="AL117" i="1"/>
  <c r="AN117" i="1"/>
  <c r="AO117" i="1"/>
  <c r="AP117" i="1"/>
  <c r="AQ117" i="1"/>
  <c r="AP116" i="1"/>
  <c r="AQ116" i="1"/>
  <c r="AL116" i="1"/>
  <c r="AN116" i="1"/>
  <c r="AO116" i="1"/>
  <c r="AN115" i="1"/>
  <c r="AO115" i="1"/>
  <c r="AL115" i="1"/>
  <c r="AP115" i="1"/>
  <c r="AQ115" i="1"/>
  <c r="AL114" i="1"/>
  <c r="AQ114" i="1"/>
  <c r="AN114" i="1"/>
  <c r="AO114" i="1"/>
  <c r="AP114" i="1"/>
  <c r="AO113" i="1"/>
  <c r="AL113" i="1"/>
  <c r="AN113" i="1"/>
  <c r="AP113" i="1"/>
  <c r="AQ113" i="1"/>
  <c r="AP112" i="1"/>
  <c r="AQ112" i="1"/>
  <c r="AN112" i="1"/>
  <c r="AL112" i="1"/>
  <c r="AO112" i="1"/>
  <c r="AN111" i="1"/>
  <c r="AO111" i="1"/>
  <c r="AQ111" i="1"/>
  <c r="AL111" i="1"/>
  <c r="AP111" i="1"/>
  <c r="AL110" i="1"/>
  <c r="AO110" i="1"/>
  <c r="AP110" i="1"/>
  <c r="AQ110" i="1"/>
  <c r="AN110" i="1"/>
  <c r="AQ109" i="1"/>
  <c r="AL109" i="1"/>
  <c r="AN109" i="1"/>
  <c r="AO109" i="1"/>
  <c r="AP109" i="1"/>
  <c r="AP108" i="1"/>
  <c r="AQ108" i="1"/>
  <c r="AO108" i="1"/>
  <c r="AL108" i="1"/>
  <c r="AN108" i="1"/>
  <c r="AN107" i="1"/>
  <c r="AO107" i="1"/>
  <c r="AL107" i="1"/>
  <c r="AQ107" i="1"/>
  <c r="AP107" i="1"/>
  <c r="AL106" i="1"/>
  <c r="AO106" i="1"/>
  <c r="AQ106" i="1"/>
  <c r="AN106" i="1"/>
  <c r="AP106" i="1"/>
  <c r="AN105" i="1"/>
  <c r="AL105" i="1"/>
  <c r="AO105" i="1"/>
  <c r="AP105" i="1"/>
  <c r="AQ105" i="1"/>
  <c r="AN104" i="1"/>
  <c r="AP104" i="1"/>
  <c r="AQ104" i="1"/>
  <c r="AO104" i="1"/>
  <c r="AL104" i="1"/>
  <c r="AL103" i="1"/>
  <c r="AN103" i="1"/>
  <c r="AO103" i="1"/>
  <c r="AP103" i="1"/>
  <c r="AQ103" i="1"/>
  <c r="AL102" i="1"/>
  <c r="AO102" i="1"/>
  <c r="AQ102" i="1"/>
  <c r="AN102" i="1"/>
  <c r="AP102" i="1"/>
  <c r="AP101" i="1"/>
  <c r="AL101" i="1"/>
  <c r="AO101" i="1"/>
  <c r="AQ101" i="1"/>
  <c r="AN101" i="1"/>
  <c r="AN100" i="1"/>
  <c r="AP100" i="1"/>
  <c r="AQ100" i="1"/>
  <c r="AO100" i="1"/>
  <c r="AL100" i="1"/>
  <c r="AL99" i="1"/>
  <c r="AN99" i="1"/>
  <c r="AO99" i="1"/>
  <c r="AP99" i="1"/>
  <c r="AL98" i="1"/>
  <c r="AN98" i="1"/>
  <c r="AP98" i="1"/>
  <c r="AQ98" i="1"/>
  <c r="AO98" i="1"/>
  <c r="AP97" i="1"/>
  <c r="AL97" i="1"/>
  <c r="AQ97" i="1"/>
  <c r="AN97" i="1"/>
  <c r="AO97" i="1"/>
  <c r="AN96" i="1"/>
  <c r="AP96" i="1"/>
  <c r="AQ96" i="1"/>
  <c r="AL96" i="1"/>
  <c r="AO96" i="1"/>
  <c r="AL95" i="1"/>
  <c r="AN95" i="1"/>
  <c r="AO95" i="1"/>
  <c r="AP95" i="1"/>
  <c r="AQ95" i="1"/>
  <c r="AL94" i="1"/>
  <c r="AO94" i="1"/>
  <c r="AP94" i="1"/>
  <c r="AQ94" i="1"/>
  <c r="AN94" i="1"/>
  <c r="AP93" i="1"/>
  <c r="AQ93" i="1"/>
  <c r="AL93" i="1"/>
  <c r="AN93" i="1"/>
  <c r="AO93" i="1"/>
  <c r="AN92" i="1"/>
  <c r="AP92" i="1"/>
  <c r="AQ92" i="1"/>
  <c r="AO92" i="1"/>
  <c r="AL92" i="1"/>
  <c r="AL91" i="1"/>
  <c r="AN91" i="1"/>
  <c r="AO91" i="1"/>
  <c r="AQ91" i="1"/>
  <c r="AP91" i="1"/>
  <c r="AL90" i="1"/>
  <c r="AN90" i="1"/>
  <c r="AO90" i="1"/>
  <c r="AP90" i="1"/>
  <c r="AQ90" i="1"/>
  <c r="AP89" i="1"/>
  <c r="AO89" i="1"/>
  <c r="AL89" i="1"/>
  <c r="AN89" i="1"/>
  <c r="AQ89" i="1"/>
  <c r="AN88" i="1"/>
  <c r="AP88" i="1"/>
  <c r="AQ88" i="1"/>
  <c r="AL88" i="1"/>
  <c r="AO88" i="1"/>
  <c r="AL87" i="1"/>
  <c r="AN87" i="1"/>
  <c r="AO87" i="1"/>
  <c r="AP87" i="1"/>
  <c r="AQ87" i="1"/>
  <c r="AL86" i="1"/>
  <c r="AN86" i="1"/>
  <c r="AQ86" i="1"/>
  <c r="AO86" i="1"/>
  <c r="AP85" i="1"/>
  <c r="AN85" i="1"/>
  <c r="AQ85" i="1"/>
  <c r="AL85" i="1"/>
  <c r="AO85" i="1"/>
  <c r="AN84" i="1"/>
  <c r="AP84" i="1"/>
  <c r="AQ84" i="1"/>
  <c r="AL84" i="1"/>
  <c r="AO84" i="1"/>
  <c r="AL83" i="1"/>
  <c r="AN83" i="1"/>
  <c r="AO83" i="1"/>
  <c r="AQ83" i="1"/>
  <c r="AP83" i="1"/>
  <c r="AL82" i="1"/>
  <c r="AN82" i="1"/>
  <c r="AO82" i="1"/>
  <c r="AP82" i="1"/>
  <c r="AQ82" i="1"/>
  <c r="AP81" i="1"/>
  <c r="AO81" i="1"/>
  <c r="AQ81" i="1"/>
  <c r="AL81" i="1"/>
  <c r="AN81" i="1"/>
  <c r="AN80" i="1"/>
  <c r="AP80" i="1"/>
  <c r="AQ80" i="1"/>
  <c r="AL80" i="1"/>
  <c r="AO80" i="1"/>
  <c r="AL79" i="1"/>
  <c r="AN79" i="1"/>
  <c r="AO79" i="1"/>
  <c r="AP79" i="1"/>
  <c r="AQ79" i="1"/>
  <c r="AL78" i="1"/>
  <c r="AQ78" i="1"/>
  <c r="AN78" i="1"/>
  <c r="AO78" i="1"/>
  <c r="AP78" i="1"/>
  <c r="AP77" i="1"/>
  <c r="AL77" i="1"/>
  <c r="AN77" i="1"/>
  <c r="AO77" i="1"/>
  <c r="AQ77" i="1"/>
  <c r="AN76" i="1"/>
  <c r="AP76" i="1"/>
  <c r="AQ76" i="1"/>
  <c r="AL76" i="1"/>
  <c r="AO76" i="1"/>
  <c r="AL75" i="1"/>
  <c r="AN75" i="1"/>
  <c r="AO75" i="1"/>
  <c r="AP75" i="1"/>
  <c r="AQ75" i="1"/>
  <c r="AL74" i="1"/>
  <c r="AP74" i="1"/>
  <c r="AN74" i="1"/>
  <c r="AO74" i="1"/>
  <c r="AQ74" i="1"/>
  <c r="AP73" i="1"/>
  <c r="AN73" i="1"/>
  <c r="AO73" i="1"/>
  <c r="AL73" i="1"/>
  <c r="AQ73" i="1"/>
  <c r="AN72" i="1"/>
  <c r="AP72" i="1"/>
  <c r="AQ72" i="1"/>
  <c r="AO72" i="1"/>
  <c r="AL72" i="1"/>
  <c r="AL71" i="1"/>
  <c r="AN71" i="1"/>
  <c r="AO71" i="1"/>
  <c r="AP71" i="1"/>
  <c r="AQ71" i="1"/>
  <c r="AL70" i="1"/>
  <c r="AO70" i="1"/>
  <c r="AQ70" i="1"/>
  <c r="AP70" i="1"/>
  <c r="AN70" i="1"/>
  <c r="AP69" i="1"/>
  <c r="AL69" i="1"/>
  <c r="AN69" i="1"/>
  <c r="AO69" i="1"/>
  <c r="AQ69" i="1"/>
  <c r="AN68" i="1"/>
  <c r="AP68" i="1"/>
  <c r="AQ68" i="1"/>
  <c r="AL68" i="1"/>
  <c r="AO68" i="1"/>
  <c r="AL67" i="1"/>
  <c r="AN67" i="1"/>
  <c r="AO67" i="1"/>
  <c r="AP67" i="1"/>
  <c r="AQ67" i="1"/>
  <c r="AL66" i="1"/>
  <c r="AN66" i="1"/>
  <c r="AP66" i="1"/>
  <c r="AQ66" i="1"/>
  <c r="AO66" i="1"/>
  <c r="AP65" i="1"/>
  <c r="AL65" i="1"/>
  <c r="AN65" i="1"/>
  <c r="AO65" i="1"/>
  <c r="AQ65" i="1"/>
  <c r="AN64" i="1"/>
  <c r="AP64" i="1"/>
  <c r="AQ64" i="1"/>
  <c r="AL64" i="1"/>
  <c r="AO64" i="1"/>
  <c r="AL63" i="1"/>
  <c r="AN63" i="1"/>
  <c r="AO63" i="1"/>
  <c r="AQ63" i="1"/>
  <c r="AP63" i="1"/>
  <c r="AL62" i="1"/>
  <c r="AO62" i="1"/>
  <c r="AP62" i="1"/>
  <c r="AN62" i="1"/>
  <c r="AQ62" i="1"/>
  <c r="AP61" i="1"/>
  <c r="AQ61" i="1"/>
  <c r="AL61" i="1"/>
  <c r="AN61" i="1"/>
  <c r="AO61" i="1"/>
  <c r="AN60" i="1"/>
  <c r="AP60" i="1"/>
  <c r="AQ60" i="1"/>
  <c r="AO60" i="1"/>
  <c r="AL60" i="1"/>
  <c r="AL59" i="1"/>
  <c r="AN59" i="1"/>
  <c r="AO59" i="1"/>
  <c r="AQ59" i="1"/>
  <c r="AP59" i="1"/>
  <c r="AL58" i="1"/>
  <c r="AN58" i="1"/>
  <c r="AO58" i="1"/>
  <c r="AP58" i="1"/>
  <c r="AP57" i="1"/>
  <c r="AO57" i="1"/>
  <c r="AN57" i="1"/>
  <c r="AQ57" i="1"/>
  <c r="AL57" i="1"/>
  <c r="AN56" i="1"/>
  <c r="AP56" i="1"/>
  <c r="AQ56" i="1"/>
  <c r="AL56" i="1"/>
  <c r="AO56" i="1"/>
  <c r="AL55" i="1"/>
  <c r="AN55" i="1"/>
  <c r="AO55" i="1"/>
  <c r="AP55" i="1"/>
  <c r="AQ55" i="1"/>
  <c r="AL54" i="1"/>
  <c r="AN54" i="1"/>
  <c r="AO54" i="1"/>
  <c r="AP54" i="1"/>
  <c r="AQ54" i="1"/>
  <c r="AP53" i="1"/>
  <c r="AN53" i="1"/>
  <c r="AQ53" i="1"/>
  <c r="AO53" i="1"/>
  <c r="AL53" i="1"/>
  <c r="AN52" i="1"/>
  <c r="AP52" i="1"/>
  <c r="AQ52" i="1"/>
  <c r="AL52" i="1"/>
  <c r="AO52" i="1"/>
  <c r="AL51" i="1"/>
  <c r="AN51" i="1"/>
  <c r="AO51" i="1"/>
  <c r="AQ51" i="1"/>
  <c r="AP51" i="1"/>
  <c r="AL50" i="1"/>
  <c r="AO50" i="1"/>
  <c r="AP50" i="1"/>
  <c r="AQ50" i="1"/>
  <c r="AN50" i="1"/>
  <c r="AP49" i="1"/>
  <c r="AO49" i="1"/>
  <c r="AQ49" i="1"/>
  <c r="AL49" i="1"/>
  <c r="AN49" i="1"/>
  <c r="AN48" i="1"/>
  <c r="AP48" i="1"/>
  <c r="AQ48" i="1"/>
  <c r="AL48" i="1"/>
  <c r="AO48" i="1"/>
  <c r="AL47" i="1"/>
  <c r="AN47" i="1"/>
  <c r="AO47" i="1"/>
  <c r="AP47" i="1"/>
  <c r="AQ47" i="1"/>
  <c r="AL46" i="1"/>
  <c r="AQ46" i="1"/>
  <c r="AP46" i="1"/>
  <c r="AN46" i="1"/>
  <c r="AP45" i="1"/>
  <c r="AL45" i="1"/>
  <c r="AN45" i="1"/>
  <c r="AO45" i="1"/>
  <c r="AQ45" i="1"/>
  <c r="AN44" i="1"/>
  <c r="AP44" i="1"/>
  <c r="AQ44" i="1"/>
  <c r="AL44" i="1"/>
  <c r="AO44" i="1"/>
  <c r="AL43" i="1"/>
  <c r="AN43" i="1"/>
  <c r="AO43" i="1"/>
  <c r="AP43" i="1"/>
  <c r="AQ43" i="1"/>
  <c r="AL42" i="1"/>
  <c r="AP42" i="1"/>
  <c r="AN42" i="1"/>
  <c r="AO42" i="1"/>
  <c r="AQ42" i="1"/>
  <c r="AP41" i="1"/>
  <c r="AN41" i="1"/>
  <c r="AL41" i="1"/>
  <c r="AO41" i="1"/>
  <c r="AQ41" i="1"/>
  <c r="AN40" i="1"/>
  <c r="AP40" i="1"/>
  <c r="AQ40" i="1"/>
  <c r="AO40" i="1"/>
  <c r="AL40" i="1"/>
  <c r="AL39" i="1"/>
  <c r="AN39" i="1"/>
  <c r="AO39" i="1"/>
  <c r="AP39" i="1"/>
  <c r="AQ39" i="1"/>
  <c r="AL38" i="1"/>
  <c r="AO38" i="1"/>
  <c r="AQ38" i="1"/>
  <c r="AN38" i="1"/>
  <c r="AP38" i="1"/>
  <c r="AP37" i="1"/>
  <c r="AL37" i="1"/>
  <c r="AN37" i="1"/>
  <c r="AO37" i="1"/>
  <c r="AQ37" i="1"/>
  <c r="AN36" i="1"/>
  <c r="AP36" i="1"/>
  <c r="AQ36" i="1"/>
  <c r="AO36" i="1"/>
  <c r="AL36" i="1"/>
  <c r="AL35" i="1"/>
  <c r="AN35" i="1"/>
  <c r="AO35" i="1"/>
  <c r="AP35" i="1"/>
  <c r="AQ35" i="1"/>
  <c r="AL34" i="1"/>
  <c r="AN34" i="1"/>
  <c r="AP34" i="1"/>
  <c r="AQ34" i="1"/>
  <c r="AO34" i="1"/>
  <c r="AP33" i="1"/>
  <c r="AL33" i="1"/>
  <c r="AN33" i="1"/>
  <c r="AO33" i="1"/>
  <c r="AQ33" i="1"/>
  <c r="AN32" i="1"/>
  <c r="AP32" i="1"/>
  <c r="AQ32" i="1"/>
  <c r="AL32" i="1"/>
  <c r="AO32" i="1"/>
  <c r="AL31" i="1"/>
  <c r="AN31" i="1"/>
  <c r="AO31" i="1"/>
  <c r="AP31" i="1"/>
  <c r="AQ31" i="1"/>
  <c r="AL30" i="1"/>
  <c r="AO30" i="1"/>
  <c r="AP30" i="1"/>
  <c r="AN30" i="1"/>
  <c r="AQ30" i="1"/>
  <c r="AP29" i="1"/>
  <c r="AQ29" i="1"/>
  <c r="AO29" i="1"/>
  <c r="AL29" i="1"/>
  <c r="AN29" i="1"/>
  <c r="AN28" i="1"/>
  <c r="AP28" i="1"/>
  <c r="AQ28" i="1"/>
  <c r="AO28" i="1"/>
  <c r="AL28" i="1"/>
  <c r="AL27" i="1"/>
  <c r="AN27" i="1"/>
  <c r="AO27" i="1"/>
  <c r="AQ27" i="1"/>
  <c r="AP27" i="1"/>
  <c r="AL26" i="1"/>
  <c r="AN26" i="1"/>
  <c r="AO26" i="1"/>
  <c r="AP26" i="1"/>
  <c r="AQ26" i="1"/>
  <c r="AP25" i="1"/>
  <c r="AO25" i="1"/>
  <c r="AL25" i="1"/>
  <c r="AN25" i="1"/>
  <c r="AQ25" i="1"/>
  <c r="AN24" i="1"/>
  <c r="AP24" i="1"/>
  <c r="AQ24" i="1"/>
  <c r="AL24" i="1"/>
  <c r="AO24" i="1"/>
  <c r="AL23" i="1"/>
  <c r="AN23" i="1"/>
  <c r="AO23" i="1"/>
  <c r="AP23" i="1"/>
  <c r="AQ23" i="1"/>
  <c r="AL22" i="1"/>
  <c r="AN22" i="1"/>
  <c r="AQ22" i="1"/>
  <c r="AO22" i="1"/>
  <c r="AP22" i="1"/>
  <c r="AP21" i="1"/>
  <c r="AN21" i="1"/>
  <c r="AQ21" i="1"/>
  <c r="AL21" i="1"/>
  <c r="AO21" i="1"/>
  <c r="AN220" i="1"/>
  <c r="AQ203" i="1"/>
  <c r="AP187" i="1"/>
  <c r="AL154" i="1"/>
  <c r="AQ99" i="1"/>
  <c r="AL219" i="1"/>
  <c r="AP203" i="1"/>
  <c r="AP153" i="1"/>
  <c r="AQ214" i="1"/>
  <c r="AN202" i="1"/>
  <c r="AL182" i="1"/>
  <c r="AO141" i="1"/>
  <c r="AP86" i="1"/>
  <c r="AO214" i="1"/>
  <c r="AQ196" i="1"/>
  <c r="AQ178" i="1"/>
  <c r="AN141" i="1"/>
  <c r="AN214" i="1"/>
  <c r="AQ171" i="1"/>
  <c r="AQ135" i="1"/>
  <c r="AQ58" i="1"/>
  <c r="AN20" i="1"/>
  <c r="AP20" i="1"/>
  <c r="AQ20" i="1"/>
  <c r="AL20" i="1"/>
  <c r="AO20" i="1"/>
  <c r="AP209" i="1"/>
  <c r="AL196" i="1"/>
  <c r="AO171" i="1"/>
  <c r="AL121" i="1"/>
  <c r="AO46" i="1"/>
  <c r="AQ13" i="1"/>
  <c r="AQ12" i="1"/>
  <c r="AQ15" i="1"/>
  <c r="AQ14" i="1"/>
  <c r="AP14" i="1"/>
  <c r="AQ11" i="1"/>
  <c r="AP15" i="1"/>
  <c r="AQ18" i="1"/>
  <c r="AQ10" i="1"/>
  <c r="AQ17" i="1"/>
  <c r="AQ9" i="1"/>
  <c r="AQ16" i="1"/>
  <c r="AQ8" i="1"/>
  <c r="AP13" i="1"/>
  <c r="AP12" i="1"/>
  <c r="AP11" i="1"/>
  <c r="AP18" i="1"/>
  <c r="AP10" i="1"/>
  <c r="AP17" i="1"/>
  <c r="AP9" i="1"/>
  <c r="AP16" i="1"/>
  <c r="AP8" i="1"/>
  <c r="AO15" i="1"/>
  <c r="AN15" i="1"/>
  <c r="AN13" i="1"/>
  <c r="AO18" i="1"/>
  <c r="AO10" i="1"/>
  <c r="AO14" i="1"/>
  <c r="AN14" i="1"/>
  <c r="AO12" i="1"/>
  <c r="AO11" i="1"/>
  <c r="AO17" i="1"/>
  <c r="AO9" i="1"/>
  <c r="AO13" i="1"/>
  <c r="AN12" i="1"/>
  <c r="AO16" i="1"/>
  <c r="AO8" i="1"/>
  <c r="AN18" i="1"/>
  <c r="AN10" i="1"/>
  <c r="AN11" i="1"/>
  <c r="AN17" i="1"/>
  <c r="AN9" i="1"/>
  <c r="AN16" i="1"/>
  <c r="AN8" i="1"/>
  <c r="AQ7" i="1"/>
  <c r="AP7" i="1"/>
  <c r="AO7" i="1"/>
  <c r="AN7" i="1"/>
  <c r="AL15" i="1"/>
  <c r="AL18" i="1"/>
  <c r="AL10" i="1"/>
  <c r="AL17" i="1"/>
  <c r="AL9" i="1"/>
  <c r="AL16" i="1"/>
  <c r="AL8" i="1"/>
  <c r="X118" i="1"/>
  <c r="X182" i="1"/>
  <c r="X74" i="1"/>
  <c r="X70" i="1"/>
  <c r="Y42" i="1"/>
  <c r="Y469" i="1"/>
  <c r="Y405" i="1"/>
  <c r="Y363" i="1"/>
  <c r="X298" i="1"/>
  <c r="Y202" i="1"/>
  <c r="Y122" i="1"/>
  <c r="Y48" i="1"/>
  <c r="Y459" i="1"/>
  <c r="Y361" i="1"/>
  <c r="X294" i="1"/>
  <c r="X449" i="1"/>
  <c r="Y395" i="1"/>
  <c r="X353" i="1"/>
  <c r="Y266" i="1"/>
  <c r="Y180" i="1"/>
  <c r="Y96" i="1"/>
  <c r="Y437" i="1"/>
  <c r="Y393" i="1"/>
  <c r="Y351" i="1"/>
  <c r="Y176" i="1"/>
  <c r="Y94" i="1"/>
  <c r="Y64" i="1"/>
  <c r="X38" i="1"/>
  <c r="X10" i="1"/>
  <c r="Y427" i="1"/>
  <c r="X385" i="1"/>
  <c r="Y337" i="1"/>
  <c r="Y240" i="1"/>
  <c r="Y154" i="1"/>
  <c r="Y90" i="1"/>
  <c r="Y62" i="1"/>
  <c r="Y32" i="1"/>
  <c r="Y9" i="1"/>
  <c r="Y425" i="1"/>
  <c r="Y383" i="1"/>
  <c r="Y336" i="1"/>
  <c r="Y234" i="1"/>
  <c r="X150" i="1"/>
  <c r="X86" i="1"/>
  <c r="Y58" i="1"/>
  <c r="Y30" i="1"/>
  <c r="Y491" i="1"/>
  <c r="X417" i="1"/>
  <c r="Y373" i="1"/>
  <c r="Y318" i="1"/>
  <c r="Y212" i="1"/>
  <c r="Y148" i="1"/>
  <c r="Y84" i="1"/>
  <c r="X54" i="1"/>
  <c r="Y26" i="1"/>
  <c r="X481" i="1"/>
  <c r="Y415" i="1"/>
  <c r="Y314" i="1"/>
  <c r="Y208" i="1"/>
  <c r="Y126" i="1"/>
  <c r="Y80" i="1"/>
  <c r="Y52" i="1"/>
  <c r="X22" i="1"/>
  <c r="X19" i="1"/>
  <c r="Y19" i="1"/>
  <c r="Y489" i="1"/>
  <c r="Y479" i="1"/>
  <c r="Y457" i="1"/>
  <c r="Y447" i="1"/>
  <c r="X18" i="1"/>
  <c r="Y18" i="1"/>
  <c r="Y499" i="1"/>
  <c r="Y477" i="1"/>
  <c r="Y467" i="1"/>
  <c r="Y445" i="1"/>
  <c r="Y435" i="1"/>
  <c r="Y413" i="1"/>
  <c r="Y403" i="1"/>
  <c r="Y381" i="1"/>
  <c r="Y371" i="1"/>
  <c r="Y349" i="1"/>
  <c r="X334" i="1"/>
  <c r="Y288" i="1"/>
  <c r="X262" i="1"/>
  <c r="X17" i="1"/>
  <c r="Y17" i="1"/>
  <c r="Y497" i="1"/>
  <c r="Y487" i="1"/>
  <c r="Y465" i="1"/>
  <c r="Y455" i="1"/>
  <c r="Y433" i="1"/>
  <c r="Y423" i="1"/>
  <c r="Y401" i="1"/>
  <c r="Y391" i="1"/>
  <c r="Y369" i="1"/>
  <c r="Y359" i="1"/>
  <c r="Y348" i="1"/>
  <c r="Y330" i="1"/>
  <c r="Y310" i="1"/>
  <c r="Y286" i="1"/>
  <c r="Y256" i="1"/>
  <c r="X230" i="1"/>
  <c r="Y170" i="1"/>
  <c r="Y144" i="1"/>
  <c r="Y116" i="1"/>
  <c r="Y485" i="1"/>
  <c r="Y475" i="1"/>
  <c r="Y453" i="1"/>
  <c r="Y443" i="1"/>
  <c r="Y421" i="1"/>
  <c r="Y411" i="1"/>
  <c r="Y389" i="1"/>
  <c r="Y379" i="1"/>
  <c r="Y357" i="1"/>
  <c r="Y346" i="1"/>
  <c r="Y306" i="1"/>
  <c r="Y282" i="1"/>
  <c r="Y254" i="1"/>
  <c r="Y224" i="1"/>
  <c r="X198" i="1"/>
  <c r="Y138" i="1"/>
  <c r="Y112" i="1"/>
  <c r="X12" i="1"/>
  <c r="Y12" i="1"/>
  <c r="X11" i="1"/>
  <c r="Y11" i="1"/>
  <c r="X15" i="1"/>
  <c r="Y15" i="1"/>
  <c r="Y495" i="1"/>
  <c r="Y473" i="1"/>
  <c r="Y463" i="1"/>
  <c r="Y441" i="1"/>
  <c r="Y431" i="1"/>
  <c r="Y409" i="1"/>
  <c r="Y399" i="1"/>
  <c r="Y377" i="1"/>
  <c r="Y367" i="1"/>
  <c r="X344" i="1"/>
  <c r="Y326" i="1"/>
  <c r="X278" i="1"/>
  <c r="Y250" i="1"/>
  <c r="Y222" i="1"/>
  <c r="Y192" i="1"/>
  <c r="X166" i="1"/>
  <c r="Y106" i="1"/>
  <c r="X14" i="1"/>
  <c r="Y14" i="1"/>
  <c r="Y493" i="1"/>
  <c r="Y483" i="1"/>
  <c r="Y461" i="1"/>
  <c r="Y451" i="1"/>
  <c r="Y429" i="1"/>
  <c r="Y419" i="1"/>
  <c r="Y397" i="1"/>
  <c r="Y387" i="1"/>
  <c r="Y365" i="1"/>
  <c r="Y355" i="1"/>
  <c r="Y342" i="1"/>
  <c r="Y322" i="1"/>
  <c r="Y302" i="1"/>
  <c r="Y276" i="1"/>
  <c r="X246" i="1"/>
  <c r="Y218" i="1"/>
  <c r="Y190" i="1"/>
  <c r="Y160" i="1"/>
  <c r="X134" i="1"/>
  <c r="Y20" i="1"/>
  <c r="X13" i="1"/>
  <c r="Y13" i="1"/>
  <c r="X500" i="1"/>
  <c r="Y500" i="1"/>
  <c r="X498" i="1"/>
  <c r="Y498" i="1"/>
  <c r="X496" i="1"/>
  <c r="Y496" i="1"/>
  <c r="X494" i="1"/>
  <c r="Y494" i="1"/>
  <c r="X492" i="1"/>
  <c r="Y492" i="1"/>
  <c r="X490" i="1"/>
  <c r="Y490" i="1"/>
  <c r="X488" i="1"/>
  <c r="Y488" i="1"/>
  <c r="X486" i="1"/>
  <c r="Y486" i="1"/>
  <c r="X484" i="1"/>
  <c r="Y484" i="1"/>
  <c r="X482" i="1"/>
  <c r="Y482" i="1"/>
  <c r="X480" i="1"/>
  <c r="Y480" i="1"/>
  <c r="X478" i="1"/>
  <c r="Y478" i="1"/>
  <c r="X476" i="1"/>
  <c r="Y476" i="1"/>
  <c r="X474" i="1"/>
  <c r="Y474" i="1"/>
  <c r="X472" i="1"/>
  <c r="Y472" i="1"/>
  <c r="X470" i="1"/>
  <c r="Y470" i="1"/>
  <c r="X468" i="1"/>
  <c r="Y468" i="1"/>
  <c r="X466" i="1"/>
  <c r="Y466" i="1"/>
  <c r="X464" i="1"/>
  <c r="Y464" i="1"/>
  <c r="X462" i="1"/>
  <c r="Y462" i="1"/>
  <c r="X460" i="1"/>
  <c r="Y460" i="1"/>
  <c r="X458" i="1"/>
  <c r="Y458" i="1"/>
  <c r="X456" i="1"/>
  <c r="Y456" i="1"/>
  <c r="X454" i="1"/>
  <c r="Y454" i="1"/>
  <c r="X452" i="1"/>
  <c r="Y452" i="1"/>
  <c r="X450" i="1"/>
  <c r="Y450" i="1"/>
  <c r="X448" i="1"/>
  <c r="Y448" i="1"/>
  <c r="X446" i="1"/>
  <c r="Y446" i="1"/>
  <c r="X444" i="1"/>
  <c r="Y444" i="1"/>
  <c r="X442" i="1"/>
  <c r="Y442" i="1"/>
  <c r="X440" i="1"/>
  <c r="Y440" i="1"/>
  <c r="X438" i="1"/>
  <c r="Y438" i="1"/>
  <c r="X436" i="1"/>
  <c r="Y436" i="1"/>
  <c r="X434" i="1"/>
  <c r="Y434" i="1"/>
  <c r="X432" i="1"/>
  <c r="Y432" i="1"/>
  <c r="X430" i="1"/>
  <c r="Y430" i="1"/>
  <c r="X428" i="1"/>
  <c r="Y428" i="1"/>
  <c r="X426" i="1"/>
  <c r="Y426" i="1"/>
  <c r="X424" i="1"/>
  <c r="Y424" i="1"/>
  <c r="X422" i="1"/>
  <c r="Y422" i="1"/>
  <c r="X420" i="1"/>
  <c r="Y420" i="1"/>
  <c r="X418" i="1"/>
  <c r="Y418" i="1"/>
  <c r="X416" i="1"/>
  <c r="Y416" i="1"/>
  <c r="X414" i="1"/>
  <c r="Y414" i="1"/>
  <c r="X412" i="1"/>
  <c r="Y412" i="1"/>
  <c r="X410" i="1"/>
  <c r="Y410" i="1"/>
  <c r="X408" i="1"/>
  <c r="Y408" i="1"/>
  <c r="X406" i="1"/>
  <c r="Y406" i="1"/>
  <c r="X404" i="1"/>
  <c r="Y404" i="1"/>
  <c r="X402" i="1"/>
  <c r="Y402" i="1"/>
  <c r="X400" i="1"/>
  <c r="Y400" i="1"/>
  <c r="X398" i="1"/>
  <c r="Y398" i="1"/>
  <c r="X396" i="1"/>
  <c r="Y396" i="1"/>
  <c r="X394" i="1"/>
  <c r="Y394" i="1"/>
  <c r="X392" i="1"/>
  <c r="Y392" i="1"/>
  <c r="X390" i="1"/>
  <c r="Y390" i="1"/>
  <c r="X388" i="1"/>
  <c r="Y388" i="1"/>
  <c r="X386" i="1"/>
  <c r="Y386" i="1"/>
  <c r="X384" i="1"/>
  <c r="Y384" i="1"/>
  <c r="X382" i="1"/>
  <c r="Y382" i="1"/>
  <c r="X380" i="1"/>
  <c r="Y380" i="1"/>
  <c r="X378" i="1"/>
  <c r="Y378" i="1"/>
  <c r="X376" i="1"/>
  <c r="Y376" i="1"/>
  <c r="X374" i="1"/>
  <c r="Y374" i="1"/>
  <c r="X372" i="1"/>
  <c r="Y372" i="1"/>
  <c r="X370" i="1"/>
  <c r="Y370" i="1"/>
  <c r="X368" i="1"/>
  <c r="Y368" i="1"/>
  <c r="X366" i="1"/>
  <c r="Y366" i="1"/>
  <c r="X364" i="1"/>
  <c r="Y364" i="1"/>
  <c r="X362" i="1"/>
  <c r="Y362" i="1"/>
  <c r="X360" i="1"/>
  <c r="Y360" i="1"/>
  <c r="X358" i="1"/>
  <c r="Y358" i="1"/>
  <c r="X356" i="1"/>
  <c r="Y356" i="1"/>
  <c r="X354" i="1"/>
  <c r="Y354" i="1"/>
  <c r="X352" i="1"/>
  <c r="Y352" i="1"/>
  <c r="X350" i="1"/>
  <c r="Y350" i="1"/>
  <c r="X347" i="1"/>
  <c r="Y347" i="1"/>
  <c r="X345" i="1"/>
  <c r="Y345" i="1"/>
  <c r="X343" i="1"/>
  <c r="Y343" i="1"/>
  <c r="X341" i="1"/>
  <c r="Y341" i="1"/>
  <c r="X339" i="1"/>
  <c r="Y339" i="1"/>
  <c r="X338" i="1"/>
  <c r="Y338" i="1"/>
  <c r="X335" i="1"/>
  <c r="Y335" i="1"/>
  <c r="X333" i="1"/>
  <c r="Y333" i="1"/>
  <c r="X332" i="1"/>
  <c r="Y332" i="1"/>
  <c r="X331" i="1"/>
  <c r="Y331" i="1"/>
  <c r="X329" i="1"/>
  <c r="Y329" i="1"/>
  <c r="X328" i="1"/>
  <c r="Y328" i="1"/>
  <c r="X327" i="1"/>
  <c r="Y327" i="1"/>
  <c r="X325" i="1"/>
  <c r="Y325" i="1"/>
  <c r="X324" i="1"/>
  <c r="Y324" i="1"/>
  <c r="X323" i="1"/>
  <c r="Y323" i="1"/>
  <c r="X321" i="1"/>
  <c r="Y321" i="1"/>
  <c r="X320" i="1"/>
  <c r="Y320" i="1"/>
  <c r="X319" i="1"/>
  <c r="Y319" i="1"/>
  <c r="X317" i="1"/>
  <c r="Y317" i="1"/>
  <c r="X316" i="1"/>
  <c r="Y316" i="1"/>
  <c r="X315" i="1"/>
  <c r="Y315" i="1"/>
  <c r="X313" i="1"/>
  <c r="Y313" i="1"/>
  <c r="X312" i="1"/>
  <c r="Y312" i="1"/>
  <c r="X311" i="1"/>
  <c r="Y311" i="1"/>
  <c r="X309" i="1"/>
  <c r="Y309" i="1"/>
  <c r="X308" i="1"/>
  <c r="Y308" i="1"/>
  <c r="X307" i="1"/>
  <c r="Y307" i="1"/>
  <c r="X305" i="1"/>
  <c r="Y305" i="1"/>
  <c r="X304" i="1"/>
  <c r="Y304" i="1"/>
  <c r="X303" i="1"/>
  <c r="Y303" i="1"/>
  <c r="X301" i="1"/>
  <c r="Y301" i="1"/>
  <c r="X300" i="1"/>
  <c r="Y300" i="1"/>
  <c r="X299" i="1"/>
  <c r="Y299" i="1"/>
  <c r="X297" i="1"/>
  <c r="Y297" i="1"/>
  <c r="X296" i="1"/>
  <c r="Y296" i="1"/>
  <c r="X295" i="1"/>
  <c r="Y295" i="1"/>
  <c r="X293" i="1"/>
  <c r="Y293" i="1"/>
  <c r="X292" i="1"/>
  <c r="Y292" i="1"/>
  <c r="X291" i="1"/>
  <c r="Y291" i="1"/>
  <c r="X290" i="1"/>
  <c r="Y290" i="1"/>
  <c r="X289" i="1"/>
  <c r="Y289" i="1"/>
  <c r="X287" i="1"/>
  <c r="Y287" i="1"/>
  <c r="X285" i="1"/>
  <c r="Y285" i="1"/>
  <c r="X284" i="1"/>
  <c r="Y284" i="1"/>
  <c r="X283" i="1"/>
  <c r="Y283" i="1"/>
  <c r="X281" i="1"/>
  <c r="Y281" i="1"/>
  <c r="X280" i="1"/>
  <c r="Y280" i="1"/>
  <c r="X279" i="1"/>
  <c r="Y279" i="1"/>
  <c r="X277" i="1"/>
  <c r="Y277" i="1"/>
  <c r="X275" i="1"/>
  <c r="Y275" i="1"/>
  <c r="X274" i="1"/>
  <c r="Y274" i="1"/>
  <c r="X273" i="1"/>
  <c r="Y273" i="1"/>
  <c r="X271" i="1"/>
  <c r="Y271" i="1"/>
  <c r="X270" i="1"/>
  <c r="Y270" i="1"/>
  <c r="X269" i="1"/>
  <c r="Y269" i="1"/>
  <c r="X268" i="1"/>
  <c r="Y268" i="1"/>
  <c r="X267" i="1"/>
  <c r="Y267" i="1"/>
  <c r="X265" i="1"/>
  <c r="Y265" i="1"/>
  <c r="X264" i="1"/>
  <c r="Y264" i="1"/>
  <c r="X263" i="1"/>
  <c r="Y263" i="1"/>
  <c r="X261" i="1"/>
  <c r="Y261" i="1"/>
  <c r="X260" i="1"/>
  <c r="Y260" i="1"/>
  <c r="X259" i="1"/>
  <c r="Y259" i="1"/>
  <c r="X258" i="1"/>
  <c r="Y258" i="1"/>
  <c r="X257" i="1"/>
  <c r="Y257" i="1"/>
  <c r="X255" i="1"/>
  <c r="Y255" i="1"/>
  <c r="X253" i="1"/>
  <c r="Y253" i="1"/>
  <c r="X252" i="1"/>
  <c r="Y252" i="1"/>
  <c r="X251" i="1"/>
  <c r="Y251" i="1"/>
  <c r="X249" i="1"/>
  <c r="Y249" i="1"/>
  <c r="X248" i="1"/>
  <c r="Y248" i="1"/>
  <c r="X247" i="1"/>
  <c r="Y247" i="1"/>
  <c r="X245" i="1"/>
  <c r="Y245" i="1"/>
  <c r="X243" i="1"/>
  <c r="Y243" i="1"/>
  <c r="X242" i="1"/>
  <c r="Y242" i="1"/>
  <c r="X241" i="1"/>
  <c r="Y241" i="1"/>
  <c r="X239" i="1"/>
  <c r="Y239" i="1"/>
  <c r="X238" i="1"/>
  <c r="Y238" i="1"/>
  <c r="X237" i="1"/>
  <c r="Y237" i="1"/>
  <c r="X236" i="1"/>
  <c r="Y236" i="1"/>
  <c r="X235" i="1"/>
  <c r="Y235" i="1"/>
  <c r="X233" i="1"/>
  <c r="Y233" i="1"/>
  <c r="X232" i="1"/>
  <c r="Y232" i="1"/>
  <c r="X231" i="1"/>
  <c r="Y231" i="1"/>
  <c r="X229" i="1"/>
  <c r="Y229" i="1"/>
  <c r="X228" i="1"/>
  <c r="Y228" i="1"/>
  <c r="X227" i="1"/>
  <c r="Y227" i="1"/>
  <c r="X226" i="1"/>
  <c r="Y226" i="1"/>
  <c r="X225" i="1"/>
  <c r="Y225" i="1"/>
  <c r="X223" i="1"/>
  <c r="Y223" i="1"/>
  <c r="X221" i="1"/>
  <c r="Y221" i="1"/>
  <c r="X220" i="1"/>
  <c r="Y220" i="1"/>
  <c r="X219" i="1"/>
  <c r="Y219" i="1"/>
  <c r="X217" i="1"/>
  <c r="Y217" i="1"/>
  <c r="X216" i="1"/>
  <c r="Y216" i="1"/>
  <c r="X215" i="1"/>
  <c r="Y215" i="1"/>
  <c r="X213" i="1"/>
  <c r="Y213" i="1"/>
  <c r="X211" i="1"/>
  <c r="Y211" i="1"/>
  <c r="X210" i="1"/>
  <c r="Y210" i="1"/>
  <c r="X209" i="1"/>
  <c r="Y209" i="1"/>
  <c r="X207" i="1"/>
  <c r="Y207" i="1"/>
  <c r="X206" i="1"/>
  <c r="Y206" i="1"/>
  <c r="X205" i="1"/>
  <c r="Y205" i="1"/>
  <c r="X204" i="1"/>
  <c r="Y204" i="1"/>
  <c r="X203" i="1"/>
  <c r="Y203" i="1"/>
  <c r="X201" i="1"/>
  <c r="Y201" i="1"/>
  <c r="X200" i="1"/>
  <c r="Y200" i="1"/>
  <c r="X199" i="1"/>
  <c r="Y199" i="1"/>
  <c r="X197" i="1"/>
  <c r="Y197" i="1"/>
  <c r="X196" i="1"/>
  <c r="Y196" i="1"/>
  <c r="X195" i="1"/>
  <c r="Y195" i="1"/>
  <c r="X194" i="1"/>
  <c r="Y194" i="1"/>
  <c r="X193" i="1"/>
  <c r="Y193" i="1"/>
  <c r="X191" i="1"/>
  <c r="Y191" i="1"/>
  <c r="X189" i="1"/>
  <c r="Y189" i="1"/>
  <c r="X188" i="1"/>
  <c r="Y188" i="1"/>
  <c r="X187" i="1"/>
  <c r="Y187" i="1"/>
  <c r="X185" i="1"/>
  <c r="Y185" i="1"/>
  <c r="X184" i="1"/>
  <c r="Y184" i="1"/>
  <c r="X183" i="1"/>
  <c r="Y183" i="1"/>
  <c r="X181" i="1"/>
  <c r="Y181" i="1"/>
  <c r="X179" i="1"/>
  <c r="Y179" i="1"/>
  <c r="X178" i="1"/>
  <c r="Y178" i="1"/>
  <c r="X177" i="1"/>
  <c r="Y177" i="1"/>
  <c r="X175" i="1"/>
  <c r="Y175" i="1"/>
  <c r="X174" i="1"/>
  <c r="Y174" i="1"/>
  <c r="X173" i="1"/>
  <c r="Y173" i="1"/>
  <c r="X172" i="1"/>
  <c r="Y172" i="1"/>
  <c r="X171" i="1"/>
  <c r="Y171" i="1"/>
  <c r="X169" i="1"/>
  <c r="Y169" i="1"/>
  <c r="X168" i="1"/>
  <c r="Y168" i="1"/>
  <c r="X167" i="1"/>
  <c r="Y167" i="1"/>
  <c r="X165" i="1"/>
  <c r="Y165" i="1"/>
  <c r="X164" i="1"/>
  <c r="Y164" i="1"/>
  <c r="X163" i="1"/>
  <c r="Y163" i="1"/>
  <c r="X162" i="1"/>
  <c r="Y162" i="1"/>
  <c r="X161" i="1"/>
  <c r="Y161" i="1"/>
  <c r="X159" i="1"/>
  <c r="Y159" i="1"/>
  <c r="X157" i="1"/>
  <c r="Y157" i="1"/>
  <c r="X156" i="1"/>
  <c r="Y156" i="1"/>
  <c r="X155" i="1"/>
  <c r="Y155" i="1"/>
  <c r="X153" i="1"/>
  <c r="Y153" i="1"/>
  <c r="X152" i="1"/>
  <c r="Y152" i="1"/>
  <c r="X151" i="1"/>
  <c r="Y151" i="1"/>
  <c r="X149" i="1"/>
  <c r="Y149" i="1"/>
  <c r="X147" i="1"/>
  <c r="Y147" i="1"/>
  <c r="X146" i="1"/>
  <c r="Y146" i="1"/>
  <c r="X145" i="1"/>
  <c r="Y145" i="1"/>
  <c r="X143" i="1"/>
  <c r="Y143" i="1"/>
  <c r="X142" i="1"/>
  <c r="Y142" i="1"/>
  <c r="X141" i="1"/>
  <c r="Y141" i="1"/>
  <c r="X140" i="1"/>
  <c r="Y140" i="1"/>
  <c r="X139" i="1"/>
  <c r="Y139" i="1"/>
  <c r="X137" i="1"/>
  <c r="Y137" i="1"/>
  <c r="X136" i="1"/>
  <c r="Y136" i="1"/>
  <c r="X135" i="1"/>
  <c r="Y135" i="1"/>
  <c r="X133" i="1"/>
  <c r="Y133" i="1"/>
  <c r="X132" i="1"/>
  <c r="Y132" i="1"/>
  <c r="X131" i="1"/>
  <c r="Y131" i="1"/>
  <c r="X130" i="1"/>
  <c r="Y130" i="1"/>
  <c r="X129" i="1"/>
  <c r="Y129" i="1"/>
  <c r="X127" i="1"/>
  <c r="Y127" i="1"/>
  <c r="X125" i="1"/>
  <c r="Y125" i="1"/>
  <c r="X124" i="1"/>
  <c r="Y124" i="1"/>
  <c r="X123" i="1"/>
  <c r="Y123" i="1"/>
  <c r="X121" i="1"/>
  <c r="Y121" i="1"/>
  <c r="X120" i="1"/>
  <c r="Y120" i="1"/>
  <c r="X119" i="1"/>
  <c r="Y119" i="1"/>
  <c r="X117" i="1"/>
  <c r="Y117" i="1"/>
  <c r="X115" i="1"/>
  <c r="Y115" i="1"/>
  <c r="X114" i="1"/>
  <c r="Y114" i="1"/>
  <c r="X113" i="1"/>
  <c r="Y113" i="1"/>
  <c r="X111" i="1"/>
  <c r="Y111" i="1"/>
  <c r="X110" i="1"/>
  <c r="Y110" i="1"/>
  <c r="X109" i="1"/>
  <c r="Y109" i="1"/>
  <c r="X108" i="1"/>
  <c r="Y108" i="1"/>
  <c r="X107" i="1"/>
  <c r="Y107" i="1"/>
  <c r="X105" i="1"/>
  <c r="Y105" i="1"/>
  <c r="X104" i="1"/>
  <c r="Y104" i="1"/>
  <c r="X103" i="1"/>
  <c r="Y103" i="1"/>
  <c r="X101" i="1"/>
  <c r="Y101" i="1"/>
  <c r="X100" i="1"/>
  <c r="Y100" i="1"/>
  <c r="X99" i="1"/>
  <c r="Y99" i="1"/>
  <c r="X98" i="1"/>
  <c r="Y98" i="1"/>
  <c r="X97" i="1"/>
  <c r="Y97" i="1"/>
  <c r="Y471" i="1"/>
  <c r="Y439" i="1"/>
  <c r="Y407" i="1"/>
  <c r="Y375" i="1"/>
  <c r="Y340" i="1"/>
  <c r="Y272" i="1"/>
  <c r="Y244" i="1"/>
  <c r="X214" i="1"/>
  <c r="Y186" i="1"/>
  <c r="Y158" i="1"/>
  <c r="Y128" i="1"/>
  <c r="X102" i="1"/>
  <c r="Y16" i="1"/>
  <c r="Y82" i="1"/>
  <c r="Y72" i="1"/>
  <c r="Y50" i="1"/>
  <c r="Y40" i="1"/>
  <c r="Y92" i="1"/>
  <c r="Y60" i="1"/>
  <c r="Y28" i="1"/>
  <c r="Y78" i="1"/>
  <c r="Y68" i="1"/>
  <c r="Y46" i="1"/>
  <c r="Y36" i="1"/>
  <c r="X95" i="1"/>
  <c r="Y95" i="1"/>
  <c r="X93" i="1"/>
  <c r="Y93" i="1"/>
  <c r="X91" i="1"/>
  <c r="Y91" i="1"/>
  <c r="X89" i="1"/>
  <c r="Y89" i="1"/>
  <c r="X87" i="1"/>
  <c r="Y87" i="1"/>
  <c r="X85" i="1"/>
  <c r="Y85" i="1"/>
  <c r="X83" i="1"/>
  <c r="Y83" i="1"/>
  <c r="X81" i="1"/>
  <c r="Y81" i="1"/>
  <c r="X79" i="1"/>
  <c r="Y79" i="1"/>
  <c r="X77" i="1"/>
  <c r="Y77" i="1"/>
  <c r="X75" i="1"/>
  <c r="Y75" i="1"/>
  <c r="X73" i="1"/>
  <c r="Y73" i="1"/>
  <c r="X71" i="1"/>
  <c r="Y71" i="1"/>
  <c r="X69" i="1"/>
  <c r="Y69" i="1"/>
  <c r="X67" i="1"/>
  <c r="Y67" i="1"/>
  <c r="X65" i="1"/>
  <c r="Y65" i="1"/>
  <c r="X63" i="1"/>
  <c r="Y63" i="1"/>
  <c r="X61" i="1"/>
  <c r="Y61" i="1"/>
  <c r="X59" i="1"/>
  <c r="Y59" i="1"/>
  <c r="X57" i="1"/>
  <c r="Y57" i="1"/>
  <c r="X55" i="1"/>
  <c r="Y55" i="1"/>
  <c r="X53" i="1"/>
  <c r="Y53" i="1"/>
  <c r="X51" i="1"/>
  <c r="Y51" i="1"/>
  <c r="X49" i="1"/>
  <c r="Y49" i="1"/>
  <c r="X47" i="1"/>
  <c r="Y47" i="1"/>
  <c r="X45" i="1"/>
  <c r="Y45" i="1"/>
  <c r="X43" i="1"/>
  <c r="Y43" i="1"/>
  <c r="X41" i="1"/>
  <c r="Y41" i="1"/>
  <c r="X39" i="1"/>
  <c r="Y39" i="1"/>
  <c r="X37" i="1"/>
  <c r="Y37" i="1"/>
  <c r="X35" i="1"/>
  <c r="Y35" i="1"/>
  <c r="X33" i="1"/>
  <c r="Y33" i="1"/>
  <c r="X31" i="1"/>
  <c r="Y31" i="1"/>
  <c r="X29" i="1"/>
  <c r="Y29" i="1"/>
  <c r="X27" i="1"/>
  <c r="Y27" i="1"/>
  <c r="X25" i="1"/>
  <c r="Y25" i="1"/>
  <c r="X23" i="1"/>
  <c r="Y23" i="1"/>
  <c r="X21" i="1"/>
  <c r="Y21" i="1"/>
  <c r="Y88" i="1"/>
  <c r="Y66" i="1"/>
  <c r="Y56" i="1"/>
  <c r="Y34" i="1"/>
  <c r="Y24" i="1"/>
  <c r="Y76" i="1"/>
  <c r="Y44" i="1"/>
  <c r="Y8" i="1"/>
  <c r="Y7" i="1"/>
  <c r="S107" i="1"/>
  <c r="R331" i="1"/>
  <c r="S474" i="1"/>
  <c r="R61" i="1"/>
  <c r="N448" i="1"/>
  <c r="P154" i="1"/>
  <c r="BB154" i="1" s="1"/>
  <c r="S431" i="1"/>
  <c r="R368" i="1"/>
  <c r="P402" i="1"/>
  <c r="BB402" i="1" s="1"/>
  <c r="P495" i="1"/>
  <c r="BB495" i="1" s="1"/>
  <c r="P177" i="1"/>
  <c r="BB177" i="1" s="1"/>
  <c r="P342" i="1"/>
  <c r="BB342" i="1" s="1"/>
  <c r="P340" i="1"/>
  <c r="BB340" i="1" s="1"/>
  <c r="P323" i="1"/>
  <c r="BB323" i="1" s="1"/>
  <c r="R471" i="1"/>
  <c r="P441" i="1"/>
  <c r="BB441" i="1" s="1"/>
  <c r="R423" i="1"/>
  <c r="P331" i="1"/>
  <c r="BB331" i="1" s="1"/>
  <c r="S325" i="1"/>
  <c r="S290" i="1"/>
  <c r="P128" i="1"/>
  <c r="BB128" i="1" s="1"/>
  <c r="N423" i="1"/>
  <c r="R356" i="1"/>
  <c r="R325" i="1"/>
  <c r="R265" i="1"/>
  <c r="N265" i="1"/>
  <c r="R232" i="1"/>
  <c r="P125" i="1"/>
  <c r="BB125" i="1" s="1"/>
  <c r="S310" i="1"/>
  <c r="P249" i="1"/>
  <c r="BB249" i="1" s="1"/>
  <c r="P247" i="1"/>
  <c r="BB247" i="1" s="1"/>
  <c r="P116" i="1"/>
  <c r="BB116" i="1" s="1"/>
  <c r="R310" i="1"/>
  <c r="N431" i="1"/>
  <c r="R394" i="1"/>
  <c r="P347" i="1"/>
  <c r="BB347" i="1" s="1"/>
  <c r="P48" i="1"/>
  <c r="BB48" i="1" s="1"/>
  <c r="P274" i="1"/>
  <c r="BB274" i="1" s="1"/>
  <c r="N394" i="1"/>
  <c r="S364" i="1"/>
  <c r="S333" i="1"/>
  <c r="P257" i="1"/>
  <c r="BB257" i="1" s="1"/>
  <c r="P202" i="1"/>
  <c r="BB202" i="1" s="1"/>
  <c r="R175" i="1"/>
  <c r="P190" i="1"/>
  <c r="BB190" i="1" s="1"/>
  <c r="P168" i="1"/>
  <c r="BB168" i="1" s="1"/>
  <c r="P117" i="1"/>
  <c r="BB117" i="1" s="1"/>
  <c r="P234" i="1"/>
  <c r="BB234" i="1" s="1"/>
  <c r="S481" i="1"/>
  <c r="N412" i="1"/>
  <c r="R481" i="1"/>
  <c r="N410" i="1"/>
  <c r="S377" i="1"/>
  <c r="S298" i="1"/>
  <c r="P287" i="1"/>
  <c r="BB287" i="1" s="1"/>
  <c r="S256" i="1"/>
  <c r="S66" i="1"/>
  <c r="P465" i="1"/>
  <c r="BB465" i="1" s="1"/>
  <c r="P303" i="1"/>
  <c r="BB303" i="1" s="1"/>
  <c r="P377" i="1"/>
  <c r="BB377" i="1" s="1"/>
  <c r="R474" i="1"/>
  <c r="R290" i="1"/>
  <c r="S249" i="1"/>
  <c r="S171" i="1"/>
  <c r="S125" i="1"/>
  <c r="P437" i="1"/>
  <c r="BB437" i="1" s="1"/>
  <c r="P405" i="1"/>
  <c r="BB405" i="1" s="1"/>
  <c r="S399" i="1"/>
  <c r="P389" i="1"/>
  <c r="BB389" i="1" s="1"/>
  <c r="R249" i="1"/>
  <c r="R171" i="1"/>
  <c r="P37" i="1"/>
  <c r="BB37" i="1" s="1"/>
  <c r="R314" i="1"/>
  <c r="S190" i="1"/>
  <c r="N78" i="1"/>
  <c r="N154" i="1"/>
  <c r="R66" i="1"/>
  <c r="P486" i="1"/>
  <c r="BB486" i="1" s="1"/>
  <c r="N386" i="1"/>
  <c r="N368" i="1"/>
  <c r="P350" i="1"/>
  <c r="BB350" i="1" s="1"/>
  <c r="N314" i="1"/>
  <c r="R298" i="1"/>
  <c r="P180" i="1"/>
  <c r="BB180" i="1" s="1"/>
  <c r="S110" i="1"/>
  <c r="P57" i="1"/>
  <c r="BB57" i="1" s="1"/>
  <c r="R42" i="1"/>
  <c r="P29" i="1"/>
  <c r="BB29" i="1" s="1"/>
  <c r="R24" i="1"/>
  <c r="P482" i="1"/>
  <c r="BB482" i="1" s="1"/>
  <c r="N24" i="1"/>
  <c r="N500" i="1"/>
  <c r="P491" i="1"/>
  <c r="BB491" i="1" s="1"/>
  <c r="R416" i="1"/>
  <c r="R364" i="1"/>
  <c r="S353" i="1"/>
  <c r="P324" i="1"/>
  <c r="BB324" i="1" s="1"/>
  <c r="P312" i="1"/>
  <c r="BB312" i="1" s="1"/>
  <c r="P308" i="1"/>
  <c r="BB308" i="1" s="1"/>
  <c r="P288" i="1"/>
  <c r="BB288" i="1" s="1"/>
  <c r="P260" i="1"/>
  <c r="BB260" i="1" s="1"/>
  <c r="N221" i="1"/>
  <c r="S182" i="1"/>
  <c r="N175" i="1"/>
  <c r="P153" i="1"/>
  <c r="BB153" i="1" s="1"/>
  <c r="P146" i="1"/>
  <c r="BB146" i="1" s="1"/>
  <c r="R107" i="1"/>
  <c r="S73" i="1"/>
  <c r="P66" i="1"/>
  <c r="BB66" i="1" s="1"/>
  <c r="N462" i="1"/>
  <c r="N416" i="1"/>
  <c r="R362" i="1"/>
  <c r="S345" i="1"/>
  <c r="N328" i="1"/>
  <c r="S316" i="1"/>
  <c r="S282" i="1"/>
  <c r="S257" i="1"/>
  <c r="S180" i="1"/>
  <c r="S154" i="1"/>
  <c r="N73" i="1"/>
  <c r="S57" i="1"/>
  <c r="R450" i="1"/>
  <c r="P431" i="1"/>
  <c r="BB431" i="1" s="1"/>
  <c r="P423" i="1"/>
  <c r="BB423" i="1" s="1"/>
  <c r="P420" i="1"/>
  <c r="BB420" i="1" s="1"/>
  <c r="P410" i="1"/>
  <c r="BB410" i="1" s="1"/>
  <c r="N345" i="1"/>
  <c r="P338" i="1"/>
  <c r="BB338" i="1" s="1"/>
  <c r="P316" i="1"/>
  <c r="BB316" i="1" s="1"/>
  <c r="N282" i="1"/>
  <c r="R180" i="1"/>
  <c r="S29" i="1"/>
  <c r="N473" i="1"/>
  <c r="R473" i="1"/>
  <c r="S473" i="1"/>
  <c r="N360" i="1"/>
  <c r="R360" i="1"/>
  <c r="S360" i="1"/>
  <c r="P129" i="1"/>
  <c r="BB129" i="1" s="1"/>
  <c r="P449" i="1"/>
  <c r="BB449" i="1" s="1"/>
  <c r="P360" i="1"/>
  <c r="BB360" i="1" s="1"/>
  <c r="N294" i="1"/>
  <c r="R294" i="1"/>
  <c r="S294" i="1"/>
  <c r="R167" i="1"/>
  <c r="S167" i="1"/>
  <c r="P300" i="1"/>
  <c r="BB300" i="1" s="1"/>
  <c r="N151" i="1"/>
  <c r="R151" i="1"/>
  <c r="S151" i="1"/>
  <c r="P109" i="1"/>
  <c r="BB109" i="1" s="1"/>
  <c r="N130" i="1"/>
  <c r="R130" i="1"/>
  <c r="S130" i="1"/>
  <c r="P484" i="1"/>
  <c r="BB484" i="1" s="1"/>
  <c r="P233" i="1"/>
  <c r="BB233" i="1" s="1"/>
  <c r="R70" i="1"/>
  <c r="S70" i="1"/>
  <c r="P70" i="1"/>
  <c r="BB70" i="1" s="1"/>
  <c r="P383" i="1"/>
  <c r="BB383" i="1" s="1"/>
  <c r="R300" i="1"/>
  <c r="S300" i="1"/>
  <c r="N456" i="1"/>
  <c r="R456" i="1"/>
  <c r="P436" i="1"/>
  <c r="BB436" i="1" s="1"/>
  <c r="P292" i="1"/>
  <c r="BB292" i="1" s="1"/>
  <c r="S455" i="1"/>
  <c r="R455" i="1"/>
  <c r="S414" i="1"/>
  <c r="N414" i="1"/>
  <c r="R414" i="1"/>
  <c r="R389" i="1"/>
  <c r="S389" i="1"/>
  <c r="N380" i="1"/>
  <c r="R380" i="1"/>
  <c r="S380" i="1"/>
  <c r="S277" i="1"/>
  <c r="N277" i="1"/>
  <c r="R277" i="1"/>
  <c r="P62" i="1"/>
  <c r="BB62" i="1" s="1"/>
  <c r="R213" i="1"/>
  <c r="N213" i="1"/>
  <c r="N449" i="1"/>
  <c r="R449" i="1"/>
  <c r="S449" i="1"/>
  <c r="P319" i="1"/>
  <c r="BB319" i="1" s="1"/>
  <c r="P130" i="1"/>
  <c r="BB130" i="1" s="1"/>
  <c r="N28" i="1"/>
  <c r="R28" i="1"/>
  <c r="S28" i="1"/>
  <c r="P44" i="1"/>
  <c r="BB44" i="1" s="1"/>
  <c r="R488" i="1"/>
  <c r="S488" i="1"/>
  <c r="R436" i="1"/>
  <c r="N436" i="1"/>
  <c r="P259" i="1"/>
  <c r="BB259" i="1" s="1"/>
  <c r="N479" i="1"/>
  <c r="R479" i="1"/>
  <c r="S479" i="1"/>
  <c r="N466" i="1"/>
  <c r="R466" i="1"/>
  <c r="P374" i="1"/>
  <c r="BB374" i="1" s="1"/>
  <c r="S338" i="1"/>
  <c r="N338" i="1"/>
  <c r="R338" i="1"/>
  <c r="P277" i="1"/>
  <c r="BB277" i="1" s="1"/>
  <c r="P219" i="1"/>
  <c r="BB219" i="1" s="1"/>
  <c r="N160" i="1"/>
  <c r="S160" i="1"/>
  <c r="R160" i="1"/>
  <c r="S142" i="1"/>
  <c r="N142" i="1"/>
  <c r="R142" i="1"/>
  <c r="N39" i="1"/>
  <c r="S39" i="1"/>
  <c r="R408" i="1"/>
  <c r="N408" i="1"/>
  <c r="R383" i="1"/>
  <c r="N383" i="1"/>
  <c r="S383" i="1"/>
  <c r="N427" i="1"/>
  <c r="S427" i="1"/>
  <c r="N81" i="1"/>
  <c r="R81" i="1"/>
  <c r="S81" i="1"/>
  <c r="P433" i="1"/>
  <c r="BB433" i="1" s="1"/>
  <c r="P366" i="1"/>
  <c r="BB366" i="1" s="1"/>
  <c r="N441" i="1"/>
  <c r="R441" i="1"/>
  <c r="S441" i="1"/>
  <c r="R402" i="1"/>
  <c r="N402" i="1"/>
  <c r="R400" i="1"/>
  <c r="R287" i="1"/>
  <c r="N287" i="1"/>
  <c r="N274" i="1"/>
  <c r="R274" i="1"/>
  <c r="N247" i="1"/>
  <c r="R247" i="1"/>
  <c r="S247" i="1"/>
  <c r="P196" i="1"/>
  <c r="BB196" i="1" s="1"/>
  <c r="P160" i="1"/>
  <c r="BB160" i="1" s="1"/>
  <c r="P142" i="1"/>
  <c r="BB142" i="1" s="1"/>
  <c r="P120" i="1"/>
  <c r="BB120" i="1" s="1"/>
  <c r="P119" i="1"/>
  <c r="BB119" i="1" s="1"/>
  <c r="N70" i="1"/>
  <c r="P183" i="1"/>
  <c r="BB183" i="1" s="1"/>
  <c r="P167" i="1"/>
  <c r="BB167" i="1" s="1"/>
  <c r="P353" i="1"/>
  <c r="BB353" i="1" s="1"/>
  <c r="P85" i="1"/>
  <c r="BB85" i="1" s="1"/>
  <c r="P67" i="1"/>
  <c r="BB67" i="1" s="1"/>
  <c r="S499" i="1"/>
  <c r="P453" i="1"/>
  <c r="BB453" i="1" s="1"/>
  <c r="P445" i="1"/>
  <c r="BB445" i="1" s="1"/>
  <c r="P357" i="1"/>
  <c r="BB357" i="1" s="1"/>
  <c r="N356" i="1"/>
  <c r="P335" i="1"/>
  <c r="BB335" i="1" s="1"/>
  <c r="N313" i="1"/>
  <c r="P264" i="1"/>
  <c r="BB264" i="1" s="1"/>
  <c r="P232" i="1"/>
  <c r="BB232" i="1" s="1"/>
  <c r="P231" i="1"/>
  <c r="BB231" i="1" s="1"/>
  <c r="N174" i="1"/>
  <c r="P171" i="1"/>
  <c r="BB171" i="1" s="1"/>
  <c r="P163" i="1"/>
  <c r="BB163" i="1" s="1"/>
  <c r="P131" i="1"/>
  <c r="BB131" i="1" s="1"/>
  <c r="P115" i="1"/>
  <c r="BB115" i="1" s="1"/>
  <c r="R110" i="1"/>
  <c r="P90" i="1"/>
  <c r="BB90" i="1" s="1"/>
  <c r="P83" i="1"/>
  <c r="BB83" i="1" s="1"/>
  <c r="P194" i="1"/>
  <c r="BB194" i="1" s="1"/>
  <c r="P195" i="1"/>
  <c r="BB195" i="1" s="1"/>
  <c r="P272" i="1"/>
  <c r="BB272" i="1" s="1"/>
  <c r="P265" i="1"/>
  <c r="BB265" i="1" s="1"/>
  <c r="P191" i="1"/>
  <c r="BB191" i="1" s="1"/>
  <c r="P468" i="1"/>
  <c r="BB468" i="1" s="1"/>
  <c r="P386" i="1"/>
  <c r="BB386" i="1" s="1"/>
  <c r="P376" i="1"/>
  <c r="BB376" i="1" s="1"/>
  <c r="S331" i="1"/>
  <c r="P314" i="1"/>
  <c r="BB314" i="1" s="1"/>
  <c r="P310" i="1"/>
  <c r="BB310" i="1" s="1"/>
  <c r="P302" i="1"/>
  <c r="BB302" i="1" s="1"/>
  <c r="P295" i="1"/>
  <c r="BB295" i="1" s="1"/>
  <c r="P269" i="1"/>
  <c r="BB269" i="1" s="1"/>
  <c r="P239" i="1"/>
  <c r="BB239" i="1" s="1"/>
  <c r="N464" i="1"/>
  <c r="R464" i="1"/>
  <c r="N238" i="1"/>
  <c r="S238" i="1"/>
  <c r="N77" i="1"/>
  <c r="R77" i="1"/>
  <c r="S77" i="1"/>
  <c r="P457" i="1"/>
  <c r="BB457" i="1" s="1"/>
  <c r="P237" i="1"/>
  <c r="BB237" i="1" s="1"/>
  <c r="P205" i="1"/>
  <c r="BB205" i="1" s="1"/>
  <c r="R192" i="1"/>
  <c r="N192" i="1"/>
  <c r="S179" i="1"/>
  <c r="N179" i="1"/>
  <c r="R179" i="1"/>
  <c r="P60" i="1"/>
  <c r="BB60" i="1" s="1"/>
  <c r="S36" i="1"/>
  <c r="N36" i="1"/>
  <c r="R36" i="1"/>
  <c r="P382" i="1"/>
  <c r="BB382" i="1" s="1"/>
  <c r="S382" i="1"/>
  <c r="P82" i="1"/>
  <c r="BB82" i="1" s="1"/>
  <c r="P452" i="1"/>
  <c r="BB452" i="1" s="1"/>
  <c r="S352" i="1"/>
  <c r="N352" i="1"/>
  <c r="R352" i="1"/>
  <c r="P330" i="1"/>
  <c r="BB330" i="1" s="1"/>
  <c r="P172" i="1"/>
  <c r="BB172" i="1" s="1"/>
  <c r="N60" i="1"/>
  <c r="R60" i="1"/>
  <c r="S60" i="1"/>
  <c r="P428" i="1"/>
  <c r="BB428" i="1" s="1"/>
  <c r="P387" i="1"/>
  <c r="BB387" i="1" s="1"/>
  <c r="P354" i="1"/>
  <c r="BB354" i="1" s="1"/>
  <c r="N216" i="1"/>
  <c r="R216" i="1"/>
  <c r="N185" i="1"/>
  <c r="R185" i="1"/>
  <c r="R475" i="1"/>
  <c r="N475" i="1"/>
  <c r="P415" i="1"/>
  <c r="BB415" i="1" s="1"/>
  <c r="R396" i="1"/>
  <c r="S396" i="1"/>
  <c r="P365" i="1"/>
  <c r="BB365" i="1" s="1"/>
  <c r="P318" i="1"/>
  <c r="BB318" i="1" s="1"/>
  <c r="P178" i="1"/>
  <c r="BB178" i="1" s="1"/>
  <c r="O176" i="1"/>
  <c r="BG176" i="1" s="1"/>
  <c r="BH176" i="1" s="1"/>
  <c r="P400" i="1"/>
  <c r="BB400" i="1" s="1"/>
  <c r="P311" i="1"/>
  <c r="BB311" i="1" s="1"/>
  <c r="R215" i="1"/>
  <c r="S215" i="1"/>
  <c r="P118" i="1"/>
  <c r="BB118" i="1" s="1"/>
  <c r="N104" i="1"/>
  <c r="P104" i="1"/>
  <c r="BB104" i="1" s="1"/>
  <c r="P456" i="1"/>
  <c r="BB456" i="1" s="1"/>
  <c r="R404" i="1"/>
  <c r="N404" i="1"/>
  <c r="S371" i="1"/>
  <c r="P351" i="1"/>
  <c r="BB351" i="1" s="1"/>
  <c r="N315" i="1"/>
  <c r="R315" i="1"/>
  <c r="R284" i="1"/>
  <c r="S284" i="1"/>
  <c r="S223" i="1"/>
  <c r="R223" i="1"/>
  <c r="R176" i="1"/>
  <c r="S176" i="1"/>
  <c r="P32" i="1"/>
  <c r="BB32" i="1" s="1"/>
  <c r="S496" i="1"/>
  <c r="P474" i="1"/>
  <c r="BB474" i="1" s="1"/>
  <c r="P381" i="1"/>
  <c r="BB381" i="1" s="1"/>
  <c r="P368" i="1"/>
  <c r="BB368" i="1" s="1"/>
  <c r="N339" i="1"/>
  <c r="R339" i="1"/>
  <c r="R336" i="1"/>
  <c r="S336" i="1"/>
  <c r="P284" i="1"/>
  <c r="BB284" i="1" s="1"/>
  <c r="P200" i="1"/>
  <c r="BB200" i="1" s="1"/>
  <c r="P181" i="1"/>
  <c r="BB181" i="1" s="1"/>
  <c r="P40" i="1"/>
  <c r="BB40" i="1" s="1"/>
  <c r="S472" i="1"/>
  <c r="N472" i="1"/>
  <c r="N460" i="1"/>
  <c r="R460" i="1"/>
  <c r="S457" i="1"/>
  <c r="P455" i="1"/>
  <c r="BB455" i="1" s="1"/>
  <c r="P443" i="1"/>
  <c r="BB443" i="1" s="1"/>
  <c r="P440" i="1"/>
  <c r="BB440" i="1" s="1"/>
  <c r="N425" i="1"/>
  <c r="R425" i="1"/>
  <c r="S425" i="1"/>
  <c r="N417" i="1"/>
  <c r="S417" i="1"/>
  <c r="R387" i="1"/>
  <c r="N384" i="1"/>
  <c r="S384" i="1"/>
  <c r="P373" i="1"/>
  <c r="BB373" i="1" s="1"/>
  <c r="S361" i="1"/>
  <c r="N354" i="1"/>
  <c r="P339" i="1"/>
  <c r="BB339" i="1" s="1"/>
  <c r="S330" i="1"/>
  <c r="S271" i="1"/>
  <c r="R271" i="1"/>
  <c r="R170" i="1"/>
  <c r="N170" i="1"/>
  <c r="N164" i="1"/>
  <c r="N112" i="1"/>
  <c r="R112" i="1"/>
  <c r="S112" i="1"/>
  <c r="N111" i="1"/>
  <c r="P79" i="1"/>
  <c r="BB79" i="1" s="1"/>
  <c r="S392" i="1"/>
  <c r="N392" i="1"/>
  <c r="N433" i="1"/>
  <c r="R433" i="1"/>
  <c r="S433" i="1"/>
  <c r="R415" i="1"/>
  <c r="S415" i="1"/>
  <c r="N318" i="1"/>
  <c r="R318" i="1"/>
  <c r="S318" i="1"/>
  <c r="P483" i="1"/>
  <c r="BB483" i="1" s="1"/>
  <c r="S452" i="1"/>
  <c r="R452" i="1"/>
  <c r="N369" i="1"/>
  <c r="S369" i="1"/>
  <c r="P317" i="1"/>
  <c r="BB317" i="1" s="1"/>
  <c r="N266" i="1"/>
  <c r="R266" i="1"/>
  <c r="P216" i="1"/>
  <c r="BB216" i="1" s="1"/>
  <c r="N184" i="1"/>
  <c r="R184" i="1"/>
  <c r="P179" i="1"/>
  <c r="BB179" i="1" s="1"/>
  <c r="R172" i="1"/>
  <c r="S172" i="1"/>
  <c r="S118" i="1"/>
  <c r="N118" i="1"/>
  <c r="R118" i="1"/>
  <c r="P36" i="1"/>
  <c r="BB36" i="1" s="1"/>
  <c r="P26" i="1"/>
  <c r="BB26" i="1" s="1"/>
  <c r="P448" i="1"/>
  <c r="BB448" i="1" s="1"/>
  <c r="P412" i="1"/>
  <c r="BB412" i="1" s="1"/>
  <c r="P396" i="1"/>
  <c r="BB396" i="1" s="1"/>
  <c r="P378" i="1"/>
  <c r="BB378" i="1" s="1"/>
  <c r="P369" i="1"/>
  <c r="BB369" i="1" s="1"/>
  <c r="P299" i="1"/>
  <c r="BB299" i="1" s="1"/>
  <c r="P266" i="1"/>
  <c r="BB266" i="1" s="1"/>
  <c r="R252" i="1"/>
  <c r="N252" i="1"/>
  <c r="R152" i="1"/>
  <c r="S152" i="1"/>
  <c r="R141" i="1"/>
  <c r="S141" i="1"/>
  <c r="N94" i="1"/>
  <c r="R94" i="1"/>
  <c r="R32" i="1"/>
  <c r="N32" i="1"/>
  <c r="P469" i="1"/>
  <c r="BB469" i="1" s="1"/>
  <c r="S354" i="1"/>
  <c r="P352" i="1"/>
  <c r="BB352" i="1" s="1"/>
  <c r="N200" i="1"/>
  <c r="S200" i="1"/>
  <c r="R200" i="1"/>
  <c r="S164" i="1"/>
  <c r="P152" i="1"/>
  <c r="BB152" i="1" s="1"/>
  <c r="P444" i="1"/>
  <c r="BB444" i="1" s="1"/>
  <c r="N444" i="1"/>
  <c r="R440" i="1"/>
  <c r="S440" i="1"/>
  <c r="P404" i="1"/>
  <c r="BB404" i="1" s="1"/>
  <c r="N323" i="1"/>
  <c r="R323" i="1"/>
  <c r="S323" i="1"/>
  <c r="P315" i="1"/>
  <c r="BB315" i="1" s="1"/>
  <c r="P164" i="1"/>
  <c r="BB164" i="1" s="1"/>
  <c r="R111" i="1"/>
  <c r="R79" i="1"/>
  <c r="S79" i="1"/>
  <c r="N79" i="1"/>
  <c r="N54" i="1"/>
  <c r="P54" i="1"/>
  <c r="BB54" i="1" s="1"/>
  <c r="R496" i="1"/>
  <c r="S491" i="1"/>
  <c r="S464" i="1"/>
  <c r="R448" i="1"/>
  <c r="P498" i="1"/>
  <c r="BB498" i="1" s="1"/>
  <c r="P497" i="1"/>
  <c r="BB497" i="1" s="1"/>
  <c r="P488" i="1"/>
  <c r="BB488" i="1" s="1"/>
  <c r="N487" i="1"/>
  <c r="P473" i="1"/>
  <c r="BB473" i="1" s="1"/>
  <c r="S470" i="1"/>
  <c r="S462" i="1"/>
  <c r="P460" i="1"/>
  <c r="BB460" i="1" s="1"/>
  <c r="S456" i="1"/>
  <c r="N452" i="1"/>
  <c r="P425" i="1"/>
  <c r="BB425" i="1" s="1"/>
  <c r="P417" i="1"/>
  <c r="BB417" i="1" s="1"/>
  <c r="R412" i="1"/>
  <c r="S400" i="1"/>
  <c r="P399" i="1"/>
  <c r="BB399" i="1" s="1"/>
  <c r="P384" i="1"/>
  <c r="BB384" i="1" s="1"/>
  <c r="P362" i="1"/>
  <c r="BB362" i="1" s="1"/>
  <c r="N330" i="1"/>
  <c r="R295" i="1"/>
  <c r="N295" i="1"/>
  <c r="S295" i="1"/>
  <c r="P271" i="1"/>
  <c r="BB271" i="1" s="1"/>
  <c r="P261" i="1"/>
  <c r="BB261" i="1" s="1"/>
  <c r="P255" i="1"/>
  <c r="BB255" i="1" s="1"/>
  <c r="N228" i="1"/>
  <c r="S228" i="1"/>
  <c r="R217" i="1"/>
  <c r="N217" i="1"/>
  <c r="S217" i="1"/>
  <c r="S216" i="1"/>
  <c r="S209" i="1"/>
  <c r="N209" i="1"/>
  <c r="R209" i="1"/>
  <c r="N195" i="1"/>
  <c r="R195" i="1"/>
  <c r="S195" i="1"/>
  <c r="S192" i="1"/>
  <c r="S185" i="1"/>
  <c r="P141" i="1"/>
  <c r="BB141" i="1" s="1"/>
  <c r="P124" i="1"/>
  <c r="BB124" i="1" s="1"/>
  <c r="S124" i="1"/>
  <c r="P112" i="1"/>
  <c r="BB112" i="1" s="1"/>
  <c r="S52" i="1"/>
  <c r="N52" i="1"/>
  <c r="P467" i="1"/>
  <c r="BB467" i="1" s="1"/>
  <c r="P461" i="1"/>
  <c r="BB461" i="1" s="1"/>
  <c r="P409" i="1"/>
  <c r="BB409" i="1" s="1"/>
  <c r="P371" i="1"/>
  <c r="BB371" i="1" s="1"/>
  <c r="N281" i="1"/>
  <c r="R281" i="1"/>
  <c r="P275" i="1"/>
  <c r="BB275" i="1" s="1"/>
  <c r="R233" i="1"/>
  <c r="S233" i="1"/>
  <c r="P227" i="1"/>
  <c r="BB227" i="1" s="1"/>
  <c r="P192" i="1"/>
  <c r="BB192" i="1" s="1"/>
  <c r="N191" i="1"/>
  <c r="S191" i="1"/>
  <c r="P185" i="1"/>
  <c r="BB185" i="1" s="1"/>
  <c r="P176" i="1"/>
  <c r="BB176" i="1" s="1"/>
  <c r="N168" i="1"/>
  <c r="S168" i="1"/>
  <c r="P143" i="1"/>
  <c r="BB143" i="1" s="1"/>
  <c r="P123" i="1"/>
  <c r="BB123" i="1" s="1"/>
  <c r="S113" i="1"/>
  <c r="P99" i="1"/>
  <c r="BB99" i="1" s="1"/>
  <c r="R67" i="1"/>
  <c r="P64" i="1"/>
  <c r="BB64" i="1" s="1"/>
  <c r="P51" i="1"/>
  <c r="BB51" i="1" s="1"/>
  <c r="P30" i="1"/>
  <c r="BB30" i="1" s="1"/>
  <c r="P397" i="1"/>
  <c r="BB397" i="1" s="1"/>
  <c r="P370" i="1"/>
  <c r="BB370" i="1" s="1"/>
  <c r="R292" i="1"/>
  <c r="S292" i="1"/>
  <c r="R269" i="1"/>
  <c r="S269" i="1"/>
  <c r="N225" i="1"/>
  <c r="R225" i="1"/>
  <c r="N196" i="1"/>
  <c r="R196" i="1"/>
  <c r="S196" i="1"/>
  <c r="R128" i="1"/>
  <c r="S128" i="1"/>
  <c r="R114" i="1"/>
  <c r="N114" i="1"/>
  <c r="S114" i="1"/>
  <c r="R109" i="1"/>
  <c r="N109" i="1"/>
  <c r="N90" i="1"/>
  <c r="R90" i="1"/>
  <c r="N68" i="1"/>
  <c r="R68" i="1"/>
  <c r="S68" i="1"/>
  <c r="R55" i="1"/>
  <c r="S55" i="1"/>
  <c r="R44" i="1"/>
  <c r="S44" i="1"/>
  <c r="R37" i="1"/>
  <c r="S37" i="1"/>
  <c r="N264" i="1"/>
  <c r="R264" i="1"/>
  <c r="S264" i="1"/>
  <c r="S231" i="1"/>
  <c r="N231" i="1"/>
  <c r="R131" i="1"/>
  <c r="N131" i="1"/>
  <c r="S131" i="1"/>
  <c r="R120" i="1"/>
  <c r="N120" i="1"/>
  <c r="N48" i="1"/>
  <c r="R48" i="1"/>
  <c r="S48" i="1"/>
  <c r="P263" i="1"/>
  <c r="BB263" i="1" s="1"/>
  <c r="R256" i="1"/>
  <c r="P229" i="1"/>
  <c r="BB229" i="1" s="1"/>
  <c r="P223" i="1"/>
  <c r="BB223" i="1" s="1"/>
  <c r="P209" i="1"/>
  <c r="BB209" i="1" s="1"/>
  <c r="P199" i="1"/>
  <c r="BB199" i="1" s="1"/>
  <c r="P184" i="1"/>
  <c r="BB184" i="1" s="1"/>
  <c r="P170" i="1"/>
  <c r="BB170" i="1" s="1"/>
  <c r="N166" i="1"/>
  <c r="S100" i="1"/>
  <c r="P91" i="1"/>
  <c r="BB91" i="1" s="1"/>
  <c r="P86" i="1"/>
  <c r="BB86" i="1" s="1"/>
  <c r="P211" i="1"/>
  <c r="BB211" i="1" s="1"/>
  <c r="P24" i="1"/>
  <c r="BB24" i="1" s="1"/>
  <c r="P189" i="1"/>
  <c r="BB189" i="1" s="1"/>
  <c r="P107" i="1"/>
  <c r="BB107" i="1" s="1"/>
  <c r="P81" i="1"/>
  <c r="BB81" i="1" s="1"/>
  <c r="P80" i="1"/>
  <c r="BB80" i="1" s="1"/>
  <c r="P78" i="1"/>
  <c r="BB78" i="1" s="1"/>
  <c r="P69" i="1"/>
  <c r="BB69" i="1" s="1"/>
  <c r="P61" i="1"/>
  <c r="BB61" i="1" s="1"/>
  <c r="N424" i="1"/>
  <c r="R424" i="1"/>
  <c r="S424" i="1"/>
  <c r="S280" i="1"/>
  <c r="N280" i="1"/>
  <c r="R280" i="1"/>
  <c r="S72" i="1"/>
  <c r="P72" i="1"/>
  <c r="BB72" i="1" s="1"/>
  <c r="R297" i="1"/>
  <c r="N297" i="1"/>
  <c r="S297" i="1"/>
  <c r="S273" i="1"/>
  <c r="N273" i="1"/>
  <c r="P273" i="1"/>
  <c r="BB273" i="1" s="1"/>
  <c r="R273" i="1"/>
  <c r="R344" i="1"/>
  <c r="N344" i="1"/>
  <c r="S344" i="1"/>
  <c r="S322" i="1"/>
  <c r="N322" i="1"/>
  <c r="R322" i="1"/>
  <c r="N283" i="1"/>
  <c r="R283" i="1"/>
  <c r="P283" i="1"/>
  <c r="BB283" i="1" s="1"/>
  <c r="S283" i="1"/>
  <c r="R235" i="1"/>
  <c r="S235" i="1"/>
  <c r="N235" i="1"/>
  <c r="P210" i="1"/>
  <c r="BB210" i="1" s="1"/>
  <c r="P201" i="1"/>
  <c r="BB201" i="1" s="1"/>
  <c r="P463" i="1"/>
  <c r="BB463" i="1" s="1"/>
  <c r="N378" i="1"/>
  <c r="S378" i="1"/>
  <c r="R378" i="1"/>
  <c r="R357" i="1"/>
  <c r="S357" i="1"/>
  <c r="P344" i="1"/>
  <c r="BB344" i="1" s="1"/>
  <c r="P343" i="1"/>
  <c r="BB343" i="1" s="1"/>
  <c r="S317" i="1"/>
  <c r="R317" i="1"/>
  <c r="N317" i="1"/>
  <c r="R239" i="1"/>
  <c r="N239" i="1"/>
  <c r="S239" i="1"/>
  <c r="P235" i="1"/>
  <c r="BB235" i="1" s="1"/>
  <c r="N21" i="1"/>
  <c r="S21" i="1"/>
  <c r="R21" i="1"/>
  <c r="S337" i="1"/>
  <c r="N337" i="1"/>
  <c r="R337" i="1"/>
  <c r="N293" i="1"/>
  <c r="R293" i="1"/>
  <c r="S293" i="1"/>
  <c r="N286" i="1"/>
  <c r="R286" i="1"/>
  <c r="S286" i="1"/>
  <c r="N435" i="1"/>
  <c r="S435" i="1"/>
  <c r="R435" i="1"/>
  <c r="N419" i="1"/>
  <c r="S419" i="1"/>
  <c r="P286" i="1"/>
  <c r="BB286" i="1" s="1"/>
  <c r="N258" i="1"/>
  <c r="R258" i="1"/>
  <c r="R127" i="1"/>
  <c r="S127" i="1"/>
  <c r="N127" i="1"/>
  <c r="N467" i="1"/>
  <c r="R467" i="1"/>
  <c r="S467" i="1"/>
  <c r="N443" i="1"/>
  <c r="S443" i="1"/>
  <c r="R443" i="1"/>
  <c r="P435" i="1"/>
  <c r="BB435" i="1" s="1"/>
  <c r="P258" i="1"/>
  <c r="BB258" i="1" s="1"/>
  <c r="N398" i="1"/>
  <c r="R398" i="1"/>
  <c r="S398" i="1"/>
  <c r="R367" i="1"/>
  <c r="N367" i="1"/>
  <c r="S367" i="1"/>
  <c r="N307" i="1"/>
  <c r="S307" i="1"/>
  <c r="P307" i="1"/>
  <c r="BB307" i="1" s="1"/>
  <c r="R307" i="1"/>
  <c r="R193" i="1"/>
  <c r="S193" i="1"/>
  <c r="N193" i="1"/>
  <c r="O440" i="1"/>
  <c r="BG440" i="1" s="1"/>
  <c r="BH440" i="1" s="1"/>
  <c r="P422" i="1"/>
  <c r="BB422" i="1" s="1"/>
  <c r="P398" i="1"/>
  <c r="BB398" i="1" s="1"/>
  <c r="N498" i="1"/>
  <c r="S498" i="1"/>
  <c r="R498" i="1"/>
  <c r="R497" i="1"/>
  <c r="S497" i="1"/>
  <c r="N497" i="1"/>
  <c r="N465" i="1"/>
  <c r="S465" i="1"/>
  <c r="R465" i="1"/>
  <c r="N454" i="1"/>
  <c r="S454" i="1"/>
  <c r="N376" i="1"/>
  <c r="R376" i="1"/>
  <c r="S376" i="1"/>
  <c r="R349" i="1"/>
  <c r="S349" i="1"/>
  <c r="N349" i="1"/>
  <c r="P349" i="1"/>
  <c r="BB349" i="1" s="1"/>
  <c r="R149" i="1"/>
  <c r="S149" i="1"/>
  <c r="N149" i="1"/>
  <c r="N451" i="1"/>
  <c r="R451" i="1"/>
  <c r="S451" i="1"/>
  <c r="N432" i="1"/>
  <c r="R432" i="1"/>
  <c r="S432" i="1"/>
  <c r="N385" i="1"/>
  <c r="S385" i="1"/>
  <c r="S447" i="1"/>
  <c r="N447" i="1"/>
  <c r="R447" i="1"/>
  <c r="P385" i="1"/>
  <c r="BB385" i="1" s="1"/>
  <c r="P291" i="1"/>
  <c r="BB291" i="1" s="1"/>
  <c r="R210" i="1"/>
  <c r="S210" i="1"/>
  <c r="R201" i="1"/>
  <c r="N201" i="1"/>
  <c r="S201" i="1"/>
  <c r="R159" i="1"/>
  <c r="S159" i="1"/>
  <c r="N159" i="1"/>
  <c r="O134" i="1"/>
  <c r="BG134" i="1" s="1"/>
  <c r="BH134" i="1" s="1"/>
  <c r="N439" i="1"/>
  <c r="S439" i="1"/>
  <c r="R439" i="1"/>
  <c r="N291" i="1"/>
  <c r="R291" i="1"/>
  <c r="S291" i="1"/>
  <c r="R218" i="1"/>
  <c r="S218" i="1"/>
  <c r="N43" i="1"/>
  <c r="R43" i="1"/>
  <c r="P439" i="1"/>
  <c r="BB439" i="1" s="1"/>
  <c r="P432" i="1"/>
  <c r="BB432" i="1" s="1"/>
  <c r="P424" i="1"/>
  <c r="BB424" i="1" s="1"/>
  <c r="N326" i="1"/>
  <c r="R326" i="1"/>
  <c r="S326" i="1"/>
  <c r="N463" i="1"/>
  <c r="R463" i="1"/>
  <c r="S463" i="1"/>
  <c r="P447" i="1"/>
  <c r="BB447" i="1" s="1"/>
  <c r="S372" i="1"/>
  <c r="N372" i="1"/>
  <c r="R372" i="1"/>
  <c r="N95" i="1"/>
  <c r="R95" i="1"/>
  <c r="S95" i="1"/>
  <c r="R76" i="1"/>
  <c r="S76" i="1"/>
  <c r="N76" i="1"/>
  <c r="P451" i="1"/>
  <c r="BB451" i="1" s="1"/>
  <c r="P372" i="1"/>
  <c r="BB372" i="1" s="1"/>
  <c r="O167" i="1"/>
  <c r="BG167" i="1" s="1"/>
  <c r="BH167" i="1" s="1"/>
  <c r="N161" i="1"/>
  <c r="R161" i="1"/>
  <c r="S161" i="1"/>
  <c r="N155" i="1"/>
  <c r="S155" i="1"/>
  <c r="R155" i="1"/>
  <c r="R134" i="1"/>
  <c r="S134" i="1"/>
  <c r="P103" i="1"/>
  <c r="BB103" i="1" s="1"/>
  <c r="P450" i="1"/>
  <c r="BB450" i="1" s="1"/>
  <c r="P301" i="1"/>
  <c r="BB301" i="1" s="1"/>
  <c r="N285" i="1"/>
  <c r="R285" i="1"/>
  <c r="P276" i="1"/>
  <c r="BB276" i="1" s="1"/>
  <c r="P230" i="1"/>
  <c r="BB230" i="1" s="1"/>
  <c r="N230" i="1"/>
  <c r="S230" i="1"/>
  <c r="P155" i="1"/>
  <c r="BB155" i="1" s="1"/>
  <c r="N145" i="1"/>
  <c r="P145" i="1"/>
  <c r="BB145" i="1" s="1"/>
  <c r="S145" i="1"/>
  <c r="R101" i="1"/>
  <c r="N101" i="1"/>
  <c r="R74" i="1"/>
  <c r="N74" i="1"/>
  <c r="S74" i="1"/>
  <c r="R71" i="1"/>
  <c r="N71" i="1"/>
  <c r="P58" i="1"/>
  <c r="BB58" i="1" s="1"/>
  <c r="P500" i="1"/>
  <c r="BB500" i="1" s="1"/>
  <c r="P475" i="1"/>
  <c r="BB475" i="1" s="1"/>
  <c r="P458" i="1"/>
  <c r="BB458" i="1" s="1"/>
  <c r="R457" i="1"/>
  <c r="S444" i="1"/>
  <c r="S436" i="1"/>
  <c r="P418" i="1"/>
  <c r="BB418" i="1" s="1"/>
  <c r="P416" i="1"/>
  <c r="BB416" i="1" s="1"/>
  <c r="P414" i="1"/>
  <c r="BB414" i="1" s="1"/>
  <c r="S402" i="1"/>
  <c r="P392" i="1"/>
  <c r="BB392" i="1" s="1"/>
  <c r="P379" i="1"/>
  <c r="BB379" i="1" s="1"/>
  <c r="P375" i="1"/>
  <c r="BB375" i="1" s="1"/>
  <c r="S370" i="1"/>
  <c r="P329" i="1"/>
  <c r="BB329" i="1" s="1"/>
  <c r="S328" i="1"/>
  <c r="P327" i="1"/>
  <c r="BB327" i="1" s="1"/>
  <c r="S319" i="1"/>
  <c r="S311" i="1"/>
  <c r="P306" i="1"/>
  <c r="BB306" i="1" s="1"/>
  <c r="P296" i="1"/>
  <c r="BB296" i="1" s="1"/>
  <c r="P285" i="1"/>
  <c r="BB285" i="1" s="1"/>
  <c r="P282" i="1"/>
  <c r="BB282" i="1" s="1"/>
  <c r="N272" i="1"/>
  <c r="R272" i="1"/>
  <c r="S272" i="1"/>
  <c r="N257" i="1"/>
  <c r="R257" i="1"/>
  <c r="N253" i="1"/>
  <c r="S253" i="1"/>
  <c r="P241" i="1"/>
  <c r="BB241" i="1" s="1"/>
  <c r="R237" i="1"/>
  <c r="S237" i="1"/>
  <c r="R231" i="1"/>
  <c r="R173" i="1"/>
  <c r="N173" i="1"/>
  <c r="R137" i="1"/>
  <c r="O128" i="1"/>
  <c r="BG128" i="1" s="1"/>
  <c r="BH128" i="1" s="1"/>
  <c r="N91" i="1"/>
  <c r="P74" i="1"/>
  <c r="BB74" i="1" s="1"/>
  <c r="R54" i="1"/>
  <c r="S54" i="1"/>
  <c r="N103" i="1"/>
  <c r="R103" i="1"/>
  <c r="P326" i="1"/>
  <c r="BB326" i="1" s="1"/>
  <c r="P193" i="1"/>
  <c r="BB193" i="1" s="1"/>
  <c r="R188" i="1"/>
  <c r="S188" i="1"/>
  <c r="O152" i="1"/>
  <c r="BG152" i="1" s="1"/>
  <c r="BH152" i="1" s="1"/>
  <c r="P149" i="1"/>
  <c r="BB149" i="1" s="1"/>
  <c r="O113" i="1"/>
  <c r="BG113" i="1" s="1"/>
  <c r="BH113" i="1" s="1"/>
  <c r="N88" i="1"/>
  <c r="R88" i="1"/>
  <c r="P489" i="1"/>
  <c r="BB489" i="1" s="1"/>
  <c r="P408" i="1"/>
  <c r="BB408" i="1" s="1"/>
  <c r="N379" i="1"/>
  <c r="S379" i="1"/>
  <c r="N261" i="1"/>
  <c r="R261" i="1"/>
  <c r="N241" i="1"/>
  <c r="R241" i="1"/>
  <c r="S388" i="1"/>
  <c r="N250" i="1"/>
  <c r="S250" i="1"/>
  <c r="S224" i="1"/>
  <c r="S208" i="1"/>
  <c r="N169" i="1"/>
  <c r="R169" i="1"/>
  <c r="N96" i="1"/>
  <c r="R96" i="1"/>
  <c r="N87" i="1"/>
  <c r="R87" i="1"/>
  <c r="R34" i="1"/>
  <c r="N34" i="1"/>
  <c r="P21" i="1"/>
  <c r="BB21" i="1" s="1"/>
  <c r="R321" i="1"/>
  <c r="N321" i="1"/>
  <c r="P226" i="1"/>
  <c r="BB226" i="1" s="1"/>
  <c r="P218" i="1"/>
  <c r="BB218" i="1" s="1"/>
  <c r="P45" i="1"/>
  <c r="BB45" i="1" s="1"/>
  <c r="P388" i="1"/>
  <c r="BB388" i="1" s="1"/>
  <c r="P348" i="1"/>
  <c r="BB348" i="1" s="1"/>
  <c r="P334" i="1"/>
  <c r="BB334" i="1" s="1"/>
  <c r="P321" i="1"/>
  <c r="BB321" i="1" s="1"/>
  <c r="N306" i="1"/>
  <c r="R306" i="1"/>
  <c r="P252" i="1"/>
  <c r="BB252" i="1" s="1"/>
  <c r="P204" i="1"/>
  <c r="BB204" i="1" s="1"/>
  <c r="S138" i="1"/>
  <c r="N138" i="1"/>
  <c r="S136" i="1"/>
  <c r="P136" i="1"/>
  <c r="BB136" i="1" s="1"/>
  <c r="R136" i="1"/>
  <c r="R117" i="1"/>
  <c r="N117" i="1"/>
  <c r="S117" i="1"/>
  <c r="S480" i="1"/>
  <c r="S468" i="1"/>
  <c r="S408" i="1"/>
  <c r="S404" i="1"/>
  <c r="R370" i="1"/>
  <c r="P17" i="1"/>
  <c r="BB17" i="1" s="1"/>
  <c r="P13" i="1"/>
  <c r="BB13" i="1" s="1"/>
  <c r="P9" i="1"/>
  <c r="BB9" i="1" s="1"/>
  <c r="S500" i="1"/>
  <c r="P499" i="1"/>
  <c r="BB499" i="1" s="1"/>
  <c r="P496" i="1"/>
  <c r="BB496" i="1" s="1"/>
  <c r="P490" i="1"/>
  <c r="BB490" i="1" s="1"/>
  <c r="R489" i="1"/>
  <c r="P481" i="1"/>
  <c r="BB481" i="1" s="1"/>
  <c r="R480" i="1"/>
  <c r="S475" i="1"/>
  <c r="R472" i="1"/>
  <c r="R468" i="1"/>
  <c r="P464" i="1"/>
  <c r="BB464" i="1" s="1"/>
  <c r="S410" i="1"/>
  <c r="P394" i="1"/>
  <c r="BB394" i="1" s="1"/>
  <c r="R388" i="1"/>
  <c r="S386" i="1"/>
  <c r="S381" i="1"/>
  <c r="P364" i="1"/>
  <c r="BB364" i="1" s="1"/>
  <c r="P361" i="1"/>
  <c r="BB361" i="1" s="1"/>
  <c r="P356" i="1"/>
  <c r="BB356" i="1" s="1"/>
  <c r="R355" i="1"/>
  <c r="S346" i="1"/>
  <c r="S334" i="1"/>
  <c r="N302" i="1"/>
  <c r="R302" i="1"/>
  <c r="S301" i="1"/>
  <c r="P298" i="1"/>
  <c r="BB298" i="1" s="1"/>
  <c r="P290" i="1"/>
  <c r="BB290" i="1" s="1"/>
  <c r="N263" i="1"/>
  <c r="S263" i="1"/>
  <c r="S252" i="1"/>
  <c r="P250" i="1"/>
  <c r="BB250" i="1" s="1"/>
  <c r="R227" i="1"/>
  <c r="S227" i="1"/>
  <c r="P225" i="1"/>
  <c r="BB225" i="1" s="1"/>
  <c r="R224" i="1"/>
  <c r="S221" i="1"/>
  <c r="P217" i="1"/>
  <c r="BB217" i="1" s="1"/>
  <c r="P215" i="1"/>
  <c r="BB215" i="1" s="1"/>
  <c r="S213" i="1"/>
  <c r="R208" i="1"/>
  <c r="N199" i="1"/>
  <c r="S199" i="1"/>
  <c r="N194" i="1"/>
  <c r="R194" i="1"/>
  <c r="N178" i="1"/>
  <c r="R178" i="1"/>
  <c r="S178" i="1"/>
  <c r="R135" i="1"/>
  <c r="S135" i="1"/>
  <c r="N135" i="1"/>
  <c r="N115" i="1"/>
  <c r="S115" i="1"/>
  <c r="R115" i="1"/>
  <c r="N65" i="1"/>
  <c r="S65" i="1"/>
  <c r="R365" i="1"/>
  <c r="S365" i="1"/>
  <c r="N340" i="1"/>
  <c r="S340" i="1"/>
  <c r="N299" i="1"/>
  <c r="R299" i="1"/>
  <c r="N146" i="1"/>
  <c r="R146" i="1"/>
  <c r="R58" i="1"/>
  <c r="N58" i="1"/>
  <c r="S58" i="1"/>
  <c r="P34" i="1"/>
  <c r="BB34" i="1" s="1"/>
  <c r="P480" i="1"/>
  <c r="BB480" i="1" s="1"/>
  <c r="P472" i="1"/>
  <c r="BB472" i="1" s="1"/>
  <c r="P346" i="1"/>
  <c r="BB346" i="1" s="1"/>
  <c r="S329" i="1"/>
  <c r="N329" i="1"/>
  <c r="R329" i="1"/>
  <c r="P188" i="1"/>
  <c r="BB188" i="1" s="1"/>
  <c r="S489" i="1"/>
  <c r="R444" i="1"/>
  <c r="P492" i="1"/>
  <c r="BB492" i="1" s="1"/>
  <c r="R487" i="1"/>
  <c r="S459" i="1"/>
  <c r="P413" i="1"/>
  <c r="BB413" i="1" s="1"/>
  <c r="R392" i="1"/>
  <c r="S373" i="1"/>
  <c r="S362" i="1"/>
  <c r="R351" i="1"/>
  <c r="N351" i="1"/>
  <c r="R346" i="1"/>
  <c r="R342" i="1"/>
  <c r="S342" i="1"/>
  <c r="R334" i="1"/>
  <c r="S308" i="1"/>
  <c r="S303" i="1"/>
  <c r="R301" i="1"/>
  <c r="N255" i="1"/>
  <c r="S255" i="1"/>
  <c r="N245" i="1"/>
  <c r="S245" i="1"/>
  <c r="N229" i="1"/>
  <c r="R229" i="1"/>
  <c r="P222" i="1"/>
  <c r="BB222" i="1" s="1"/>
  <c r="N222" i="1"/>
  <c r="P214" i="1"/>
  <c r="BB214" i="1" s="1"/>
  <c r="N214" i="1"/>
  <c r="S214" i="1"/>
  <c r="S147" i="1"/>
  <c r="P147" i="1"/>
  <c r="BB147" i="1" s="1"/>
  <c r="S146" i="1"/>
  <c r="N119" i="1"/>
  <c r="R119" i="1"/>
  <c r="R104" i="1"/>
  <c r="S104" i="1"/>
  <c r="S103" i="1"/>
  <c r="N99" i="1"/>
  <c r="S99" i="1"/>
  <c r="S88" i="1"/>
  <c r="N86" i="1"/>
  <c r="R86" i="1"/>
  <c r="N82" i="1"/>
  <c r="S82" i="1"/>
  <c r="N62" i="1"/>
  <c r="R62" i="1"/>
  <c r="S62" i="1"/>
  <c r="R52" i="1"/>
  <c r="S42" i="1"/>
  <c r="N40" i="1"/>
  <c r="R40" i="1"/>
  <c r="S40" i="1"/>
  <c r="S34" i="1"/>
  <c r="P31" i="1"/>
  <c r="BB31" i="1" s="1"/>
  <c r="N31" i="1"/>
  <c r="S31" i="1"/>
  <c r="R26" i="1"/>
  <c r="S26" i="1"/>
  <c r="P279" i="1"/>
  <c r="BB279" i="1" s="1"/>
  <c r="P246" i="1"/>
  <c r="BB246" i="1" s="1"/>
  <c r="P186" i="1"/>
  <c r="BB186" i="1" s="1"/>
  <c r="P169" i="1"/>
  <c r="BB169" i="1" s="1"/>
  <c r="R144" i="1"/>
  <c r="S144" i="1"/>
  <c r="P101" i="1"/>
  <c r="BB101" i="1" s="1"/>
  <c r="P95" i="1"/>
  <c r="BB95" i="1" s="1"/>
  <c r="N59" i="1"/>
  <c r="R59" i="1"/>
  <c r="P23" i="1"/>
  <c r="BB23" i="1" s="1"/>
  <c r="N23" i="1"/>
  <c r="P380" i="1"/>
  <c r="BB380" i="1" s="1"/>
  <c r="P355" i="1"/>
  <c r="BB355" i="1" s="1"/>
  <c r="P345" i="1"/>
  <c r="BB345" i="1" s="1"/>
  <c r="P322" i="1"/>
  <c r="BB322" i="1" s="1"/>
  <c r="P294" i="1"/>
  <c r="BB294" i="1" s="1"/>
  <c r="S287" i="1"/>
  <c r="P281" i="1"/>
  <c r="BB281" i="1" s="1"/>
  <c r="P256" i="1"/>
  <c r="BB256" i="1" s="1"/>
  <c r="P238" i="1"/>
  <c r="BB238" i="1" s="1"/>
  <c r="P224" i="1"/>
  <c r="BB224" i="1" s="1"/>
  <c r="P221" i="1"/>
  <c r="BB221" i="1" s="1"/>
  <c r="P213" i="1"/>
  <c r="BB213" i="1" s="1"/>
  <c r="P208" i="1"/>
  <c r="BB208" i="1" s="1"/>
  <c r="N183" i="1"/>
  <c r="R183" i="1"/>
  <c r="N177" i="1"/>
  <c r="R177" i="1"/>
  <c r="N123" i="1"/>
  <c r="S123" i="1"/>
  <c r="P113" i="1"/>
  <c r="BB113" i="1" s="1"/>
  <c r="N108" i="1"/>
  <c r="S108" i="1"/>
  <c r="P87" i="1"/>
  <c r="BB87" i="1" s="1"/>
  <c r="R63" i="1"/>
  <c r="N63" i="1"/>
  <c r="S63" i="1"/>
  <c r="R50" i="1"/>
  <c r="S50" i="1"/>
  <c r="P42" i="1"/>
  <c r="BB42" i="1" s="1"/>
  <c r="S246" i="1"/>
  <c r="S232" i="1"/>
  <c r="N153" i="1"/>
  <c r="R153" i="1"/>
  <c r="N143" i="1"/>
  <c r="R143" i="1"/>
  <c r="P53" i="1"/>
  <c r="BB53" i="1" s="1"/>
  <c r="S53" i="1"/>
  <c r="P50" i="1"/>
  <c r="BB50" i="1" s="1"/>
  <c r="P161" i="1"/>
  <c r="BB161" i="1" s="1"/>
  <c r="P144" i="1"/>
  <c r="BB144" i="1" s="1"/>
  <c r="P134" i="1"/>
  <c r="BB134" i="1" s="1"/>
  <c r="P127" i="1"/>
  <c r="BB127" i="1" s="1"/>
  <c r="P111" i="1"/>
  <c r="BB111" i="1" s="1"/>
  <c r="P102" i="1"/>
  <c r="BB102" i="1" s="1"/>
  <c r="P76" i="1"/>
  <c r="BB76" i="1" s="1"/>
  <c r="P59" i="1"/>
  <c r="BB59" i="1" s="1"/>
  <c r="P175" i="1"/>
  <c r="BB175" i="1" s="1"/>
  <c r="P166" i="1"/>
  <c r="BB166" i="1" s="1"/>
  <c r="P159" i="1"/>
  <c r="BB159" i="1" s="1"/>
  <c r="P151" i="1"/>
  <c r="BB151" i="1" s="1"/>
  <c r="P137" i="1"/>
  <c r="BB137" i="1" s="1"/>
  <c r="P135" i="1"/>
  <c r="BB135" i="1" s="1"/>
  <c r="P114" i="1"/>
  <c r="BB114" i="1" s="1"/>
  <c r="P96" i="1"/>
  <c r="BB96" i="1" s="1"/>
  <c r="P88" i="1"/>
  <c r="BB88" i="1" s="1"/>
  <c r="S78" i="1"/>
  <c r="P52" i="1"/>
  <c r="BB52" i="1" s="1"/>
  <c r="S32" i="1"/>
  <c r="P28" i="1"/>
  <c r="BB28" i="1" s="1"/>
  <c r="P174" i="1"/>
  <c r="BB174" i="1" s="1"/>
  <c r="S170" i="1"/>
  <c r="P148" i="1"/>
  <c r="BB148" i="1" s="1"/>
  <c r="P110" i="1"/>
  <c r="BB110" i="1" s="1"/>
  <c r="S109" i="1"/>
  <c r="S90" i="1"/>
  <c r="P68" i="1"/>
  <c r="BB68" i="1" s="1"/>
  <c r="O446" i="1"/>
  <c r="BG446" i="1" s="1"/>
  <c r="BH446" i="1" s="1"/>
  <c r="O494" i="1"/>
  <c r="BG494" i="1" s="1"/>
  <c r="BH494" i="1" s="1"/>
  <c r="O459" i="1"/>
  <c r="BG459" i="1" s="1"/>
  <c r="BH459" i="1" s="1"/>
  <c r="O421" i="1"/>
  <c r="BG421" i="1" s="1"/>
  <c r="BH421" i="1" s="1"/>
  <c r="O359" i="1"/>
  <c r="BG359" i="1" s="1"/>
  <c r="BH359" i="1" s="1"/>
  <c r="O471" i="1"/>
  <c r="BG471" i="1" s="1"/>
  <c r="BH471" i="1" s="1"/>
  <c r="O499" i="1"/>
  <c r="BG499" i="1" s="1"/>
  <c r="BH499" i="1" s="1"/>
  <c r="O476" i="1"/>
  <c r="BG476" i="1" s="1"/>
  <c r="BH476" i="1" s="1"/>
  <c r="O483" i="1"/>
  <c r="BG483" i="1" s="1"/>
  <c r="BH483" i="1" s="1"/>
  <c r="O490" i="1"/>
  <c r="BG490" i="1" s="1"/>
  <c r="BH490" i="1" s="1"/>
  <c r="O478" i="1"/>
  <c r="BG478" i="1" s="1"/>
  <c r="BH478" i="1" s="1"/>
  <c r="O426" i="1"/>
  <c r="BG426" i="1" s="1"/>
  <c r="BH426" i="1" s="1"/>
  <c r="S483" i="1"/>
  <c r="P438" i="1"/>
  <c r="BB438" i="1" s="1"/>
  <c r="R438" i="1"/>
  <c r="N97" i="1"/>
  <c r="R97" i="1"/>
  <c r="S97" i="1"/>
  <c r="N493" i="1"/>
  <c r="S485" i="1"/>
  <c r="N484" i="1"/>
  <c r="R483" i="1"/>
  <c r="N482" i="1"/>
  <c r="N477" i="1"/>
  <c r="O468" i="1"/>
  <c r="BG468" i="1" s="1"/>
  <c r="BH468" i="1" s="1"/>
  <c r="P466" i="1"/>
  <c r="BB466" i="1" s="1"/>
  <c r="S445" i="1"/>
  <c r="P442" i="1"/>
  <c r="BB442" i="1" s="1"/>
  <c r="P430" i="1"/>
  <c r="BB430" i="1" s="1"/>
  <c r="R430" i="1"/>
  <c r="R407" i="1"/>
  <c r="N407" i="1"/>
  <c r="S407" i="1"/>
  <c r="R494" i="1"/>
  <c r="R492" i="1"/>
  <c r="R490" i="1"/>
  <c r="N486" i="1"/>
  <c r="R478" i="1"/>
  <c r="R476" i="1"/>
  <c r="P471" i="1"/>
  <c r="BB471" i="1" s="1"/>
  <c r="N469" i="1"/>
  <c r="R469" i="1"/>
  <c r="P462" i="1"/>
  <c r="BB462" i="1" s="1"/>
  <c r="P459" i="1"/>
  <c r="BB459" i="1" s="1"/>
  <c r="S458" i="1"/>
  <c r="N453" i="1"/>
  <c r="R453" i="1"/>
  <c r="S437" i="1"/>
  <c r="P434" i="1"/>
  <c r="BB434" i="1" s="1"/>
  <c r="R428" i="1"/>
  <c r="S428" i="1"/>
  <c r="P427" i="1"/>
  <c r="BB427" i="1" s="1"/>
  <c r="N422" i="1"/>
  <c r="R422" i="1"/>
  <c r="P419" i="1"/>
  <c r="BB419" i="1" s="1"/>
  <c r="R419" i="1"/>
  <c r="P395" i="1"/>
  <c r="BB395" i="1" s="1"/>
  <c r="N390" i="1"/>
  <c r="P390" i="1"/>
  <c r="BB390" i="1" s="1"/>
  <c r="R390" i="1"/>
  <c r="R375" i="1"/>
  <c r="N375" i="1"/>
  <c r="S375" i="1"/>
  <c r="N363" i="1"/>
  <c r="R363" i="1"/>
  <c r="R327" i="1"/>
  <c r="N327" i="1"/>
  <c r="S327" i="1"/>
  <c r="R391" i="1"/>
  <c r="N391" i="1"/>
  <c r="S391" i="1"/>
  <c r="R499" i="1"/>
  <c r="N495" i="1"/>
  <c r="S494" i="1"/>
  <c r="S492" i="1"/>
  <c r="N491" i="1"/>
  <c r="S490" i="1"/>
  <c r="S478" i="1"/>
  <c r="S476" i="1"/>
  <c r="N395" i="1"/>
  <c r="R395" i="1"/>
  <c r="S395" i="1"/>
  <c r="O496" i="1"/>
  <c r="BG496" i="1" s="1"/>
  <c r="BH496" i="1" s="1"/>
  <c r="O488" i="1"/>
  <c r="BG488" i="1" s="1"/>
  <c r="BH488" i="1" s="1"/>
  <c r="P487" i="1"/>
  <c r="BB487" i="1" s="1"/>
  <c r="P485" i="1"/>
  <c r="BB485" i="1" s="1"/>
  <c r="S471" i="1"/>
  <c r="R458" i="1"/>
  <c r="O455" i="1"/>
  <c r="BG455" i="1" s="1"/>
  <c r="BH455" i="1" s="1"/>
  <c r="S450" i="1"/>
  <c r="S446" i="1"/>
  <c r="N406" i="1"/>
  <c r="P406" i="1"/>
  <c r="BB406" i="1" s="1"/>
  <c r="R406" i="1"/>
  <c r="O364" i="1"/>
  <c r="BG364" i="1" s="1"/>
  <c r="BH364" i="1" s="1"/>
  <c r="N341" i="1"/>
  <c r="R341" i="1"/>
  <c r="S341" i="1"/>
  <c r="O333" i="1"/>
  <c r="BG333" i="1" s="1"/>
  <c r="BH333" i="1" s="1"/>
  <c r="O290" i="1"/>
  <c r="BG290" i="1" s="1"/>
  <c r="BH290" i="1" s="1"/>
  <c r="S495" i="1"/>
  <c r="P494" i="1"/>
  <c r="BB494" i="1" s="1"/>
  <c r="P476" i="1"/>
  <c r="BB476" i="1" s="1"/>
  <c r="P454" i="1"/>
  <c r="BB454" i="1" s="1"/>
  <c r="R454" i="1"/>
  <c r="S442" i="1"/>
  <c r="N420" i="1"/>
  <c r="R420" i="1"/>
  <c r="N403" i="1"/>
  <c r="R403" i="1"/>
  <c r="S403" i="1"/>
  <c r="N393" i="1"/>
  <c r="R393" i="1"/>
  <c r="S393" i="1"/>
  <c r="R495" i="1"/>
  <c r="S493" i="1"/>
  <c r="N492" i="1"/>
  <c r="R491" i="1"/>
  <c r="S486" i="1"/>
  <c r="N485" i="1"/>
  <c r="S484" i="1"/>
  <c r="S482" i="1"/>
  <c r="S477" i="1"/>
  <c r="P470" i="1"/>
  <c r="BB470" i="1" s="1"/>
  <c r="R459" i="1"/>
  <c r="R442" i="1"/>
  <c r="N437" i="1"/>
  <c r="R437" i="1"/>
  <c r="S434" i="1"/>
  <c r="S430" i="1"/>
  <c r="R427" i="1"/>
  <c r="P426" i="1"/>
  <c r="BB426" i="1" s="1"/>
  <c r="R426" i="1"/>
  <c r="S426" i="1"/>
  <c r="P411" i="1"/>
  <c r="BB411" i="1" s="1"/>
  <c r="N409" i="1"/>
  <c r="R409" i="1"/>
  <c r="S409" i="1"/>
  <c r="N401" i="1"/>
  <c r="R401" i="1"/>
  <c r="S401" i="1"/>
  <c r="P393" i="1"/>
  <c r="BB393" i="1" s="1"/>
  <c r="R359" i="1"/>
  <c r="S359" i="1"/>
  <c r="R251" i="1"/>
  <c r="N251" i="1"/>
  <c r="P251" i="1"/>
  <c r="BB251" i="1" s="1"/>
  <c r="S251" i="1"/>
  <c r="P478" i="1"/>
  <c r="BB478" i="1" s="1"/>
  <c r="N445" i="1"/>
  <c r="R445" i="1"/>
  <c r="S438" i="1"/>
  <c r="R482" i="1"/>
  <c r="O442" i="1"/>
  <c r="BG442" i="1" s="1"/>
  <c r="BH442" i="1" s="1"/>
  <c r="N438" i="1"/>
  <c r="R434" i="1"/>
  <c r="R429" i="1"/>
  <c r="N429" i="1"/>
  <c r="P429" i="1"/>
  <c r="BB429" i="1" s="1"/>
  <c r="O325" i="1"/>
  <c r="BG325" i="1" s="1"/>
  <c r="BH325" i="1" s="1"/>
  <c r="N411" i="1"/>
  <c r="R411" i="1"/>
  <c r="S411" i="1"/>
  <c r="O278" i="1"/>
  <c r="BG278" i="1" s="1"/>
  <c r="BH278" i="1" s="1"/>
  <c r="P493" i="1"/>
  <c r="BB493" i="1" s="1"/>
  <c r="P479" i="1"/>
  <c r="BB479" i="1" s="1"/>
  <c r="P477" i="1"/>
  <c r="BB477" i="1" s="1"/>
  <c r="N470" i="1"/>
  <c r="S466" i="1"/>
  <c r="N461" i="1"/>
  <c r="R461" i="1"/>
  <c r="P446" i="1"/>
  <c r="BB446" i="1" s="1"/>
  <c r="R446" i="1"/>
  <c r="O434" i="1"/>
  <c r="BG434" i="1" s="1"/>
  <c r="BH434" i="1" s="1"/>
  <c r="N430" i="1"/>
  <c r="R421" i="1"/>
  <c r="P421" i="1"/>
  <c r="BB421" i="1" s="1"/>
  <c r="S421" i="1"/>
  <c r="N418" i="1"/>
  <c r="R418" i="1"/>
  <c r="N358" i="1"/>
  <c r="R358" i="1"/>
  <c r="P358" i="1"/>
  <c r="BB358" i="1" s="1"/>
  <c r="S358" i="1"/>
  <c r="R242" i="1"/>
  <c r="N242" i="1"/>
  <c r="P242" i="1"/>
  <c r="BB242" i="1" s="1"/>
  <c r="N415" i="1"/>
  <c r="P407" i="1"/>
  <c r="BB407" i="1" s="1"/>
  <c r="R405" i="1"/>
  <c r="N405" i="1"/>
  <c r="N399" i="1"/>
  <c r="P391" i="1"/>
  <c r="BB391" i="1" s="1"/>
  <c r="S387" i="1"/>
  <c r="P363" i="1"/>
  <c r="BB363" i="1" s="1"/>
  <c r="S355" i="1"/>
  <c r="R343" i="1"/>
  <c r="N343" i="1"/>
  <c r="S343" i="1"/>
  <c r="P341" i="1"/>
  <c r="BB341" i="1" s="1"/>
  <c r="N366" i="1"/>
  <c r="R366" i="1"/>
  <c r="N332" i="1"/>
  <c r="P332" i="1"/>
  <c r="BB332" i="1" s="1"/>
  <c r="R332" i="1"/>
  <c r="R324" i="1"/>
  <c r="N324" i="1"/>
  <c r="R305" i="1"/>
  <c r="N305" i="1"/>
  <c r="O269" i="1"/>
  <c r="BG269" i="1" s="1"/>
  <c r="BH269" i="1" s="1"/>
  <c r="O262" i="1"/>
  <c r="BG262" i="1" s="1"/>
  <c r="BH262" i="1" s="1"/>
  <c r="O259" i="1"/>
  <c r="BG259" i="1" s="1"/>
  <c r="BH259" i="1" s="1"/>
  <c r="P403" i="1"/>
  <c r="BB403" i="1" s="1"/>
  <c r="P401" i="1"/>
  <c r="BB401" i="1" s="1"/>
  <c r="N374" i="1"/>
  <c r="R374" i="1"/>
  <c r="P359" i="1"/>
  <c r="BB359" i="1" s="1"/>
  <c r="N347" i="1"/>
  <c r="R347" i="1"/>
  <c r="S347" i="1"/>
  <c r="N309" i="1"/>
  <c r="R309" i="1"/>
  <c r="N304" i="1"/>
  <c r="R304" i="1"/>
  <c r="P304" i="1"/>
  <c r="BB304" i="1" s="1"/>
  <c r="S304" i="1"/>
  <c r="R289" i="1"/>
  <c r="N289" i="1"/>
  <c r="S289" i="1"/>
  <c r="R267" i="1"/>
  <c r="S267" i="1"/>
  <c r="N267" i="1"/>
  <c r="P267" i="1"/>
  <c r="BB267" i="1" s="1"/>
  <c r="R244" i="1"/>
  <c r="N244" i="1"/>
  <c r="P244" i="1"/>
  <c r="BB244" i="1" s="1"/>
  <c r="R413" i="1"/>
  <c r="N413" i="1"/>
  <c r="R397" i="1"/>
  <c r="N397" i="1"/>
  <c r="O388" i="1"/>
  <c r="BG388" i="1" s="1"/>
  <c r="BH388" i="1" s="1"/>
  <c r="N348" i="1"/>
  <c r="R348" i="1"/>
  <c r="S348" i="1"/>
  <c r="N320" i="1"/>
  <c r="R320" i="1"/>
  <c r="P320" i="1"/>
  <c r="BB320" i="1" s="1"/>
  <c r="S320" i="1"/>
  <c r="O310" i="1"/>
  <c r="BG310" i="1" s="1"/>
  <c r="BH310" i="1" s="1"/>
  <c r="R207" i="1"/>
  <c r="S207" i="1"/>
  <c r="N207" i="1"/>
  <c r="P207" i="1"/>
  <c r="BB207" i="1" s="1"/>
  <c r="N197" i="1"/>
  <c r="R197" i="1"/>
  <c r="P197" i="1"/>
  <c r="BB197" i="1" s="1"/>
  <c r="S197" i="1"/>
  <c r="R156" i="1"/>
  <c r="S156" i="1"/>
  <c r="N156" i="1"/>
  <c r="P156" i="1"/>
  <c r="BB156" i="1" s="1"/>
  <c r="N382" i="1"/>
  <c r="R382" i="1"/>
  <c r="R371" i="1"/>
  <c r="P367" i="1"/>
  <c r="BB367" i="1" s="1"/>
  <c r="N350" i="1"/>
  <c r="R350" i="1"/>
  <c r="P336" i="1"/>
  <c r="BB336" i="1" s="1"/>
  <c r="S313" i="1"/>
  <c r="P309" i="1"/>
  <c r="BB309" i="1" s="1"/>
  <c r="O298" i="1"/>
  <c r="BG298" i="1" s="1"/>
  <c r="BH298" i="1" s="1"/>
  <c r="P289" i="1"/>
  <c r="BB289" i="1" s="1"/>
  <c r="R278" i="1"/>
  <c r="P278" i="1"/>
  <c r="BB278" i="1" s="1"/>
  <c r="S278" i="1"/>
  <c r="R268" i="1"/>
  <c r="N268" i="1"/>
  <c r="S268" i="1"/>
  <c r="O205" i="1"/>
  <c r="BG205" i="1" s="1"/>
  <c r="BH205" i="1" s="1"/>
  <c r="N389" i="1"/>
  <c r="R385" i="1"/>
  <c r="N381" i="1"/>
  <c r="R377" i="1"/>
  <c r="N373" i="1"/>
  <c r="R369" i="1"/>
  <c r="N365" i="1"/>
  <c r="R361" i="1"/>
  <c r="N357" i="1"/>
  <c r="R353" i="1"/>
  <c r="P333" i="1"/>
  <c r="BB333" i="1" s="1"/>
  <c r="N312" i="1"/>
  <c r="R312" i="1"/>
  <c r="P297" i="1"/>
  <c r="BB297" i="1" s="1"/>
  <c r="O275" i="1"/>
  <c r="BG275" i="1" s="1"/>
  <c r="BH275" i="1" s="1"/>
  <c r="R259" i="1"/>
  <c r="S259" i="1"/>
  <c r="P236" i="1"/>
  <c r="BB236" i="1" s="1"/>
  <c r="R236" i="1"/>
  <c r="N236" i="1"/>
  <c r="S236" i="1"/>
  <c r="R340" i="1"/>
  <c r="R333" i="1"/>
  <c r="P305" i="1"/>
  <c r="BB305" i="1" s="1"/>
  <c r="N279" i="1"/>
  <c r="R279" i="1"/>
  <c r="R275" i="1"/>
  <c r="S275" i="1"/>
  <c r="R260" i="1"/>
  <c r="N260" i="1"/>
  <c r="S260" i="1"/>
  <c r="N248" i="1"/>
  <c r="S248" i="1"/>
  <c r="N240" i="1"/>
  <c r="R240" i="1"/>
  <c r="R205" i="1"/>
  <c r="S205" i="1"/>
  <c r="P203" i="1"/>
  <c r="BB203" i="1" s="1"/>
  <c r="R203" i="1"/>
  <c r="S203" i="1"/>
  <c r="N203" i="1"/>
  <c r="O334" i="1"/>
  <c r="BG334" i="1" s="1"/>
  <c r="BH334" i="1" s="1"/>
  <c r="N288" i="1"/>
  <c r="R288" i="1"/>
  <c r="P337" i="1"/>
  <c r="BB337" i="1" s="1"/>
  <c r="R335" i="1"/>
  <c r="N335" i="1"/>
  <c r="P328" i="1"/>
  <c r="BB328" i="1" s="1"/>
  <c r="P325" i="1"/>
  <c r="BB325" i="1" s="1"/>
  <c r="P313" i="1"/>
  <c r="BB313" i="1" s="1"/>
  <c r="N296" i="1"/>
  <c r="R296" i="1"/>
  <c r="P293" i="1"/>
  <c r="BB293" i="1" s="1"/>
  <c r="R276" i="1"/>
  <c r="N276" i="1"/>
  <c r="S276" i="1"/>
  <c r="P268" i="1"/>
  <c r="BB268" i="1" s="1"/>
  <c r="R243" i="1"/>
  <c r="N243" i="1"/>
  <c r="P243" i="1"/>
  <c r="BB243" i="1" s="1"/>
  <c r="S243" i="1"/>
  <c r="R158" i="1"/>
  <c r="S158" i="1"/>
  <c r="N158" i="1"/>
  <c r="N316" i="1"/>
  <c r="N308" i="1"/>
  <c r="N300" i="1"/>
  <c r="N292" i="1"/>
  <c r="N284" i="1"/>
  <c r="O246" i="1"/>
  <c r="BG246" i="1" s="1"/>
  <c r="BH246" i="1" s="1"/>
  <c r="P240" i="1"/>
  <c r="BB240" i="1" s="1"/>
  <c r="P220" i="1"/>
  <c r="BB220" i="1" s="1"/>
  <c r="R220" i="1"/>
  <c r="P212" i="1"/>
  <c r="BB212" i="1" s="1"/>
  <c r="R212" i="1"/>
  <c r="N319" i="1"/>
  <c r="N311" i="1"/>
  <c r="N303" i="1"/>
  <c r="N202" i="1"/>
  <c r="R202" i="1"/>
  <c r="S202" i="1"/>
  <c r="N187" i="1"/>
  <c r="S187" i="1"/>
  <c r="P270" i="1"/>
  <c r="BB270" i="1" s="1"/>
  <c r="R270" i="1"/>
  <c r="P262" i="1"/>
  <c r="BB262" i="1" s="1"/>
  <c r="R262" i="1"/>
  <c r="P254" i="1"/>
  <c r="BB254" i="1" s="1"/>
  <c r="R254" i="1"/>
  <c r="P248" i="1"/>
  <c r="BB248" i="1" s="1"/>
  <c r="O233" i="1"/>
  <c r="BG233" i="1" s="1"/>
  <c r="BH233" i="1" s="1"/>
  <c r="R226" i="1"/>
  <c r="N226" i="1"/>
  <c r="S220" i="1"/>
  <c r="S212" i="1"/>
  <c r="P253" i="1"/>
  <c r="BB253" i="1" s="1"/>
  <c r="P228" i="1"/>
  <c r="BB228" i="1" s="1"/>
  <c r="R228" i="1"/>
  <c r="S204" i="1"/>
  <c r="P280" i="1"/>
  <c r="BB280" i="1" s="1"/>
  <c r="S274" i="1"/>
  <c r="S270" i="1"/>
  <c r="S266" i="1"/>
  <c r="S262" i="1"/>
  <c r="S258" i="1"/>
  <c r="S254" i="1"/>
  <c r="P245" i="1"/>
  <c r="BB245" i="1" s="1"/>
  <c r="R234" i="1"/>
  <c r="N234" i="1"/>
  <c r="N220" i="1"/>
  <c r="N219" i="1"/>
  <c r="R219" i="1"/>
  <c r="N212" i="1"/>
  <c r="N211" i="1"/>
  <c r="R211" i="1"/>
  <c r="R206" i="1"/>
  <c r="N206" i="1"/>
  <c r="P206" i="1"/>
  <c r="BB206" i="1" s="1"/>
  <c r="R204" i="1"/>
  <c r="R199" i="1"/>
  <c r="S198" i="1"/>
  <c r="P187" i="1"/>
  <c r="BB187" i="1" s="1"/>
  <c r="S186" i="1"/>
  <c r="O180" i="1"/>
  <c r="BG180" i="1" s="1"/>
  <c r="BH180" i="1" s="1"/>
  <c r="R132" i="1"/>
  <c r="P132" i="1"/>
  <c r="BB132" i="1" s="1"/>
  <c r="N132" i="1"/>
  <c r="S132" i="1"/>
  <c r="O106" i="1"/>
  <c r="BG106" i="1" s="1"/>
  <c r="BH106" i="1" s="1"/>
  <c r="R246" i="1"/>
  <c r="R238" i="1"/>
  <c r="R230" i="1"/>
  <c r="R222" i="1"/>
  <c r="N218" i="1"/>
  <c r="R214" i="1"/>
  <c r="N210" i="1"/>
  <c r="P198" i="1"/>
  <c r="BB198" i="1" s="1"/>
  <c r="N190" i="1"/>
  <c r="R186" i="1"/>
  <c r="N181" i="1"/>
  <c r="R181" i="1"/>
  <c r="R93" i="1"/>
  <c r="S93" i="1"/>
  <c r="N93" i="1"/>
  <c r="P93" i="1"/>
  <c r="BB93" i="1" s="1"/>
  <c r="N198" i="1"/>
  <c r="S194" i="1"/>
  <c r="O188" i="1"/>
  <c r="BG188" i="1" s="1"/>
  <c r="BH188" i="1" s="1"/>
  <c r="P182" i="1"/>
  <c r="BB182" i="1" s="1"/>
  <c r="R182" i="1"/>
  <c r="P89" i="1"/>
  <c r="BB89" i="1" s="1"/>
  <c r="R89" i="1"/>
  <c r="S89" i="1"/>
  <c r="N89" i="1"/>
  <c r="N189" i="1"/>
  <c r="R189" i="1"/>
  <c r="O172" i="1"/>
  <c r="BG172" i="1" s="1"/>
  <c r="BH172" i="1" s="1"/>
  <c r="R165" i="1"/>
  <c r="S165" i="1"/>
  <c r="N165" i="1"/>
  <c r="P165" i="1"/>
  <c r="BB165" i="1" s="1"/>
  <c r="R133" i="1"/>
  <c r="N133" i="1"/>
  <c r="P133" i="1"/>
  <c r="BB133" i="1" s="1"/>
  <c r="N105" i="1"/>
  <c r="R105" i="1"/>
  <c r="P105" i="1"/>
  <c r="BB105" i="1" s="1"/>
  <c r="S105" i="1"/>
  <c r="O163" i="1"/>
  <c r="BG163" i="1" s="1"/>
  <c r="BH163" i="1" s="1"/>
  <c r="R162" i="1"/>
  <c r="S162" i="1"/>
  <c r="S153" i="1"/>
  <c r="R150" i="1"/>
  <c r="P139" i="1"/>
  <c r="BB139" i="1" s="1"/>
  <c r="R139" i="1"/>
  <c r="S139" i="1"/>
  <c r="N116" i="1"/>
  <c r="R116" i="1"/>
  <c r="S116" i="1"/>
  <c r="N80" i="1"/>
  <c r="R80" i="1"/>
  <c r="S80" i="1"/>
  <c r="R157" i="1"/>
  <c r="S157" i="1"/>
  <c r="R140" i="1"/>
  <c r="N140" i="1"/>
  <c r="P140" i="1"/>
  <c r="BB140" i="1" s="1"/>
  <c r="S126" i="1"/>
  <c r="N126" i="1"/>
  <c r="N122" i="1"/>
  <c r="S122" i="1"/>
  <c r="O171" i="1"/>
  <c r="BG171" i="1" s="1"/>
  <c r="BH171" i="1" s="1"/>
  <c r="S163" i="1"/>
  <c r="P162" i="1"/>
  <c r="BB162" i="1" s="1"/>
  <c r="P158" i="1"/>
  <c r="BB158" i="1" s="1"/>
  <c r="N150" i="1"/>
  <c r="R138" i="1"/>
  <c r="N121" i="1"/>
  <c r="S121" i="1"/>
  <c r="S174" i="1"/>
  <c r="S173" i="1"/>
  <c r="S166" i="1"/>
  <c r="R163" i="1"/>
  <c r="N147" i="1"/>
  <c r="R147" i="1"/>
  <c r="P138" i="1"/>
  <c r="BB138" i="1" s="1"/>
  <c r="P121" i="1"/>
  <c r="BB121" i="1" s="1"/>
  <c r="R98" i="1"/>
  <c r="S98" i="1"/>
  <c r="R84" i="1"/>
  <c r="P84" i="1"/>
  <c r="BB84" i="1" s="1"/>
  <c r="S84" i="1"/>
  <c r="N84" i="1"/>
  <c r="N75" i="1"/>
  <c r="S75" i="1"/>
  <c r="R75" i="1"/>
  <c r="P173" i="1"/>
  <c r="BB173" i="1" s="1"/>
  <c r="P157" i="1"/>
  <c r="BB157" i="1" s="1"/>
  <c r="R148" i="1"/>
  <c r="N148" i="1"/>
  <c r="S140" i="1"/>
  <c r="O139" i="1"/>
  <c r="BG139" i="1" s="1"/>
  <c r="BH139" i="1" s="1"/>
  <c r="S137" i="1"/>
  <c r="N129" i="1"/>
  <c r="R129" i="1"/>
  <c r="R126" i="1"/>
  <c r="R106" i="1"/>
  <c r="S106" i="1"/>
  <c r="P150" i="1"/>
  <c r="BB150" i="1" s="1"/>
  <c r="P122" i="1"/>
  <c r="BB122" i="1" s="1"/>
  <c r="R113" i="1"/>
  <c r="O107" i="1"/>
  <c r="BG107" i="1" s="1"/>
  <c r="BH107" i="1" s="1"/>
  <c r="S102" i="1"/>
  <c r="P97" i="1"/>
  <c r="BB97" i="1" s="1"/>
  <c r="N85" i="1"/>
  <c r="R85" i="1"/>
  <c r="N69" i="1"/>
  <c r="R69" i="1"/>
  <c r="S69" i="1"/>
  <c r="N56" i="1"/>
  <c r="R56" i="1"/>
  <c r="S56" i="1"/>
  <c r="N125" i="1"/>
  <c r="R102" i="1"/>
  <c r="R91" i="1"/>
  <c r="S91" i="1"/>
  <c r="P56" i="1"/>
  <c r="BB56" i="1" s="1"/>
  <c r="P126" i="1"/>
  <c r="BB126" i="1" s="1"/>
  <c r="P106" i="1"/>
  <c r="BB106" i="1" s="1"/>
  <c r="P98" i="1"/>
  <c r="BB98" i="1" s="1"/>
  <c r="R92" i="1"/>
  <c r="N92" i="1"/>
  <c r="P92" i="1"/>
  <c r="BB92" i="1" s="1"/>
  <c r="N83" i="1"/>
  <c r="R83" i="1"/>
  <c r="O55" i="1"/>
  <c r="BG55" i="1" s="1"/>
  <c r="BH55" i="1" s="1"/>
  <c r="N124" i="1"/>
  <c r="R124" i="1"/>
  <c r="P46" i="1"/>
  <c r="BB46" i="1" s="1"/>
  <c r="R46" i="1"/>
  <c r="S46" i="1"/>
  <c r="N46" i="1"/>
  <c r="N27" i="1"/>
  <c r="R27" i="1"/>
  <c r="S27" i="1"/>
  <c r="N22" i="1"/>
  <c r="R22" i="1"/>
  <c r="S22" i="1"/>
  <c r="R108" i="1"/>
  <c r="R100" i="1"/>
  <c r="S94" i="1"/>
  <c r="P94" i="1"/>
  <c r="BB94" i="1" s="1"/>
  <c r="N72" i="1"/>
  <c r="R72" i="1"/>
  <c r="O44" i="1"/>
  <c r="BG44" i="1" s="1"/>
  <c r="BH44" i="1" s="1"/>
  <c r="P22" i="1"/>
  <c r="BB22" i="1" s="1"/>
  <c r="P108" i="1"/>
  <c r="BB108" i="1" s="1"/>
  <c r="P100" i="1"/>
  <c r="BB100" i="1" s="1"/>
  <c r="P75" i="1"/>
  <c r="BB75" i="1" s="1"/>
  <c r="N49" i="1"/>
  <c r="P49" i="1"/>
  <c r="BB49" i="1" s="1"/>
  <c r="R49" i="1"/>
  <c r="S49" i="1"/>
  <c r="N38" i="1"/>
  <c r="S38" i="1"/>
  <c r="N35" i="1"/>
  <c r="R35" i="1"/>
  <c r="S35" i="1"/>
  <c r="P27" i="1"/>
  <c r="BB27" i="1" s="1"/>
  <c r="P77" i="1"/>
  <c r="BB77" i="1" s="1"/>
  <c r="P73" i="1"/>
  <c r="BB73" i="1" s="1"/>
  <c r="N64" i="1"/>
  <c r="R64" i="1"/>
  <c r="S61" i="1"/>
  <c r="N51" i="1"/>
  <c r="R51" i="1"/>
  <c r="S51" i="1"/>
  <c r="P35" i="1"/>
  <c r="BB35" i="1" s="1"/>
  <c r="N30" i="1"/>
  <c r="R30" i="1"/>
  <c r="S30" i="1"/>
  <c r="P47" i="1"/>
  <c r="BB47" i="1" s="1"/>
  <c r="R47" i="1"/>
  <c r="N47" i="1"/>
  <c r="S47" i="1"/>
  <c r="R45" i="1"/>
  <c r="N45" i="1"/>
  <c r="P38" i="1"/>
  <c r="BB38" i="1" s="1"/>
  <c r="N57" i="1"/>
  <c r="O26" i="1"/>
  <c r="BG26" i="1" s="1"/>
  <c r="BH26" i="1" s="1"/>
  <c r="N41" i="1"/>
  <c r="P41" i="1"/>
  <c r="BB41" i="1" s="1"/>
  <c r="R41" i="1"/>
  <c r="P39" i="1"/>
  <c r="BB39" i="1" s="1"/>
  <c r="R39" i="1"/>
  <c r="N25" i="1"/>
  <c r="P25" i="1"/>
  <c r="BB25" i="1" s="1"/>
  <c r="R25" i="1"/>
  <c r="P71" i="1"/>
  <c r="BB71" i="1" s="1"/>
  <c r="S67" i="1"/>
  <c r="P63" i="1"/>
  <c r="BB63" i="1" s="1"/>
  <c r="S59" i="1"/>
  <c r="P55" i="1"/>
  <c r="BB55" i="1" s="1"/>
  <c r="P43" i="1"/>
  <c r="BB43" i="1" s="1"/>
  <c r="N33" i="1"/>
  <c r="P33" i="1"/>
  <c r="BB33" i="1" s="1"/>
  <c r="R33" i="1"/>
  <c r="P65" i="1"/>
  <c r="BB65" i="1" s="1"/>
  <c r="R65" i="1"/>
  <c r="R53" i="1"/>
  <c r="N53" i="1"/>
  <c r="S43" i="1"/>
  <c r="N37" i="1"/>
  <c r="N29" i="1"/>
  <c r="R31" i="1"/>
  <c r="R23" i="1"/>
  <c r="P19" i="1"/>
  <c r="BB19" i="1" s="1"/>
  <c r="P11" i="1"/>
  <c r="BB11" i="1" s="1"/>
  <c r="P20" i="1"/>
  <c r="BB20" i="1" s="1"/>
  <c r="P12" i="1"/>
  <c r="BB12" i="1" s="1"/>
  <c r="N20" i="1"/>
  <c r="R16" i="1"/>
  <c r="N12" i="1"/>
  <c r="R8" i="1"/>
  <c r="P16" i="1"/>
  <c r="BB16" i="1" s="1"/>
  <c r="P8" i="1"/>
  <c r="BB8" i="1" s="1"/>
  <c r="R19" i="1"/>
  <c r="S15" i="1"/>
  <c r="R11" i="1"/>
  <c r="P15" i="1"/>
  <c r="BB15" i="1" s="1"/>
  <c r="N15" i="1"/>
  <c r="P18" i="1"/>
  <c r="BB18" i="1" s="1"/>
  <c r="P14" i="1"/>
  <c r="BB14" i="1" s="1"/>
  <c r="P10" i="1"/>
  <c r="BB10" i="1" s="1"/>
  <c r="N19" i="1"/>
  <c r="N11" i="1"/>
  <c r="S17" i="1"/>
  <c r="S9" i="1"/>
  <c r="S16" i="1"/>
  <c r="S8" i="1"/>
  <c r="O10" i="1"/>
  <c r="BG10" i="1" s="1"/>
  <c r="BH10" i="1" s="1"/>
  <c r="O9" i="1"/>
  <c r="BG9" i="1" s="1"/>
  <c r="BH9" i="1" s="1"/>
  <c r="O16" i="1"/>
  <c r="BG16" i="1" s="1"/>
  <c r="BH16" i="1" s="1"/>
  <c r="O8" i="1"/>
  <c r="BG8" i="1" s="1"/>
  <c r="BH8" i="1" s="1"/>
  <c r="S18" i="1"/>
  <c r="N14" i="1"/>
  <c r="R10" i="1"/>
  <c r="R9" i="1"/>
  <c r="S14" i="1"/>
  <c r="N18" i="1"/>
  <c r="S20" i="1"/>
  <c r="N17" i="1"/>
  <c r="R13" i="1"/>
  <c r="S12" i="1"/>
  <c r="S10" i="1"/>
  <c r="N13" i="1"/>
  <c r="S7" i="1"/>
  <c r="R7" i="1"/>
  <c r="P7" i="1"/>
  <c r="BB7" i="1" s="1"/>
  <c r="BC7" i="1" l="1"/>
  <c r="H20" i="2" s="1"/>
  <c r="CC502" i="1"/>
  <c r="T39" i="2" s="1"/>
  <c r="CD502" i="1"/>
  <c r="V39" i="2" s="1"/>
  <c r="CE502" i="1"/>
  <c r="R39" i="2" s="1"/>
  <c r="CB502" i="1"/>
  <c r="L39" i="2" s="1"/>
  <c r="BX502" i="1"/>
  <c r="X56" i="2" s="1"/>
  <c r="BW502" i="1"/>
  <c r="L56" i="2" s="1"/>
  <c r="BV502" i="1"/>
  <c r="Z56" i="2" s="1"/>
  <c r="BT502" i="1"/>
  <c r="R56" i="2" s="1"/>
  <c r="BU502" i="1"/>
  <c r="D56" i="2" s="1"/>
  <c r="BR502" i="1"/>
  <c r="V56" i="2" s="1"/>
  <c r="BS502" i="1"/>
  <c r="N56" i="2" s="1"/>
  <c r="BQ502" i="1"/>
  <c r="P56" i="2" s="1"/>
  <c r="BP502" i="1"/>
  <c r="AB56" i="2" s="1"/>
  <c r="BO502" i="1"/>
  <c r="BN502" i="1"/>
  <c r="F56" i="2" s="1"/>
  <c r="AH7" i="1"/>
  <c r="F11" i="2" s="1"/>
  <c r="CA502" i="1"/>
  <c r="P39" i="2" s="1"/>
  <c r="BZ502" i="1"/>
  <c r="N39" i="2" s="1"/>
  <c r="BM502" i="1"/>
  <c r="T56" i="2" s="1"/>
  <c r="BL502" i="1"/>
  <c r="J56" i="2" s="1"/>
  <c r="O340" i="1"/>
  <c r="BG340" i="1" s="1"/>
  <c r="BH340" i="1" s="1"/>
  <c r="O454" i="1"/>
  <c r="BG454" i="1" s="1"/>
  <c r="BH454" i="1" s="1"/>
  <c r="O112" i="1"/>
  <c r="BG112" i="1" s="1"/>
  <c r="BH112" i="1" s="1"/>
  <c r="O330" i="1"/>
  <c r="BG330" i="1" s="1"/>
  <c r="BH330" i="1" s="1"/>
  <c r="O164" i="1"/>
  <c r="BG164" i="1" s="1"/>
  <c r="BH164" i="1" s="1"/>
  <c r="O36" i="1"/>
  <c r="BG36" i="1" s="1"/>
  <c r="BH36" i="1" s="1"/>
  <c r="O247" i="1"/>
  <c r="BG247" i="1" s="1"/>
  <c r="BH247" i="1" s="1"/>
  <c r="O221" i="1"/>
  <c r="BG221" i="1" s="1"/>
  <c r="BH221" i="1" s="1"/>
  <c r="O153" i="1"/>
  <c r="BG153" i="1" s="1"/>
  <c r="BH153" i="1" s="1"/>
  <c r="O177" i="1"/>
  <c r="BG177" i="1" s="1"/>
  <c r="BH177" i="1" s="1"/>
  <c r="O23" i="1"/>
  <c r="BG23" i="1" s="1"/>
  <c r="BH23" i="1" s="1"/>
  <c r="O99" i="1"/>
  <c r="BG99" i="1" s="1"/>
  <c r="BH99" i="1" s="1"/>
  <c r="O329" i="1"/>
  <c r="BG329" i="1" s="1"/>
  <c r="BH329" i="1" s="1"/>
  <c r="O379" i="1"/>
  <c r="BG379" i="1" s="1"/>
  <c r="BH379" i="1" s="1"/>
  <c r="O272" i="1"/>
  <c r="BG272" i="1" s="1"/>
  <c r="BH272" i="1" s="1"/>
  <c r="O293" i="1"/>
  <c r="BG293" i="1" s="1"/>
  <c r="BH293" i="1" s="1"/>
  <c r="O235" i="1"/>
  <c r="BG235" i="1" s="1"/>
  <c r="BH235" i="1" s="1"/>
  <c r="O166" i="1"/>
  <c r="BG166" i="1" s="1"/>
  <c r="BH166" i="1" s="1"/>
  <c r="O90" i="1"/>
  <c r="BG90" i="1" s="1"/>
  <c r="BH90" i="1" s="1"/>
  <c r="O191" i="1"/>
  <c r="BG191" i="1" s="1"/>
  <c r="BH191" i="1" s="1"/>
  <c r="O209" i="1"/>
  <c r="BG209" i="1" s="1"/>
  <c r="BH209" i="1" s="1"/>
  <c r="O200" i="1"/>
  <c r="BG200" i="1" s="1"/>
  <c r="BH200" i="1" s="1"/>
  <c r="O118" i="1"/>
  <c r="BG118" i="1" s="1"/>
  <c r="BH118" i="1" s="1"/>
  <c r="O392" i="1"/>
  <c r="BG392" i="1" s="1"/>
  <c r="BH392" i="1" s="1"/>
  <c r="O170" i="1"/>
  <c r="BG170" i="1" s="1"/>
  <c r="BH170" i="1" s="1"/>
  <c r="O425" i="1"/>
  <c r="BG425" i="1" s="1"/>
  <c r="BH425" i="1" s="1"/>
  <c r="O339" i="1"/>
  <c r="BG339" i="1" s="1"/>
  <c r="BH339" i="1" s="1"/>
  <c r="O404" i="1"/>
  <c r="BG404" i="1" s="1"/>
  <c r="BH404" i="1" s="1"/>
  <c r="O352" i="1"/>
  <c r="BG352" i="1" s="1"/>
  <c r="BH352" i="1" s="1"/>
  <c r="O464" i="1"/>
  <c r="BG464" i="1" s="1"/>
  <c r="BH464" i="1" s="1"/>
  <c r="O427" i="1"/>
  <c r="BG427" i="1" s="1"/>
  <c r="BH427" i="1" s="1"/>
  <c r="O479" i="1"/>
  <c r="BG479" i="1" s="1"/>
  <c r="BH479" i="1" s="1"/>
  <c r="O473" i="1"/>
  <c r="BG473" i="1" s="1"/>
  <c r="BH473" i="1" s="1"/>
  <c r="O448" i="1"/>
  <c r="BG448" i="1" s="1"/>
  <c r="BH448" i="1" s="1"/>
  <c r="O79" i="1"/>
  <c r="BG79" i="1" s="1"/>
  <c r="BH79" i="1" s="1"/>
  <c r="O184" i="1"/>
  <c r="BG184" i="1" s="1"/>
  <c r="BH184" i="1" s="1"/>
  <c r="O386" i="1"/>
  <c r="BG386" i="1" s="1"/>
  <c r="BH386" i="1" s="1"/>
  <c r="O63" i="1"/>
  <c r="BG63" i="1" s="1"/>
  <c r="BH63" i="1" s="1"/>
  <c r="O432" i="1"/>
  <c r="BG432" i="1" s="1"/>
  <c r="BH432" i="1" s="1"/>
  <c r="O94" i="1"/>
  <c r="BG94" i="1" s="1"/>
  <c r="BH94" i="1" s="1"/>
  <c r="O294" i="1"/>
  <c r="BG294" i="1" s="1"/>
  <c r="BH294" i="1" s="1"/>
  <c r="O62" i="1"/>
  <c r="BG62" i="1" s="1"/>
  <c r="BH62" i="1" s="1"/>
  <c r="O245" i="1"/>
  <c r="BG245" i="1" s="1"/>
  <c r="BH245" i="1" s="1"/>
  <c r="O302" i="1"/>
  <c r="BG302" i="1" s="1"/>
  <c r="BH302" i="1" s="1"/>
  <c r="O87" i="1"/>
  <c r="BG87" i="1" s="1"/>
  <c r="BH87" i="1" s="1"/>
  <c r="O250" i="1"/>
  <c r="BG250" i="1" s="1"/>
  <c r="BH250" i="1" s="1"/>
  <c r="O91" i="1"/>
  <c r="BG91" i="1" s="1"/>
  <c r="BH91" i="1" s="1"/>
  <c r="O71" i="1"/>
  <c r="BG71" i="1" s="1"/>
  <c r="BH71" i="1" s="1"/>
  <c r="O285" i="1"/>
  <c r="BG285" i="1" s="1"/>
  <c r="BH285" i="1" s="1"/>
  <c r="O447" i="1"/>
  <c r="BG447" i="1" s="1"/>
  <c r="BH447" i="1" s="1"/>
  <c r="O231" i="1"/>
  <c r="BG231" i="1" s="1"/>
  <c r="BH231" i="1" s="1"/>
  <c r="O109" i="1"/>
  <c r="BG109" i="1" s="1"/>
  <c r="BH109" i="1" s="1"/>
  <c r="O266" i="1"/>
  <c r="BG266" i="1" s="1"/>
  <c r="BH266" i="1" s="1"/>
  <c r="O475" i="1"/>
  <c r="BG475" i="1" s="1"/>
  <c r="BH475" i="1" s="1"/>
  <c r="O274" i="1"/>
  <c r="BG274" i="1" s="1"/>
  <c r="BH274" i="1" s="1"/>
  <c r="O28" i="1"/>
  <c r="BG28" i="1" s="1"/>
  <c r="BH28" i="1" s="1"/>
  <c r="O151" i="1"/>
  <c r="BG151" i="1" s="1"/>
  <c r="BH151" i="1" s="1"/>
  <c r="O500" i="1"/>
  <c r="BG500" i="1" s="1"/>
  <c r="BH500" i="1" s="1"/>
  <c r="O154" i="1"/>
  <c r="BG154" i="1" s="1"/>
  <c r="BH154" i="1" s="1"/>
  <c r="O410" i="1"/>
  <c r="BG410" i="1" s="1"/>
  <c r="BH410" i="1" s="1"/>
  <c r="O34" i="1"/>
  <c r="BG34" i="1" s="1"/>
  <c r="BH34" i="1" s="1"/>
  <c r="O21" i="1"/>
  <c r="BG21" i="1" s="1"/>
  <c r="BH21" i="1" s="1"/>
  <c r="O452" i="1"/>
  <c r="BG452" i="1" s="1"/>
  <c r="BH452" i="1" s="1"/>
  <c r="O280" i="1"/>
  <c r="BG280" i="1" s="1"/>
  <c r="BH280" i="1" s="1"/>
  <c r="O281" i="1"/>
  <c r="BG281" i="1" s="1"/>
  <c r="BH281" i="1" s="1"/>
  <c r="O472" i="1"/>
  <c r="BG472" i="1" s="1"/>
  <c r="BH472" i="1" s="1"/>
  <c r="O174" i="1"/>
  <c r="BG174" i="1" s="1"/>
  <c r="BH174" i="1" s="1"/>
  <c r="O423" i="1"/>
  <c r="BG423" i="1" s="1"/>
  <c r="BH423" i="1" s="1"/>
  <c r="O20" i="1"/>
  <c r="BG20" i="1" s="1"/>
  <c r="BH20" i="1" s="1"/>
  <c r="O183" i="1"/>
  <c r="BG183" i="1" s="1"/>
  <c r="BH183" i="1" s="1"/>
  <c r="O146" i="1"/>
  <c r="BG146" i="1" s="1"/>
  <c r="BH146" i="1" s="1"/>
  <c r="O65" i="1"/>
  <c r="BG65" i="1" s="1"/>
  <c r="BH65" i="1" s="1"/>
  <c r="O145" i="1"/>
  <c r="BG145" i="1" s="1"/>
  <c r="BH145" i="1" s="1"/>
  <c r="O451" i="1"/>
  <c r="BG451" i="1" s="1"/>
  <c r="BH451" i="1" s="1"/>
  <c r="O435" i="1"/>
  <c r="BG435" i="1" s="1"/>
  <c r="BH435" i="1" s="1"/>
  <c r="O337" i="1"/>
  <c r="BG337" i="1" s="1"/>
  <c r="BH337" i="1" s="1"/>
  <c r="O297" i="1"/>
  <c r="BG297" i="1" s="1"/>
  <c r="BH297" i="1" s="1"/>
  <c r="O196" i="1"/>
  <c r="BG196" i="1" s="1"/>
  <c r="BH196" i="1" s="1"/>
  <c r="O444" i="1"/>
  <c r="BG444" i="1" s="1"/>
  <c r="BH444" i="1" s="1"/>
  <c r="O318" i="1"/>
  <c r="BG318" i="1" s="1"/>
  <c r="BH318" i="1" s="1"/>
  <c r="O384" i="1"/>
  <c r="BG384" i="1" s="1"/>
  <c r="BH384" i="1" s="1"/>
  <c r="O287" i="1"/>
  <c r="BG287" i="1" s="1"/>
  <c r="BH287" i="1" s="1"/>
  <c r="O383" i="1"/>
  <c r="BG383" i="1" s="1"/>
  <c r="BH383" i="1" s="1"/>
  <c r="O436" i="1"/>
  <c r="BG436" i="1" s="1"/>
  <c r="BH436" i="1" s="1"/>
  <c r="O456" i="1"/>
  <c r="BG456" i="1" s="1"/>
  <c r="BH456" i="1" s="1"/>
  <c r="O24" i="1"/>
  <c r="BG24" i="1" s="1"/>
  <c r="BH24" i="1" s="1"/>
  <c r="O78" i="1"/>
  <c r="BG78" i="1" s="1"/>
  <c r="BH78" i="1" s="1"/>
  <c r="O283" i="1"/>
  <c r="BG283" i="1" s="1"/>
  <c r="BH283" i="1" s="1"/>
  <c r="O195" i="1"/>
  <c r="BG195" i="1" s="1"/>
  <c r="BH195" i="1" s="1"/>
  <c r="O238" i="1"/>
  <c r="BG238" i="1" s="1"/>
  <c r="BH238" i="1" s="1"/>
  <c r="O394" i="1"/>
  <c r="BG394" i="1" s="1"/>
  <c r="BH394" i="1" s="1"/>
  <c r="O419" i="1"/>
  <c r="BG419" i="1" s="1"/>
  <c r="BH419" i="1" s="1"/>
  <c r="O273" i="1"/>
  <c r="BG273" i="1" s="1"/>
  <c r="BH273" i="1" s="1"/>
  <c r="O131" i="1"/>
  <c r="BG131" i="1" s="1"/>
  <c r="BH131" i="1" s="1"/>
  <c r="O39" i="1"/>
  <c r="BG39" i="1" s="1"/>
  <c r="BH39" i="1" s="1"/>
  <c r="O380" i="1"/>
  <c r="BG380" i="1" s="1"/>
  <c r="BH380" i="1" s="1"/>
  <c r="O15" i="1"/>
  <c r="BG15" i="1" s="1"/>
  <c r="BH15" i="1" s="1"/>
  <c r="O11" i="1"/>
  <c r="BG11" i="1" s="1"/>
  <c r="BH11" i="1" s="1"/>
  <c r="O108" i="1"/>
  <c r="BG108" i="1" s="1"/>
  <c r="BH108" i="1" s="1"/>
  <c r="O59" i="1"/>
  <c r="BG59" i="1" s="1"/>
  <c r="BH59" i="1" s="1"/>
  <c r="O255" i="1"/>
  <c r="BG255" i="1" s="1"/>
  <c r="BH255" i="1" s="1"/>
  <c r="O351" i="1"/>
  <c r="BG351" i="1" s="1"/>
  <c r="BH351" i="1" s="1"/>
  <c r="O178" i="1"/>
  <c r="BG178" i="1" s="1"/>
  <c r="BH178" i="1" s="1"/>
  <c r="O306" i="1"/>
  <c r="BG306" i="1" s="1"/>
  <c r="BH306" i="1" s="1"/>
  <c r="O96" i="1"/>
  <c r="BG96" i="1" s="1"/>
  <c r="BH96" i="1" s="1"/>
  <c r="O253" i="1"/>
  <c r="BG253" i="1" s="1"/>
  <c r="BH253" i="1" s="1"/>
  <c r="O149" i="1"/>
  <c r="BG149" i="1" s="1"/>
  <c r="BH149" i="1" s="1"/>
  <c r="O367" i="1"/>
  <c r="BG367" i="1" s="1"/>
  <c r="BH367" i="1" s="1"/>
  <c r="O344" i="1"/>
  <c r="BG344" i="1" s="1"/>
  <c r="BH344" i="1" s="1"/>
  <c r="O424" i="1"/>
  <c r="BG424" i="1" s="1"/>
  <c r="BH424" i="1" s="1"/>
  <c r="O48" i="1"/>
  <c r="BG48" i="1" s="1"/>
  <c r="BH48" i="1" s="1"/>
  <c r="O111" i="1"/>
  <c r="BG111" i="1" s="1"/>
  <c r="BH111" i="1" s="1"/>
  <c r="O179" i="1"/>
  <c r="BG179" i="1" s="1"/>
  <c r="BH179" i="1" s="1"/>
  <c r="O313" i="1"/>
  <c r="BG313" i="1" s="1"/>
  <c r="BH313" i="1" s="1"/>
  <c r="O277" i="1"/>
  <c r="BG277" i="1" s="1"/>
  <c r="BH277" i="1" s="1"/>
  <c r="O414" i="1"/>
  <c r="BG414" i="1" s="1"/>
  <c r="BH414" i="1" s="1"/>
  <c r="O282" i="1"/>
  <c r="BG282" i="1" s="1"/>
  <c r="BH282" i="1" s="1"/>
  <c r="O328" i="1"/>
  <c r="BG328" i="1" s="1"/>
  <c r="BH328" i="1" s="1"/>
  <c r="O412" i="1"/>
  <c r="BG412" i="1" s="1"/>
  <c r="BH412" i="1" s="1"/>
  <c r="O431" i="1"/>
  <c r="BG431" i="1" s="1"/>
  <c r="BH431" i="1" s="1"/>
  <c r="O265" i="1"/>
  <c r="BG265" i="1" s="1"/>
  <c r="BH265" i="1" s="1"/>
  <c r="O68" i="1"/>
  <c r="BG68" i="1" s="1"/>
  <c r="BH68" i="1" s="1"/>
  <c r="O323" i="1"/>
  <c r="BG323" i="1" s="1"/>
  <c r="BH323" i="1" s="1"/>
  <c r="O345" i="1"/>
  <c r="BG345" i="1" s="1"/>
  <c r="BH345" i="1" s="1"/>
  <c r="O199" i="1"/>
  <c r="BG199" i="1" s="1"/>
  <c r="BH199" i="1" s="1"/>
  <c r="O326" i="1"/>
  <c r="BG326" i="1" s="1"/>
  <c r="BH326" i="1" s="1"/>
  <c r="O498" i="1"/>
  <c r="BG498" i="1" s="1"/>
  <c r="BH498" i="1" s="1"/>
  <c r="O213" i="1"/>
  <c r="BG213" i="1" s="1"/>
  <c r="BH213" i="1" s="1"/>
  <c r="O12" i="1"/>
  <c r="BG12" i="1" s="1"/>
  <c r="BH12" i="1" s="1"/>
  <c r="O19" i="1"/>
  <c r="BG19" i="1" s="1"/>
  <c r="BH19" i="1" s="1"/>
  <c r="O40" i="1"/>
  <c r="BG40" i="1" s="1"/>
  <c r="BH40" i="1" s="1"/>
  <c r="O299" i="1"/>
  <c r="BG299" i="1" s="1"/>
  <c r="BH299" i="1" s="1"/>
  <c r="O263" i="1"/>
  <c r="BG263" i="1" s="1"/>
  <c r="BH263" i="1" s="1"/>
  <c r="O241" i="1"/>
  <c r="BG241" i="1" s="1"/>
  <c r="BH241" i="1" s="1"/>
  <c r="O88" i="1"/>
  <c r="BG88" i="1" s="1"/>
  <c r="BH88" i="1" s="1"/>
  <c r="O173" i="1"/>
  <c r="BG173" i="1" s="1"/>
  <c r="BH173" i="1" s="1"/>
  <c r="O74" i="1"/>
  <c r="BG74" i="1" s="1"/>
  <c r="BH74" i="1" s="1"/>
  <c r="O463" i="1"/>
  <c r="BG463" i="1" s="1"/>
  <c r="BH463" i="1" s="1"/>
  <c r="O43" i="1"/>
  <c r="BG43" i="1" s="1"/>
  <c r="BH43" i="1" s="1"/>
  <c r="O439" i="1"/>
  <c r="BG439" i="1" s="1"/>
  <c r="BH439" i="1" s="1"/>
  <c r="O443" i="1"/>
  <c r="BG443" i="1" s="1"/>
  <c r="BH443" i="1" s="1"/>
  <c r="O258" i="1"/>
  <c r="BG258" i="1" s="1"/>
  <c r="BH258" i="1" s="1"/>
  <c r="O378" i="1"/>
  <c r="BG378" i="1" s="1"/>
  <c r="BH378" i="1" s="1"/>
  <c r="O120" i="1"/>
  <c r="BG120" i="1" s="1"/>
  <c r="BH120" i="1" s="1"/>
  <c r="O225" i="1"/>
  <c r="BG225" i="1" s="1"/>
  <c r="BH225" i="1" s="1"/>
  <c r="O168" i="1"/>
  <c r="BG168" i="1" s="1"/>
  <c r="BH168" i="1" s="1"/>
  <c r="O52" i="1"/>
  <c r="BG52" i="1" s="1"/>
  <c r="BH52" i="1" s="1"/>
  <c r="O217" i="1"/>
  <c r="BG217" i="1" s="1"/>
  <c r="BH217" i="1" s="1"/>
  <c r="O295" i="1"/>
  <c r="BG295" i="1" s="1"/>
  <c r="BH295" i="1" s="1"/>
  <c r="O487" i="1"/>
  <c r="BG487" i="1" s="1"/>
  <c r="BH487" i="1" s="1"/>
  <c r="O32" i="1"/>
  <c r="BG32" i="1" s="1"/>
  <c r="BH32" i="1" s="1"/>
  <c r="O252" i="1"/>
  <c r="BG252" i="1" s="1"/>
  <c r="BH252" i="1" s="1"/>
  <c r="O369" i="1"/>
  <c r="BG369" i="1" s="1"/>
  <c r="BH369" i="1" s="1"/>
  <c r="O104" i="1"/>
  <c r="BG104" i="1" s="1"/>
  <c r="BH104" i="1" s="1"/>
  <c r="O185" i="1"/>
  <c r="BG185" i="1" s="1"/>
  <c r="BH185" i="1" s="1"/>
  <c r="O60" i="1"/>
  <c r="BG60" i="1" s="1"/>
  <c r="BH60" i="1" s="1"/>
  <c r="O77" i="1"/>
  <c r="BG77" i="1" s="1"/>
  <c r="BH77" i="1" s="1"/>
  <c r="O408" i="1"/>
  <c r="BG408" i="1" s="1"/>
  <c r="BH408" i="1" s="1"/>
  <c r="O138" i="1"/>
  <c r="BG138" i="1" s="1"/>
  <c r="BH138" i="1" s="1"/>
  <c r="O101" i="1"/>
  <c r="BG101" i="1" s="1"/>
  <c r="BH101" i="1" s="1"/>
  <c r="O216" i="1"/>
  <c r="BG216" i="1" s="1"/>
  <c r="BH216" i="1" s="1"/>
  <c r="O81" i="1"/>
  <c r="BG81" i="1" s="1"/>
  <c r="BH81" i="1" s="1"/>
  <c r="O416" i="1"/>
  <c r="BG416" i="1" s="1"/>
  <c r="BH416" i="1" s="1"/>
  <c r="O58" i="1"/>
  <c r="BG58" i="1" s="1"/>
  <c r="BH58" i="1" s="1"/>
  <c r="O372" i="1"/>
  <c r="BG372" i="1" s="1"/>
  <c r="BH372" i="1" s="1"/>
  <c r="O349" i="1"/>
  <c r="BG349" i="1" s="1"/>
  <c r="BH349" i="1" s="1"/>
  <c r="O398" i="1"/>
  <c r="BG398" i="1" s="1"/>
  <c r="BH398" i="1" s="1"/>
  <c r="O228" i="1"/>
  <c r="BG228" i="1" s="1"/>
  <c r="BH228" i="1" s="1"/>
  <c r="O433" i="1"/>
  <c r="BG433" i="1" s="1"/>
  <c r="BH433" i="1" s="1"/>
  <c r="O70" i="1"/>
  <c r="BG70" i="1" s="1"/>
  <c r="BH70" i="1" s="1"/>
  <c r="O462" i="1"/>
  <c r="BG462" i="1" s="1"/>
  <c r="BH462" i="1" s="1"/>
  <c r="O115" i="1"/>
  <c r="BG115" i="1" s="1"/>
  <c r="BH115" i="1" s="1"/>
  <c r="O194" i="1"/>
  <c r="BG194" i="1" s="1"/>
  <c r="BH194" i="1" s="1"/>
  <c r="O169" i="1"/>
  <c r="BG169" i="1" s="1"/>
  <c r="BH169" i="1" s="1"/>
  <c r="O103" i="1"/>
  <c r="BG103" i="1" s="1"/>
  <c r="BH103" i="1" s="1"/>
  <c r="O257" i="1"/>
  <c r="BG257" i="1" s="1"/>
  <c r="BH257" i="1" s="1"/>
  <c r="O286" i="1"/>
  <c r="BG286" i="1" s="1"/>
  <c r="BH286" i="1" s="1"/>
  <c r="O264" i="1"/>
  <c r="BG264" i="1" s="1"/>
  <c r="BH264" i="1" s="1"/>
  <c r="O54" i="1"/>
  <c r="BG54" i="1" s="1"/>
  <c r="BH54" i="1" s="1"/>
  <c r="O417" i="1"/>
  <c r="BG417" i="1" s="1"/>
  <c r="BH417" i="1" s="1"/>
  <c r="O315" i="1"/>
  <c r="BG315" i="1" s="1"/>
  <c r="BH315" i="1" s="1"/>
  <c r="O356" i="1"/>
  <c r="BG356" i="1" s="1"/>
  <c r="BH356" i="1" s="1"/>
  <c r="O402" i="1"/>
  <c r="BG402" i="1" s="1"/>
  <c r="BH402" i="1" s="1"/>
  <c r="O160" i="1"/>
  <c r="BG160" i="1" s="1"/>
  <c r="BH160" i="1" s="1"/>
  <c r="O466" i="1"/>
  <c r="BG466" i="1" s="1"/>
  <c r="BH466" i="1" s="1"/>
  <c r="O130" i="1"/>
  <c r="BG130" i="1" s="1"/>
  <c r="BH130" i="1" s="1"/>
  <c r="O360" i="1"/>
  <c r="BG360" i="1" s="1"/>
  <c r="BH360" i="1" s="1"/>
  <c r="O73" i="1"/>
  <c r="BG73" i="1" s="1"/>
  <c r="BH73" i="1" s="1"/>
  <c r="O175" i="1"/>
  <c r="BG175" i="1" s="1"/>
  <c r="BH175" i="1" s="1"/>
  <c r="O368" i="1"/>
  <c r="BG368" i="1" s="1"/>
  <c r="BH368" i="1" s="1"/>
  <c r="Q75" i="1"/>
  <c r="Q81" i="1"/>
  <c r="Q460" i="1"/>
  <c r="Q231" i="1"/>
  <c r="Q491" i="1"/>
  <c r="Q47" i="1"/>
  <c r="Q41" i="1"/>
  <c r="Q94" i="1"/>
  <c r="Q126" i="1"/>
  <c r="Q253" i="1"/>
  <c r="Q254" i="1"/>
  <c r="U254" i="1" s="1"/>
  <c r="Q220" i="1"/>
  <c r="Q328" i="1"/>
  <c r="Q305" i="1"/>
  <c r="Q320" i="1"/>
  <c r="Q358" i="1"/>
  <c r="Q477" i="1"/>
  <c r="Q429" i="1"/>
  <c r="Q411" i="1"/>
  <c r="Q476" i="1"/>
  <c r="U476" i="1" s="1"/>
  <c r="Q419" i="1"/>
  <c r="Q52" i="1"/>
  <c r="Q159" i="1"/>
  <c r="Q134" i="1"/>
  <c r="U134" i="1" s="1"/>
  <c r="Q380" i="1"/>
  <c r="Q147" i="1"/>
  <c r="Q364" i="1"/>
  <c r="U364" i="1" s="1"/>
  <c r="Q388" i="1"/>
  <c r="U388" i="1" s="1"/>
  <c r="Q327" i="1"/>
  <c r="Q414" i="1"/>
  <c r="Q500" i="1"/>
  <c r="Q276" i="1"/>
  <c r="Q451" i="1"/>
  <c r="Q385" i="1"/>
  <c r="Q307" i="1"/>
  <c r="Q235" i="1"/>
  <c r="Q344" i="1"/>
  <c r="Q210" i="1"/>
  <c r="Q80" i="1"/>
  <c r="Q99" i="1"/>
  <c r="Q362" i="1"/>
  <c r="U362" i="1" s="1"/>
  <c r="Q498" i="1"/>
  <c r="Q404" i="1"/>
  <c r="Q299" i="1"/>
  <c r="Q216" i="1"/>
  <c r="Q483" i="1"/>
  <c r="U483" i="1" s="1"/>
  <c r="Q354" i="1"/>
  <c r="Q205" i="1"/>
  <c r="U205" i="1" s="1"/>
  <c r="Q194" i="1"/>
  <c r="Q445" i="1"/>
  <c r="Q277" i="1"/>
  <c r="Q292" i="1"/>
  <c r="Q410" i="1"/>
  <c r="Q57" i="1"/>
  <c r="Q486" i="1"/>
  <c r="Q168" i="1"/>
  <c r="Q274" i="1"/>
  <c r="Q249" i="1"/>
  <c r="U249" i="1" s="1"/>
  <c r="Q323" i="1"/>
  <c r="Q154" i="1"/>
  <c r="Q121" i="1"/>
  <c r="Q398" i="1"/>
  <c r="Q384" i="1"/>
  <c r="Q387" i="1"/>
  <c r="U387" i="1" s="1"/>
  <c r="Q420" i="1"/>
  <c r="Q48" i="1"/>
  <c r="Q105" i="1"/>
  <c r="Q401" i="1"/>
  <c r="Q494" i="1"/>
  <c r="U494" i="1" s="1"/>
  <c r="Q256" i="1"/>
  <c r="U256" i="1" s="1"/>
  <c r="Q260" i="1"/>
  <c r="Q340" i="1"/>
  <c r="Q203" i="1"/>
  <c r="Q403" i="1"/>
  <c r="Q407" i="1"/>
  <c r="Q493" i="1"/>
  <c r="Q478" i="1"/>
  <c r="U478" i="1" s="1"/>
  <c r="Q487" i="1"/>
  <c r="Q430" i="1"/>
  <c r="Q110" i="1"/>
  <c r="U110" i="1" s="1"/>
  <c r="Q88" i="1"/>
  <c r="Q175" i="1"/>
  <c r="Q161" i="1"/>
  <c r="Q87" i="1"/>
  <c r="Q281" i="1"/>
  <c r="Q23" i="1"/>
  <c r="Q186" i="1"/>
  <c r="U186" i="1" s="1"/>
  <c r="Q250" i="1"/>
  <c r="Q252" i="1"/>
  <c r="Q218" i="1"/>
  <c r="Q408" i="1"/>
  <c r="Q241" i="1"/>
  <c r="Q282" i="1"/>
  <c r="Q329" i="1"/>
  <c r="Q418" i="1"/>
  <c r="Q145" i="1"/>
  <c r="Q447" i="1"/>
  <c r="Q432" i="1"/>
  <c r="Q422" i="1"/>
  <c r="Q435" i="1"/>
  <c r="Q107" i="1"/>
  <c r="U107" i="1" s="1"/>
  <c r="Q170" i="1"/>
  <c r="Q370" i="1"/>
  <c r="U370" i="1" s="1"/>
  <c r="Q123" i="1"/>
  <c r="Q192" i="1"/>
  <c r="Q409" i="1"/>
  <c r="Q141" i="1"/>
  <c r="U141" i="1" s="1"/>
  <c r="Q261" i="1"/>
  <c r="Q399" i="1"/>
  <c r="Q352" i="1"/>
  <c r="Q378" i="1"/>
  <c r="Q440" i="1"/>
  <c r="U440" i="1" s="1"/>
  <c r="Q40" i="1"/>
  <c r="Q368" i="1"/>
  <c r="Q400" i="1"/>
  <c r="U400" i="1" s="1"/>
  <c r="Q428" i="1"/>
  <c r="U428" i="1" s="1"/>
  <c r="Q60" i="1"/>
  <c r="Q457" i="1"/>
  <c r="U457" i="1" s="1"/>
  <c r="Q239" i="1"/>
  <c r="Q386" i="1"/>
  <c r="Q90" i="1"/>
  <c r="Q232" i="1"/>
  <c r="U232" i="1" s="1"/>
  <c r="Q120" i="1"/>
  <c r="Q259" i="1"/>
  <c r="U259" i="1" s="1"/>
  <c r="Q62" i="1"/>
  <c r="Q233" i="1"/>
  <c r="U233" i="1" s="1"/>
  <c r="Q449" i="1"/>
  <c r="Q423" i="1"/>
  <c r="Q288" i="1"/>
  <c r="Q180" i="1"/>
  <c r="U180" i="1" s="1"/>
  <c r="Q377" i="1"/>
  <c r="U377" i="1" s="1"/>
  <c r="Q347" i="1"/>
  <c r="Q125" i="1"/>
  <c r="Q342" i="1"/>
  <c r="U342" i="1" s="1"/>
  <c r="Q89" i="1"/>
  <c r="Q479" i="1"/>
  <c r="Q258" i="1"/>
  <c r="Q373" i="1"/>
  <c r="Q128" i="1"/>
  <c r="U128" i="1" s="1"/>
  <c r="Q33" i="1"/>
  <c r="Q138" i="1"/>
  <c r="Q206" i="1"/>
  <c r="Q25" i="1"/>
  <c r="Q92" i="1"/>
  <c r="Q150" i="1"/>
  <c r="Q182" i="1"/>
  <c r="U182" i="1" s="1"/>
  <c r="Q293" i="1"/>
  <c r="Q337" i="1"/>
  <c r="Q244" i="1"/>
  <c r="Q332" i="1"/>
  <c r="Q446" i="1"/>
  <c r="U446" i="1" s="1"/>
  <c r="Q426" i="1"/>
  <c r="U426" i="1" s="1"/>
  <c r="Q470" i="1"/>
  <c r="Q427" i="1"/>
  <c r="Q459" i="1"/>
  <c r="U459" i="1" s="1"/>
  <c r="Q442" i="1"/>
  <c r="U442" i="1" s="1"/>
  <c r="Q148" i="1"/>
  <c r="Q96" i="1"/>
  <c r="Q59" i="1"/>
  <c r="Q246" i="1"/>
  <c r="U246" i="1" s="1"/>
  <c r="Q346" i="1"/>
  <c r="U346" i="1" s="1"/>
  <c r="Q215" i="1"/>
  <c r="U215" i="1" s="1"/>
  <c r="Q226" i="1"/>
  <c r="Q489" i="1"/>
  <c r="U489" i="1" s="1"/>
  <c r="Q193" i="1"/>
  <c r="Q285" i="1"/>
  <c r="Q301" i="1"/>
  <c r="U301" i="1" s="1"/>
  <c r="Q439" i="1"/>
  <c r="Q189" i="1"/>
  <c r="Q184" i="1"/>
  <c r="Q397" i="1"/>
  <c r="Q143" i="1"/>
  <c r="Q227" i="1"/>
  <c r="U227" i="1" s="1"/>
  <c r="Q461" i="1"/>
  <c r="Q271" i="1"/>
  <c r="U271" i="1" s="1"/>
  <c r="Q164" i="1"/>
  <c r="Q396" i="1"/>
  <c r="U396" i="1" s="1"/>
  <c r="Q317" i="1"/>
  <c r="Q79" i="1"/>
  <c r="Q443" i="1"/>
  <c r="Q181" i="1"/>
  <c r="Q381" i="1"/>
  <c r="Q456" i="1"/>
  <c r="Q452" i="1"/>
  <c r="Q269" i="1"/>
  <c r="U269" i="1" s="1"/>
  <c r="Q468" i="1"/>
  <c r="U468" i="1" s="1"/>
  <c r="Q264" i="1"/>
  <c r="Q67" i="1"/>
  <c r="U67" i="1" s="1"/>
  <c r="Q142" i="1"/>
  <c r="Q366" i="1"/>
  <c r="Q130" i="1"/>
  <c r="Q484" i="1"/>
  <c r="Q300" i="1"/>
  <c r="Q129" i="1"/>
  <c r="Q431" i="1"/>
  <c r="Q308" i="1"/>
  <c r="Q405" i="1"/>
  <c r="Q303" i="1"/>
  <c r="Q202" i="1"/>
  <c r="Q177" i="1"/>
  <c r="Q71" i="1"/>
  <c r="Q56" i="1"/>
  <c r="Q240" i="1"/>
  <c r="Q166" i="1"/>
  <c r="Q169" i="1"/>
  <c r="Q416" i="1"/>
  <c r="Q424" i="1"/>
  <c r="Q263" i="1"/>
  <c r="Q371" i="1"/>
  <c r="U371" i="1" s="1"/>
  <c r="Q311" i="1"/>
  <c r="Q83" i="1"/>
  <c r="Q262" i="1"/>
  <c r="U262" i="1" s="1"/>
  <c r="Q280" i="1"/>
  <c r="Q270" i="1"/>
  <c r="U270" i="1" s="1"/>
  <c r="Q243" i="1"/>
  <c r="Q363" i="1"/>
  <c r="Q242" i="1"/>
  <c r="Q251" i="1"/>
  <c r="Q390" i="1"/>
  <c r="Q114" i="1"/>
  <c r="Q76" i="1"/>
  <c r="Q42" i="1"/>
  <c r="U42" i="1" s="1"/>
  <c r="Q208" i="1"/>
  <c r="U208" i="1" s="1"/>
  <c r="Q294" i="1"/>
  <c r="Q279" i="1"/>
  <c r="Q214" i="1"/>
  <c r="Q492" i="1"/>
  <c r="Q472" i="1"/>
  <c r="Q217" i="1"/>
  <c r="Q394" i="1"/>
  <c r="Q326" i="1"/>
  <c r="Q296" i="1"/>
  <c r="Q375" i="1"/>
  <c r="Q155" i="1"/>
  <c r="Q450" i="1"/>
  <c r="U450" i="1" s="1"/>
  <c r="Q24" i="1"/>
  <c r="Q199" i="1"/>
  <c r="Q30" i="1"/>
  <c r="Q467" i="1"/>
  <c r="Q315" i="1"/>
  <c r="Q444" i="1"/>
  <c r="U444" i="1" s="1"/>
  <c r="Q469" i="1"/>
  <c r="Q412" i="1"/>
  <c r="Q455" i="1"/>
  <c r="U455" i="1" s="1"/>
  <c r="Q200" i="1"/>
  <c r="Q474" i="1"/>
  <c r="U474" i="1" s="1"/>
  <c r="Q104" i="1"/>
  <c r="Q178" i="1"/>
  <c r="Q82" i="1"/>
  <c r="Q295" i="1"/>
  <c r="Q191" i="1"/>
  <c r="Q115" i="1"/>
  <c r="Q85" i="1"/>
  <c r="Q160" i="1"/>
  <c r="Q433" i="1"/>
  <c r="Q374" i="1"/>
  <c r="Q319" i="1"/>
  <c r="Q146" i="1"/>
  <c r="Q312" i="1"/>
  <c r="Q482" i="1"/>
  <c r="Q437" i="1"/>
  <c r="Q465" i="1"/>
  <c r="Q257" i="1"/>
  <c r="Q331" i="1"/>
  <c r="U331" i="1" s="1"/>
  <c r="Q495" i="1"/>
  <c r="Q393" i="1"/>
  <c r="Q485" i="1"/>
  <c r="Q413" i="1"/>
  <c r="Q204" i="1"/>
  <c r="U204" i="1" s="1"/>
  <c r="Q74" i="1"/>
  <c r="Q255" i="1"/>
  <c r="Q453" i="1"/>
  <c r="Q360" i="1"/>
  <c r="Q389" i="1"/>
  <c r="Q139" i="1"/>
  <c r="U139" i="1" s="1"/>
  <c r="Q132" i="1"/>
  <c r="Q156" i="1"/>
  <c r="Q406" i="1"/>
  <c r="Q43" i="1"/>
  <c r="Q38" i="1"/>
  <c r="Q22" i="1"/>
  <c r="Q133" i="1"/>
  <c r="Q55" i="1"/>
  <c r="U55" i="1" s="1"/>
  <c r="Q73" i="1"/>
  <c r="Q46" i="1"/>
  <c r="Q84" i="1"/>
  <c r="Q158" i="1"/>
  <c r="Q140" i="1"/>
  <c r="Q333" i="1"/>
  <c r="U333" i="1" s="1"/>
  <c r="Q278" i="1"/>
  <c r="U278" i="1" s="1"/>
  <c r="Q466" i="1"/>
  <c r="Q174" i="1"/>
  <c r="Q135" i="1"/>
  <c r="Q102" i="1"/>
  <c r="U102" i="1" s="1"/>
  <c r="Q53" i="1"/>
  <c r="Q113" i="1"/>
  <c r="U113" i="1" s="1"/>
  <c r="Q213" i="1"/>
  <c r="Q322" i="1"/>
  <c r="Q95" i="1"/>
  <c r="Q480" i="1"/>
  <c r="U480" i="1" s="1"/>
  <c r="Q490" i="1"/>
  <c r="U490" i="1" s="1"/>
  <c r="Q136" i="1"/>
  <c r="U136" i="1" s="1"/>
  <c r="Q321" i="1"/>
  <c r="Q306" i="1"/>
  <c r="Q379" i="1"/>
  <c r="Q103" i="1"/>
  <c r="Q283" i="1"/>
  <c r="Q72" i="1"/>
  <c r="Q61" i="1"/>
  <c r="U61" i="1" s="1"/>
  <c r="Q211" i="1"/>
  <c r="Q209" i="1"/>
  <c r="Q51" i="1"/>
  <c r="Q417" i="1"/>
  <c r="Q54" i="1"/>
  <c r="Q152" i="1"/>
  <c r="U152" i="1" s="1"/>
  <c r="Q448" i="1"/>
  <c r="Q179" i="1"/>
  <c r="Q284" i="1"/>
  <c r="Q318" i="1"/>
  <c r="Q302" i="1"/>
  <c r="Q265" i="1"/>
  <c r="Q131" i="1"/>
  <c r="Q335" i="1"/>
  <c r="Q353" i="1"/>
  <c r="U353" i="1" s="1"/>
  <c r="Q196" i="1"/>
  <c r="Q316" i="1"/>
  <c r="Q153" i="1"/>
  <c r="Q324" i="1"/>
  <c r="Q350" i="1"/>
  <c r="Q402" i="1"/>
  <c r="Q31" i="1"/>
  <c r="Q237" i="1"/>
  <c r="U237" i="1" s="1"/>
  <c r="Q436" i="1"/>
  <c r="Q66" i="1"/>
  <c r="U66" i="1" s="1"/>
  <c r="Q190" i="1"/>
  <c r="Q122" i="1"/>
  <c r="Q297" i="1"/>
  <c r="Q207" i="1"/>
  <c r="Q35" i="1"/>
  <c r="Q98" i="1"/>
  <c r="U98" i="1" s="1"/>
  <c r="Q187" i="1"/>
  <c r="Q248" i="1"/>
  <c r="Q212" i="1"/>
  <c r="Q313" i="1"/>
  <c r="Q236" i="1"/>
  <c r="Q367" i="1"/>
  <c r="Q267" i="1"/>
  <c r="Q304" i="1"/>
  <c r="Q359" i="1"/>
  <c r="U359" i="1" s="1"/>
  <c r="Q391" i="1"/>
  <c r="Q421" i="1"/>
  <c r="U421" i="1" s="1"/>
  <c r="Q395" i="1"/>
  <c r="Q434" i="1"/>
  <c r="U434" i="1" s="1"/>
  <c r="Q28" i="1"/>
  <c r="Q137" i="1"/>
  <c r="U137" i="1" s="1"/>
  <c r="Q111" i="1"/>
  <c r="Q221" i="1"/>
  <c r="Q345" i="1"/>
  <c r="Q101" i="1"/>
  <c r="Q222" i="1"/>
  <c r="Q34" i="1"/>
  <c r="Q290" i="1"/>
  <c r="U290" i="1" s="1"/>
  <c r="Q356" i="1"/>
  <c r="Q464" i="1"/>
  <c r="Q496" i="1"/>
  <c r="U496" i="1" s="1"/>
  <c r="Q334" i="1"/>
  <c r="U334" i="1" s="1"/>
  <c r="Q21" i="1"/>
  <c r="Q458" i="1"/>
  <c r="U458" i="1" s="1"/>
  <c r="Q286" i="1"/>
  <c r="Q463" i="1"/>
  <c r="Q69" i="1"/>
  <c r="Q86" i="1"/>
  <c r="Q223" i="1"/>
  <c r="U223" i="1" s="1"/>
  <c r="Q64" i="1"/>
  <c r="Q176" i="1"/>
  <c r="U176" i="1" s="1"/>
  <c r="Q275" i="1"/>
  <c r="U275" i="1" s="1"/>
  <c r="Q425" i="1"/>
  <c r="Q488" i="1"/>
  <c r="U488" i="1" s="1"/>
  <c r="Q26" i="1"/>
  <c r="U26" i="1" s="1"/>
  <c r="Q339" i="1"/>
  <c r="Q32" i="1"/>
  <c r="Q118" i="1"/>
  <c r="Q365" i="1"/>
  <c r="Q172" i="1"/>
  <c r="U172" i="1" s="1"/>
  <c r="Q382" i="1"/>
  <c r="Q310" i="1"/>
  <c r="U310" i="1" s="1"/>
  <c r="Q272" i="1"/>
  <c r="Q163" i="1"/>
  <c r="U163" i="1" s="1"/>
  <c r="Q167" i="1"/>
  <c r="U167" i="1" s="1"/>
  <c r="Q383" i="1"/>
  <c r="Q338" i="1"/>
  <c r="Q29" i="1"/>
  <c r="Q37" i="1"/>
  <c r="Q234" i="1"/>
  <c r="Q116" i="1"/>
  <c r="Q441" i="1"/>
  <c r="Q309" i="1"/>
  <c r="Q438" i="1"/>
  <c r="Q45" i="1"/>
  <c r="Q124" i="1"/>
  <c r="Q369" i="1"/>
  <c r="Q415" i="1"/>
  <c r="Q376" i="1"/>
  <c r="Q119" i="1"/>
  <c r="Q39" i="1"/>
  <c r="Q77" i="1"/>
  <c r="Q97" i="1"/>
  <c r="Q157" i="1"/>
  <c r="U157" i="1" s="1"/>
  <c r="Q162" i="1"/>
  <c r="U162" i="1" s="1"/>
  <c r="Q63" i="1"/>
  <c r="Q27" i="1"/>
  <c r="Q49" i="1"/>
  <c r="Q106" i="1"/>
  <c r="U106" i="1" s="1"/>
  <c r="Q173" i="1"/>
  <c r="Q165" i="1"/>
  <c r="Q93" i="1"/>
  <c r="Q198" i="1"/>
  <c r="Q228" i="1"/>
  <c r="Q268" i="1"/>
  <c r="Q325" i="1"/>
  <c r="U325" i="1" s="1"/>
  <c r="Q289" i="1"/>
  <c r="Q197" i="1"/>
  <c r="Q341" i="1"/>
  <c r="Q454" i="1"/>
  <c r="Q471" i="1"/>
  <c r="U471" i="1" s="1"/>
  <c r="Q68" i="1"/>
  <c r="Q151" i="1"/>
  <c r="Q127" i="1"/>
  <c r="Q224" i="1"/>
  <c r="U224" i="1" s="1"/>
  <c r="Q355" i="1"/>
  <c r="U355" i="1" s="1"/>
  <c r="Q188" i="1"/>
  <c r="U188" i="1" s="1"/>
  <c r="Q225" i="1"/>
  <c r="Q298" i="1"/>
  <c r="U298" i="1" s="1"/>
  <c r="Q361" i="1"/>
  <c r="U361" i="1" s="1"/>
  <c r="Q499" i="1"/>
  <c r="U499" i="1" s="1"/>
  <c r="Q348" i="1"/>
  <c r="Q149" i="1"/>
  <c r="Q475" i="1"/>
  <c r="Q230" i="1"/>
  <c r="Q372" i="1"/>
  <c r="Q291" i="1"/>
  <c r="Q349" i="1"/>
  <c r="Q343" i="1"/>
  <c r="Q201" i="1"/>
  <c r="Q273" i="1"/>
  <c r="Q78" i="1"/>
  <c r="Q91" i="1"/>
  <c r="Q229" i="1"/>
  <c r="Q185" i="1"/>
  <c r="Q112" i="1"/>
  <c r="Q497" i="1"/>
  <c r="Q266" i="1"/>
  <c r="Q36" i="1"/>
  <c r="Q351" i="1"/>
  <c r="Q330" i="1"/>
  <c r="Q314" i="1"/>
  <c r="Q195" i="1"/>
  <c r="Q171" i="1"/>
  <c r="U171" i="1" s="1"/>
  <c r="Q357" i="1"/>
  <c r="Q183" i="1"/>
  <c r="Q219" i="1"/>
  <c r="Q44" i="1"/>
  <c r="U44" i="1" s="1"/>
  <c r="Q70" i="1"/>
  <c r="Q109" i="1"/>
  <c r="Q287" i="1"/>
  <c r="Q117" i="1"/>
  <c r="Q247" i="1"/>
  <c r="Q11" i="1"/>
  <c r="Q16" i="1"/>
  <c r="U16" i="1" s="1"/>
  <c r="Q19" i="1"/>
  <c r="Q18" i="1"/>
  <c r="Q13" i="1"/>
  <c r="Q17" i="1"/>
  <c r="Q9" i="1"/>
  <c r="U9" i="1" s="1"/>
  <c r="Q15" i="1"/>
  <c r="Q12" i="1"/>
  <c r="Q20" i="1"/>
  <c r="Q10" i="1"/>
  <c r="U10" i="1" s="1"/>
  <c r="Q8" i="1"/>
  <c r="U8" i="1" s="1"/>
  <c r="Q14" i="1"/>
  <c r="AX7" i="1"/>
  <c r="V11" i="2" s="1"/>
  <c r="AW7" i="1"/>
  <c r="T11" i="2" s="1"/>
  <c r="AV7" i="1"/>
  <c r="L11" i="2" s="1"/>
  <c r="AT7" i="1"/>
  <c r="R11" i="2" s="1"/>
  <c r="AU7" i="1"/>
  <c r="P11" i="2" s="1"/>
  <c r="AS7" i="1"/>
  <c r="N11" i="2" s="1"/>
  <c r="AG7" i="1"/>
  <c r="D11" i="2" s="1"/>
  <c r="T237" i="1"/>
  <c r="T128" i="1"/>
  <c r="T310" i="1"/>
  <c r="T387" i="1"/>
  <c r="T205" i="1"/>
  <c r="T107" i="1"/>
  <c r="T119" i="1"/>
  <c r="T483" i="1"/>
  <c r="T249" i="1"/>
  <c r="T70" i="1"/>
  <c r="T163" i="1"/>
  <c r="T331" i="1"/>
  <c r="T66" i="1"/>
  <c r="T227" i="1"/>
  <c r="T342" i="1"/>
  <c r="T299" i="1"/>
  <c r="T294" i="1"/>
  <c r="T460" i="1"/>
  <c r="T130" i="1"/>
  <c r="T496" i="1"/>
  <c r="T247" i="1"/>
  <c r="T285" i="1"/>
  <c r="T402" i="1"/>
  <c r="T50" i="1"/>
  <c r="T334" i="1"/>
  <c r="T185" i="1"/>
  <c r="T172" i="1"/>
  <c r="T464" i="1"/>
  <c r="T26" i="1"/>
  <c r="T473" i="1"/>
  <c r="T369" i="1"/>
  <c r="T167" i="1"/>
  <c r="T360" i="1"/>
  <c r="T314" i="1"/>
  <c r="T377" i="1"/>
  <c r="T400" i="1"/>
  <c r="T261" i="1"/>
  <c r="T61" i="1"/>
  <c r="T180" i="1"/>
  <c r="T481" i="1"/>
  <c r="T54" i="1"/>
  <c r="T440" i="1"/>
  <c r="T428" i="1"/>
  <c r="T353" i="1"/>
  <c r="T154" i="1"/>
  <c r="T209" i="1"/>
  <c r="T410" i="1"/>
  <c r="T436" i="1"/>
  <c r="T74" i="1"/>
  <c r="T457" i="1"/>
  <c r="T423" i="1"/>
  <c r="T123" i="1"/>
  <c r="T79" i="1"/>
  <c r="T238" i="1"/>
  <c r="T467" i="1"/>
  <c r="T269" i="1"/>
  <c r="T195" i="1"/>
  <c r="T302" i="1"/>
  <c r="O460" i="1"/>
  <c r="BG460" i="1" s="1"/>
  <c r="BH460" i="1" s="1"/>
  <c r="T115" i="1"/>
  <c r="T221" i="1"/>
  <c r="T127" i="1"/>
  <c r="T322" i="1"/>
  <c r="T131" i="1"/>
  <c r="T215" i="1"/>
  <c r="T43" i="1"/>
  <c r="O314" i="1"/>
  <c r="BG314" i="1" s="1"/>
  <c r="BH314" i="1" s="1"/>
  <c r="T434" i="1"/>
  <c r="T199" i="1"/>
  <c r="T191" i="1"/>
  <c r="T450" i="1"/>
  <c r="T349" i="1"/>
  <c r="T431" i="1"/>
  <c r="T44" i="1"/>
  <c r="T171" i="1"/>
  <c r="T186" i="1"/>
  <c r="T216" i="1"/>
  <c r="T82" i="1"/>
  <c r="T499" i="1"/>
  <c r="T142" i="1"/>
  <c r="T338" i="1"/>
  <c r="T179" i="1"/>
  <c r="T60" i="1"/>
  <c r="T120" i="1"/>
  <c r="T194" i="1"/>
  <c r="T274" i="1"/>
  <c r="T259" i="1"/>
  <c r="T383" i="1"/>
  <c r="T355" i="1"/>
  <c r="T474" i="1"/>
  <c r="T488" i="1"/>
  <c r="T68" i="1"/>
  <c r="T287" i="1"/>
  <c r="T456" i="1"/>
  <c r="T412" i="1"/>
  <c r="T73" i="1"/>
  <c r="T232" i="1"/>
  <c r="T23" i="1"/>
  <c r="T91" i="1"/>
  <c r="T263" i="1"/>
  <c r="T295" i="1"/>
  <c r="T448" i="1"/>
  <c r="O338" i="1"/>
  <c r="BG338" i="1" s="1"/>
  <c r="BH338" i="1" s="1"/>
  <c r="T160" i="1"/>
  <c r="T99" i="1"/>
  <c r="T277" i="1"/>
  <c r="T223" i="1"/>
  <c r="T257" i="1"/>
  <c r="T231" i="1"/>
  <c r="O449" i="1"/>
  <c r="BG449" i="1" s="1"/>
  <c r="BH449" i="1" s="1"/>
  <c r="T449" i="1"/>
  <c r="T441" i="1"/>
  <c r="O441" i="1"/>
  <c r="BG441" i="1" s="1"/>
  <c r="BH441" i="1" s="1"/>
  <c r="T188" i="1"/>
  <c r="O467" i="1"/>
  <c r="BG467" i="1" s="1"/>
  <c r="BH467" i="1" s="1"/>
  <c r="T67" i="1"/>
  <c r="T36" i="1"/>
  <c r="T81" i="1"/>
  <c r="O123" i="1"/>
  <c r="BG123" i="1" s="1"/>
  <c r="BH123" i="1" s="1"/>
  <c r="T102" i="1"/>
  <c r="T414" i="1"/>
  <c r="T339" i="1"/>
  <c r="T90" i="1"/>
  <c r="T136" i="1"/>
  <c r="T386" i="1"/>
  <c r="O142" i="1"/>
  <c r="BG142" i="1" s="1"/>
  <c r="BH142" i="1" s="1"/>
  <c r="T379" i="1"/>
  <c r="T145" i="1"/>
  <c r="T417" i="1"/>
  <c r="T265" i="1"/>
  <c r="T264" i="1"/>
  <c r="T233" i="1"/>
  <c r="T323" i="1"/>
  <c r="T301" i="1"/>
  <c r="T28" i="1"/>
  <c r="T118" i="1"/>
  <c r="T174" i="1"/>
  <c r="T204" i="1"/>
  <c r="T275" i="1"/>
  <c r="T340" i="1"/>
  <c r="T380" i="1"/>
  <c r="T104" i="1"/>
  <c r="T455" i="1"/>
  <c r="T468" i="1"/>
  <c r="T152" i="1"/>
  <c r="T155" i="1"/>
  <c r="T114" i="1"/>
  <c r="T444" i="1"/>
  <c r="T362" i="1"/>
  <c r="Q50" i="1"/>
  <c r="U50" i="1" s="1"/>
  <c r="T48" i="1"/>
  <c r="O82" i="1"/>
  <c r="BG82" i="1" s="1"/>
  <c r="BH82" i="1" s="1"/>
  <c r="T177" i="1"/>
  <c r="O261" i="1"/>
  <c r="BG261" i="1" s="1"/>
  <c r="BH261" i="1" s="1"/>
  <c r="T394" i="1"/>
  <c r="T34" i="1"/>
  <c r="T425" i="1"/>
  <c r="T439" i="1"/>
  <c r="T498" i="1"/>
  <c r="T32" i="1"/>
  <c r="O192" i="1"/>
  <c r="BG192" i="1" s="1"/>
  <c r="BH192" i="1" s="1"/>
  <c r="T192" i="1"/>
  <c r="T419" i="1"/>
  <c r="T87" i="1"/>
  <c r="T111" i="1"/>
  <c r="T196" i="1"/>
  <c r="O127" i="1"/>
  <c r="BG127" i="1" s="1"/>
  <c r="BH127" i="1" s="1"/>
  <c r="T217" i="1"/>
  <c r="T396" i="1"/>
  <c r="T352" i="1"/>
  <c r="T364" i="1"/>
  <c r="T62" i="1"/>
  <c r="T321" i="1"/>
  <c r="T443" i="1"/>
  <c r="T354" i="1"/>
  <c r="O354" i="1"/>
  <c r="BG354" i="1" s="1"/>
  <c r="BH354" i="1" s="1"/>
  <c r="T200" i="1"/>
  <c r="T164" i="1"/>
  <c r="T117" i="1"/>
  <c r="T370" i="1"/>
  <c r="T255" i="1"/>
  <c r="T384" i="1"/>
  <c r="T178" i="1"/>
  <c r="T183" i="1"/>
  <c r="T266" i="1"/>
  <c r="Q238" i="1"/>
  <c r="T318" i="1"/>
  <c r="T137" i="1"/>
  <c r="O114" i="1"/>
  <c r="BG114" i="1" s="1"/>
  <c r="BH114" i="1" s="1"/>
  <c r="O155" i="1"/>
  <c r="BG155" i="1" s="1"/>
  <c r="BH155" i="1" s="1"/>
  <c r="T52" i="1"/>
  <c r="T315" i="1"/>
  <c r="T351" i="1"/>
  <c r="T371" i="1"/>
  <c r="T458" i="1"/>
  <c r="T404" i="1"/>
  <c r="T168" i="1"/>
  <c r="Q473" i="1"/>
  <c r="T109" i="1"/>
  <c r="T78" i="1"/>
  <c r="T272" i="1"/>
  <c r="T326" i="1"/>
  <c r="T286" i="1"/>
  <c r="T317" i="1"/>
  <c r="T283" i="1"/>
  <c r="T112" i="1"/>
  <c r="T176" i="1"/>
  <c r="T463" i="1"/>
  <c r="T141" i="1"/>
  <c r="T95" i="1"/>
  <c r="T281" i="1"/>
  <c r="T271" i="1"/>
  <c r="T361" i="1"/>
  <c r="T433" i="1"/>
  <c r="T42" i="1"/>
  <c r="T376" i="1"/>
  <c r="T24" i="1"/>
  <c r="T170" i="1"/>
  <c r="T149" i="1"/>
  <c r="T452" i="1"/>
  <c r="T208" i="1"/>
  <c r="T184" i="1"/>
  <c r="T337" i="1"/>
  <c r="T368" i="1"/>
  <c r="T490" i="1"/>
  <c r="T432" i="1"/>
  <c r="T330" i="1"/>
  <c r="T138" i="1"/>
  <c r="T447" i="1"/>
  <c r="T58" i="1"/>
  <c r="Q58" i="1"/>
  <c r="T40" i="1"/>
  <c r="O119" i="1"/>
  <c r="BG119" i="1" s="1"/>
  <c r="BH119" i="1" s="1"/>
  <c r="T169" i="1"/>
  <c r="T367" i="1"/>
  <c r="Q481" i="1"/>
  <c r="U481" i="1" s="1"/>
  <c r="T31" i="1"/>
  <c r="O31" i="1"/>
  <c r="BG31" i="1" s="1"/>
  <c r="BH31" i="1" s="1"/>
  <c r="O214" i="1"/>
  <c r="BG214" i="1" s="1"/>
  <c r="BH214" i="1" s="1"/>
  <c r="T214" i="1"/>
  <c r="O291" i="1"/>
  <c r="BG291" i="1" s="1"/>
  <c r="BH291" i="1" s="1"/>
  <c r="T291" i="1"/>
  <c r="T472" i="1"/>
  <c r="T408" i="1"/>
  <c r="T88" i="1"/>
  <c r="O95" i="1"/>
  <c r="BG95" i="1" s="1"/>
  <c r="BH95" i="1" s="1"/>
  <c r="O117" i="1"/>
  <c r="BG117" i="1" s="1"/>
  <c r="BH117" i="1" s="1"/>
  <c r="T225" i="1"/>
  <c r="T344" i="1"/>
  <c r="T290" i="1"/>
  <c r="T489" i="1"/>
  <c r="T151" i="1"/>
  <c r="T392" i="1"/>
  <c r="Q392" i="1"/>
  <c r="O385" i="1"/>
  <c r="T385" i="1"/>
  <c r="O307" i="1"/>
  <c r="BG307" i="1" s="1"/>
  <c r="BH307" i="1" s="1"/>
  <c r="T307" i="1"/>
  <c r="T416" i="1"/>
  <c r="T9" i="1"/>
  <c r="T103" i="1"/>
  <c r="T282" i="1"/>
  <c r="T398" i="1"/>
  <c r="T306" i="1"/>
  <c r="T345" i="1"/>
  <c r="T372" i="1"/>
  <c r="O317" i="1"/>
  <c r="T378" i="1"/>
  <c r="T480" i="1"/>
  <c r="T21" i="1"/>
  <c r="T451" i="1"/>
  <c r="O222" i="1"/>
  <c r="BG222" i="1" s="1"/>
  <c r="BH222" i="1" s="1"/>
  <c r="T222" i="1"/>
  <c r="T256" i="1"/>
  <c r="T113" i="1"/>
  <c r="T201" i="1"/>
  <c r="O201" i="1"/>
  <c r="BG201" i="1" s="1"/>
  <c r="BH201" i="1" s="1"/>
  <c r="T143" i="1"/>
  <c r="O143" i="1"/>
  <c r="BG143" i="1" s="1"/>
  <c r="BH143" i="1" s="1"/>
  <c r="O229" i="1"/>
  <c r="BG229" i="1" s="1"/>
  <c r="BH229" i="1" s="1"/>
  <c r="T229" i="1"/>
  <c r="O465" i="1"/>
  <c r="BG465" i="1" s="1"/>
  <c r="BH465" i="1" s="1"/>
  <c r="T465" i="1"/>
  <c r="O239" i="1"/>
  <c r="BG239" i="1" s="1"/>
  <c r="BH239" i="1" s="1"/>
  <c r="T239" i="1"/>
  <c r="O321" i="1"/>
  <c r="BG321" i="1" s="1"/>
  <c r="BH321" i="1" s="1"/>
  <c r="T475" i="1"/>
  <c r="Q144" i="1"/>
  <c r="U144" i="1" s="1"/>
  <c r="T144" i="1"/>
  <c r="T86" i="1"/>
  <c r="O86" i="1"/>
  <c r="BG86" i="1" s="1"/>
  <c r="BH86" i="1" s="1"/>
  <c r="T159" i="1"/>
  <c r="O497" i="1"/>
  <c r="BG497" i="1" s="1"/>
  <c r="BH497" i="1" s="1"/>
  <c r="T497" i="1"/>
  <c r="O159" i="1"/>
  <c r="BG159" i="1" s="1"/>
  <c r="BH159" i="1" s="1"/>
  <c r="O322" i="1"/>
  <c r="BG322" i="1" s="1"/>
  <c r="BH322" i="1" s="1"/>
  <c r="T479" i="1"/>
  <c r="T235" i="1"/>
  <c r="T297" i="1"/>
  <c r="T500" i="1"/>
  <c r="T59" i="1"/>
  <c r="T71" i="1"/>
  <c r="T162" i="1"/>
  <c r="T146" i="1"/>
  <c r="T241" i="1"/>
  <c r="T224" i="1"/>
  <c r="T228" i="1"/>
  <c r="T273" i="1"/>
  <c r="T252" i="1"/>
  <c r="T346" i="1"/>
  <c r="O376" i="1"/>
  <c r="BG376" i="1" s="1"/>
  <c r="BH376" i="1" s="1"/>
  <c r="T356" i="1"/>
  <c r="T478" i="1"/>
  <c r="T435" i="1"/>
  <c r="T246" i="1"/>
  <c r="T76" i="1"/>
  <c r="O76" i="1"/>
  <c r="BG76" i="1" s="1"/>
  <c r="BH76" i="1" s="1"/>
  <c r="O193" i="1"/>
  <c r="BG193" i="1" s="1"/>
  <c r="BH193" i="1" s="1"/>
  <c r="T193" i="1"/>
  <c r="T101" i="1"/>
  <c r="T213" i="1"/>
  <c r="T388" i="1"/>
  <c r="T175" i="1"/>
  <c r="T166" i="1"/>
  <c r="T110" i="1"/>
  <c r="T96" i="1"/>
  <c r="T157" i="1"/>
  <c r="T153" i="1"/>
  <c r="T258" i="1"/>
  <c r="T250" i="1"/>
  <c r="T298" i="1"/>
  <c r="T329" i="1"/>
  <c r="T262" i="1"/>
  <c r="T424" i="1"/>
  <c r="T487" i="1"/>
  <c r="T135" i="1"/>
  <c r="O135" i="1"/>
  <c r="BG135" i="1" s="1"/>
  <c r="BH135" i="1" s="1"/>
  <c r="O230" i="1"/>
  <c r="BG230" i="1" s="1"/>
  <c r="BH230" i="1" s="1"/>
  <c r="T230" i="1"/>
  <c r="T161" i="1"/>
  <c r="O161" i="1"/>
  <c r="BG161" i="1" s="1"/>
  <c r="BH161" i="1" s="1"/>
  <c r="T134" i="1"/>
  <c r="T35" i="1"/>
  <c r="O35" i="1"/>
  <c r="BG35" i="1" s="1"/>
  <c r="BH35" i="1" s="1"/>
  <c r="O93" i="1"/>
  <c r="BG93" i="1" s="1"/>
  <c r="BH93" i="1" s="1"/>
  <c r="T93" i="1"/>
  <c r="T253" i="1"/>
  <c r="O418" i="1"/>
  <c r="BG418" i="1" s="1"/>
  <c r="BH418" i="1" s="1"/>
  <c r="T418" i="1"/>
  <c r="T240" i="1"/>
  <c r="O240" i="1"/>
  <c r="BG240" i="1" s="1"/>
  <c r="BH240" i="1" s="1"/>
  <c r="O312" i="1"/>
  <c r="BG312" i="1" s="1"/>
  <c r="BH312" i="1" s="1"/>
  <c r="T312" i="1"/>
  <c r="O348" i="1"/>
  <c r="BG348" i="1" s="1"/>
  <c r="BH348" i="1" s="1"/>
  <c r="T348" i="1"/>
  <c r="T405" i="1"/>
  <c r="O405" i="1"/>
  <c r="BG405" i="1" s="1"/>
  <c r="BH405" i="1" s="1"/>
  <c r="O429" i="1"/>
  <c r="T429" i="1"/>
  <c r="O492" i="1"/>
  <c r="BG492" i="1" s="1"/>
  <c r="BH492" i="1" s="1"/>
  <c r="T492" i="1"/>
  <c r="O469" i="1"/>
  <c r="T469" i="1"/>
  <c r="T482" i="1"/>
  <c r="O482" i="1"/>
  <c r="BG482" i="1" s="1"/>
  <c r="BH482" i="1" s="1"/>
  <c r="T37" i="1"/>
  <c r="O37" i="1"/>
  <c r="BG37" i="1" s="1"/>
  <c r="BH37" i="1" s="1"/>
  <c r="O64" i="1"/>
  <c r="BG64" i="1" s="1"/>
  <c r="BH64" i="1" s="1"/>
  <c r="T64" i="1"/>
  <c r="Q108" i="1"/>
  <c r="T108" i="1"/>
  <c r="T126" i="1"/>
  <c r="O126" i="1"/>
  <c r="BG126" i="1" s="1"/>
  <c r="BH126" i="1" s="1"/>
  <c r="T89" i="1"/>
  <c r="O89" i="1"/>
  <c r="BG89" i="1" s="1"/>
  <c r="BH89" i="1" s="1"/>
  <c r="O319" i="1"/>
  <c r="BG319" i="1" s="1"/>
  <c r="BH319" i="1" s="1"/>
  <c r="T319" i="1"/>
  <c r="T292" i="1"/>
  <c r="O292" i="1"/>
  <c r="BG292" i="1" s="1"/>
  <c r="BH292" i="1" s="1"/>
  <c r="Q336" i="1"/>
  <c r="U336" i="1" s="1"/>
  <c r="T336" i="1"/>
  <c r="O207" i="1"/>
  <c r="BG207" i="1" s="1"/>
  <c r="BH207" i="1" s="1"/>
  <c r="T207" i="1"/>
  <c r="O320" i="1"/>
  <c r="BG320" i="1" s="1"/>
  <c r="BH320" i="1" s="1"/>
  <c r="T320" i="1"/>
  <c r="T411" i="1"/>
  <c r="O411" i="1"/>
  <c r="BG411" i="1" s="1"/>
  <c r="BH411" i="1" s="1"/>
  <c r="T395" i="1"/>
  <c r="O395" i="1"/>
  <c r="BG395" i="1" s="1"/>
  <c r="BH395" i="1" s="1"/>
  <c r="T491" i="1"/>
  <c r="O491" i="1"/>
  <c r="BG491" i="1" s="1"/>
  <c r="BH491" i="1" s="1"/>
  <c r="O327" i="1"/>
  <c r="BG327" i="1" s="1"/>
  <c r="BH327" i="1" s="1"/>
  <c r="T327" i="1"/>
  <c r="O390" i="1"/>
  <c r="BG390" i="1" s="1"/>
  <c r="BH390" i="1" s="1"/>
  <c r="T390" i="1"/>
  <c r="T407" i="1"/>
  <c r="O407" i="1"/>
  <c r="BG407" i="1" s="1"/>
  <c r="BH407" i="1" s="1"/>
  <c r="O97" i="1"/>
  <c r="BG97" i="1" s="1"/>
  <c r="BH97" i="1" s="1"/>
  <c r="T97" i="1"/>
  <c r="T466" i="1"/>
  <c r="T359" i="1"/>
  <c r="Q65" i="1"/>
  <c r="T65" i="1"/>
  <c r="T47" i="1"/>
  <c r="O47" i="1"/>
  <c r="O189" i="1"/>
  <c r="BG189" i="1" s="1"/>
  <c r="BH189" i="1" s="1"/>
  <c r="T189" i="1"/>
  <c r="O279" i="1"/>
  <c r="BG279" i="1" s="1"/>
  <c r="BH279" i="1" s="1"/>
  <c r="T279" i="1"/>
  <c r="O197" i="1"/>
  <c r="BG197" i="1" s="1"/>
  <c r="BH197" i="1" s="1"/>
  <c r="T197" i="1"/>
  <c r="T289" i="1"/>
  <c r="O289" i="1"/>
  <c r="BG289" i="1" s="1"/>
  <c r="BH289" i="1" s="1"/>
  <c r="T84" i="1"/>
  <c r="O84" i="1"/>
  <c r="BG84" i="1" s="1"/>
  <c r="BH84" i="1" s="1"/>
  <c r="T218" i="1"/>
  <c r="O218" i="1"/>
  <c r="T284" i="1"/>
  <c r="O284" i="1"/>
  <c r="BG284" i="1" s="1"/>
  <c r="BH284" i="1" s="1"/>
  <c r="T45" i="1"/>
  <c r="O45" i="1"/>
  <c r="BG45" i="1" s="1"/>
  <c r="BH45" i="1" s="1"/>
  <c r="O38" i="1"/>
  <c r="BG38" i="1" s="1"/>
  <c r="BH38" i="1" s="1"/>
  <c r="T38" i="1"/>
  <c r="O33" i="1"/>
  <c r="BG33" i="1" s="1"/>
  <c r="BH33" i="1" s="1"/>
  <c r="T33" i="1"/>
  <c r="T41" i="1"/>
  <c r="O41" i="1"/>
  <c r="BG41" i="1" s="1"/>
  <c r="BH41" i="1" s="1"/>
  <c r="T63" i="1"/>
  <c r="O46" i="1"/>
  <c r="BG46" i="1" s="1"/>
  <c r="BH46" i="1" s="1"/>
  <c r="T46" i="1"/>
  <c r="O83" i="1"/>
  <c r="BG83" i="1" s="1"/>
  <c r="BH83" i="1" s="1"/>
  <c r="T83" i="1"/>
  <c r="T139" i="1"/>
  <c r="O116" i="1"/>
  <c r="BG116" i="1" s="1"/>
  <c r="BH116" i="1" s="1"/>
  <c r="T116" i="1"/>
  <c r="T133" i="1"/>
  <c r="O133" i="1"/>
  <c r="BG133" i="1" s="1"/>
  <c r="BH133" i="1" s="1"/>
  <c r="O181" i="1"/>
  <c r="BG181" i="1" s="1"/>
  <c r="BH181" i="1" s="1"/>
  <c r="T181" i="1"/>
  <c r="T234" i="1"/>
  <c r="O234" i="1"/>
  <c r="BG234" i="1" s="1"/>
  <c r="BH234" i="1" s="1"/>
  <c r="T173" i="1"/>
  <c r="O300" i="1"/>
  <c r="BG300" i="1" s="1"/>
  <c r="BH300" i="1" s="1"/>
  <c r="T300" i="1"/>
  <c r="T182" i="1"/>
  <c r="O296" i="1"/>
  <c r="BG296" i="1" s="1"/>
  <c r="BH296" i="1" s="1"/>
  <c r="T296" i="1"/>
  <c r="T236" i="1"/>
  <c r="O236" i="1"/>
  <c r="BG236" i="1" s="1"/>
  <c r="BH236" i="1" s="1"/>
  <c r="T365" i="1"/>
  <c r="O365" i="1"/>
  <c r="BG365" i="1" s="1"/>
  <c r="BH365" i="1" s="1"/>
  <c r="T309" i="1"/>
  <c r="O309" i="1"/>
  <c r="BG309" i="1" s="1"/>
  <c r="BH309" i="1" s="1"/>
  <c r="T242" i="1"/>
  <c r="O242" i="1"/>
  <c r="BG242" i="1" s="1"/>
  <c r="BH242" i="1" s="1"/>
  <c r="O358" i="1"/>
  <c r="BG358" i="1" s="1"/>
  <c r="BH358" i="1" s="1"/>
  <c r="T358" i="1"/>
  <c r="O251" i="1"/>
  <c r="BG251" i="1" s="1"/>
  <c r="BH251" i="1" s="1"/>
  <c r="T251" i="1"/>
  <c r="O420" i="1"/>
  <c r="T420" i="1"/>
  <c r="T341" i="1"/>
  <c r="O341" i="1"/>
  <c r="BG341" i="1" s="1"/>
  <c r="BH341" i="1" s="1"/>
  <c r="T427" i="1"/>
  <c r="O453" i="1"/>
  <c r="BG453" i="1" s="1"/>
  <c r="BH453" i="1" s="1"/>
  <c r="T453" i="1"/>
  <c r="O484" i="1"/>
  <c r="BG484" i="1" s="1"/>
  <c r="BH484" i="1" s="1"/>
  <c r="T484" i="1"/>
  <c r="T471" i="1"/>
  <c r="T421" i="1"/>
  <c r="T446" i="1"/>
  <c r="O85" i="1"/>
  <c r="BG85" i="1" s="1"/>
  <c r="BH85" i="1" s="1"/>
  <c r="T85" i="1"/>
  <c r="O332" i="1"/>
  <c r="T332" i="1"/>
  <c r="T391" i="1"/>
  <c r="O391" i="1"/>
  <c r="BG391" i="1" s="1"/>
  <c r="BH391" i="1" s="1"/>
  <c r="Q100" i="1"/>
  <c r="U100" i="1" s="1"/>
  <c r="T100" i="1"/>
  <c r="O165" i="1"/>
  <c r="BG165" i="1" s="1"/>
  <c r="BH165" i="1" s="1"/>
  <c r="T165" i="1"/>
  <c r="O132" i="1"/>
  <c r="BG132" i="1" s="1"/>
  <c r="BH132" i="1" s="1"/>
  <c r="T132" i="1"/>
  <c r="O156" i="1"/>
  <c r="BG156" i="1" s="1"/>
  <c r="BH156" i="1" s="1"/>
  <c r="T156" i="1"/>
  <c r="O124" i="1"/>
  <c r="BG124" i="1" s="1"/>
  <c r="BH124" i="1" s="1"/>
  <c r="T124" i="1"/>
  <c r="T77" i="1"/>
  <c r="O121" i="1"/>
  <c r="BG121" i="1" s="1"/>
  <c r="BH121" i="1" s="1"/>
  <c r="T121" i="1"/>
  <c r="O211" i="1"/>
  <c r="BG211" i="1" s="1"/>
  <c r="BH211" i="1" s="1"/>
  <c r="T211" i="1"/>
  <c r="T226" i="1"/>
  <c r="O226" i="1"/>
  <c r="BG226" i="1" s="1"/>
  <c r="BH226" i="1" s="1"/>
  <c r="O308" i="1"/>
  <c r="BG308" i="1" s="1"/>
  <c r="BH308" i="1" s="1"/>
  <c r="T308" i="1"/>
  <c r="T248" i="1"/>
  <c r="O248" i="1"/>
  <c r="BG248" i="1" s="1"/>
  <c r="BH248" i="1" s="1"/>
  <c r="T270" i="1"/>
  <c r="T268" i="1"/>
  <c r="O268" i="1"/>
  <c r="BG268" i="1" s="1"/>
  <c r="BH268" i="1" s="1"/>
  <c r="T413" i="1"/>
  <c r="O413" i="1"/>
  <c r="BG413" i="1" s="1"/>
  <c r="BH413" i="1" s="1"/>
  <c r="O267" i="1"/>
  <c r="BG267" i="1" s="1"/>
  <c r="BH267" i="1" s="1"/>
  <c r="T267" i="1"/>
  <c r="T324" i="1"/>
  <c r="O324" i="1"/>
  <c r="BG324" i="1" s="1"/>
  <c r="BH324" i="1" s="1"/>
  <c r="T415" i="1"/>
  <c r="O415" i="1"/>
  <c r="BG415" i="1" s="1"/>
  <c r="BH415" i="1" s="1"/>
  <c r="T438" i="1"/>
  <c r="O438" i="1"/>
  <c r="BG438" i="1" s="1"/>
  <c r="BH438" i="1" s="1"/>
  <c r="O409" i="1"/>
  <c r="T409" i="1"/>
  <c r="T442" i="1"/>
  <c r="T375" i="1"/>
  <c r="O375" i="1"/>
  <c r="BG375" i="1" s="1"/>
  <c r="BH375" i="1" s="1"/>
  <c r="T75" i="1"/>
  <c r="O75" i="1"/>
  <c r="BG75" i="1" s="1"/>
  <c r="BH75" i="1" s="1"/>
  <c r="T122" i="1"/>
  <c r="O122" i="1"/>
  <c r="BG122" i="1" s="1"/>
  <c r="BH122" i="1" s="1"/>
  <c r="T202" i="1"/>
  <c r="O202" i="1"/>
  <c r="BG202" i="1" s="1"/>
  <c r="BH202" i="1" s="1"/>
  <c r="T203" i="1"/>
  <c r="O203" i="1"/>
  <c r="BG203" i="1" s="1"/>
  <c r="BH203" i="1" s="1"/>
  <c r="T244" i="1"/>
  <c r="O244" i="1"/>
  <c r="BG244" i="1" s="1"/>
  <c r="BH244" i="1" s="1"/>
  <c r="T305" i="1"/>
  <c r="O305" i="1"/>
  <c r="T403" i="1"/>
  <c r="O403" i="1"/>
  <c r="O406" i="1"/>
  <c r="BG406" i="1" s="1"/>
  <c r="BH406" i="1" s="1"/>
  <c r="T406" i="1"/>
  <c r="T363" i="1"/>
  <c r="O363" i="1"/>
  <c r="BG363" i="1" s="1"/>
  <c r="BH363" i="1" s="1"/>
  <c r="T94" i="1"/>
  <c r="O148" i="1"/>
  <c r="BG148" i="1" s="1"/>
  <c r="BH148" i="1" s="1"/>
  <c r="T148" i="1"/>
  <c r="T98" i="1"/>
  <c r="O140" i="1"/>
  <c r="BG140" i="1" s="1"/>
  <c r="BH140" i="1" s="1"/>
  <c r="T140" i="1"/>
  <c r="O80" i="1"/>
  <c r="BG80" i="1" s="1"/>
  <c r="BH80" i="1" s="1"/>
  <c r="T80" i="1"/>
  <c r="T190" i="1"/>
  <c r="O190" i="1"/>
  <c r="BG190" i="1" s="1"/>
  <c r="BH190" i="1" s="1"/>
  <c r="T212" i="1"/>
  <c r="O212" i="1"/>
  <c r="BG212" i="1" s="1"/>
  <c r="BH212" i="1" s="1"/>
  <c r="T187" i="1"/>
  <c r="O187" i="1"/>
  <c r="BG187" i="1" s="1"/>
  <c r="BH187" i="1" s="1"/>
  <c r="O316" i="1"/>
  <c r="T316" i="1"/>
  <c r="T276" i="1"/>
  <c r="O276" i="1"/>
  <c r="BG276" i="1" s="1"/>
  <c r="BH276" i="1" s="1"/>
  <c r="T280" i="1"/>
  <c r="T373" i="1"/>
  <c r="O373" i="1"/>
  <c r="O374" i="1"/>
  <c r="BG374" i="1" s="1"/>
  <c r="BH374" i="1" s="1"/>
  <c r="T374" i="1"/>
  <c r="T430" i="1"/>
  <c r="O430" i="1"/>
  <c r="BG430" i="1" s="1"/>
  <c r="BH430" i="1" s="1"/>
  <c r="T278" i="1"/>
  <c r="O495" i="1"/>
  <c r="BG495" i="1" s="1"/>
  <c r="BH495" i="1" s="1"/>
  <c r="T495" i="1"/>
  <c r="T328" i="1"/>
  <c r="T493" i="1"/>
  <c r="O493" i="1"/>
  <c r="BG493" i="1" s="1"/>
  <c r="BH493" i="1" s="1"/>
  <c r="T459" i="1"/>
  <c r="T454" i="1"/>
  <c r="O30" i="1"/>
  <c r="BG30" i="1" s="1"/>
  <c r="BH30" i="1" s="1"/>
  <c r="T30" i="1"/>
  <c r="T147" i="1"/>
  <c r="O147" i="1"/>
  <c r="T303" i="1"/>
  <c r="O303" i="1"/>
  <c r="O56" i="1"/>
  <c r="T56" i="1"/>
  <c r="O105" i="1"/>
  <c r="BG105" i="1" s="1"/>
  <c r="BH105" i="1" s="1"/>
  <c r="T105" i="1"/>
  <c r="T311" i="1"/>
  <c r="O311" i="1"/>
  <c r="BG311" i="1" s="1"/>
  <c r="BH311" i="1" s="1"/>
  <c r="O335" i="1"/>
  <c r="BG335" i="1" s="1"/>
  <c r="BH335" i="1" s="1"/>
  <c r="T335" i="1"/>
  <c r="T260" i="1"/>
  <c r="O260" i="1"/>
  <c r="BG260" i="1" s="1"/>
  <c r="BH260" i="1" s="1"/>
  <c r="T389" i="1"/>
  <c r="O389" i="1"/>
  <c r="BG389" i="1" s="1"/>
  <c r="BH389" i="1" s="1"/>
  <c r="O382" i="1"/>
  <c r="BG382" i="1" s="1"/>
  <c r="BH382" i="1" s="1"/>
  <c r="T382" i="1"/>
  <c r="T397" i="1"/>
  <c r="O397" i="1"/>
  <c r="BG397" i="1" s="1"/>
  <c r="BH397" i="1" s="1"/>
  <c r="T69" i="1"/>
  <c r="O69" i="1"/>
  <c r="BG69" i="1" s="1"/>
  <c r="BH69" i="1" s="1"/>
  <c r="T53" i="1"/>
  <c r="O53" i="1"/>
  <c r="BG53" i="1" s="1"/>
  <c r="BH53" i="1" s="1"/>
  <c r="T51" i="1"/>
  <c r="O51" i="1"/>
  <c r="BG51" i="1" s="1"/>
  <c r="BH51" i="1" s="1"/>
  <c r="O92" i="1"/>
  <c r="BG92" i="1" s="1"/>
  <c r="BH92" i="1" s="1"/>
  <c r="T92" i="1"/>
  <c r="O25" i="1"/>
  <c r="BG25" i="1" s="1"/>
  <c r="BH25" i="1" s="1"/>
  <c r="T25" i="1"/>
  <c r="T39" i="1"/>
  <c r="O72" i="1"/>
  <c r="BG72" i="1" s="1"/>
  <c r="BH72" i="1" s="1"/>
  <c r="T72" i="1"/>
  <c r="O22" i="1"/>
  <c r="BG22" i="1" s="1"/>
  <c r="BH22" i="1" s="1"/>
  <c r="T22" i="1"/>
  <c r="T125" i="1"/>
  <c r="O125" i="1"/>
  <c r="BG125" i="1" s="1"/>
  <c r="BH125" i="1" s="1"/>
  <c r="O129" i="1"/>
  <c r="T129" i="1"/>
  <c r="T150" i="1"/>
  <c r="O150" i="1"/>
  <c r="BG150" i="1" s="1"/>
  <c r="BH150" i="1" s="1"/>
  <c r="O198" i="1"/>
  <c r="BG198" i="1" s="1"/>
  <c r="BH198" i="1" s="1"/>
  <c r="T198" i="1"/>
  <c r="O243" i="1"/>
  <c r="BG243" i="1" s="1"/>
  <c r="BH243" i="1" s="1"/>
  <c r="T243" i="1"/>
  <c r="T313" i="1"/>
  <c r="O343" i="1"/>
  <c r="BG343" i="1" s="1"/>
  <c r="BH343" i="1" s="1"/>
  <c r="T343" i="1"/>
  <c r="O461" i="1"/>
  <c r="T461" i="1"/>
  <c r="O445" i="1"/>
  <c r="T445" i="1"/>
  <c r="T485" i="1"/>
  <c r="O485" i="1"/>
  <c r="BG485" i="1" s="1"/>
  <c r="BH485" i="1" s="1"/>
  <c r="O393" i="1"/>
  <c r="BG393" i="1" s="1"/>
  <c r="BH393" i="1" s="1"/>
  <c r="T393" i="1"/>
  <c r="Q462" i="1"/>
  <c r="T462" i="1"/>
  <c r="T486" i="1"/>
  <c r="O486" i="1"/>
  <c r="BG486" i="1" s="1"/>
  <c r="BH486" i="1" s="1"/>
  <c r="T426" i="1"/>
  <c r="T476" i="1"/>
  <c r="T29" i="1"/>
  <c r="O29" i="1"/>
  <c r="BG29" i="1" s="1"/>
  <c r="BH29" i="1" s="1"/>
  <c r="T220" i="1"/>
  <c r="O220" i="1"/>
  <c r="BG220" i="1" s="1"/>
  <c r="BH220" i="1" s="1"/>
  <c r="O470" i="1"/>
  <c r="BG470" i="1" s="1"/>
  <c r="BH470" i="1" s="1"/>
  <c r="T470" i="1"/>
  <c r="O477" i="1"/>
  <c r="BG477" i="1" s="1"/>
  <c r="BH477" i="1" s="1"/>
  <c r="T477" i="1"/>
  <c r="T494" i="1"/>
  <c r="T27" i="1"/>
  <c r="O27" i="1"/>
  <c r="BG27" i="1" s="1"/>
  <c r="BH27" i="1" s="1"/>
  <c r="T206" i="1"/>
  <c r="O206" i="1"/>
  <c r="T293" i="1"/>
  <c r="T357" i="1"/>
  <c r="O357" i="1"/>
  <c r="BG357" i="1" s="1"/>
  <c r="BH357" i="1" s="1"/>
  <c r="O57" i="1"/>
  <c r="T57" i="1"/>
  <c r="O49" i="1"/>
  <c r="BG49" i="1" s="1"/>
  <c r="BH49" i="1" s="1"/>
  <c r="T49" i="1"/>
  <c r="T55" i="1"/>
  <c r="T210" i="1"/>
  <c r="O210" i="1"/>
  <c r="T106" i="1"/>
  <c r="O219" i="1"/>
  <c r="BG219" i="1" s="1"/>
  <c r="BH219" i="1" s="1"/>
  <c r="T219" i="1"/>
  <c r="Q245" i="1"/>
  <c r="T245" i="1"/>
  <c r="T158" i="1"/>
  <c r="O158" i="1"/>
  <c r="BG158" i="1" s="1"/>
  <c r="BH158" i="1" s="1"/>
  <c r="O288" i="1"/>
  <c r="BG288" i="1" s="1"/>
  <c r="BH288" i="1" s="1"/>
  <c r="T288" i="1"/>
  <c r="T254" i="1"/>
  <c r="T381" i="1"/>
  <c r="O381" i="1"/>
  <c r="O350" i="1"/>
  <c r="BG350" i="1" s="1"/>
  <c r="BH350" i="1" s="1"/>
  <c r="T350" i="1"/>
  <c r="O304" i="1"/>
  <c r="BG304" i="1" s="1"/>
  <c r="BH304" i="1" s="1"/>
  <c r="T304" i="1"/>
  <c r="O347" i="1"/>
  <c r="BG347" i="1" s="1"/>
  <c r="BH347" i="1" s="1"/>
  <c r="T347" i="1"/>
  <c r="O366" i="1"/>
  <c r="T366" i="1"/>
  <c r="T399" i="1"/>
  <c r="O399" i="1"/>
  <c r="BG399" i="1" s="1"/>
  <c r="BH399" i="1" s="1"/>
  <c r="T325" i="1"/>
  <c r="T401" i="1"/>
  <c r="O401" i="1"/>
  <c r="BG401" i="1" s="1"/>
  <c r="BH401" i="1" s="1"/>
  <c r="O437" i="1"/>
  <c r="BG437" i="1" s="1"/>
  <c r="BH437" i="1" s="1"/>
  <c r="T437" i="1"/>
  <c r="T333" i="1"/>
  <c r="O422" i="1"/>
  <c r="BG422" i="1" s="1"/>
  <c r="BH422" i="1" s="1"/>
  <c r="T422" i="1"/>
  <c r="T15" i="1"/>
  <c r="T20" i="1"/>
  <c r="T12" i="1"/>
  <c r="T16" i="1"/>
  <c r="T19" i="1"/>
  <c r="T11" i="1"/>
  <c r="T8" i="1"/>
  <c r="T10" i="1"/>
  <c r="T17" i="1"/>
  <c r="O17" i="1"/>
  <c r="BG17" i="1" s="1"/>
  <c r="BH17" i="1" s="1"/>
  <c r="T18" i="1"/>
  <c r="O18" i="1"/>
  <c r="BG18" i="1" s="1"/>
  <c r="BH18" i="1" s="1"/>
  <c r="O13" i="1"/>
  <c r="BG13" i="1" s="1"/>
  <c r="BH13" i="1" s="1"/>
  <c r="T13" i="1"/>
  <c r="T14" i="1"/>
  <c r="O14" i="1"/>
  <c r="BG14" i="1" s="1"/>
  <c r="BH14" i="1" s="1"/>
  <c r="Q7" i="1"/>
  <c r="U7" i="1" s="1"/>
  <c r="T7" i="1"/>
  <c r="U39" i="1" l="1"/>
  <c r="BD39" i="1" s="1"/>
  <c r="U32" i="1"/>
  <c r="CH32" i="1" s="1"/>
  <c r="U43" i="1"/>
  <c r="BD43" i="1" s="1"/>
  <c r="U79" i="1"/>
  <c r="CH79" i="1" s="1"/>
  <c r="H56" i="2"/>
  <c r="U221" i="1"/>
  <c r="BD221" i="1" s="1"/>
  <c r="U238" i="1"/>
  <c r="BD238" i="1" s="1"/>
  <c r="U213" i="1"/>
  <c r="BD213" i="1" s="1"/>
  <c r="U280" i="1"/>
  <c r="CH280" i="1" s="1"/>
  <c r="U71" i="1"/>
  <c r="V71" i="1" s="1"/>
  <c r="CK71" i="1" s="1"/>
  <c r="BD9" i="1"/>
  <c r="CH9" i="1"/>
  <c r="BD499" i="1"/>
  <c r="CH499" i="1"/>
  <c r="BD188" i="1"/>
  <c r="CH188" i="1"/>
  <c r="BD26" i="1"/>
  <c r="CH26" i="1"/>
  <c r="BD176" i="1"/>
  <c r="CH176" i="1"/>
  <c r="BD137" i="1"/>
  <c r="CH137" i="1"/>
  <c r="BD421" i="1"/>
  <c r="CH421" i="1"/>
  <c r="BD152" i="1"/>
  <c r="CH152" i="1"/>
  <c r="BD55" i="1"/>
  <c r="CH55" i="1"/>
  <c r="BD139" i="1"/>
  <c r="CH139" i="1"/>
  <c r="BD450" i="1"/>
  <c r="CH450" i="1"/>
  <c r="BD208" i="1"/>
  <c r="CH208" i="1"/>
  <c r="BD271" i="1"/>
  <c r="CH271" i="1"/>
  <c r="BD301" i="1"/>
  <c r="CH301" i="1"/>
  <c r="BD459" i="1"/>
  <c r="CH459" i="1"/>
  <c r="BD446" i="1"/>
  <c r="CH446" i="1"/>
  <c r="BD128" i="1"/>
  <c r="CH128" i="1"/>
  <c r="BD377" i="1"/>
  <c r="CH377" i="1"/>
  <c r="BD400" i="1"/>
  <c r="CH400" i="1"/>
  <c r="BD141" i="1"/>
  <c r="CH141" i="1"/>
  <c r="BD370" i="1"/>
  <c r="CH370" i="1"/>
  <c r="BD186" i="1"/>
  <c r="CH186" i="1"/>
  <c r="BD364" i="1"/>
  <c r="CH364" i="1"/>
  <c r="BD254" i="1"/>
  <c r="CH254" i="1"/>
  <c r="BD144" i="1"/>
  <c r="CH144" i="1"/>
  <c r="BD44" i="1"/>
  <c r="CH44" i="1"/>
  <c r="BD171" i="1"/>
  <c r="CH171" i="1"/>
  <c r="BD361" i="1"/>
  <c r="CH361" i="1"/>
  <c r="BD355" i="1"/>
  <c r="CH355" i="1"/>
  <c r="BD310" i="1"/>
  <c r="CH310" i="1"/>
  <c r="BD488" i="1"/>
  <c r="CH488" i="1"/>
  <c r="BD334" i="1"/>
  <c r="CH334" i="1"/>
  <c r="BD290" i="1"/>
  <c r="CH290" i="1"/>
  <c r="BD66" i="1"/>
  <c r="CH66" i="1"/>
  <c r="BD136" i="1"/>
  <c r="CH136" i="1"/>
  <c r="BD102" i="1"/>
  <c r="CH102" i="1"/>
  <c r="BD278" i="1"/>
  <c r="CH278" i="1"/>
  <c r="BD474" i="1"/>
  <c r="CH474" i="1"/>
  <c r="BD42" i="1"/>
  <c r="CH42" i="1"/>
  <c r="BD270" i="1"/>
  <c r="CH270" i="1"/>
  <c r="BD468" i="1"/>
  <c r="CH468" i="1"/>
  <c r="BD215" i="1"/>
  <c r="CH215" i="1"/>
  <c r="BD182" i="1"/>
  <c r="CH182" i="1"/>
  <c r="BD342" i="1"/>
  <c r="CH342" i="1"/>
  <c r="BD180" i="1"/>
  <c r="CH180" i="1"/>
  <c r="BD233" i="1"/>
  <c r="CH233" i="1"/>
  <c r="BD232" i="1"/>
  <c r="CH232" i="1"/>
  <c r="BD457" i="1"/>
  <c r="CH457" i="1"/>
  <c r="BD256" i="1"/>
  <c r="CH256" i="1"/>
  <c r="BD249" i="1"/>
  <c r="CH249" i="1"/>
  <c r="BD483" i="1"/>
  <c r="CH483" i="1"/>
  <c r="BD100" i="1"/>
  <c r="CH100" i="1"/>
  <c r="BD50" i="1"/>
  <c r="CH50" i="1"/>
  <c r="BD8" i="1"/>
  <c r="CH8" i="1"/>
  <c r="BD10" i="1"/>
  <c r="CH10" i="1"/>
  <c r="BD298" i="1"/>
  <c r="CH298" i="1"/>
  <c r="BD224" i="1"/>
  <c r="CH224" i="1"/>
  <c r="BD471" i="1"/>
  <c r="CH471" i="1"/>
  <c r="BD106" i="1"/>
  <c r="CH106" i="1"/>
  <c r="BD162" i="1"/>
  <c r="CH162" i="1"/>
  <c r="BD167" i="1"/>
  <c r="CH167" i="1"/>
  <c r="BD223" i="1"/>
  <c r="CH223" i="1"/>
  <c r="BD496" i="1"/>
  <c r="CH496" i="1"/>
  <c r="BD434" i="1"/>
  <c r="CH434" i="1"/>
  <c r="BD359" i="1"/>
  <c r="CH359" i="1"/>
  <c r="BD61" i="1"/>
  <c r="CH61" i="1"/>
  <c r="BD490" i="1"/>
  <c r="CH490" i="1"/>
  <c r="BD333" i="1"/>
  <c r="CH333" i="1"/>
  <c r="BD204" i="1"/>
  <c r="CH204" i="1"/>
  <c r="BD444" i="1"/>
  <c r="CH444" i="1"/>
  <c r="BD371" i="1"/>
  <c r="CH371" i="1"/>
  <c r="BD269" i="1"/>
  <c r="CH269" i="1"/>
  <c r="BD396" i="1"/>
  <c r="CH396" i="1"/>
  <c r="BD227" i="1"/>
  <c r="CH227" i="1"/>
  <c r="BD346" i="1"/>
  <c r="CH346" i="1"/>
  <c r="BD107" i="1"/>
  <c r="CH107" i="1"/>
  <c r="BD478" i="1"/>
  <c r="CH478" i="1"/>
  <c r="BD494" i="1"/>
  <c r="CH494" i="1"/>
  <c r="BD362" i="1"/>
  <c r="CH362" i="1"/>
  <c r="BD336" i="1"/>
  <c r="CH336" i="1"/>
  <c r="BD481" i="1"/>
  <c r="CH481" i="1"/>
  <c r="BD16" i="1"/>
  <c r="CH16" i="1"/>
  <c r="BD325" i="1"/>
  <c r="CH325" i="1"/>
  <c r="BD157" i="1"/>
  <c r="CH157" i="1"/>
  <c r="BD163" i="1"/>
  <c r="CH163" i="1"/>
  <c r="BD172" i="1"/>
  <c r="CH172" i="1"/>
  <c r="BD275" i="1"/>
  <c r="CH275" i="1"/>
  <c r="BD458" i="1"/>
  <c r="CH458" i="1"/>
  <c r="BD98" i="1"/>
  <c r="CH98" i="1"/>
  <c r="BD237" i="1"/>
  <c r="CH237" i="1"/>
  <c r="BD353" i="1"/>
  <c r="CH353" i="1"/>
  <c r="BD480" i="1"/>
  <c r="CH480" i="1"/>
  <c r="BD113" i="1"/>
  <c r="CH113" i="1"/>
  <c r="BD331" i="1"/>
  <c r="CH331" i="1"/>
  <c r="BD455" i="1"/>
  <c r="CH455" i="1"/>
  <c r="BD262" i="1"/>
  <c r="CH262" i="1"/>
  <c r="BD67" i="1"/>
  <c r="CH67" i="1"/>
  <c r="BD489" i="1"/>
  <c r="CH489" i="1"/>
  <c r="BD246" i="1"/>
  <c r="CH246" i="1"/>
  <c r="BD442" i="1"/>
  <c r="CH442" i="1"/>
  <c r="BD426" i="1"/>
  <c r="CH426" i="1"/>
  <c r="BD259" i="1"/>
  <c r="CH259" i="1"/>
  <c r="BD428" i="1"/>
  <c r="CH428" i="1"/>
  <c r="BD440" i="1"/>
  <c r="CH440" i="1"/>
  <c r="BD110" i="1"/>
  <c r="CH110" i="1"/>
  <c r="BD387" i="1"/>
  <c r="CH387" i="1"/>
  <c r="BD205" i="1"/>
  <c r="CH205" i="1"/>
  <c r="BD388" i="1"/>
  <c r="CH388" i="1"/>
  <c r="BD134" i="1"/>
  <c r="CH134" i="1"/>
  <c r="BD476" i="1"/>
  <c r="CH476" i="1"/>
  <c r="BD7" i="1"/>
  <c r="CH7" i="1"/>
  <c r="U19" i="1"/>
  <c r="V19" i="1" s="1"/>
  <c r="CK19" i="1" s="1"/>
  <c r="U287" i="1"/>
  <c r="V287" i="1" s="1"/>
  <c r="CK287" i="1" s="1"/>
  <c r="U339" i="1"/>
  <c r="U174" i="1"/>
  <c r="U153" i="1"/>
  <c r="U245" i="1"/>
  <c r="V245" i="1" s="1"/>
  <c r="CK245" i="1" s="1"/>
  <c r="U462" i="1"/>
  <c r="U108" i="1"/>
  <c r="U112" i="1"/>
  <c r="U185" i="1"/>
  <c r="U149" i="1"/>
  <c r="U360" i="1"/>
  <c r="U11" i="1"/>
  <c r="U454" i="1"/>
  <c r="U313" i="1"/>
  <c r="U448" i="1"/>
  <c r="U472" i="1"/>
  <c r="U166" i="1"/>
  <c r="U177" i="1"/>
  <c r="U70" i="1"/>
  <c r="U104" i="1"/>
  <c r="U500" i="1"/>
  <c r="U68" i="1"/>
  <c r="U463" i="1"/>
  <c r="U425" i="1"/>
  <c r="U383" i="1"/>
  <c r="U54" i="1"/>
  <c r="U394" i="1"/>
  <c r="U416" i="1"/>
  <c r="U253" i="1"/>
  <c r="U109" i="1"/>
  <c r="U302" i="1"/>
  <c r="U330" i="1"/>
  <c r="V330" i="1" s="1"/>
  <c r="CK330" i="1" s="1"/>
  <c r="U191" i="1"/>
  <c r="U59" i="1"/>
  <c r="U404" i="1"/>
  <c r="U183" i="1"/>
  <c r="U464" i="1"/>
  <c r="U24" i="1"/>
  <c r="U241" i="1"/>
  <c r="U250" i="1"/>
  <c r="U81" i="1"/>
  <c r="U195" i="1"/>
  <c r="U369" i="1"/>
  <c r="U286" i="1"/>
  <c r="U265" i="1"/>
  <c r="U179" i="1"/>
  <c r="U285" i="1"/>
  <c r="U12" i="1"/>
  <c r="U225" i="1"/>
  <c r="U294" i="1"/>
  <c r="U15" i="1"/>
  <c r="U151" i="1"/>
  <c r="U466" i="1"/>
  <c r="U433" i="1"/>
  <c r="U384" i="1"/>
  <c r="U473" i="1"/>
  <c r="U74" i="1"/>
  <c r="U96" i="1"/>
  <c r="U170" i="1"/>
  <c r="U266" i="1"/>
  <c r="U372" i="1"/>
  <c r="U73" i="1"/>
  <c r="U115" i="1"/>
  <c r="U164" i="1"/>
  <c r="U436" i="1"/>
  <c r="U417" i="1"/>
  <c r="U36" i="1"/>
  <c r="U273" i="1"/>
  <c r="U34" i="1"/>
  <c r="U297" i="1"/>
  <c r="U379" i="1"/>
  <c r="U200" i="1"/>
  <c r="U199" i="1"/>
  <c r="U169" i="1"/>
  <c r="U58" i="1"/>
  <c r="U217" i="1"/>
  <c r="U138" i="1"/>
  <c r="U62" i="1"/>
  <c r="U90" i="1"/>
  <c r="U40" i="1"/>
  <c r="U447" i="1"/>
  <c r="U282" i="1"/>
  <c r="U281" i="1"/>
  <c r="U88" i="1"/>
  <c r="U274" i="1"/>
  <c r="U410" i="1"/>
  <c r="U344" i="1"/>
  <c r="U451" i="1"/>
  <c r="U315" i="1"/>
  <c r="U263" i="1"/>
  <c r="U443" i="1"/>
  <c r="U439" i="1"/>
  <c r="U337" i="1"/>
  <c r="U423" i="1"/>
  <c r="U386" i="1"/>
  <c r="U435" i="1"/>
  <c r="U145" i="1"/>
  <c r="U87" i="1"/>
  <c r="U340" i="1"/>
  <c r="U154" i="1"/>
  <c r="U99" i="1"/>
  <c r="U235" i="1"/>
  <c r="U231" i="1"/>
  <c r="U323" i="1"/>
  <c r="U277" i="1"/>
  <c r="U23" i="1"/>
  <c r="U258" i="1"/>
  <c r="U20" i="1"/>
  <c r="U130" i="1"/>
  <c r="U264" i="1"/>
  <c r="U52" i="1"/>
  <c r="U65" i="1"/>
  <c r="U452" i="1"/>
  <c r="U479" i="1"/>
  <c r="U94" i="1"/>
  <c r="U392" i="1"/>
  <c r="U272" i="1"/>
  <c r="U318" i="1"/>
  <c r="U283" i="1"/>
  <c r="U255" i="1"/>
  <c r="U424" i="1"/>
  <c r="U378" i="1"/>
  <c r="U111" i="1"/>
  <c r="U178" i="1"/>
  <c r="U247" i="1"/>
  <c r="U91" i="1"/>
  <c r="U356" i="1"/>
  <c r="U209" i="1"/>
  <c r="U412" i="1"/>
  <c r="U326" i="1"/>
  <c r="U196" i="1"/>
  <c r="U351" i="1"/>
  <c r="U78" i="1"/>
  <c r="U349" i="1"/>
  <c r="U475" i="1"/>
  <c r="U228" i="1"/>
  <c r="U173" i="1"/>
  <c r="U63" i="1"/>
  <c r="U77" i="1"/>
  <c r="U118" i="1"/>
  <c r="U345" i="1"/>
  <c r="U28" i="1"/>
  <c r="U367" i="1"/>
  <c r="U402" i="1"/>
  <c r="U131" i="1"/>
  <c r="U103" i="1"/>
  <c r="U146" i="1"/>
  <c r="U160" i="1"/>
  <c r="U295" i="1"/>
  <c r="U184" i="1"/>
  <c r="U427" i="1"/>
  <c r="U368" i="1"/>
  <c r="U352" i="1"/>
  <c r="U432" i="1"/>
  <c r="U329" i="1"/>
  <c r="U175" i="1"/>
  <c r="U487" i="1"/>
  <c r="U48" i="1"/>
  <c r="U398" i="1"/>
  <c r="U498" i="1"/>
  <c r="U414" i="1"/>
  <c r="U306" i="1"/>
  <c r="U21" i="1"/>
  <c r="U101" i="1"/>
  <c r="U257" i="1"/>
  <c r="U431" i="1"/>
  <c r="U456" i="1"/>
  <c r="U293" i="1"/>
  <c r="U60" i="1"/>
  <c r="U252" i="1"/>
  <c r="U194" i="1"/>
  <c r="U216" i="1"/>
  <c r="U380" i="1"/>
  <c r="U419" i="1"/>
  <c r="U328" i="1"/>
  <c r="U168" i="1"/>
  <c r="U299" i="1"/>
  <c r="U120" i="1"/>
  <c r="U408" i="1"/>
  <c r="U366" i="1"/>
  <c r="BG366" i="1"/>
  <c r="BH366" i="1" s="1"/>
  <c r="U206" i="1"/>
  <c r="BG206" i="1"/>
  <c r="BH206" i="1" s="1"/>
  <c r="U445" i="1"/>
  <c r="BG445" i="1"/>
  <c r="BH445" i="1" s="1"/>
  <c r="U303" i="1"/>
  <c r="BG303" i="1"/>
  <c r="BH303" i="1" s="1"/>
  <c r="U316" i="1"/>
  <c r="BG316" i="1"/>
  <c r="BH316" i="1" s="1"/>
  <c r="U429" i="1"/>
  <c r="BG429" i="1"/>
  <c r="BH429" i="1" s="1"/>
  <c r="U56" i="1"/>
  <c r="BG56" i="1"/>
  <c r="BH56" i="1" s="1"/>
  <c r="U47" i="1"/>
  <c r="BG47" i="1"/>
  <c r="BH47" i="1" s="1"/>
  <c r="U381" i="1"/>
  <c r="BG381" i="1"/>
  <c r="BH381" i="1" s="1"/>
  <c r="U147" i="1"/>
  <c r="BG147" i="1"/>
  <c r="BH147" i="1" s="1"/>
  <c r="U373" i="1"/>
  <c r="BG373" i="1"/>
  <c r="BH373" i="1" s="1"/>
  <c r="U420" i="1"/>
  <c r="BG420" i="1"/>
  <c r="BH420" i="1" s="1"/>
  <c r="U385" i="1"/>
  <c r="BG385" i="1"/>
  <c r="BH385" i="1" s="1"/>
  <c r="U461" i="1"/>
  <c r="BG461" i="1"/>
  <c r="BH461" i="1" s="1"/>
  <c r="U332" i="1"/>
  <c r="BG332" i="1"/>
  <c r="BH332" i="1" s="1"/>
  <c r="U403" i="1"/>
  <c r="BG403" i="1"/>
  <c r="BH403" i="1" s="1"/>
  <c r="U57" i="1"/>
  <c r="BG57" i="1"/>
  <c r="BH57" i="1" s="1"/>
  <c r="U469" i="1"/>
  <c r="BG469" i="1"/>
  <c r="BH469" i="1" s="1"/>
  <c r="U305" i="1"/>
  <c r="BG305" i="1"/>
  <c r="BH305" i="1" s="1"/>
  <c r="U409" i="1"/>
  <c r="BG409" i="1"/>
  <c r="BH409" i="1" s="1"/>
  <c r="U218" i="1"/>
  <c r="BG218" i="1"/>
  <c r="BH218" i="1" s="1"/>
  <c r="U317" i="1"/>
  <c r="BG317" i="1"/>
  <c r="BH317" i="1" s="1"/>
  <c r="U210" i="1"/>
  <c r="BG210" i="1"/>
  <c r="BH210" i="1" s="1"/>
  <c r="U129" i="1"/>
  <c r="BG129" i="1"/>
  <c r="BH129" i="1" s="1"/>
  <c r="U495" i="1"/>
  <c r="U14" i="1"/>
  <c r="U399" i="1"/>
  <c r="U46" i="1"/>
  <c r="U189" i="1"/>
  <c r="U288" i="1"/>
  <c r="U477" i="1"/>
  <c r="U148" i="1"/>
  <c r="U121" i="1"/>
  <c r="U300" i="1"/>
  <c r="U126" i="1"/>
  <c r="U405" i="1"/>
  <c r="U82" i="1"/>
  <c r="U193" i="1"/>
  <c r="U470" i="1"/>
  <c r="U125" i="1"/>
  <c r="U244" i="1"/>
  <c r="U75" i="1"/>
  <c r="U76" i="1"/>
  <c r="U142" i="1"/>
  <c r="U85" i="1"/>
  <c r="U375" i="1"/>
  <c r="U242" i="1"/>
  <c r="U437" i="1"/>
  <c r="U192" i="1"/>
  <c r="U350" i="1"/>
  <c r="U203" i="1"/>
  <c r="U22" i="1"/>
  <c r="U181" i="1"/>
  <c r="U327" i="1"/>
  <c r="U319" i="1"/>
  <c r="U135" i="1"/>
  <c r="U150" i="1"/>
  <c r="U309" i="1"/>
  <c r="U491" i="1"/>
  <c r="U37" i="1"/>
  <c r="U393" i="1"/>
  <c r="U211" i="1"/>
  <c r="U133" i="1"/>
  <c r="U84" i="1"/>
  <c r="U155" i="1"/>
  <c r="U311" i="1"/>
  <c r="U406" i="1"/>
  <c r="U389" i="1"/>
  <c r="U30" i="1"/>
  <c r="U214" i="1"/>
  <c r="U251" i="1"/>
  <c r="U465" i="1"/>
  <c r="U13" i="1"/>
  <c r="U284" i="1"/>
  <c r="U322" i="1"/>
  <c r="U422" i="1"/>
  <c r="U486" i="1"/>
  <c r="U105" i="1"/>
  <c r="U411" i="1"/>
  <c r="U80" i="1"/>
  <c r="U357" i="1"/>
  <c r="U83" i="1"/>
  <c r="U320" i="1"/>
  <c r="U69" i="1"/>
  <c r="U260" i="1"/>
  <c r="U430" i="1"/>
  <c r="U41" i="1"/>
  <c r="U407" i="1"/>
  <c r="U161" i="1"/>
  <c r="U460" i="1"/>
  <c r="U268" i="1"/>
  <c r="U341" i="1"/>
  <c r="U390" i="1"/>
  <c r="U243" i="1"/>
  <c r="U25" i="1"/>
  <c r="U418" i="1"/>
  <c r="U239" i="1"/>
  <c r="U354" i="1"/>
  <c r="U226" i="1"/>
  <c r="U212" i="1"/>
  <c r="U202" i="1"/>
  <c r="U492" i="1"/>
  <c r="U312" i="1"/>
  <c r="U35" i="1"/>
  <c r="U159" i="1"/>
  <c r="U343" i="1"/>
  <c r="U53" i="1"/>
  <c r="U45" i="1"/>
  <c r="U89" i="1"/>
  <c r="U240" i="1"/>
  <c r="U321" i="1"/>
  <c r="V271" i="1"/>
  <c r="CK271" i="1" s="1"/>
  <c r="U365" i="1"/>
  <c r="U97" i="1"/>
  <c r="U198" i="1"/>
  <c r="U187" i="1"/>
  <c r="U156" i="1"/>
  <c r="U279" i="1"/>
  <c r="U27" i="1"/>
  <c r="U467" i="1"/>
  <c r="U230" i="1"/>
  <c r="U190" i="1"/>
  <c r="U95" i="1"/>
  <c r="U31" i="1"/>
  <c r="U397" i="1"/>
  <c r="U267" i="1"/>
  <c r="U165" i="1"/>
  <c r="U307" i="1"/>
  <c r="U497" i="1"/>
  <c r="U158" i="1"/>
  <c r="U485" i="1"/>
  <c r="U335" i="1"/>
  <c r="U116" i="1"/>
  <c r="U376" i="1"/>
  <c r="U449" i="1"/>
  <c r="U338" i="1"/>
  <c r="U219" i="1"/>
  <c r="U197" i="1"/>
  <c r="V66" i="1"/>
  <c r="CK66" i="1" s="1"/>
  <c r="U248" i="1"/>
  <c r="U438" i="1"/>
  <c r="U234" i="1"/>
  <c r="U207" i="1"/>
  <c r="U64" i="1"/>
  <c r="U415" i="1"/>
  <c r="U391" i="1"/>
  <c r="U117" i="1"/>
  <c r="U236" i="1"/>
  <c r="U289" i="1"/>
  <c r="U382" i="1"/>
  <c r="U17" i="1"/>
  <c r="U291" i="1"/>
  <c r="U72" i="1"/>
  <c r="U304" i="1"/>
  <c r="U413" i="1"/>
  <c r="U308" i="1"/>
  <c r="U453" i="1"/>
  <c r="U201" i="1"/>
  <c r="U395" i="1"/>
  <c r="U358" i="1"/>
  <c r="U220" i="1"/>
  <c r="U276" i="1"/>
  <c r="U140" i="1"/>
  <c r="U93" i="1"/>
  <c r="U49" i="1"/>
  <c r="U122" i="1"/>
  <c r="U324" i="1"/>
  <c r="U296" i="1"/>
  <c r="U33" i="1"/>
  <c r="U401" i="1"/>
  <c r="U29" i="1"/>
  <c r="U92" i="1"/>
  <c r="U493" i="1"/>
  <c r="U132" i="1"/>
  <c r="U292" i="1"/>
  <c r="U123" i="1"/>
  <c r="U143" i="1"/>
  <c r="U347" i="1"/>
  <c r="U51" i="1"/>
  <c r="U363" i="1"/>
  <c r="U484" i="1"/>
  <c r="U482" i="1"/>
  <c r="U374" i="1"/>
  <c r="U38" i="1"/>
  <c r="U261" i="1"/>
  <c r="U229" i="1"/>
  <c r="U314" i="1"/>
  <c r="U86" i="1"/>
  <c r="U124" i="1"/>
  <c r="U348" i="1"/>
  <c r="U222" i="1"/>
  <c r="U114" i="1"/>
  <c r="U441" i="1"/>
  <c r="U119" i="1"/>
  <c r="U127" i="1"/>
  <c r="U18" i="1"/>
  <c r="V455" i="1"/>
  <c r="CK455" i="1" s="1"/>
  <c r="V141" i="1"/>
  <c r="CK141" i="1" s="1"/>
  <c r="V128" i="1"/>
  <c r="CK128" i="1" s="1"/>
  <c r="V223" i="1"/>
  <c r="CK223" i="1" s="1"/>
  <c r="V61" i="1"/>
  <c r="CK61" i="1" s="1"/>
  <c r="V400" i="1"/>
  <c r="CK400" i="1" s="1"/>
  <c r="V249" i="1"/>
  <c r="CK249" i="1" s="1"/>
  <c r="V237" i="1"/>
  <c r="CK237" i="1" s="1"/>
  <c r="V483" i="1"/>
  <c r="CK483" i="1" s="1"/>
  <c r="V331" i="1"/>
  <c r="CK331" i="1" s="1"/>
  <c r="V205" i="1"/>
  <c r="CK205" i="1" s="1"/>
  <c r="V387" i="1"/>
  <c r="CK387" i="1" s="1"/>
  <c r="V107" i="1"/>
  <c r="CK107" i="1" s="1"/>
  <c r="V310" i="1"/>
  <c r="CK310" i="1" s="1"/>
  <c r="V474" i="1"/>
  <c r="CK474" i="1" s="1"/>
  <c r="V396" i="1"/>
  <c r="CK396" i="1" s="1"/>
  <c r="V377" i="1"/>
  <c r="CK377" i="1" s="1"/>
  <c r="V215" i="1"/>
  <c r="CK215" i="1" s="1"/>
  <c r="V342" i="1"/>
  <c r="CK342" i="1" s="1"/>
  <c r="V163" i="1"/>
  <c r="CK163" i="1" s="1"/>
  <c r="V224" i="1"/>
  <c r="CK224" i="1" s="1"/>
  <c r="V44" i="1"/>
  <c r="CK44" i="1" s="1"/>
  <c r="V458" i="1"/>
  <c r="CK458" i="1" s="1"/>
  <c r="V50" i="1"/>
  <c r="CK50" i="1" s="1"/>
  <c r="V227" i="1"/>
  <c r="CK227" i="1" s="1"/>
  <c r="V176" i="1"/>
  <c r="CK176" i="1" s="1"/>
  <c r="V353" i="1"/>
  <c r="CK353" i="1" s="1"/>
  <c r="V334" i="1"/>
  <c r="CK334" i="1" s="1"/>
  <c r="V254" i="1"/>
  <c r="CK254" i="1" s="1"/>
  <c r="V110" i="1"/>
  <c r="CK110" i="1" s="1"/>
  <c r="V167" i="1"/>
  <c r="CK167" i="1" s="1"/>
  <c r="V98" i="1"/>
  <c r="CK98" i="1" s="1"/>
  <c r="V362" i="1"/>
  <c r="CK362" i="1" s="1"/>
  <c r="V496" i="1"/>
  <c r="CK496" i="1" s="1"/>
  <c r="V450" i="1"/>
  <c r="CK450" i="1" s="1"/>
  <c r="V67" i="1"/>
  <c r="CK67" i="1" s="1"/>
  <c r="V346" i="1"/>
  <c r="CK346" i="1" s="1"/>
  <c r="V480" i="1"/>
  <c r="CK480" i="1" s="1"/>
  <c r="V208" i="1"/>
  <c r="CK208" i="1" s="1"/>
  <c r="V26" i="1"/>
  <c r="CK26" i="1" s="1"/>
  <c r="V256" i="1"/>
  <c r="CK256" i="1" s="1"/>
  <c r="V488" i="1"/>
  <c r="CK488" i="1" s="1"/>
  <c r="V457" i="1"/>
  <c r="CK457" i="1" s="1"/>
  <c r="V144" i="1"/>
  <c r="CK144" i="1" s="1"/>
  <c r="V444" i="1"/>
  <c r="CK444" i="1" s="1"/>
  <c r="V440" i="1"/>
  <c r="CK440" i="1" s="1"/>
  <c r="V172" i="1"/>
  <c r="CK172" i="1" s="1"/>
  <c r="V434" i="1"/>
  <c r="CK434" i="1" s="1"/>
  <c r="V188" i="1"/>
  <c r="CK188" i="1" s="1"/>
  <c r="V275" i="1"/>
  <c r="CK275" i="1" s="1"/>
  <c r="V79" i="1"/>
  <c r="CK79" i="1" s="1"/>
  <c r="V152" i="1"/>
  <c r="CK152" i="1" s="1"/>
  <c r="V232" i="1"/>
  <c r="CK232" i="1" s="1"/>
  <c r="V428" i="1"/>
  <c r="CK428" i="1" s="1"/>
  <c r="V269" i="1"/>
  <c r="CK269" i="1" s="1"/>
  <c r="V499" i="1"/>
  <c r="CK499" i="1" s="1"/>
  <c r="V186" i="1"/>
  <c r="CK186" i="1" s="1"/>
  <c r="V171" i="1"/>
  <c r="CK171" i="1" s="1"/>
  <c r="V233" i="1"/>
  <c r="CK233" i="1" s="1"/>
  <c r="V481" i="1"/>
  <c r="CK481" i="1" s="1"/>
  <c r="V364" i="1"/>
  <c r="CK364" i="1" s="1"/>
  <c r="V468" i="1"/>
  <c r="CK468" i="1" s="1"/>
  <c r="V137" i="1"/>
  <c r="CK137" i="1" s="1"/>
  <c r="V301" i="1"/>
  <c r="CK301" i="1" s="1"/>
  <c r="V180" i="1"/>
  <c r="CK180" i="1" s="1"/>
  <c r="V361" i="1"/>
  <c r="CK361" i="1" s="1"/>
  <c r="V157" i="1"/>
  <c r="CK157" i="1" s="1"/>
  <c r="V290" i="1"/>
  <c r="CK290" i="1" s="1"/>
  <c r="V162" i="1"/>
  <c r="CK162" i="1" s="1"/>
  <c r="V371" i="1"/>
  <c r="CK371" i="1" s="1"/>
  <c r="V136" i="1"/>
  <c r="CK136" i="1" s="1"/>
  <c r="V259" i="1"/>
  <c r="CK259" i="1" s="1"/>
  <c r="V113" i="1"/>
  <c r="CK113" i="1" s="1"/>
  <c r="V42" i="1"/>
  <c r="CK42" i="1" s="1"/>
  <c r="V204" i="1"/>
  <c r="CK204" i="1" s="1"/>
  <c r="V355" i="1"/>
  <c r="CK355" i="1" s="1"/>
  <c r="V9" i="1"/>
  <c r="CK9" i="1" s="1"/>
  <c r="V478" i="1"/>
  <c r="CK478" i="1" s="1"/>
  <c r="V298" i="1"/>
  <c r="CK298" i="1" s="1"/>
  <c r="V102" i="1"/>
  <c r="CK102" i="1" s="1"/>
  <c r="V336" i="1"/>
  <c r="CK336" i="1" s="1"/>
  <c r="V494" i="1"/>
  <c r="CK494" i="1" s="1"/>
  <c r="V246" i="1"/>
  <c r="CK246" i="1" s="1"/>
  <c r="V388" i="1"/>
  <c r="CK388" i="1" s="1"/>
  <c r="V370" i="1"/>
  <c r="CK370" i="1" s="1"/>
  <c r="V55" i="1"/>
  <c r="CK55" i="1" s="1"/>
  <c r="V262" i="1"/>
  <c r="CK262" i="1" s="1"/>
  <c r="V270" i="1"/>
  <c r="CK270" i="1" s="1"/>
  <c r="V490" i="1"/>
  <c r="CK490" i="1" s="1"/>
  <c r="V489" i="1"/>
  <c r="CK489" i="1" s="1"/>
  <c r="V100" i="1"/>
  <c r="CK100" i="1" s="1"/>
  <c r="V446" i="1"/>
  <c r="CK446" i="1" s="1"/>
  <c r="V134" i="1"/>
  <c r="CK134" i="1" s="1"/>
  <c r="V325" i="1"/>
  <c r="CK325" i="1" s="1"/>
  <c r="V182" i="1"/>
  <c r="CK182" i="1" s="1"/>
  <c r="V333" i="1"/>
  <c r="CK333" i="1" s="1"/>
  <c r="V421" i="1"/>
  <c r="CK421" i="1" s="1"/>
  <c r="V471" i="1"/>
  <c r="CK471" i="1" s="1"/>
  <c r="V459" i="1"/>
  <c r="CK459" i="1" s="1"/>
  <c r="V278" i="1"/>
  <c r="CK278" i="1" s="1"/>
  <c r="V476" i="1"/>
  <c r="CK476" i="1" s="1"/>
  <c r="V442" i="1"/>
  <c r="CK442" i="1" s="1"/>
  <c r="V139" i="1"/>
  <c r="CK139" i="1" s="1"/>
  <c r="V359" i="1"/>
  <c r="CK359" i="1" s="1"/>
  <c r="V106" i="1"/>
  <c r="CK106" i="1" s="1"/>
  <c r="V426" i="1"/>
  <c r="CK426" i="1" s="1"/>
  <c r="V16" i="1"/>
  <c r="CK16" i="1" s="1"/>
  <c r="V8" i="1"/>
  <c r="CK8" i="1" s="1"/>
  <c r="V10" i="1"/>
  <c r="CK10" i="1" s="1"/>
  <c r="V7" i="1"/>
  <c r="CK7" i="1" s="1"/>
  <c r="BD32" i="1" l="1"/>
  <c r="V32" i="1"/>
  <c r="CK32" i="1" s="1"/>
  <c r="V43" i="1"/>
  <c r="CK43" i="1" s="1"/>
  <c r="V39" i="1"/>
  <c r="CK39" i="1" s="1"/>
  <c r="CH39" i="1"/>
  <c r="BD79" i="1"/>
  <c r="CH43" i="1"/>
  <c r="V221" i="1"/>
  <c r="CK221" i="1" s="1"/>
  <c r="BD280" i="1"/>
  <c r="CH221" i="1"/>
  <c r="CH238" i="1"/>
  <c r="CH71" i="1"/>
  <c r="V238" i="1"/>
  <c r="CK238" i="1" s="1"/>
  <c r="V280" i="1"/>
  <c r="CK280" i="1" s="1"/>
  <c r="BD71" i="1"/>
  <c r="CH213" i="1"/>
  <c r="V213" i="1"/>
  <c r="CK213" i="1" s="1"/>
  <c r="BD314" i="1"/>
  <c r="CH314" i="1"/>
  <c r="BD140" i="1"/>
  <c r="CH140" i="1"/>
  <c r="BD31" i="1"/>
  <c r="CH31" i="1"/>
  <c r="BD212" i="1"/>
  <c r="CH212" i="1"/>
  <c r="BD22" i="1"/>
  <c r="CH22" i="1"/>
  <c r="BD405" i="1"/>
  <c r="CH405" i="1"/>
  <c r="BD427" i="1"/>
  <c r="CH427" i="1"/>
  <c r="BD356" i="1"/>
  <c r="CH356" i="1"/>
  <c r="BD231" i="1"/>
  <c r="CH231" i="1"/>
  <c r="BD379" i="1"/>
  <c r="CH379" i="1"/>
  <c r="BD285" i="1"/>
  <c r="CH285" i="1"/>
  <c r="BD119" i="1"/>
  <c r="CH119" i="1"/>
  <c r="BD347" i="1"/>
  <c r="CH347" i="1"/>
  <c r="BD276" i="1"/>
  <c r="CH276" i="1"/>
  <c r="BD391" i="1"/>
  <c r="CH391" i="1"/>
  <c r="BD485" i="1"/>
  <c r="CH485" i="1"/>
  <c r="BD198" i="1"/>
  <c r="CH198" i="1"/>
  <c r="BD226" i="1"/>
  <c r="CH226" i="1"/>
  <c r="BD320" i="1"/>
  <c r="CH320" i="1"/>
  <c r="BD406" i="1"/>
  <c r="CH406" i="1"/>
  <c r="BD203" i="1"/>
  <c r="CH203" i="1"/>
  <c r="BD126" i="1"/>
  <c r="CH126" i="1"/>
  <c r="BD317" i="1"/>
  <c r="CH317" i="1"/>
  <c r="BD461" i="1"/>
  <c r="CH461" i="1"/>
  <c r="BD429" i="1"/>
  <c r="CH429" i="1"/>
  <c r="BD419" i="1"/>
  <c r="CH419" i="1"/>
  <c r="BD431" i="1"/>
  <c r="CH431" i="1"/>
  <c r="BD184" i="1"/>
  <c r="CH184" i="1"/>
  <c r="BD349" i="1"/>
  <c r="CH349" i="1"/>
  <c r="BD318" i="1"/>
  <c r="CH318" i="1"/>
  <c r="BD235" i="1"/>
  <c r="CH235" i="1"/>
  <c r="BD410" i="1"/>
  <c r="CH410" i="1"/>
  <c r="BD297" i="1"/>
  <c r="CH297" i="1"/>
  <c r="BD433" i="1"/>
  <c r="CH433" i="1"/>
  <c r="BD24" i="1"/>
  <c r="CH24" i="1"/>
  <c r="BD68" i="1"/>
  <c r="CH68" i="1"/>
  <c r="BD313" i="1"/>
  <c r="CH313" i="1"/>
  <c r="BD441" i="1"/>
  <c r="CH441" i="1"/>
  <c r="BD261" i="1"/>
  <c r="CH261" i="1"/>
  <c r="BD143" i="1"/>
  <c r="CH143" i="1"/>
  <c r="BD33" i="1"/>
  <c r="CH33" i="1"/>
  <c r="BD220" i="1"/>
  <c r="CH220" i="1"/>
  <c r="BD72" i="1"/>
  <c r="CH72" i="1"/>
  <c r="BD415" i="1"/>
  <c r="CH415" i="1"/>
  <c r="BD158" i="1"/>
  <c r="CH158" i="1"/>
  <c r="BD190" i="1"/>
  <c r="CH190" i="1"/>
  <c r="BD97" i="1"/>
  <c r="CH97" i="1"/>
  <c r="BD343" i="1"/>
  <c r="CH343" i="1"/>
  <c r="BD354" i="1"/>
  <c r="CH354" i="1"/>
  <c r="BD460" i="1"/>
  <c r="CH460" i="1"/>
  <c r="BD83" i="1"/>
  <c r="CH83" i="1"/>
  <c r="BD284" i="1"/>
  <c r="CH284" i="1"/>
  <c r="BD311" i="1"/>
  <c r="CH311" i="1"/>
  <c r="BD309" i="1"/>
  <c r="CH309" i="1"/>
  <c r="BD350" i="1"/>
  <c r="CH350" i="1"/>
  <c r="BD75" i="1"/>
  <c r="CH75" i="1"/>
  <c r="BD300" i="1"/>
  <c r="CH300" i="1"/>
  <c r="BD14" i="1"/>
  <c r="CH14" i="1"/>
  <c r="BD380" i="1"/>
  <c r="CH380" i="1"/>
  <c r="BD257" i="1"/>
  <c r="CH257" i="1"/>
  <c r="BD487" i="1"/>
  <c r="CH487" i="1"/>
  <c r="BD295" i="1"/>
  <c r="CH295" i="1"/>
  <c r="BD345" i="1"/>
  <c r="CH345" i="1"/>
  <c r="BD78" i="1"/>
  <c r="CH78" i="1"/>
  <c r="BD247" i="1"/>
  <c r="CH247" i="1"/>
  <c r="BD272" i="1"/>
  <c r="CH272" i="1"/>
  <c r="BD130" i="1"/>
  <c r="CH130" i="1"/>
  <c r="BD99" i="1"/>
  <c r="CH99" i="1"/>
  <c r="BD337" i="1"/>
  <c r="CH337" i="1"/>
  <c r="BD274" i="1"/>
  <c r="CH274" i="1"/>
  <c r="BD138" i="1"/>
  <c r="CH138" i="1"/>
  <c r="BD34" i="1"/>
  <c r="CH34" i="1"/>
  <c r="BD372" i="1"/>
  <c r="CH372" i="1"/>
  <c r="BD466" i="1"/>
  <c r="CH466" i="1"/>
  <c r="BD265" i="1"/>
  <c r="CH265" i="1"/>
  <c r="BD464" i="1"/>
  <c r="CH464" i="1"/>
  <c r="BD253" i="1"/>
  <c r="CH253" i="1"/>
  <c r="BD500" i="1"/>
  <c r="CH500" i="1"/>
  <c r="BD454" i="1"/>
  <c r="CH454" i="1"/>
  <c r="BD245" i="1"/>
  <c r="CH245" i="1"/>
  <c r="BD127" i="1"/>
  <c r="CH127" i="1"/>
  <c r="BD29" i="1"/>
  <c r="CH29" i="1"/>
  <c r="BD117" i="1"/>
  <c r="CH117" i="1"/>
  <c r="BD45" i="1"/>
  <c r="CH45" i="1"/>
  <c r="BD341" i="1"/>
  <c r="CH341" i="1"/>
  <c r="BD142" i="1"/>
  <c r="CH142" i="1"/>
  <c r="BD46" i="1"/>
  <c r="CH46" i="1"/>
  <c r="BD367" i="1"/>
  <c r="CH367" i="1"/>
  <c r="BD283" i="1"/>
  <c r="CH283" i="1"/>
  <c r="BD344" i="1"/>
  <c r="CH344" i="1"/>
  <c r="BD115" i="1"/>
  <c r="CH115" i="1"/>
  <c r="BD384" i="1"/>
  <c r="CH384" i="1"/>
  <c r="BD463" i="1"/>
  <c r="CH463" i="1"/>
  <c r="BD108" i="1"/>
  <c r="CH108" i="1"/>
  <c r="BD229" i="1"/>
  <c r="CH229" i="1"/>
  <c r="BD401" i="1"/>
  <c r="CH401" i="1"/>
  <c r="BD304" i="1"/>
  <c r="CH304" i="1"/>
  <c r="BD197" i="1"/>
  <c r="CH197" i="1"/>
  <c r="BD95" i="1"/>
  <c r="CH95" i="1"/>
  <c r="BD53" i="1"/>
  <c r="CH53" i="1"/>
  <c r="BD268" i="1"/>
  <c r="CH268" i="1"/>
  <c r="BD322" i="1"/>
  <c r="CH322" i="1"/>
  <c r="BD491" i="1"/>
  <c r="CH491" i="1"/>
  <c r="BD76" i="1"/>
  <c r="CH76" i="1"/>
  <c r="BD399" i="1"/>
  <c r="CH399" i="1"/>
  <c r="BD469" i="1"/>
  <c r="CH469" i="1"/>
  <c r="BD147" i="1"/>
  <c r="CH147" i="1"/>
  <c r="BD206" i="1"/>
  <c r="CH206" i="1"/>
  <c r="BD48" i="1"/>
  <c r="CH48" i="1"/>
  <c r="BD28" i="1"/>
  <c r="CH28" i="1"/>
  <c r="BD91" i="1"/>
  <c r="CH91" i="1"/>
  <c r="BD264" i="1"/>
  <c r="CH264" i="1"/>
  <c r="BD423" i="1"/>
  <c r="CH423" i="1"/>
  <c r="BD62" i="1"/>
  <c r="CH62" i="1"/>
  <c r="BD73" i="1"/>
  <c r="CH73" i="1"/>
  <c r="BD179" i="1"/>
  <c r="CH179" i="1"/>
  <c r="BD109" i="1"/>
  <c r="CH109" i="1"/>
  <c r="BD462" i="1"/>
  <c r="CH462" i="1"/>
  <c r="BD114" i="1"/>
  <c r="CH114" i="1"/>
  <c r="BD38" i="1"/>
  <c r="CH38" i="1"/>
  <c r="BD123" i="1"/>
  <c r="CH123" i="1"/>
  <c r="BD296" i="1"/>
  <c r="CH296" i="1"/>
  <c r="BD358" i="1"/>
  <c r="CH358" i="1"/>
  <c r="BD291" i="1"/>
  <c r="CH291" i="1"/>
  <c r="BD64" i="1"/>
  <c r="CH64" i="1"/>
  <c r="BD219" i="1"/>
  <c r="CH219" i="1"/>
  <c r="BD497" i="1"/>
  <c r="CH497" i="1"/>
  <c r="BD230" i="1"/>
  <c r="CH230" i="1"/>
  <c r="BD365" i="1"/>
  <c r="CH365" i="1"/>
  <c r="BD159" i="1"/>
  <c r="CH159" i="1"/>
  <c r="BD239" i="1"/>
  <c r="CH239" i="1"/>
  <c r="BD161" i="1"/>
  <c r="CH161" i="1"/>
  <c r="BD357" i="1"/>
  <c r="CH357" i="1"/>
  <c r="BD13" i="1"/>
  <c r="CH13" i="1"/>
  <c r="BD155" i="1"/>
  <c r="CH155" i="1"/>
  <c r="BD150" i="1"/>
  <c r="CH150" i="1"/>
  <c r="BD192" i="1"/>
  <c r="CH192" i="1"/>
  <c r="BD244" i="1"/>
  <c r="CH244" i="1"/>
  <c r="BD121" i="1"/>
  <c r="CH121" i="1"/>
  <c r="BD495" i="1"/>
  <c r="CH495" i="1"/>
  <c r="BD218" i="1"/>
  <c r="CH218" i="1"/>
  <c r="BD57" i="1"/>
  <c r="CH57" i="1"/>
  <c r="BD385" i="1"/>
  <c r="CH385" i="1"/>
  <c r="BD381" i="1"/>
  <c r="CH381" i="1"/>
  <c r="BD316" i="1"/>
  <c r="CH316" i="1"/>
  <c r="BD366" i="1"/>
  <c r="CH366" i="1"/>
  <c r="BD216" i="1"/>
  <c r="CH216" i="1"/>
  <c r="BD101" i="1"/>
  <c r="CH101" i="1"/>
  <c r="BD175" i="1"/>
  <c r="CH175" i="1"/>
  <c r="BD160" i="1"/>
  <c r="CH160" i="1"/>
  <c r="BD118" i="1"/>
  <c r="CH118" i="1"/>
  <c r="BD351" i="1"/>
  <c r="CH351" i="1"/>
  <c r="BD178" i="1"/>
  <c r="CH178" i="1"/>
  <c r="BD392" i="1"/>
  <c r="CH392" i="1"/>
  <c r="BD20" i="1"/>
  <c r="CH20" i="1"/>
  <c r="BD154" i="1"/>
  <c r="CH154" i="1"/>
  <c r="BD439" i="1"/>
  <c r="CH439" i="1"/>
  <c r="BD88" i="1"/>
  <c r="CH88" i="1"/>
  <c r="BD217" i="1"/>
  <c r="CH217" i="1"/>
  <c r="BD273" i="1"/>
  <c r="CH273" i="1"/>
  <c r="BD266" i="1"/>
  <c r="CH266" i="1"/>
  <c r="BD151" i="1"/>
  <c r="CH151" i="1"/>
  <c r="BD286" i="1"/>
  <c r="CH286" i="1"/>
  <c r="BD183" i="1"/>
  <c r="CH183" i="1"/>
  <c r="BD416" i="1"/>
  <c r="CH416" i="1"/>
  <c r="BD104" i="1"/>
  <c r="CH104" i="1"/>
  <c r="BD11" i="1"/>
  <c r="CH11" i="1"/>
  <c r="BD153" i="1"/>
  <c r="CH153" i="1"/>
  <c r="BD422" i="1"/>
  <c r="CH422" i="1"/>
  <c r="BD398" i="1"/>
  <c r="CH398" i="1"/>
  <c r="BD386" i="1"/>
  <c r="CH386" i="1"/>
  <c r="BD448" i="1"/>
  <c r="CH448" i="1"/>
  <c r="BD395" i="1"/>
  <c r="CH395" i="1"/>
  <c r="BD467" i="1"/>
  <c r="CH467" i="1"/>
  <c r="BD407" i="1"/>
  <c r="CH407" i="1"/>
  <c r="BD135" i="1"/>
  <c r="CH135" i="1"/>
  <c r="BD408" i="1"/>
  <c r="CH408" i="1"/>
  <c r="BD146" i="1"/>
  <c r="CH146" i="1"/>
  <c r="BD111" i="1"/>
  <c r="CH111" i="1"/>
  <c r="BD258" i="1"/>
  <c r="CH258" i="1"/>
  <c r="BD340" i="1"/>
  <c r="CH340" i="1"/>
  <c r="BD443" i="1"/>
  <c r="CH443" i="1"/>
  <c r="BD281" i="1"/>
  <c r="CH281" i="1"/>
  <c r="BD36" i="1"/>
  <c r="CH36" i="1"/>
  <c r="BD170" i="1"/>
  <c r="CH170" i="1"/>
  <c r="BD15" i="1"/>
  <c r="CH15" i="1"/>
  <c r="BD369" i="1"/>
  <c r="CH369" i="1"/>
  <c r="BD394" i="1"/>
  <c r="CH394" i="1"/>
  <c r="BD70" i="1"/>
  <c r="CH70" i="1"/>
  <c r="BD360" i="1"/>
  <c r="CH360" i="1"/>
  <c r="BD174" i="1"/>
  <c r="CH174" i="1"/>
  <c r="BD51" i="1"/>
  <c r="CH51" i="1"/>
  <c r="BD187" i="1"/>
  <c r="CH187" i="1"/>
  <c r="BD37" i="1"/>
  <c r="CH37" i="1"/>
  <c r="BD475" i="1"/>
  <c r="CH475" i="1"/>
  <c r="BD241" i="1"/>
  <c r="CH241" i="1"/>
  <c r="BD222" i="1"/>
  <c r="CH222" i="1"/>
  <c r="BD374" i="1"/>
  <c r="CH374" i="1"/>
  <c r="BD292" i="1"/>
  <c r="CH292" i="1"/>
  <c r="BD17" i="1"/>
  <c r="CH17" i="1"/>
  <c r="BD207" i="1"/>
  <c r="CH207" i="1"/>
  <c r="BD338" i="1"/>
  <c r="CH338" i="1"/>
  <c r="BD307" i="1"/>
  <c r="CH307" i="1"/>
  <c r="BD35" i="1"/>
  <c r="CH35" i="1"/>
  <c r="BD418" i="1"/>
  <c r="CH418" i="1"/>
  <c r="BD465" i="1"/>
  <c r="CH465" i="1"/>
  <c r="BD84" i="1"/>
  <c r="CH84" i="1"/>
  <c r="BD437" i="1"/>
  <c r="CH437" i="1"/>
  <c r="BD125" i="1"/>
  <c r="CH125" i="1"/>
  <c r="BD148" i="1"/>
  <c r="CH148" i="1"/>
  <c r="BD194" i="1"/>
  <c r="CH194" i="1"/>
  <c r="BD21" i="1"/>
  <c r="CH21" i="1"/>
  <c r="BD329" i="1"/>
  <c r="CH329" i="1"/>
  <c r="BD77" i="1"/>
  <c r="CH77" i="1"/>
  <c r="BD94" i="1"/>
  <c r="CH94" i="1"/>
  <c r="BD58" i="1"/>
  <c r="CH58" i="1"/>
  <c r="V68" i="1"/>
  <c r="CK68" i="1" s="1"/>
  <c r="BD348" i="1"/>
  <c r="CH348" i="1"/>
  <c r="BD482" i="1"/>
  <c r="CH482" i="1"/>
  <c r="BD132" i="1"/>
  <c r="CH132" i="1"/>
  <c r="BD122" i="1"/>
  <c r="CH122" i="1"/>
  <c r="BD201" i="1"/>
  <c r="CH201" i="1"/>
  <c r="BD382" i="1"/>
  <c r="CH382" i="1"/>
  <c r="BD234" i="1"/>
  <c r="CH234" i="1"/>
  <c r="BD449" i="1"/>
  <c r="CH449" i="1"/>
  <c r="BD165" i="1"/>
  <c r="CH165" i="1"/>
  <c r="BD27" i="1"/>
  <c r="CH27" i="1"/>
  <c r="BD321" i="1"/>
  <c r="CH321" i="1"/>
  <c r="BD312" i="1"/>
  <c r="CH312" i="1"/>
  <c r="BD25" i="1"/>
  <c r="CH25" i="1"/>
  <c r="BD41" i="1"/>
  <c r="CH41" i="1"/>
  <c r="BD411" i="1"/>
  <c r="CH411" i="1"/>
  <c r="BD251" i="1"/>
  <c r="CH251" i="1"/>
  <c r="BD133" i="1"/>
  <c r="CH133" i="1"/>
  <c r="BD319" i="1"/>
  <c r="CH319" i="1"/>
  <c r="BD242" i="1"/>
  <c r="CH242" i="1"/>
  <c r="BD470" i="1"/>
  <c r="CH470" i="1"/>
  <c r="BD477" i="1"/>
  <c r="CH477" i="1"/>
  <c r="BD129" i="1"/>
  <c r="CH129" i="1"/>
  <c r="BD409" i="1"/>
  <c r="CH409" i="1"/>
  <c r="BD403" i="1"/>
  <c r="CH403" i="1"/>
  <c r="BD420" i="1"/>
  <c r="CH420" i="1"/>
  <c r="BD47" i="1"/>
  <c r="CH47" i="1"/>
  <c r="BD303" i="1"/>
  <c r="CH303" i="1"/>
  <c r="BD120" i="1"/>
  <c r="CH120" i="1"/>
  <c r="BD252" i="1"/>
  <c r="CH252" i="1"/>
  <c r="BD306" i="1"/>
  <c r="CH306" i="1"/>
  <c r="BD432" i="1"/>
  <c r="CH432" i="1"/>
  <c r="BD103" i="1"/>
  <c r="CH103" i="1"/>
  <c r="BD63" i="1"/>
  <c r="CH63" i="1"/>
  <c r="BD326" i="1"/>
  <c r="CH326" i="1"/>
  <c r="BD378" i="1"/>
  <c r="CH378" i="1"/>
  <c r="BD479" i="1"/>
  <c r="CH479" i="1"/>
  <c r="BD23" i="1"/>
  <c r="CH23" i="1"/>
  <c r="BD87" i="1"/>
  <c r="CH87" i="1"/>
  <c r="BD263" i="1"/>
  <c r="CH263" i="1"/>
  <c r="BD282" i="1"/>
  <c r="CH282" i="1"/>
  <c r="BD169" i="1"/>
  <c r="CH169" i="1"/>
  <c r="BD417" i="1"/>
  <c r="CH417" i="1"/>
  <c r="BD96" i="1"/>
  <c r="CH96" i="1"/>
  <c r="BD294" i="1"/>
  <c r="CH294" i="1"/>
  <c r="BD195" i="1"/>
  <c r="CH195" i="1"/>
  <c r="BD59" i="1"/>
  <c r="CH59" i="1"/>
  <c r="BD54" i="1"/>
  <c r="CH54" i="1"/>
  <c r="BD177" i="1"/>
  <c r="CH177" i="1"/>
  <c r="BD149" i="1"/>
  <c r="CH149" i="1"/>
  <c r="BD339" i="1"/>
  <c r="CH339" i="1"/>
  <c r="BD335" i="1"/>
  <c r="CH335" i="1"/>
  <c r="BD389" i="1"/>
  <c r="CH389" i="1"/>
  <c r="BD456" i="1"/>
  <c r="CH456" i="1"/>
  <c r="BD90" i="1"/>
  <c r="CH90" i="1"/>
  <c r="BD324" i="1"/>
  <c r="CH324" i="1"/>
  <c r="BD80" i="1"/>
  <c r="CH80" i="1"/>
  <c r="BD196" i="1"/>
  <c r="CH196" i="1"/>
  <c r="BD404" i="1"/>
  <c r="CH404" i="1"/>
  <c r="BD18" i="1"/>
  <c r="CH18" i="1"/>
  <c r="BD124" i="1"/>
  <c r="CH124" i="1"/>
  <c r="BD484" i="1"/>
  <c r="CH484" i="1"/>
  <c r="BD493" i="1"/>
  <c r="CH493" i="1"/>
  <c r="BD49" i="1"/>
  <c r="CH49" i="1"/>
  <c r="BD453" i="1"/>
  <c r="CH453" i="1"/>
  <c r="BD289" i="1"/>
  <c r="CH289" i="1"/>
  <c r="BD438" i="1"/>
  <c r="CH438" i="1"/>
  <c r="BD376" i="1"/>
  <c r="CH376" i="1"/>
  <c r="BD267" i="1"/>
  <c r="CH267" i="1"/>
  <c r="BD279" i="1"/>
  <c r="CH279" i="1"/>
  <c r="BD240" i="1"/>
  <c r="CH240" i="1"/>
  <c r="BD492" i="1"/>
  <c r="CH492" i="1"/>
  <c r="BD243" i="1"/>
  <c r="CH243" i="1"/>
  <c r="BD430" i="1"/>
  <c r="CH430" i="1"/>
  <c r="BD105" i="1"/>
  <c r="CH105" i="1"/>
  <c r="BD214" i="1"/>
  <c r="CH214" i="1"/>
  <c r="BD211" i="1"/>
  <c r="CH211" i="1"/>
  <c r="BD327" i="1"/>
  <c r="CH327" i="1"/>
  <c r="BD375" i="1"/>
  <c r="CH375" i="1"/>
  <c r="BD193" i="1"/>
  <c r="CH193" i="1"/>
  <c r="BD288" i="1"/>
  <c r="CH288" i="1"/>
  <c r="BD299" i="1"/>
  <c r="CH299" i="1"/>
  <c r="BD60" i="1"/>
  <c r="CH60" i="1"/>
  <c r="BD414" i="1"/>
  <c r="CH414" i="1"/>
  <c r="BD352" i="1"/>
  <c r="CH352" i="1"/>
  <c r="BD131" i="1"/>
  <c r="CH131" i="1"/>
  <c r="BD173" i="1"/>
  <c r="CH173" i="1"/>
  <c r="BD412" i="1"/>
  <c r="CH412" i="1"/>
  <c r="BD424" i="1"/>
  <c r="CH424" i="1"/>
  <c r="BD452" i="1"/>
  <c r="CH452" i="1"/>
  <c r="BD277" i="1"/>
  <c r="CH277" i="1"/>
  <c r="BD145" i="1"/>
  <c r="CH145" i="1"/>
  <c r="BD315" i="1"/>
  <c r="CH315" i="1"/>
  <c r="BD447" i="1"/>
  <c r="CH447" i="1"/>
  <c r="BD199" i="1"/>
  <c r="CH199" i="1"/>
  <c r="BD436" i="1"/>
  <c r="CH436" i="1"/>
  <c r="BD74" i="1"/>
  <c r="CH74" i="1"/>
  <c r="BD225" i="1"/>
  <c r="CH225" i="1"/>
  <c r="BD81" i="1"/>
  <c r="CH81" i="1"/>
  <c r="BD191" i="1"/>
  <c r="CH191" i="1"/>
  <c r="BD383" i="1"/>
  <c r="CH383" i="1"/>
  <c r="BD166" i="1"/>
  <c r="CH166" i="1"/>
  <c r="BD185" i="1"/>
  <c r="CH185" i="1"/>
  <c r="BD287" i="1"/>
  <c r="CH287" i="1"/>
  <c r="BD413" i="1"/>
  <c r="CH413" i="1"/>
  <c r="BD69" i="1"/>
  <c r="CH69" i="1"/>
  <c r="BD328" i="1"/>
  <c r="CH328" i="1"/>
  <c r="BD52" i="1"/>
  <c r="CH52" i="1"/>
  <c r="BD302" i="1"/>
  <c r="CH302" i="1"/>
  <c r="BD86" i="1"/>
  <c r="CH86" i="1"/>
  <c r="BD363" i="1"/>
  <c r="CH363" i="1"/>
  <c r="BD92" i="1"/>
  <c r="CH92" i="1"/>
  <c r="BD93" i="1"/>
  <c r="CH93" i="1"/>
  <c r="BD308" i="1"/>
  <c r="CH308" i="1"/>
  <c r="BD236" i="1"/>
  <c r="CH236" i="1"/>
  <c r="BD248" i="1"/>
  <c r="CH248" i="1"/>
  <c r="BD116" i="1"/>
  <c r="CH116" i="1"/>
  <c r="BD397" i="1"/>
  <c r="CH397" i="1"/>
  <c r="BD156" i="1"/>
  <c r="CH156" i="1"/>
  <c r="BD89" i="1"/>
  <c r="CH89" i="1"/>
  <c r="BD202" i="1"/>
  <c r="CH202" i="1"/>
  <c r="BD390" i="1"/>
  <c r="CH390" i="1"/>
  <c r="BD260" i="1"/>
  <c r="CH260" i="1"/>
  <c r="BD486" i="1"/>
  <c r="CH486" i="1"/>
  <c r="BD30" i="1"/>
  <c r="CH30" i="1"/>
  <c r="BD393" i="1"/>
  <c r="CH393" i="1"/>
  <c r="BD181" i="1"/>
  <c r="CH181" i="1"/>
  <c r="BD85" i="1"/>
  <c r="CH85" i="1"/>
  <c r="BD82" i="1"/>
  <c r="CH82" i="1"/>
  <c r="BD189" i="1"/>
  <c r="CH189" i="1"/>
  <c r="BD210" i="1"/>
  <c r="CH210" i="1"/>
  <c r="BD305" i="1"/>
  <c r="CH305" i="1"/>
  <c r="BD332" i="1"/>
  <c r="CH332" i="1"/>
  <c r="BD373" i="1"/>
  <c r="CH373" i="1"/>
  <c r="BD56" i="1"/>
  <c r="CH56" i="1"/>
  <c r="BD445" i="1"/>
  <c r="CH445" i="1"/>
  <c r="BD168" i="1"/>
  <c r="CH168" i="1"/>
  <c r="BD293" i="1"/>
  <c r="CH293" i="1"/>
  <c r="BD498" i="1"/>
  <c r="CH498" i="1"/>
  <c r="BD368" i="1"/>
  <c r="CH368" i="1"/>
  <c r="BD402" i="1"/>
  <c r="CH402" i="1"/>
  <c r="BD228" i="1"/>
  <c r="CH228" i="1"/>
  <c r="BD209" i="1"/>
  <c r="CH209" i="1"/>
  <c r="BD255" i="1"/>
  <c r="CH255" i="1"/>
  <c r="BD65" i="1"/>
  <c r="CH65" i="1"/>
  <c r="BD323" i="1"/>
  <c r="CH323" i="1"/>
  <c r="BD435" i="1"/>
  <c r="CH435" i="1"/>
  <c r="BD451" i="1"/>
  <c r="CH451" i="1"/>
  <c r="BD40" i="1"/>
  <c r="CH40" i="1"/>
  <c r="BD200" i="1"/>
  <c r="CH200" i="1"/>
  <c r="BD164" i="1"/>
  <c r="CH164" i="1"/>
  <c r="BD473" i="1"/>
  <c r="CH473" i="1"/>
  <c r="BD12" i="1"/>
  <c r="CH12" i="1"/>
  <c r="BD250" i="1"/>
  <c r="CH250" i="1"/>
  <c r="BD330" i="1"/>
  <c r="CH330" i="1"/>
  <c r="BD425" i="1"/>
  <c r="CH425" i="1"/>
  <c r="BD472" i="1"/>
  <c r="CH472" i="1"/>
  <c r="BD112" i="1"/>
  <c r="CH112" i="1"/>
  <c r="BD19" i="1"/>
  <c r="CH19" i="1"/>
  <c r="V454" i="1"/>
  <c r="CK454" i="1" s="1"/>
  <c r="V253" i="1"/>
  <c r="CK253" i="1" s="1"/>
  <c r="V153" i="1"/>
  <c r="CK153" i="1" s="1"/>
  <c r="V466" i="1"/>
  <c r="CK466" i="1" s="1"/>
  <c r="V174" i="1"/>
  <c r="CK174" i="1" s="1"/>
  <c r="V462" i="1"/>
  <c r="CK462" i="1" s="1"/>
  <c r="V448" i="1"/>
  <c r="CK448" i="1" s="1"/>
  <c r="V313" i="1"/>
  <c r="CK313" i="1" s="1"/>
  <c r="V112" i="1"/>
  <c r="CK112" i="1" s="1"/>
  <c r="V11" i="1"/>
  <c r="CK11" i="1" s="1"/>
  <c r="V339" i="1"/>
  <c r="CK339" i="1" s="1"/>
  <c r="V372" i="1"/>
  <c r="CK372" i="1" s="1"/>
  <c r="V425" i="1"/>
  <c r="CK425" i="1" s="1"/>
  <c r="V185" i="1"/>
  <c r="CK185" i="1" s="1"/>
  <c r="V360" i="1"/>
  <c r="CK360" i="1" s="1"/>
  <c r="V191" i="1"/>
  <c r="CK191" i="1" s="1"/>
  <c r="V166" i="1"/>
  <c r="CK166" i="1" s="1"/>
  <c r="V500" i="1"/>
  <c r="CK500" i="1" s="1"/>
  <c r="V464" i="1"/>
  <c r="CK464" i="1" s="1"/>
  <c r="V463" i="1"/>
  <c r="CK463" i="1" s="1"/>
  <c r="V379" i="1"/>
  <c r="CK379" i="1" s="1"/>
  <c r="V108" i="1"/>
  <c r="CK108" i="1" s="1"/>
  <c r="V302" i="1"/>
  <c r="CK302" i="1" s="1"/>
  <c r="V149" i="1"/>
  <c r="CK149" i="1" s="1"/>
  <c r="V416" i="1"/>
  <c r="CK416" i="1" s="1"/>
  <c r="V183" i="1"/>
  <c r="CK183" i="1" s="1"/>
  <c r="V472" i="1"/>
  <c r="CK472" i="1" s="1"/>
  <c r="V439" i="1"/>
  <c r="CK439" i="1" s="1"/>
  <c r="V104" i="1"/>
  <c r="CK104" i="1" s="1"/>
  <c r="V383" i="1"/>
  <c r="CK383" i="1" s="1"/>
  <c r="V81" i="1"/>
  <c r="CK81" i="1" s="1"/>
  <c r="V170" i="1"/>
  <c r="CK170" i="1" s="1"/>
  <c r="V177" i="1"/>
  <c r="CK177" i="1" s="1"/>
  <c r="V54" i="1"/>
  <c r="CK54" i="1" s="1"/>
  <c r="V70" i="1"/>
  <c r="CK70" i="1" s="1"/>
  <c r="V394" i="1"/>
  <c r="CK394" i="1" s="1"/>
  <c r="V12" i="1"/>
  <c r="CK12" i="1" s="1"/>
  <c r="V24" i="1"/>
  <c r="CK24" i="1" s="1"/>
  <c r="V115" i="1"/>
  <c r="CK115" i="1" s="1"/>
  <c r="V285" i="1"/>
  <c r="CK285" i="1" s="1"/>
  <c r="V241" i="1"/>
  <c r="CK241" i="1" s="1"/>
  <c r="V384" i="1"/>
  <c r="CK384" i="1" s="1"/>
  <c r="V179" i="1"/>
  <c r="CK179" i="1" s="1"/>
  <c r="V265" i="1"/>
  <c r="CK265" i="1" s="1"/>
  <c r="V250" i="1"/>
  <c r="CK250" i="1" s="1"/>
  <c r="V73" i="1"/>
  <c r="CK73" i="1" s="1"/>
  <c r="V109" i="1"/>
  <c r="CK109" i="1" s="1"/>
  <c r="V274" i="1"/>
  <c r="CK274" i="1" s="1"/>
  <c r="V433" i="1"/>
  <c r="CK433" i="1" s="1"/>
  <c r="V101" i="1"/>
  <c r="CK101" i="1" s="1"/>
  <c r="V96" i="1"/>
  <c r="CK96" i="1" s="1"/>
  <c r="V154" i="1"/>
  <c r="CK154" i="1" s="1"/>
  <c r="V217" i="1"/>
  <c r="CK217" i="1" s="1"/>
  <c r="V216" i="1"/>
  <c r="CK216" i="1" s="1"/>
  <c r="V88" i="1"/>
  <c r="CK88" i="1" s="1"/>
  <c r="V286" i="1"/>
  <c r="CK286" i="1" s="1"/>
  <c r="V151" i="1"/>
  <c r="CK151" i="1" s="1"/>
  <c r="V266" i="1"/>
  <c r="CK266" i="1" s="1"/>
  <c r="V59" i="1"/>
  <c r="CK59" i="1" s="1"/>
  <c r="V195" i="1"/>
  <c r="CK195" i="1" s="1"/>
  <c r="V273" i="1"/>
  <c r="CK273" i="1" s="1"/>
  <c r="V294" i="1"/>
  <c r="CK294" i="1" s="1"/>
  <c r="V369" i="1"/>
  <c r="CK369" i="1" s="1"/>
  <c r="V404" i="1"/>
  <c r="CK404" i="1" s="1"/>
  <c r="V15" i="1"/>
  <c r="CK15" i="1" s="1"/>
  <c r="V145" i="1"/>
  <c r="CK145" i="1" s="1"/>
  <c r="V164" i="1"/>
  <c r="CK164" i="1" s="1"/>
  <c r="V40" i="1"/>
  <c r="CK40" i="1" s="1"/>
  <c r="V74" i="1"/>
  <c r="CK74" i="1" s="1"/>
  <c r="V435" i="1"/>
  <c r="CK435" i="1" s="1"/>
  <c r="V225" i="1"/>
  <c r="CK225" i="1" s="1"/>
  <c r="V473" i="1"/>
  <c r="CK473" i="1" s="1"/>
  <c r="V447" i="1"/>
  <c r="CK447" i="1" s="1"/>
  <c r="V451" i="1"/>
  <c r="CK451" i="1" s="1"/>
  <c r="V436" i="1"/>
  <c r="CK436" i="1" s="1"/>
  <c r="V196" i="1"/>
  <c r="CK196" i="1" s="1"/>
  <c r="V281" i="1"/>
  <c r="CK281" i="1" s="1"/>
  <c r="V443" i="1"/>
  <c r="CK443" i="1" s="1"/>
  <c r="V111" i="1"/>
  <c r="CK111" i="1" s="1"/>
  <c r="V194" i="1"/>
  <c r="CK194" i="1" s="1"/>
  <c r="V417" i="1"/>
  <c r="CK417" i="1" s="1"/>
  <c r="V58" i="1"/>
  <c r="CK58" i="1" s="1"/>
  <c r="V258" i="1"/>
  <c r="CK258" i="1" s="1"/>
  <c r="V282" i="1"/>
  <c r="CK282" i="1" s="1"/>
  <c r="V408" i="1"/>
  <c r="CK408" i="1" s="1"/>
  <c r="V329" i="1"/>
  <c r="CK329" i="1" s="1"/>
  <c r="V34" i="1"/>
  <c r="CK34" i="1" s="1"/>
  <c r="V340" i="1"/>
  <c r="CK340" i="1" s="1"/>
  <c r="V99" i="1"/>
  <c r="CK99" i="1" s="1"/>
  <c r="V297" i="1"/>
  <c r="CK297" i="1" s="1"/>
  <c r="V62" i="1"/>
  <c r="CK62" i="1" s="1"/>
  <c r="V36" i="1"/>
  <c r="CK36" i="1" s="1"/>
  <c r="V23" i="1"/>
  <c r="CK23" i="1" s="1"/>
  <c r="V199" i="1"/>
  <c r="CK199" i="1" s="1"/>
  <c r="V315" i="1"/>
  <c r="CK315" i="1" s="1"/>
  <c r="V87" i="1"/>
  <c r="CK87" i="1" s="1"/>
  <c r="V90" i="1"/>
  <c r="CK90" i="1" s="1"/>
  <c r="V344" i="1"/>
  <c r="CK344" i="1" s="1"/>
  <c r="V63" i="1"/>
  <c r="CK63" i="1" s="1"/>
  <c r="V263" i="1"/>
  <c r="CK263" i="1" s="1"/>
  <c r="V169" i="1"/>
  <c r="CK169" i="1" s="1"/>
  <c r="V235" i="1"/>
  <c r="CK235" i="1" s="1"/>
  <c r="V138" i="1"/>
  <c r="CK138" i="1" s="1"/>
  <c r="V337" i="1"/>
  <c r="CK337" i="1" s="1"/>
  <c r="V200" i="1"/>
  <c r="CK200" i="1" s="1"/>
  <c r="V277" i="1"/>
  <c r="CK277" i="1" s="1"/>
  <c r="V386" i="1"/>
  <c r="CK386" i="1" s="1"/>
  <c r="V423" i="1"/>
  <c r="CK423" i="1" s="1"/>
  <c r="V410" i="1"/>
  <c r="CK410" i="1" s="1"/>
  <c r="V231" i="1"/>
  <c r="CK231" i="1" s="1"/>
  <c r="V130" i="1"/>
  <c r="CK130" i="1" s="1"/>
  <c r="V118" i="1"/>
  <c r="CK118" i="1" s="1"/>
  <c r="V178" i="1"/>
  <c r="CK178" i="1" s="1"/>
  <c r="V345" i="1"/>
  <c r="CK345" i="1" s="1"/>
  <c r="V264" i="1"/>
  <c r="CK264" i="1" s="1"/>
  <c r="V323" i="1"/>
  <c r="CK323" i="1" s="1"/>
  <c r="V52" i="1"/>
  <c r="CK52" i="1" s="1"/>
  <c r="V352" i="1"/>
  <c r="CK352" i="1" s="1"/>
  <c r="V131" i="1"/>
  <c r="CK131" i="1" s="1"/>
  <c r="V160" i="1"/>
  <c r="CK160" i="1" s="1"/>
  <c r="V146" i="1"/>
  <c r="CK146" i="1" s="1"/>
  <c r="V94" i="1"/>
  <c r="CK94" i="1" s="1"/>
  <c r="V21" i="1"/>
  <c r="CK21" i="1" s="1"/>
  <c r="V20" i="1"/>
  <c r="CK20" i="1" s="1"/>
  <c r="V77" i="1"/>
  <c r="CK77" i="1" s="1"/>
  <c r="V175" i="1"/>
  <c r="CK175" i="1" s="1"/>
  <c r="V432" i="1"/>
  <c r="CK432" i="1" s="1"/>
  <c r="V378" i="1"/>
  <c r="CK378" i="1" s="1"/>
  <c r="V65" i="1"/>
  <c r="CK65" i="1" s="1"/>
  <c r="V412" i="1"/>
  <c r="CK412" i="1" s="1"/>
  <c r="V306" i="1"/>
  <c r="CK306" i="1" s="1"/>
  <c r="V479" i="1"/>
  <c r="CK479" i="1" s="1"/>
  <c r="V414" i="1"/>
  <c r="CK414" i="1" s="1"/>
  <c r="V452" i="1"/>
  <c r="CK452" i="1" s="1"/>
  <c r="V103" i="1"/>
  <c r="CK103" i="1" s="1"/>
  <c r="V173" i="1"/>
  <c r="CK173" i="1" s="1"/>
  <c r="V424" i="1"/>
  <c r="CK424" i="1" s="1"/>
  <c r="V326" i="1"/>
  <c r="CK326" i="1" s="1"/>
  <c r="V120" i="1"/>
  <c r="CK120" i="1" s="1"/>
  <c r="V431" i="1"/>
  <c r="CK431" i="1" s="1"/>
  <c r="V184" i="1"/>
  <c r="CK184" i="1" s="1"/>
  <c r="V48" i="1"/>
  <c r="CK48" i="1" s="1"/>
  <c r="V356" i="1"/>
  <c r="CK356" i="1" s="1"/>
  <c r="V247" i="1"/>
  <c r="CK247" i="1" s="1"/>
  <c r="V456" i="1"/>
  <c r="CK456" i="1" s="1"/>
  <c r="V272" i="1"/>
  <c r="CK272" i="1" s="1"/>
  <c r="V427" i="1"/>
  <c r="CK427" i="1" s="1"/>
  <c r="V78" i="1"/>
  <c r="CK78" i="1" s="1"/>
  <c r="V293" i="1"/>
  <c r="CK293" i="1" s="1"/>
  <c r="V318" i="1"/>
  <c r="CK318" i="1" s="1"/>
  <c r="V56" i="1"/>
  <c r="CK56" i="1" s="1"/>
  <c r="V498" i="1"/>
  <c r="CK498" i="1" s="1"/>
  <c r="V209" i="1"/>
  <c r="CK209" i="1" s="1"/>
  <c r="V349" i="1"/>
  <c r="CK349" i="1" s="1"/>
  <c r="V469" i="1"/>
  <c r="CK469" i="1" s="1"/>
  <c r="V46" i="1"/>
  <c r="CK46" i="1" s="1"/>
  <c r="V91" i="1"/>
  <c r="CK91" i="1" s="1"/>
  <c r="V283" i="1"/>
  <c r="CK283" i="1" s="1"/>
  <c r="V295" i="1"/>
  <c r="CK295" i="1" s="1"/>
  <c r="V368" i="1"/>
  <c r="CK368" i="1" s="1"/>
  <c r="V228" i="1"/>
  <c r="CK228" i="1" s="1"/>
  <c r="V28" i="1"/>
  <c r="CK28" i="1" s="1"/>
  <c r="V257" i="1"/>
  <c r="CK257" i="1" s="1"/>
  <c r="V367" i="1"/>
  <c r="CK367" i="1" s="1"/>
  <c r="V168" i="1"/>
  <c r="CK168" i="1" s="1"/>
  <c r="V475" i="1"/>
  <c r="CK475" i="1" s="1"/>
  <c r="V255" i="1"/>
  <c r="CK255" i="1" s="1"/>
  <c r="V328" i="1"/>
  <c r="CK328" i="1" s="1"/>
  <c r="V419" i="1"/>
  <c r="CK419" i="1" s="1"/>
  <c r="V402" i="1"/>
  <c r="CK402" i="1" s="1"/>
  <c r="V487" i="1"/>
  <c r="CK487" i="1" s="1"/>
  <c r="V392" i="1"/>
  <c r="CK392" i="1" s="1"/>
  <c r="V398" i="1"/>
  <c r="CK398" i="1" s="1"/>
  <c r="V351" i="1"/>
  <c r="CK351" i="1" s="1"/>
  <c r="V252" i="1"/>
  <c r="CK252" i="1" s="1"/>
  <c r="V299" i="1"/>
  <c r="CK299" i="1" s="1"/>
  <c r="V380" i="1"/>
  <c r="CK380" i="1" s="1"/>
  <c r="V121" i="1"/>
  <c r="CK121" i="1" s="1"/>
  <c r="V60" i="1"/>
  <c r="CK60" i="1" s="1"/>
  <c r="V316" i="1"/>
  <c r="CK316" i="1" s="1"/>
  <c r="V14" i="1"/>
  <c r="CK14" i="1" s="1"/>
  <c r="V461" i="1"/>
  <c r="CK461" i="1" s="1"/>
  <c r="V147" i="1"/>
  <c r="CK147" i="1" s="1"/>
  <c r="V206" i="1"/>
  <c r="CK206" i="1" s="1"/>
  <c r="V429" i="1"/>
  <c r="CK429" i="1" s="1"/>
  <c r="V317" i="1"/>
  <c r="CK317" i="1" s="1"/>
  <c r="V366" i="1"/>
  <c r="CK366" i="1" s="1"/>
  <c r="V385" i="1"/>
  <c r="CK385" i="1" s="1"/>
  <c r="V218" i="1"/>
  <c r="CK218" i="1" s="1"/>
  <c r="V57" i="1"/>
  <c r="CK57" i="1" s="1"/>
  <c r="V381" i="1"/>
  <c r="CK381" i="1" s="1"/>
  <c r="V303" i="1"/>
  <c r="CK303" i="1" s="1"/>
  <c r="BJ7" i="1"/>
  <c r="H37" i="2" s="1"/>
  <c r="V409" i="1"/>
  <c r="CK409" i="1" s="1"/>
  <c r="V420" i="1"/>
  <c r="CK420" i="1" s="1"/>
  <c r="V445" i="1"/>
  <c r="CK445" i="1" s="1"/>
  <c r="V210" i="1"/>
  <c r="CK210" i="1" s="1"/>
  <c r="V332" i="1"/>
  <c r="CK332" i="1" s="1"/>
  <c r="V305" i="1"/>
  <c r="CK305" i="1" s="1"/>
  <c r="V373" i="1"/>
  <c r="CK373" i="1" s="1"/>
  <c r="V129" i="1"/>
  <c r="CK129" i="1" s="1"/>
  <c r="V47" i="1"/>
  <c r="CK47" i="1" s="1"/>
  <c r="V403" i="1"/>
  <c r="CK403" i="1" s="1"/>
  <c r="V261" i="1"/>
  <c r="CK261" i="1" s="1"/>
  <c r="V399" i="1"/>
  <c r="CK399" i="1" s="1"/>
  <c r="V126" i="1"/>
  <c r="CK126" i="1" s="1"/>
  <c r="V495" i="1"/>
  <c r="CK495" i="1" s="1"/>
  <c r="V470" i="1"/>
  <c r="CK470" i="1" s="1"/>
  <c r="V189" i="1"/>
  <c r="CK189" i="1" s="1"/>
  <c r="V125" i="1"/>
  <c r="CK125" i="1" s="1"/>
  <c r="V437" i="1"/>
  <c r="CK437" i="1" s="1"/>
  <c r="V135" i="1"/>
  <c r="CK135" i="1" s="1"/>
  <c r="V148" i="1"/>
  <c r="CK148" i="1" s="1"/>
  <c r="V393" i="1"/>
  <c r="CK393" i="1" s="1"/>
  <c r="V181" i="1"/>
  <c r="CK181" i="1" s="1"/>
  <c r="V491" i="1"/>
  <c r="CK491" i="1" s="1"/>
  <c r="V203" i="1"/>
  <c r="CK203" i="1" s="1"/>
  <c r="V76" i="1"/>
  <c r="CK76" i="1" s="1"/>
  <c r="V142" i="1"/>
  <c r="CK142" i="1" s="1"/>
  <c r="V284" i="1"/>
  <c r="CK284" i="1" s="1"/>
  <c r="V311" i="1"/>
  <c r="CK311" i="1" s="1"/>
  <c r="V309" i="1"/>
  <c r="CK309" i="1" s="1"/>
  <c r="V350" i="1"/>
  <c r="CK350" i="1" s="1"/>
  <c r="V75" i="1"/>
  <c r="CK75" i="1" s="1"/>
  <c r="V300" i="1"/>
  <c r="CK300" i="1" s="1"/>
  <c r="V22" i="1"/>
  <c r="CK22" i="1" s="1"/>
  <c r="V37" i="1"/>
  <c r="CK37" i="1" s="1"/>
  <c r="V150" i="1"/>
  <c r="CK150" i="1" s="1"/>
  <c r="V192" i="1"/>
  <c r="CK192" i="1" s="1"/>
  <c r="V244" i="1"/>
  <c r="CK244" i="1" s="1"/>
  <c r="V405" i="1"/>
  <c r="CK405" i="1" s="1"/>
  <c r="V85" i="1"/>
  <c r="CK85" i="1" s="1"/>
  <c r="V319" i="1"/>
  <c r="CK319" i="1" s="1"/>
  <c r="V140" i="1"/>
  <c r="CK140" i="1" s="1"/>
  <c r="V117" i="1"/>
  <c r="CK117" i="1" s="1"/>
  <c r="V335" i="1"/>
  <c r="CK335" i="1" s="1"/>
  <c r="V187" i="1"/>
  <c r="CK187" i="1" s="1"/>
  <c r="V212" i="1"/>
  <c r="CK212" i="1" s="1"/>
  <c r="V341" i="1"/>
  <c r="CK341" i="1" s="1"/>
  <c r="V422" i="1"/>
  <c r="CK422" i="1" s="1"/>
  <c r="V389" i="1"/>
  <c r="CK389" i="1" s="1"/>
  <c r="V376" i="1"/>
  <c r="CK376" i="1" s="1"/>
  <c r="V308" i="1"/>
  <c r="CK308" i="1" s="1"/>
  <c r="V236" i="1"/>
  <c r="CK236" i="1" s="1"/>
  <c r="V248" i="1"/>
  <c r="CK248" i="1" s="1"/>
  <c r="V116" i="1"/>
  <c r="CK116" i="1" s="1"/>
  <c r="V397" i="1"/>
  <c r="CK397" i="1" s="1"/>
  <c r="V156" i="1"/>
  <c r="CK156" i="1" s="1"/>
  <c r="V89" i="1"/>
  <c r="CK89" i="1" s="1"/>
  <c r="V202" i="1"/>
  <c r="CK202" i="1" s="1"/>
  <c r="V390" i="1"/>
  <c r="CK390" i="1" s="1"/>
  <c r="V260" i="1"/>
  <c r="CK260" i="1" s="1"/>
  <c r="V486" i="1"/>
  <c r="CK486" i="1" s="1"/>
  <c r="V411" i="1"/>
  <c r="CK411" i="1" s="1"/>
  <c r="V375" i="1"/>
  <c r="CK375" i="1" s="1"/>
  <c r="V327" i="1"/>
  <c r="CK327" i="1" s="1"/>
  <c r="V391" i="1"/>
  <c r="CK391" i="1" s="1"/>
  <c r="V197" i="1"/>
  <c r="CK197" i="1" s="1"/>
  <c r="V485" i="1"/>
  <c r="CK485" i="1" s="1"/>
  <c r="V95" i="1"/>
  <c r="CK95" i="1" s="1"/>
  <c r="V198" i="1"/>
  <c r="CK198" i="1" s="1"/>
  <c r="V226" i="1"/>
  <c r="CK226" i="1" s="1"/>
  <c r="V268" i="1"/>
  <c r="CK268" i="1" s="1"/>
  <c r="V320" i="1"/>
  <c r="CK320" i="1" s="1"/>
  <c r="V322" i="1"/>
  <c r="CK322" i="1" s="1"/>
  <c r="V406" i="1"/>
  <c r="CK406" i="1" s="1"/>
  <c r="V243" i="1"/>
  <c r="CK243" i="1" s="1"/>
  <c r="V193" i="1"/>
  <c r="CK193" i="1" s="1"/>
  <c r="V30" i="1"/>
  <c r="CK30" i="1" s="1"/>
  <c r="V143" i="1"/>
  <c r="CK143" i="1" s="1"/>
  <c r="V220" i="1"/>
  <c r="CK220" i="1" s="1"/>
  <c r="V415" i="1"/>
  <c r="CK415" i="1" s="1"/>
  <c r="V158" i="1"/>
  <c r="CK158" i="1" s="1"/>
  <c r="V190" i="1"/>
  <c r="CK190" i="1" s="1"/>
  <c r="V97" i="1"/>
  <c r="CK97" i="1" s="1"/>
  <c r="V343" i="1"/>
  <c r="CK343" i="1" s="1"/>
  <c r="V354" i="1"/>
  <c r="CK354" i="1" s="1"/>
  <c r="V460" i="1"/>
  <c r="CK460" i="1" s="1"/>
  <c r="V492" i="1"/>
  <c r="CK492" i="1" s="1"/>
  <c r="V133" i="1"/>
  <c r="CK133" i="1" s="1"/>
  <c r="V288" i="1"/>
  <c r="CK288" i="1" s="1"/>
  <c r="V214" i="1"/>
  <c r="CK214" i="1" s="1"/>
  <c r="V477" i="1"/>
  <c r="CK477" i="1" s="1"/>
  <c r="V291" i="1"/>
  <c r="CK291" i="1" s="1"/>
  <c r="V219" i="1"/>
  <c r="CK219" i="1" s="1"/>
  <c r="V497" i="1"/>
  <c r="CK497" i="1" s="1"/>
  <c r="V230" i="1"/>
  <c r="CK230" i="1" s="1"/>
  <c r="V365" i="1"/>
  <c r="CK365" i="1" s="1"/>
  <c r="V159" i="1"/>
  <c r="CK159" i="1" s="1"/>
  <c r="V239" i="1"/>
  <c r="CK239" i="1" s="1"/>
  <c r="V161" i="1"/>
  <c r="CK161" i="1" s="1"/>
  <c r="V357" i="1"/>
  <c r="CK357" i="1" s="1"/>
  <c r="V155" i="1"/>
  <c r="CK155" i="1" s="1"/>
  <c r="V279" i="1"/>
  <c r="CK279" i="1" s="1"/>
  <c r="V211" i="1"/>
  <c r="CK211" i="1" s="1"/>
  <c r="V242" i="1"/>
  <c r="CK242" i="1" s="1"/>
  <c r="V82" i="1"/>
  <c r="CK82" i="1" s="1"/>
  <c r="V207" i="1"/>
  <c r="CK207" i="1" s="1"/>
  <c r="V338" i="1"/>
  <c r="CK338" i="1" s="1"/>
  <c r="V307" i="1"/>
  <c r="CK307" i="1" s="1"/>
  <c r="V467" i="1"/>
  <c r="CK467" i="1" s="1"/>
  <c r="V418" i="1"/>
  <c r="CK418" i="1" s="1"/>
  <c r="V407" i="1"/>
  <c r="CK407" i="1" s="1"/>
  <c r="V465" i="1"/>
  <c r="CK465" i="1" s="1"/>
  <c r="V201" i="1"/>
  <c r="CK201" i="1" s="1"/>
  <c r="V382" i="1"/>
  <c r="CK382" i="1" s="1"/>
  <c r="V234" i="1"/>
  <c r="CK234" i="1" s="1"/>
  <c r="V449" i="1"/>
  <c r="CK449" i="1" s="1"/>
  <c r="V165" i="1"/>
  <c r="CK165" i="1" s="1"/>
  <c r="V321" i="1"/>
  <c r="CK321" i="1" s="1"/>
  <c r="V312" i="1"/>
  <c r="CK312" i="1" s="1"/>
  <c r="V251" i="1"/>
  <c r="CK251" i="1" s="1"/>
  <c r="V289" i="1"/>
  <c r="CK289" i="1" s="1"/>
  <c r="V438" i="1"/>
  <c r="CK438" i="1" s="1"/>
  <c r="V267" i="1"/>
  <c r="CK267" i="1" s="1"/>
  <c r="V240" i="1"/>
  <c r="CK240" i="1" s="1"/>
  <c r="V430" i="1"/>
  <c r="CK430" i="1" s="1"/>
  <c r="V105" i="1"/>
  <c r="CK105" i="1" s="1"/>
  <c r="V13" i="1"/>
  <c r="CK13" i="1" s="1"/>
  <c r="V84" i="1"/>
  <c r="CK84" i="1" s="1"/>
  <c r="V72" i="1"/>
  <c r="CK72" i="1" s="1"/>
  <c r="V83" i="1"/>
  <c r="CK83" i="1" s="1"/>
  <c r="V80" i="1"/>
  <c r="CK80" i="1" s="1"/>
  <c r="V53" i="1"/>
  <c r="CK53" i="1" s="1"/>
  <c r="V64" i="1"/>
  <c r="CK64" i="1" s="1"/>
  <c r="V31" i="1"/>
  <c r="CK31" i="1" s="1"/>
  <c r="V69" i="1"/>
  <c r="CK69" i="1" s="1"/>
  <c r="V41" i="1"/>
  <c r="CK41" i="1" s="1"/>
  <c r="V45" i="1"/>
  <c r="CK45" i="1" s="1"/>
  <c r="V33" i="1"/>
  <c r="CK33" i="1" s="1"/>
  <c r="V27" i="1"/>
  <c r="CK27" i="1" s="1"/>
  <c r="V25" i="1"/>
  <c r="CK25" i="1" s="1"/>
  <c r="V35" i="1"/>
  <c r="CK35" i="1" s="1"/>
  <c r="V17" i="1"/>
  <c r="CK17" i="1" s="1"/>
  <c r="V276" i="1"/>
  <c r="CK276" i="1" s="1"/>
  <c r="V229" i="1"/>
  <c r="CK229" i="1" s="1"/>
  <c r="V401" i="1"/>
  <c r="CK401" i="1" s="1"/>
  <c r="V347" i="1"/>
  <c r="CK347" i="1" s="1"/>
  <c r="V29" i="1"/>
  <c r="CK29" i="1" s="1"/>
  <c r="V304" i="1"/>
  <c r="CK304" i="1" s="1"/>
  <c r="V413" i="1"/>
  <c r="CK413" i="1" s="1"/>
  <c r="V222" i="1"/>
  <c r="CK222" i="1" s="1"/>
  <c r="V374" i="1"/>
  <c r="CK374" i="1" s="1"/>
  <c r="V292" i="1"/>
  <c r="CK292" i="1" s="1"/>
  <c r="V324" i="1"/>
  <c r="CK324" i="1" s="1"/>
  <c r="V395" i="1"/>
  <c r="CK395" i="1" s="1"/>
  <c r="V18" i="1"/>
  <c r="CK18" i="1" s="1"/>
  <c r="V124" i="1"/>
  <c r="CK124" i="1" s="1"/>
  <c r="V484" i="1"/>
  <c r="CK484" i="1" s="1"/>
  <c r="V493" i="1"/>
  <c r="CK493" i="1" s="1"/>
  <c r="V49" i="1"/>
  <c r="CK49" i="1" s="1"/>
  <c r="V453" i="1"/>
  <c r="CK453" i="1" s="1"/>
  <c r="V122" i="1"/>
  <c r="CK122" i="1" s="1"/>
  <c r="V86" i="1"/>
  <c r="CK86" i="1" s="1"/>
  <c r="V363" i="1"/>
  <c r="CK363" i="1" s="1"/>
  <c r="V92" i="1"/>
  <c r="CK92" i="1" s="1"/>
  <c r="V93" i="1"/>
  <c r="CK93" i="1" s="1"/>
  <c r="V348" i="1"/>
  <c r="CK348" i="1" s="1"/>
  <c r="V132" i="1"/>
  <c r="CK132" i="1" s="1"/>
  <c r="V127" i="1"/>
  <c r="CK127" i="1" s="1"/>
  <c r="V314" i="1"/>
  <c r="CK314" i="1" s="1"/>
  <c r="V51" i="1"/>
  <c r="CK51" i="1" s="1"/>
  <c r="V119" i="1"/>
  <c r="CK119" i="1" s="1"/>
  <c r="V441" i="1"/>
  <c r="CK441" i="1" s="1"/>
  <c r="V482" i="1"/>
  <c r="CK482" i="1" s="1"/>
  <c r="V114" i="1"/>
  <c r="CK114" i="1" s="1"/>
  <c r="V38" i="1"/>
  <c r="CK38" i="1" s="1"/>
  <c r="V123" i="1"/>
  <c r="CK123" i="1" s="1"/>
  <c r="V296" i="1"/>
  <c r="CK296" i="1" s="1"/>
  <c r="V358" i="1"/>
  <c r="CK358" i="1" s="1"/>
  <c r="CK502" i="1" l="1"/>
  <c r="H48" i="2" s="1"/>
  <c r="CI7" i="1"/>
  <c r="H43" i="2" s="1"/>
  <c r="BF7" i="1"/>
  <c r="H26" i="2" s="1"/>
</calcChain>
</file>

<file path=xl/sharedStrings.xml><?xml version="1.0" encoding="utf-8"?>
<sst xmlns="http://schemas.openxmlformats.org/spreadsheetml/2006/main" count="138" uniqueCount="101">
  <si>
    <t>gender</t>
  </si>
  <si>
    <t>age</t>
  </si>
  <si>
    <t>field of work</t>
  </si>
  <si>
    <t>health</t>
  </si>
  <si>
    <t>construction</t>
  </si>
  <si>
    <t>teaching</t>
  </si>
  <si>
    <t>IT</t>
  </si>
  <si>
    <t xml:space="preserve">general work </t>
  </si>
  <si>
    <t>agriculture</t>
  </si>
  <si>
    <t>highschool</t>
  </si>
  <si>
    <t>college</t>
  </si>
  <si>
    <t>University</t>
  </si>
  <si>
    <t>technical</t>
  </si>
  <si>
    <t>Other</t>
  </si>
  <si>
    <t>Education</t>
  </si>
  <si>
    <t>Kids</t>
  </si>
  <si>
    <t>cars</t>
  </si>
  <si>
    <t>income</t>
  </si>
  <si>
    <t>yukon</t>
  </si>
  <si>
    <t>BC</t>
  </si>
  <si>
    <t>Northwest Ter</t>
  </si>
  <si>
    <t>Alberta</t>
  </si>
  <si>
    <t>Nunavut</t>
  </si>
  <si>
    <t>Saskatchewan</t>
  </si>
  <si>
    <t>Manitoba</t>
  </si>
  <si>
    <t>Ontario</t>
  </si>
  <si>
    <t>Quebec</t>
  </si>
  <si>
    <t>Newfounland</t>
  </si>
  <si>
    <t>New bruncwick</t>
  </si>
  <si>
    <t>Nova scotia</t>
  </si>
  <si>
    <t>Prince edward island</t>
  </si>
  <si>
    <t>Area</t>
  </si>
  <si>
    <t>value of house</t>
  </si>
  <si>
    <t>mortage left</t>
  </si>
  <si>
    <t xml:space="preserve">Cars Value </t>
  </si>
  <si>
    <t xml:space="preserve">Left to pay on cars </t>
  </si>
  <si>
    <t>Debts</t>
  </si>
  <si>
    <t>investments</t>
  </si>
  <si>
    <t>Values of the person</t>
  </si>
  <si>
    <t>Values of debts</t>
  </si>
  <si>
    <t>Net worth of person ($)</t>
  </si>
  <si>
    <t>Column1</t>
  </si>
  <si>
    <t>Column2</t>
  </si>
  <si>
    <t>Column3</t>
  </si>
  <si>
    <t>men</t>
  </si>
  <si>
    <t>women</t>
  </si>
  <si>
    <t xml:space="preserve">No. of men </t>
  </si>
  <si>
    <t>No. of Women</t>
  </si>
  <si>
    <t>Men Vs Women</t>
  </si>
  <si>
    <t>Average Age</t>
  </si>
  <si>
    <t>general work</t>
  </si>
  <si>
    <t>No. of Health</t>
  </si>
  <si>
    <t>No. of general work</t>
  </si>
  <si>
    <t>No. of agriculture</t>
  </si>
  <si>
    <t xml:space="preserve">No. of teaching </t>
  </si>
  <si>
    <t>No. of IT</t>
  </si>
  <si>
    <t>No. of construction</t>
  </si>
  <si>
    <t>Average income</t>
  </si>
  <si>
    <t>Car Value</t>
  </si>
  <si>
    <t>Average Value of One Car</t>
  </si>
  <si>
    <t>Debts amount</t>
  </si>
  <si>
    <t>no. of people with depth greater than x.</t>
  </si>
  <si>
    <t>percentage left to pay</t>
  </si>
  <si>
    <t>less than</t>
  </si>
  <si>
    <t>No. of persons that have less than x% left on their mortage.</t>
  </si>
  <si>
    <t>Average income per territory</t>
  </si>
  <si>
    <t>Average income per sector</t>
  </si>
  <si>
    <t xml:space="preserve">% of people having higher total debts than there yearly income </t>
  </si>
  <si>
    <t>Average age of people with a net worth higher than a income.</t>
  </si>
  <si>
    <t>Basic</t>
  </si>
  <si>
    <t>No. of men Vs No. of women</t>
  </si>
  <si>
    <t>Men</t>
  </si>
  <si>
    <t>Women</t>
  </si>
  <si>
    <t>No. of persons in each professions</t>
  </si>
  <si>
    <t>Teaching</t>
  </si>
  <si>
    <t>Health</t>
  </si>
  <si>
    <t>General Work</t>
  </si>
  <si>
    <t>Agriculture</t>
  </si>
  <si>
    <t>Average Income</t>
  </si>
  <si>
    <t>Average value of car</t>
  </si>
  <si>
    <t>No. of persons with debts higher than X(1)</t>
  </si>
  <si>
    <t>No. of persons having less than a certain amount on their mortage (2)</t>
  </si>
  <si>
    <t>Prince Edward Island</t>
  </si>
  <si>
    <t>Average Income per territory</t>
  </si>
  <si>
    <t>Yukon</t>
  </si>
  <si>
    <t>northwest territories</t>
  </si>
  <si>
    <t>alberta</t>
  </si>
  <si>
    <t>saskatchewan</t>
  </si>
  <si>
    <t>nunavut</t>
  </si>
  <si>
    <t>manitoba</t>
  </si>
  <si>
    <t>ontario</t>
  </si>
  <si>
    <t>quebec</t>
  </si>
  <si>
    <t>nova scotia</t>
  </si>
  <si>
    <t>prince edward island</t>
  </si>
  <si>
    <t>newfoundland</t>
  </si>
  <si>
    <t>new bruncwick</t>
  </si>
  <si>
    <t xml:space="preserve"> </t>
  </si>
  <si>
    <t>% of people having higher debts  than their income.</t>
  </si>
  <si>
    <t>Average no. of people having more X$ of net worth(3)</t>
  </si>
  <si>
    <t>variables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</si>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</sst>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[$$-C09]#,##0.00"/>
    <numFmt numFmtId="165" formatCode="_-[$$-409]* #,##0.00_ ;_-[$$-409]* \-#,##0.00\ ;_-[$$-409]* &quot;-&quot;??_ ;_-@_ "/>
    <numFmt numFmtId="166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/>
    <xf numFmtId="0" fontId="2" fillId="0" borderId="3" xfId="0" applyFont="1" applyBorder="1" applyAlignment="1">
      <alignment horizontal="left" vertical="center" indent="5"/>
    </xf>
    <xf numFmtId="9" fontId="0" fillId="0" borderId="7" xfId="1" applyFont="1" applyBorder="1"/>
    <xf numFmtId="1" fontId="0" fillId="2" borderId="8" xfId="0" applyNumberFormat="1" applyFill="1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5" xfId="0" applyNumberFormat="1" applyBorder="1"/>
    <xf numFmtId="9" fontId="0" fillId="0" borderId="6" xfId="1" applyFont="1" applyBorder="1"/>
    <xf numFmtId="9" fontId="0" fillId="0" borderId="8" xfId="1" applyFont="1" applyBorder="1"/>
    <xf numFmtId="4" fontId="0" fillId="0" borderId="5" xfId="0" applyNumberFormat="1" applyBorder="1"/>
    <xf numFmtId="1" fontId="0" fillId="0" borderId="14" xfId="0" applyNumberFormat="1" applyBorder="1"/>
    <xf numFmtId="1" fontId="0" fillId="0" borderId="6" xfId="0" applyNumberFormat="1" applyBorder="1"/>
    <xf numFmtId="165" fontId="0" fillId="2" borderId="8" xfId="2" applyNumberFormat="1" applyFont="1" applyFill="1" applyBorder="1"/>
    <xf numFmtId="165" fontId="0" fillId="2" borderId="1" xfId="2" applyNumberFormat="1" applyFont="1" applyFill="1" applyBorder="1"/>
    <xf numFmtId="165" fontId="0" fillId="2" borderId="9" xfId="2" applyNumberFormat="1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8" xfId="0" applyNumberFormat="1" applyFill="1" applyBorder="1"/>
    <xf numFmtId="165" fontId="0" fillId="2" borderId="1" xfId="0" applyNumberFormat="1" applyFill="1" applyBorder="1"/>
    <xf numFmtId="165" fontId="0" fillId="2" borderId="9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9" fontId="3" fillId="0" borderId="3" xfId="0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165" fontId="0" fillId="0" borderId="4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8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165" fontId="3" fillId="0" borderId="3" xfId="2" applyNumberFormat="1" applyFont="1" applyBorder="1" applyAlignment="1">
      <alignment horizontal="center"/>
    </xf>
    <xf numFmtId="165" fontId="3" fillId="0" borderId="4" xfId="2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165" fontId="0" fillId="0" borderId="3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83704010682876"/>
          <c:y val="0.28952145214521452"/>
          <c:w val="0.76883547451305434"/>
          <c:h val="0.502572048543437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Dashboard!$D$11:$G$11</c:f>
              <c:numCache>
                <c:formatCode>General</c:formatCode>
                <c:ptCount val="4"/>
                <c:pt idx="0">
                  <c:v>246</c:v>
                </c:pt>
                <c:pt idx="2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F-40F9-8C5C-83D58227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433103"/>
        <c:axId val="3484335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7F-40F9-8C5C-83D58227339B}"/>
                  </c:ext>
                </c:extLst>
              </c15:ser>
            </c15:filteredBarSeries>
          </c:ext>
        </c:extLst>
      </c:barChart>
      <c:catAx>
        <c:axId val="3484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33583"/>
        <c:crosses val="autoZero"/>
        <c:auto val="1"/>
        <c:lblAlgn val="ctr"/>
        <c:lblOffset val="100"/>
        <c:noMultiLvlLbl val="0"/>
      </c:catAx>
      <c:valAx>
        <c:axId val="3484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3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15777312825754E-2"/>
          <c:y val="0.11132407545050821"/>
          <c:w val="0.91384527745390864"/>
          <c:h val="0.572927747344359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Dashboard!$L$11:$W$11</c:f>
              <c:numCache>
                <c:formatCode>General</c:formatCode>
                <c:ptCount val="12"/>
                <c:pt idx="0">
                  <c:v>95</c:v>
                </c:pt>
                <c:pt idx="2" formatCode="0">
                  <c:v>60</c:v>
                </c:pt>
                <c:pt idx="4">
                  <c:v>77</c:v>
                </c:pt>
                <c:pt idx="6">
                  <c:v>91</c:v>
                </c:pt>
                <c:pt idx="8">
                  <c:v>90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4-4243-98A0-45F2C3E3C3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2860527"/>
        <c:axId val="16428686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D74-4243-98A0-45F2C3E3C390}"/>
                  </c:ext>
                </c:extLst>
              </c15:ser>
            </c15:filteredBarSeries>
          </c:ext>
        </c:extLst>
      </c:barChart>
      <c:catAx>
        <c:axId val="164286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68687"/>
        <c:crosses val="autoZero"/>
        <c:auto val="1"/>
        <c:lblAlgn val="ctr"/>
        <c:lblOffset val="100"/>
        <c:noMultiLvlLbl val="0"/>
      </c:catAx>
      <c:valAx>
        <c:axId val="1642868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286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Dashboard!$L$38:$W$38</c:f>
              <c:strCache>
                <c:ptCount val="11"/>
                <c:pt idx="0">
                  <c:v>Teaching</c:v>
                </c:pt>
                <c:pt idx="2">
                  <c:v>Health</c:v>
                </c:pt>
                <c:pt idx="4">
                  <c:v>Agriculture</c:v>
                </c:pt>
                <c:pt idx="6">
                  <c:v>General Work</c:v>
                </c:pt>
                <c:pt idx="8">
                  <c:v>IT</c:v>
                </c:pt>
                <c:pt idx="10">
                  <c:v>construction</c:v>
                </c:pt>
              </c:strCache>
            </c:strRef>
          </c:cat>
          <c:val>
            <c:numRef>
              <c:f>Dashboard!$L$39:$W$39</c:f>
              <c:numCache>
                <c:formatCode>_-[$$-409]* #,##0.00_ ;_-[$$-409]* \-#,##0.00\ ;_-[$$-409]* "-"??_ ;_-@_ </c:formatCode>
                <c:ptCount val="12"/>
                <c:pt idx="0">
                  <c:v>60289.589473684209</c:v>
                </c:pt>
                <c:pt idx="2">
                  <c:v>58097</c:v>
                </c:pt>
                <c:pt idx="4">
                  <c:v>55582.467532467534</c:v>
                </c:pt>
                <c:pt idx="6">
                  <c:v>59414.439560439561</c:v>
                </c:pt>
                <c:pt idx="8">
                  <c:v>58585.955555555556</c:v>
                </c:pt>
                <c:pt idx="10">
                  <c:v>58821.530864197528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F-490D-BE7B-A4A3D7C1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641951"/>
        <c:axId val="7256424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Dashboard!$L$38:$W$38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Health</c:v>
                      </c:pt>
                      <c:pt idx="4">
                        <c:v>Agriculture</c:v>
                      </c:pt>
                      <c:pt idx="6">
                        <c:v>General Work</c:v>
                      </c:pt>
                      <c:pt idx="8">
                        <c:v>IT</c:v>
                      </c:pt>
                      <c:pt idx="10">
                        <c:v>construction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Dashboard!$L$40:$W$40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6F-490D-BE7B-A4A3D7C16D10}"/>
                  </c:ext>
                </c:extLst>
              </c15:ser>
            </c15:filteredBarSeries>
          </c:ext>
        </c:extLst>
      </c:barChart>
      <c:catAx>
        <c:axId val="7256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2431"/>
        <c:crosses val="autoZero"/>
        <c:auto val="1"/>
        <c:lblAlgn val="ctr"/>
        <c:lblOffset val="100"/>
        <c:noMultiLvlLbl val="0"/>
      </c:catAx>
      <c:valAx>
        <c:axId val="7256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</cx:f>
        <cx:nf dir="row">_xlchart.v5.0</cx:nf>
      </cx:strDim>
      <cx:numDim type="colorVal">
        <cx:f dir="row">_xlchart.v5.2</cx:f>
      </cx:numDim>
    </cx:data>
  </cx:chartData>
  <cx:chart>
    <cx:title pos="t" align="ctr" overlay="0"/>
    <cx:plotArea>
      <cx:plotAreaRegion>
        <cx:series layoutId="regionMap" uniqueId="{C827D93D-9920-4C21-924A-398455179AF9}">
          <cx:dataId val="0"/>
          <cx:layoutPr>
            <cx:geography cultureLanguage="en-US" cultureRegion="IN" attribution="Powered by Bing">
              <cx:geoCache provider="{E9337A44-BEBE-4D9F-B70C-5C5E7DAFC167}">
                <cx:binary>1HvZctw4tu2vOPx86QKIgWRH14loMlOzJVuyysMLQ7ZlEiQBkATB6evvorJcx1ap7NNx+0Tc0oMt
JQcMe1hrr43856f5H5+a+7v+2awb4/7xaf71eTkM7T9++cV9Ku/1nXuh1afeOvtlePHJ6l/sly/q
0/0vn/u7SZnil5BQ/sun8q4f7ufn//VPvK24txf2092grHnt7/vl+t75ZnA/uPbkpWd3n7UyO+WG
Xn0a6K/P3/vamufP7s2ghuXN0t7/+vy7W54/++Xxi/406LMG8xr8Zzwr2QvJoigSnCYPP9HzZ401
xe+XA8rEC0FZHHIuv456eafx5MNEnr2573s12H75evGpKT1M6O7z5/7eOSzo4f8nXvDdOnD9zfNn
n6w3w7Z5Bfbx1+fZnbn7fPf8mXI2O1zJ7LaK7F8Py/7l+33/r38++gAb8eiTb0zzeNd+dulPlkmz
H+3Bv2cWwV8IGYpHtgjFC0qlEDx8ZIsUNlCufJbZxuuPCjv01/7xtDH+/IZH1thW93eyxl3z8b4f
frgT/6ZJsPkyYSSKyCFS4kfWobAZpVEiCP+6/4dI+dfPp/K0Uf548JEt/pX+vWxhbD+U070bng2/
pwt1777u0VMJ49+zDHKYiKNEMkoOP+yxZeIXNExoHItHlrn8Y2Jf89hPJva0nf7iNY+sdvk3y2fu
ztV3A9BvuvsPAg4yG9/iiFLxtLGIeBEnJOYP6e+Qxg5hdPM/nM/TNvr+6UemuTn/mwWUN3ejH/6D
ISRecMI4D1l8sAr9PoQS+YJIzgWj7HD9cSD9fEJPm+Xy64OPLHJ5+/eyiL4zoEEf/5N4w18AbYRg
nD3JzJLoBUfG28LocP0RJ3j5P5jR0zb57ycfGeXl3wx3rBnuemX/c2EiyAsScSkizp9MXjFyVxhH
TLDfk1v4dexDCrv6+YSeNskfDz6yyNXl3ytMOn//8f7T1035f4d+wV4QwuMw4b8HQfJ93orIiyiK
OaWxPAQJrn+LKSD5P5nP0/b4+twjc7z+m5Fkcz89+9h782lSn+qvO/NXVvlfLJ2MHe+euU92+HHp
8u/RQi7gG4xKGR5ilTyihVvpS2SEuhc177dOcbnN5uans3naM757+JF7XN78vaK17ZX5dP/s/vN0
139G0d3cmc9ft+qvvOT7EvxH0gOXYIIiIVvNdPj5PnZhHxJGIBxfOQfs962ZXh1mtz/M7vSns3va
Xk+/5ZHhXu3/XoZDXH+BPvL5P2swEb6QNGYJsu0jS5EXIaM8ibdg2n5QGn9rqctvpvMMPvTs4u5j
f/fZ9l9ve8qZnjbXD171yGaXF/9/2+wvxJTDvh025Ltb/l1hL3whIpbEkvw3FflW2AOjlySmJBa/
p8dHVOWr1PbX83naQF+f+27u/9vK3V9D0x8JaHc33O0fRNNvhL0fX31YIHTcR4/+7tpP+ezvl04/
//o8ZJEEI/9DjN1e8n1Q/Eh7+OYN93du+PV5QAkMtGko2+8MqZMlAoFI42Sryp4/e9BYfn0exSA8
KK4jIiETJjJGKDrrh/LX5yJ5gciULKYCKpakUfiHUv3KNkthzR/b8fvfz4zXr6wyg8PTz5+1h7u2
uXEZMx7GhCWExSJJtpc9az/dXUMMx830/3R1p20fFMm7du0TeRbNnSl3s6+i8doGXOfpN3vzxHAh
eTTgxuIYZk9DumkDUYgc9O2AfdCW3JuoeEu1H1WZcqMxVq1qjEXEmPd7MXBd7mgUEHnMuobQ3eTY
Snc8YrV6bUsz9iZVE2vfs2oKVDq0LuKnOpA+P1q7wtZHLGA+vKpLhveYrgr6vebS1Eeyj3GP4muj
Xq80LPXnhC6LuyQmDOWxCZdyndJc6u698E3tz+zaLuRo9gFG6UTBfNYXA2bYsQJvtnmPT2YYkKpd
I/xaVenMbVsfTVO1rSDm7ftczIV817RyqY/KwhZ5uva8KXcVdXF+7klFxlSOHC9yvsUiVbz08wc5
hLx+2Sd2zI9s3EX8JPQNNmhZKtwZhHmUnxdqxlKbasA98xITd1nYFXfSucAn/TRj0qRnkp/EjejD
q8QQTErNhp8uU7/Ub5WTpbsMl7xbP5ctzesjFehyvj1YYZ1a7DzVHbyiZh4vaypVYX/0wjnmEEdd
eLU+vH+Wug9ujFOCn+RRNAQ3NW/D+qUqG6yuku280DSQbq7fdpNOxjMi7FCu2TyGLupTK+W2EOLn
/OjgBxU1+N0ogoW4UKwz35FVmI5mrCrDpU1bFST9vuJDzE+dq+R4PQiPsbqpqeola0OPTRRt1FZi
T4tuDm4OO6djsY7pZLgYr5fQFUO8C3oNj5fLArsSv2Am3CdJfk6mgHQfSbeMy3AUGDLSfUjaJo4y
bZYKfuhbGHZuYniab4qoXNOO5lj1wvEIppi3ueDpEjS1vXCyqTB71ywwXBmRYr7VLpjhMMwLmGJp
7cO8+1zy09mXrH7ZRha+WsY1DDsEka/fzpIVVZVFQ8xEmUUxbOP3oRgHW2TK9lTkmWpEMt+FkRTl
Xs8sHz9UduZySQORJ92dCC0NLhazwPXGMB/qt8HIEGWxL7D6aDFTfgQ0QpTVcamSNlumZhreJJGy
6sImTTG9DGqByUXjKvNzXTF4YzEX2M1WtzzwmSUjrDzI3IVXrdD9+ikpAjK+isUQTLeBZhoeJGNY
o0rJwuDS4yARe+USYeXCRjAPDQo4Ute3+Ff4gXYfW5NTIVPughCel1P4dGtoJM9IsjRBk7VS4AIy
QwPjD4XCMiY7LN3HuYbvtekhXn9/cGnhNI1VcOISiaL7GBsKqw9V2L5fSLgiuYSdG+CyotBwfhIk
XmVqnGj/YaqJNEfgwqNLybQiWNaHlJVXdktTdULlsRUM0ebqgI/X5sFJfpJCt5T8TcpGBo1IzLDg
mEgCEfZRBvU2cK2oi+G3uShDbEsdqUBVGXw+gROGRYXs5uMlqLvUmwlOntq6zJsyHaIJWWVxM/JP
U/JtpUbx0V1qXNWf+RLFMCFyxriorKjiqkkx1uL6vasiX70vVFiLCHare+1TPS2xPBNjtSWFHy/x
TxghGDAxooSROCSxBPh9ixGjbucm6Yj9zWs9VmdDu47LWe1GBA8dI0WPfzwc8Pz7DRWMJdAXgMQM
wPR4uC5Ro+a9bX8jfiiK/WgT3Z8Eheq7ozp23XicMNVFKKn+YAlPICHdzPSdGUUkooSEoG9Afi7J
94tEWlIkHJLktucd3UJY92UxZjQJymXX2JiTtAViVF9W0gXhsqtl2XEkjNrrnKWrVH3ZZ67E/n/R
Ui102gd0LQtyNBQU+ekns91m8/1s4W0hDSGYyUj+ySSDtQxxw+Lboumi5sz4kfPbYCK6Sg9I3a9D
3RX7Za3nFZlyyP1J9BD0IbMTHX/iIRSCz6P5JHHMw5AkLITc/Zi30GKhAaWc3rLSI5utVM+Jzfp5
QnBPvSl4qkkV6XMl3QI/zwtpkCiSULTzh2UqcnnWPiTbYpUSUbOEPbBG6FBXX5ZqhmNHYkVmN1pg
L9WK5jZNqQmRuH+8sX9ydWgXIqQSDJ4nHCz+ey/I+ynvgm4Nb93omL0VZk7EkvIlKN2xnEu13P94
vD95nYTyGQoU5CCVQrItFr7he+Al2gs+k1vvVzdF6ags11dsjPuQ/8xGD5P/zmmiEMYBj5VhjD5Q
8mgw7iZRm4Xnb9ppEVO47yYyx/zLUpuOjWddu+TN54F4IFzHGWClG6rVXU50AI3JVT/1Mg3N6p0/
G8e+8EHWP4CCbaydTvKVDcld13DkWW7WauFZOVJmpqyeqtrdlMzP9VU8OEB4WsGyeSrXUa+v6cpz
e20ewMt7z1QFEEqKmhx1fKiiYxY4qdKR0O4VQGGMjotgYXNaaJZPJ93Qd02djYJsdIyNK7hfn4cT
8KzqR2XccTcq8LgDH2HgIPl5VBlLb4eSmWrfjoFc9G6QPrDilo+h6vRRYSJQszJpgEOxq2WwXOWd
B5GE30+A3ilaeBCdtUsHepV5O4PRql6CdLmRg5lhGqb6IkFm6e7wSYHZdmOfqbCZdJPOaq3bvs14
F3mbmnxy3hwXSaydOu705ONpBQst4eoTW3pVnnozSPFuIUIH/acugnnsfhU1gFWOAtSrSWrMuG1s
+74ycx2DAIfJGpPzRTcjImwRIC8satvqC59msARaE5g2bIJKfxatxsMHkpADn9dpv2i7In6BMxMQ
LZgMWPkh3DgZV6wAaMtAVFgEhCVRg9CkNgHb4j7QU3TCW7UC6MvFetQUTe/y6dZzsw3c0BZopeom
F+/ifGmAVs6v4ByAaLCesOZxctV1Ixcg6OMIcwR6hHHjqEViWaIiNEE2a6SPz3NRTfXblYnN3LQL
gKOy9kE3YDEPBK/BIaBy9zvRqPK+mHfgOhhFC4XpH0ZsR4fRfSDZaad8lWQmmNxdbFHFnKhFg/Uc
CoL+ISagm0dFfjwFTSBe87oIzHm91E2bpyr0CzZraWHsz4LkYGRcVBsjYE7bZToRidsQOs5h6Etm
2Wjm48Orx2ohrU372rRdeRSQKardMX+ou5Y5IfmSmamtgwlo1DSz362q0WW4/3EqQt33OImjtgab
EVA3OOpC8ggCJxousqzz/rc2pt18M1VNOKReByZOJ8JM/2V4KLcCTSyYehJXvPvowmqz9Cz9MH9Y
ER22TqlYF1kdFUGhzbyLOuLmD1ESgHGaB5ISJFM937bWwG1GWdBG74IO7nHqGF3kVRQkrk1DGQ3t
KVcMAdWCQ2IfowcXAB0COxoaXzU8TboKQKGSsdafKwsT7yG1ifqlJQxGRSHXAQSbvuPFpeb5SF97
H9MquCCjGUu5M7nfsH70VnXhcaMrxdpdYrreR8dzJPSUpIYbMrvUIySAWBMjejC3htkARmxMWwp+
NDdTntOXY0nCpH6Z5wy1bd5whFyQDwVmGecdcJDmBNnnQHXHBiB0XPQWXoJtzKsl63UMCm1zxZI+
I6j8MVzPmr7yl7UIh7g5cXZEtYdSg/f6loxurObUezqAHnWz07G8LFEE2Qa1xjCwIHVGKcrTStDV
mmPR1mNwUzqKTZJDgoqgXBOMOLQ1AitZC0Dx3Aa12+Wr7e0ZXaoJdUk1bBV5SZDjRk+KAOnANEQd
HRKb0GXDs84ws5ZZlccoBfTotllWk8Eja5nU1ZdD5RkiMHqd1mLw9qQsBLCdTKzJUxPO3rxaubAL
ST04LeIcyFF9cVMC8jyXNbgnVQ0b68zSkpdvZM678hZtddHtBUuwItFz6rO1qmF25Zu1ftNUa0dP
k6oQySvsotRVFhdWhLuc91zttWrckspWYgKBapEBc7YinSSBxyKGqEWJFyPzQaYgAd33Jl/0cOyV
8Eh/VNUBuPmYBIzOL4Wio/Jpg4S/3k6BjqbU5nlJ3wUgW/XOjnMXDdk8dOGqs2jUZbELBmoWg77X
Dznsphh/R8NwwgMSUrJ17mQi0L77nk4szlTG84q9oWaIRXQ+N2PjL4gwAffj53JF7a0a5FVRtTcq
HHtXHC3dCt+UYVPNt9YzSDdh5SQWNz+oPG71SKuHm2i74JxnuhKy2HTdyvY3Ldei+5izqBLX1RTO
9WU34lTkSaN7UOWpKuBaRDAg2bAyGLzN4yS4R11csdNWjcl0S6oV988kL9VrYkcwuj5ZABQla2v5
7lD+VlUBa4gHQC1cFcizLo5Q7R0+yYMARm8UTpPuaBN18we34NjFyeAdA5c0RT7RLuV+ivj1Mgxr
dGfAuSZUW2Ia46MuAM2Z9qVHzXu28EngGYRHvkxpmKPeO877BKN3vcTvfo02ZqMbbSEgDK4KQTg6
WnukJ1EUW7A7iB1ApQfW6gHUuD1fVPv+oOP4UANXlpGjss7pitr+kNUQiQAH3cGVUjtTgHMbItB/
l1Og0qCwSOOi29hzkI81MlPOIOTsks0Cdp8PMRLhuFZRfV5E1PAo7VYBeM64bKaVpEXbhuWNBRDh
DXMolV9SoVBOLce+dA7Q6Kjc9J+y7IxpM5HYpYBO5Hrbp96acPzcmCayu0CVy3DWugm1eqTY2n2s
1oDzE9sgbWYqqKuZIqQrR8+jqe1pmXZWGyg/ds4BAbS3sFwuG0RWUhdIQ1Lm2Ibc0K0CPih69kG8
WkIKRwhCBfPSIHDBzdB2ywzdpina24PYZWkMgCiTafPMsi5QUXeEb8UFCMPGtcKGYqSuiHHlMGka
+i2xF7BM/dKTcGN5wCvUFTMFozoAeP0AJpMNg5qn3eK3De+Qe4rwpJxK8Kje9chN0hLd00tmRjg3
AgnqTesjP3/wtpfwoLlWGynonXAgjno0xSbZ9RNFOm9MAJPppIZYMuXtSFUm+sAnEFMc1JfehzkM
24O2+2Q/R44E+u1UO0RLXJY1cGesQAf3sZ3r3u71QUEIoUjDM6dwkBX/CG5TtlNqmqQhereyBWeW
oSJtcmOv5mipbnBOBqp3plhFAIRRYXxws1K/aahIrxs6hVMbXvGC9ss70ok5Oa2h2gH4H3Sdla/M
NinkrFAd9XE/4yXUjFvcLfNUJOwUajcxjqUzHYaxva113SZ0D/yrqh15QMQ2tDDBEKxI40s8En3l
mHL61Zg3Ong5z7TsyE9qIY4m57eJMiZJvPXVcIIhxsFSET9KlDTp8qkv2XTLgile57QOTSkvsP0o
fqK6RCaJBjnAi5SNg/qLQE2o8wyiWk+HXd65Op8yoeuFHOPUXeLftPGk1qugm6g4tkPL1lNihnUc
0tl0YONtRat2zWLYsn6bt91DcevX67WpwvBVa0Rg3/qo0fF9OJrok+/0yposD4a2uvaKYsCUR4Pv
hiNHbB/umFlUfhThpA4HeSmdv0Y7qu9OwCMRlQGXYFbNOkoQoQe9XYw+Tz4xXUfVzsfNxuArt8aQ
qWxRFdb9ZHvFn7cXPRTKBQ71MGzAYzFFFVEPHb4ZbuNRxuDjNXIDWH8wjxtpW5s8BOc7aO5zOUTz
h1Lnvn6pyYBazZAaOp+KE+jIbNDQkRdFQEIO0kIUjXB6bRP4ZtAmwVqcNPWEPAF03XJAVTSgmz6P
W1ivmVm4NDtW90lz3zdSjOYNyw1CqCN6C6GqaiBodjyHRli1Id5JHiiEDqIQNIxV4Oy/SZJPvkk1
Lbfse5A6x5qALyXNzOMU6FiUx1SVW8NA1i3dQWQw4mQ7iz5el5BZ0TmxHk5e9C1xV8zkcj09lCWq
6VC/5VUBbnZgLzXOSvPTohzYNc6ouS7/CUvAMYzvXB8yHrSaWMToKIeREI9UgEXrQi8o1t6UddX0
KnWLCg2E93LrXwDTAfd+61ycQmU3MvqJa0A1fDQ+DnqLkHBoO3EocYxkk5K+kTxIXtRmgnb2SvEG
fOyEkrmXdYiTCN43fDivhzhulX5tkZiWsNoTZ/SydCBvyUqWPPVuYGX+RtWinIoujfIymIr3PRhq
G76aoq6YRgaJNUSF9KbKTd3LO6mhjcfXqgix0vcRByHjLsXJzAn66XToFkQy6OqPUbvGwbtSA4yu
WVf3HT2j2kAl37OaIt/ruWnKi7ns1iGbahOyG3RNgu7lXHeAbxWrzY8e2jNqgQ5z3BYsGEFqE4cE
my71CsSGgj2hZEpK+MKlpx7Us1YjWIFnOVSXOSqghRvXb6kiL1HYLBK9rb3YupPHNlw3kFZkQLuj
7VZeisxP1Wz3c+/n4aUyhOv9DMPx086tANwJcgkIlsnFhmQPxe7Eo4Sf5gEDUXG9xE3zOuETM1Zg
T0UZSPg+1MsBvZRgkvKMTuUGrCsI3ltSSSyClQtQeX2gdkmp0DNsXL0V+6smeMeoKVJQV0bIdL/D
QlXkADqaaITUrioWjJck4NdLViwrKL91KzZMtMi1w46tvlfkCHi6NYWargT4g16BOYx11a+nrJxE
sqeazv3bqkagHfeLo5h1U3ZFP+xKh07qTeI5MmgmbDKRG7+Y1qvUdh1yiRJlVZ0UHV18keZJTuTp
oIpKHB8gKQ/ReboFnEdzvueTmgD7cE6K8KfGOmSWVeG7S+9c4UaaLvE0gp4GpXdxNjXraq89Ts6h
zJoVyonMtAU2o6BetJnXKN5vqI5kgU0gRfjqoODUUQvXWfBFla7NJM79m/W3Q0KyshlgcefHjc60
tcFYs43hbnNCSX1KC+t15ocJ2UfHDkHMTb11IKCwkHj6oJTbKvRphnWhV6+Nrb4UbONUaxQh4ZWF
h9cFbbGhQml96NR+cZYnb4lES+xL3QVbAy1yCVJUNQ0z1DSFnH98WJaBwjFe644JONw6gHfbaF6X
j0k8o8We8rqHLFTkCMSjwwO1Hrb3kaREcuwf+kaiG5EiC+9nBEQlA/FOsgQ6op7Kbc3EQNW5Qb1m
QIREqOALBwEHvB2+K0iFgMH7gAvLQ7Ouf2gOx6LJXTYM1Vye9nLYBEIdYMyVSLBOJlzUHA+2jchF
ODh4IwmKKT/xRcvRA2Y1vGQZZoRoNZsK7C/RVKvXhywfc4W2qkaNuH7sB9NW6FO3Pe8/1jwP7Tkq
34Cd+KHHog+e0EF19tkiE8RD7LutR4N6G38sFq4NoBoEqo/2AGH6EElxHORbA4gu20MWEJmSdnmg
6C7f5PUk4BvRYnmr6yMiR+zeQeEkMSnjUwm5T6B1OJfynbSKbErUQ9T2c7U1tR/aaSJEc/vKJMn8
qn/o3PouQVhkySyQc5ThkOYhh2J7lmSGineg0321ht3HQ+O2IwxFW0iGbUpukuhDo5dSwPHyeux1
toQlDUFZCLr50w5i8TqkWqKyfzOSqldZi29mfcyHSZ/buW0vmlbLo2IyYZxqFPDHY9dGN97w9UyP
NHwfQLG1RziGYOpU4utb2cziYcqgotMPMxxnHGkZnaKgqOrjodJk2s2TXI4XuRFg6O/rmEGIMn1m
imLT1QzpplTxeEZBEERztWvDafDsN5X4riV3sYumzbmb8AbzKtiJLCq7r4NFNKjfDJpip6hxWbOH
uG0z6Vat0RfdlAXSR61INaBwuqxUG1VZR6e2PJ/bstxzZ/qjspUdeckaiqYNFNSe7jowqssZX41k
V4Io+kbXYE9HYRWQ95oScWHWon8z9ra7qKd5fr0MXq6Z6+Sm2BXD9Jmi5NX7HEIVzwSo/DkjY3hP
XN02e4IkwDI2If2lSifVWxp1VB8NxJUQqMbA2NQVwdBng17ovPdwd3Y0hvN64bxkV90i61c8dMGb
SMVNnPY51OUGtVmRzgTJ6CS3fLqpe7+U73yCMyXYhlVex+tauotSieClHaWJXvNyDXXWW4YuwhDw
/rywOQ1SyDdtslsRyv0OReZ0pV1YVqlCv3PchdMk+mM++fo9kdp+cMHE6l0xs6X50Mo2YfsBsZdf
TrbteFawVi3vTbCKd5QNCz92g9XhKTTLvMi0IM0Zob7srhnSL0mnhN1WfV3dRDbI4x21E/q0bR1G
5bmfpqnOzDrMN4Fo+jF1ck6SvUvm7k4OxbzveDtAHwyWbPE0cWnFwxZ1z8LiKxy1IOEm6bkmDaqZ
nC1eBKdjEUbuRLtB5ceh8/WHrlbsFBm92FMRdjIba4FyLVZCtmmPyv4aJL1dNGQqVGY7dOLbMkM7
NrqdS26yoRladYR0SHHSZVX5xUzmZcnEQhVHGzDPT3k/jPaaoQAa90UVFtnKw/IycCaOjwdRz+3Z
POU0uYUTRICuRM9XRcnn6LRp/LhgtyACpWsXkp3lrn6XD1EdAQlMed6QqnTZ2I6AbOqDizJ0eXLc
Jw4CWy9IgsmJ8YR6Jdu7mtDpKinKqEnZ0tYnSThJ85tYccYlHafR1nvayDI/C3wHoYZZHLVC1IJY
JxVf1XE0j6S8CseihhDRm0pl1LbTl6bQ3XyEluSUGTg7ScuCDu9bnM47Q5HUvMuX5KPVFU/Rcx/L
o6qvkmInfEc+1kWpzpt8lHk65WXjsqafE/06TET5robDvuwFTnVlq11khm+SyOsu8X2TxkzPdUq0
xgnRuuzovtGhPekS495bTaMM3yyWL8HFBJpTa12qPVQINmdj1DVQcqu1OHcNK22GQj2gBU5BNP0b
QFF+TIKmKlKRGFMckXycU40veu11GPcvVxyneQ3heljTQlFyIeNgiXAmKuBH2PA6c8UkLlCqLEc4
j95X52u8qHeJn2UDs1T6ngReg4dIWdNPtKVzKualzOi4CJfWVil/ZGkXvqob306Z42zeVWqsL3Vc
97tZJ2WRWhRibaoLYnFCqVpOR4RI/LosB9WeQmYTw064sij3ucdBnDJbnArVPl9Vss9n6BupKRt4
oxRqjffC8D6bxsGcJEXBdVrlGo04IdxxD2SCHBQ0H8D5r+Op5+WpizxRKRcu+K0OeXs7VZKeEcsV
eVUPbKNioFLmWEUaspEZ47fe6rE78zFcDV/pxaZkcRuhK7/mtVM7U0jyVrdBfLZSFup9bLi9Lgid
4xMc6epuEhUIdKFJc17OeX9ByiK/V0FZrChUpx65DscwjlxP7SZK0kz6ZoYTJfOc5mJwxa4rEnnj
wj5/7ZWZbcZ6tiRHeezVe1C/CTSGufxipYumZxqK8OXW+4EHBrU5G21AvrR13uJI1UTLq76EMnJi
oqj5pGnefAn85NyFUNxc4HTCfAoNsfptkRNCZ9RRfKw0/C0NnYOVlYWQNFWcnM8RDt69Cfuup2kL
vapMwVO13+UigD/9X8rOazluZEvXT4QJmEyYm3OBcrSSaMQ2NwhJrYb3CZdPP1+yqveoyTNSzI4d
oabIJlBA5sq1ftdqGObh2JR56N7LiD7498kbJY0eDLH/pBFgPPWlk3px3kXb786Yt1/DfqLeJ1XV
TJ/6jFNh8GTdXzXpGk2xU7pdAKfbLiKeFGKi/SAgpJmvmN7isQyjD2HPBv/NpyGAZBnqdd+m83JV
1ptd7pZWJBZqNmvNYxms2UuNyQCIPUybsItBC+f+aC099TSabEB1N7Pm3Rh4/cFbw7w7BOEg5fdp
7Kc4cefQh3ooQkNYh+X0IXGWptkjCnPv6EvdYzMGOt3TSbA/AWayv2d/Gt3YYVRxrhS96jfhLnW9
Y+3m2W4Mhz52UHqMdId+sx7cRhRIe+gs7J2n+uwKsL3Pmdk2WPXAm5W7gy+KDpSGZP04qj6UN6tu
s9PsRuPzJOU8IwGDUP8gfc7gNijLQx+Fch/QsnI9d3XsXa08/zpNEUzsEbzM7d0i1zDdDXlUqKsI
Cj+JM29Tt5uVbsON16E5vC/HTBfP7jKGd3MyLemVB0SuK2rQWne7DGhyuRWrhQYpSor6gy66Xj3C
HKnoWdVVRpcxeI8qckMri6c11eHtGLWFFw9e2Lm/BXM4dbuos7U+jH0WDjfh5nnHMXQBuizXCj4W
daf6qzmAodi5A7q8OGpa9+hVZfg0e9PyqacVWk9kOpRtDL3YI1hayifASme9yXyzXPTkzXChAN4o
DO09Qyus91/lFqUegrtYedQC7d6LQliK2e2VQbkImT+dxRBnPe63toM6B0Z58+X/e25r/v8aafCf
n3nVLP/PV/f/hFb89KdO31vjTxvf/pC5m//8Lq5+uTsjZf7XF+901f+LcvqcgfG/fPNfsupvP+Y+
/OMSMMJjDxDmP0zTO031P+Lz769C739+/qKgNvYFD39rCNlmdNAurPI/gmrxPwrq0PsvR9AIGtul
4J989z8KauH8FxomD1em75tvyP+LgPqV4vpB5BIi3faFsduC70ZSvhU0h522rTZY0idk/Jo5dMyy
JhP7eWzmXn1GcTr5aQxJtJRWXLWT0zWfijSLwBw4hCEIjjPu0a2Jlcu4PO5qXY+LuBaQ2YF9Ur72
ii+VKiEoTjpfVNd+jGYxAA94dkcPeL0MuSzqey9NyrDZhTqwKvfBd8Fan+zNEVxGMj10+imBqBuP
CSg//AHzZehlMLWBw1e0K/AGu8ttofiD5T6Kgr1Z7SsLqe3whJ7Qdcvd2k99W+2dZizsjUMwGoWD
uspJwiI4FDrU0L8WkNCQ3P+wAC775Eedus+b/BFFhHpyEHc4PjN85DuBx+v8EcWr2VtdI0J0437a
MB13epx9+4D1KAyaHYqiNIWompBTfbVWIxne5ZlbNeux7EBhXuacw4uzQeYGHlYcck29n5SbNO0h
5eWYRsNSaTRQerSsmVAU5/qwg6r2eNh+XY68ARTtqN/irqoXr9uladDaa1ylkyH9iwyxLEOdzYRr
H1JrcbPoNKaF51Nc+pozglM46cr2EAauHTx4S52iJi43JI1/DW3ptJ8Fz5G7ayzb/EJ/aIFrrlZU
KWASm6+M+FjKOlXulQUhEDxZXhmMI4KHRNnOrfZ0g4ygTKwWLUvoROhs7lOwgu6vAYPdtBy1Wto1
2INeJNAyfRIyH1z1fW7N8124Vg0PoVQq4SuBtoGr9VIg6z71nWNzC0Pfr8I6VWvuWD39iG3uP5+m
nI+dITzpv/78nb/T+CEB9V38SAKDmXin8RtKJZHVLMOL9oY1Da5BfBK93NjFMvty32ctsNXBpfXd
lmvQbs0it1S5qOLKqRPpl1c/v513ahUZSAeFnicRzoFmv1mBIHjKpftKPo92ZPDKtUDHjczfXzar
PnT+ah7VvGR1lz1YLpL/+W7NJzJ6foGnO28A9SCEPgp9JKPC93g6pgD+uBU01E8xYXr4HLRlK+sP
0OpAbadhKHNfPES8kMSP04n1WNE0lLqHULX62WFp5Vsolu2Y6Mn8MS9btGT7euqkcj4Gxbx51kcQ
5zn82nocdmDDrUGIw7p0/F8oSt+Jbn0buwlUmDGxeMFbQkw6EbVJdtvn1e2LTCI/0x6PEda8jbZT
5o09EsHIasZ2beOfv0gIiLfFJHCob1ABVBUXZY6RNfxACcCgiinTXvrZr/1pS56nGaaqP6rR73mH
iVeZiwf5bPaAaIe6cHe2Nc5Rf99oOTYeXPkr95PlqdmpBgMCYJvG1iDCa2plIMJD5gRF9BGs1HXl
yZ8aU06WOWv5nf7Qb4Ebu44OqMLtrOfoj6SGyO4euyYq2MUiG6qmjiM5WSKin2FdR/HYFYnfHze3
lWbjjox38822bgG/OfK6ibqzzcPEHdVjaHalleemJiXW6vPy0dIKfnJAoq/GXR6E2RDsun4ye9tz
g43vheffMve++dW2KnI+1wp6ZPRJXVbzlyFTo/l4a2M+c5FH7Pu1HXsuLlo4uuxbklfTst2OHvhd
h70DyOsrRbThCTejplIfNPO/2+2TyvWRUHS5nXEADhGkSRkrByI9v97SxfGDh6LLmaWAfgNcLQ9d
OTW+9YXh5VVmFSBPSJ7XXlVr98fsqIpf7W2YeeRvdhmqwrmD7mzL8qoAJC3WIdYWu4ECC1HKjy5d
Ze46FEnH50K4A94sZmWqWn2+z97KF5wt3WjO0VYGaYbOHq1w7Ry3arFHJ84nH89F3NjJNNqHM9/v
F8riNV1+VWoSwPyP8lxRV5W262Nd2+Ny6FM07elJ5tWq3Oep7c3LBYpxiuo3NS9hWKLtX5wiuSmz
xnxggMLIn25dyElqTJO4KY/053tDviu6GC3YexxBHLVsjjdbI/MTe9Q6VC/tJFCN7hKto77ZXWqe
1Q8rj8yfSwPeL03h8Efb9At3d/kRD/y/7/deUSvrgc7eHNZe6w68RbUEw/I0D4ldj/upGkpWVZS5
Zpd1r2oXJFrp2CNi8AYpngpnlXmKiwl5XiufFFoqpR/ttRjTx2UF9vDv+kBvtqNj6XZIW2+98wHq
MlcaSV6QcoHzF5iTzfpuz6sdPML0PVgcTM2WYraQTsi8nlkHwyb70frUOW1ld37cjDNmpd8up52z
uihcY3CxYop2vRXZS7+zOpie7IHj0cD2Q5CnidqlwsB9x6bIJje4S6dwGL/ZEubQvXKUdDljPUdP
nbW3KtWPyDRLkSbRoa4djUyzlk7j+cfSScymlp2l3eKXVfDfRRA9f8ShalP/PM+nEr95010tPGqS
LJ8CX4vWPtbJvNEFug2L091dWsNECESKO7D2qkcP5BSZI2+9zVuoyrrt7Vz8H083lBIRhxo5D4gX
3feNns47V+ZbPnyWCtjOPui5NX9UENNjdK+6WXaPFN+wpV4DJq/Lt6iKgm47rW64ZNa3zVY2DXHk
rBMcD/rpuQ93TVLNnC712sDOxP2QFCK4t8LCyF4A2MecZKH/zCv/n3b1zREdOpBQkR0YaRxCKjS6
/z5gVrlYU+f27pOzDX1qYR9adYrQHKGBQ2/dJIXsvWvXWtTSwSTayOiff34Hb7oV7oB97PjSuO7N
Zn7bJAwYwhbdL08YRstA/ob0fpXb0YocI/oucXnNW5z5g+Jd41Q0bzcIam9bf6HyfX8fEO8Sl0MI
l4B75M2TKHtX1H7fd0/n2uiiS6Igs/M59o8qsVdeywJ2ZjYEu552RGW16Xt//jjetBsMi+QiEX8I
7WWC994u9qKEHANAGnkho9XWuA4x2nhTvDLBuuHfPtTNWKKMXYMg/cXo8u4JcGE6nYBsEzR14q3F
Q2/tULal7p4yC3C6+USxCDhO5iQyxPOl+HjNNGwtNPM8by+Ie2XV/uIJ0Dq/2fCkNBAz5EYBPh46
2bfPYKnQmJd11D212bRS/rzzBsuKhrd3VSlFOT+FJUIy+3BpYuoaU+B8l7VJsdhx2UjG0aNTgnQx
uVg2vWE+5SiAMiXNgSDOZPpl53o0khkTarUlY7pbslUOYZz1naXW59yy2qn4qJJatdbBDko/cq9D
Aevv37qI2yjESyL8/qu0QtM4DMHWWlA1rsCX9XixLnT2MBXbDRNSNSPahk/x7WOBKppbyc/jmIoG
o72z/MUQu5fyX8ysvq/joE2TM0ZLX4x3s1w9WJLSsc2h4cAzeX4cUURldHTnUbefm1UPnDFOo5Gh
X07A1h42pLux7EvF98qmqrlZ0UpGrVutzZh4tJ0E6c1vlpRV+aFJWoWCN6lwhUN9FSmf8Sg9xUxz
N3S1Rh+jtiRB75yESTJHMZa9bu73ImzWYo7DavI3hezYt7rPPBfEBYjzzcs+Mk+W3IKWMuMW2nPP
sgy1K60YA1OQbTsKfs73tKsMnAAAas6rbtY2t5JPWnBjFVo7xkA/HDJ+mQHv+RGgSdMUIfPC+7G7
/AsO25qF0nDmMkxexI+Jt6X86iDEnqb2debQUs1KGCDBLmax1lcc9KYDxJhorjp0MFzDzj2vqLHx
TaOlYBM4T6uOE96GqEoooQcaAnNWO6tlcTmxZu4wHHXOs8qOHkxAKsu4qUVZzb+vgVtu6e2EyF5N
O4TGQdIf8qmlH7FVJHV5HOdGLX/jpnnt3h218Yysom0LuLCiTGxvlzYYU8WDlTascR+PUDjugvPW
QHOgqU9Kl16n7DjJ6jm07mqoUrRYcTpuvT3vc6sIs79r5gF3jjH4e9H4gD5Nr8HNEEWmbyugmIP0
qg6bqh3BR+ec2vFiCVvDKVgFx5IDCo1aeYkHWDF7OiZjnepbv03LvMOziVNje2LH6Fb3+zoRSZSd
7MrPTfvqil7nGFEYZetr9JFmP9mBUjzPOu1qOe+L2cOzgOCsxriw33Kv5EJBOphB4TLdXN6342em
PWrO7ZSQgfktl1PZmixTuaMAUNi9OrfQPy/c76onDlCE1CQU0KrI6O2o1lew2KJps8fz+QFiQGtn
5K/rg1xW1EXojRcziQirzJgj22Bmb//8Ht4dHmFgjg30a3iBSF4w9/jDuNjnQVvMgzU/2Njw14fM
bhE6bg3DxIuFx4hJuomyimPt55d9/Wz/ghZNGCaSOfq0CL+e+0Y0ioUAvCpSw2OW4+FJT04dAcYD
ebjdah0WsS7ZeO+gVYrsnYNqNUCWHQTlJm+jMlFafzYSlSm9WjDQYuCq+yoIu6OTLjSuVxjrPd41
+L1D10dVS1Sxs5yqnx/TTQ6Aln1hZ8VychGhls4ROrWbGH8Y9ZzqlFO6Om9foSDL7F/MIOKNKZI3
DoICPhBSXjEAvD2okCQtS+pX02PUaN8ZvhSrwNn5LR9GSJOd1zpcNHbCZaIgNPnmGuyyFdoZ9jn7
LXxWK7JsxM2+NJOqgx5Bv+A5s/mBtlsXNKno+npVMgNPBnQozr9YWGi0hhs1OatYDpE1ALDGPl4Q
3d8GWLvr/JCplP7l2k+ijfYF50nPw1aNZXoqx7PKXHzvA8tf5S1cIXeCCH7Nhv2YA7EsNyskSlkd
bKscIJudhVMo2XWZ66xdHfcJul7MJx2JId0VEz7yp2PA6eu4cT9GkxNC2XLeTCVy+m0zb7lTCYJ+
PruCqkXrCZrR/GJKeNvIMgD6JjU6xKDqwjOanuKHpV+MKMqSbYoePJHPc/c7E325PujMS9lrpmeh
emfFLHkaqysMivzzPfB264GE2iwBZlHTRr9rH9ueWruVdfgAwFzpF3ne65tXBSwBN6tmrkgDT034
P1/Xw5dLqBjKROQDbz43qgg/X4QWD7awuK7oRoPjLm5r6uO4ekDpQSUd/u7n13XeQFMhFgPAKfOJ
I0NyvO3bqwwud1i0fpgdlj6fUfW1l2NDem1XKVCZ2960Nbp667AxjXfyU18xs+XxUGRbPTLiiiIY
rjE9IDaM3ZE+6HcghnBZpl+09m8t7KHrEmfDa2HWID+GMv3vxRGtdj3lSMIeVlhnpsSwzMxCEIM/
hn/SAxRptHeLOhk+F/MIZoMGaluLb8x/BG1cX0aRpFsiDVeYq6po9p7XIWrfD11gHvTPn+0baIPb
ZQ6SqJEDgR35ndd67O0iXHF0f5LbtlJI/Dwzq2gV3sZX3evBkS99VOzRzrn1drLh8zhZShfnb/aL
m3m3sImUQabElGj+F7w1sJs2QaEQmh8aHxWrjO1JmObKqAS51hhqDrixQeT/8vOH8NY5z1MQgWAa
IiyerfVu7I/I69ADhrSHNcCJdN0Ms4Ffm2btkXe4CsEK+FzbTjMmTFFmbflw6bnS0TMHxsWqtISb
aaylk2tu+4LI1V3vbxMwwWqAUHfe0in/4KSZVnoPI9zSOAgETzL/++cfygRA/8gOhQTeglCad+uY
fuHtdo0E0T1EUcwPF0Q26tDrf5ycfguzQx5opIlXM2CmbvZN6fdlepU37qhQvtokTah9Oi49n0YN
rkMrODO3VC3rGLjqUXciSKwdqKzvWTtbjYyusSdW3MfH3l/tyopxb8tyug6U8EsPH61F8/t5NjnX
1uHcLLgIv3kiucgMczAA6rz+wTA8/pHp0Jdgk8FYoPEKcOZW3sm3ciE3FH8+ztED8h83jG6mfkYF
qluFbP3r5XVo0maYbPS0mRc3jk3rMb4IXKZ8uLRyquE4n3FpEDaTvnLBkqs14wjcIxGu25DZiaCU
7a7yWnN/ZP7IbTkx54U14kn8mhicrtPa7lqHLnilG8ZWiDJ1+EX1e3faQMcSXwywK133/dr0JeoX
EZTqYW48s0N1C/L6tcqSiH0KFGyeYeBUiboekeP/svi+v7zZFE5kSzMqM6v/u57Ra+UFMH/3cIEy
hYs1JN+VSGq5fv5KcQlZGr9slRKlIH/x8d13NyCp+j7BtLii0VK/bXwyJYrC0f38KfVTM1UVFf0b
GKmXTsW0k0ui12jP7Whmsx7IgRfoasEaOVhR3zJUXGYzy10MbjhRkPnLpLMMjN+cOYFLO48jg7WU
jHKwg1g16TwVSERer3pZWbWojL+F4AVVy6stmJt6jiNbIZjeK2cLrC5mRqVqEA2F7b22flEh35Vr
Am4izwMwMTQ9Eql/v421wqQxQt5+upQoxhHBK7+Q1R7jav+13DJqmO83HqsFM3mzPiz18MsB4G1D
KnzilCjX4KSuSR15MwAkzlrJdKvW57pRpBPF1DKusZTGqjpGIevx5/XsnWdFYLnxccYTC0PnD4T3
78++WNJHpzqlz5nAn+3tHBt2zotNWplFy9hm0fwFUwUKbTWqpIeEptZV646UBYpWnHUQNr/anO+U
DiLAxuOZfhBu4P2RRW6Q2tq2zp7TKDWVZPNKj+O+hEOj/T03aCiOObg6a+KZ1KttGiT9es5wrOHo
kNm2mJMXjILH6GPnKO/H3DJv71wo65SIqJegwObf4RfgXTz2KEbtGhNmbejWcwPa0zuzC0di1daH
C6+Ve6NZ5nhvWBKVE9F5xNk4Yx2OCMjBuYPyPgnu0E8qGw+IhVx6P6K2ZGv3QT4xvzYTurbyal76
V5xjiEw/64ja4fbCyTLD5noG737+ut/2Amx6SGUIedyB2KjtN8uLjKscN8HkPl0my3oI1HxEQW90
+IE0YVmyY3v/qiECD/7XuSk9/nMKBMLYJn9cUPbeZknZC7JFN5zdo8KFbIVxUKSNgPQhKrCHh1GM
Pj1QaR75qBoXBPnpAVFO1n50z0SI7zFruVd5MDjWV2cCaQBZTVF3P114nQtlOSO1X+a4DsgOyPaw
f2zbXZbh+78f0mDZUJ8FWSYKzlfbMLHNUk0BehngmupDtRCMCMfG0IQ0+UKzVKlnqE2BIphCFGXY
Ppp4MkTn1wuw1VZd01u7pYm0M58IpEMqyqyC5PCeGDSvrE9W5I7uFxhyAmUOm6y94KXUieQwDggz
G8tDMmvUNre9m+jMPumJWejDYkMBpXtdZV1XYeku87Y4VVvUJPeOOSEYD2RkLcO+TGaEjB+2YYRV
pW3KNesHOFOnJX5sGPvt2h7ZI+veWxJszIeyNcbwWI5juFq/bRv4FwYHb0BaELc0JNazWGxbwru1
0bBVx9KETgSnHN8JxZ6kC6VpyLTaqvSQzyOulXBR1Km6mMyRleADC76BF2XFKa2SpQ/wLzds4v3Q
q2UNY31mknMfKJGLyNUq6AitjRZ2j9cDp9tOeVuWNjta+gxDPcrkbRqeU/CXwruxe6R/BCu2RZH3
wH1tYI/oVcix+TJl62J/jcixCq8nLNpOuivXpJoyovpCc9Bd6Gf1WiTyMJt4IUOZTFt5N4edwf/O
sOuFk4/OhLbFK6XyqD4Bgp6RT3PbquwMkjVPHFQjfc0ipzoGWBrmv85MYFo0LM8s8BcOUX8Dth/2
i9fO8DBFaBW/arcZF/+9xzjJEToIaDZwHInc7M3uZms3vu908npus9yb46qLiPV6Ri8fQOySPphc
kQUaSZ/gmhbn9EC6yUbE49VSweXvV2fNy9tWUQX3Hfje3bKoDix3ctJnVPNIxtDtk8znBvU47rJV
EFnHM5jYzK4UaXkT9ismmHJXRWq099PA97JT7ZZW+7EokZzdWB2w7WkC0Mn3WZvPX5Kx3IqjJ/Ol
PpAbMjwyLuXtoQfuRFiuQxrTrvXdBcePvVbH1kuibt8nKaETuTJ2wr2jytW5jaKm+2AFtA5Ee6as
N6yHy34JU0lKQhZ2ewC7NrohP3AM0Zs1wR3DRRMdFmCTkA9bBk8of537aRAz9mftuX86fpTfVKsc
faj3oPgw1NG0H8A/XtZ6TeNSDV98AgVeLMctP1TCIhpAK8xTI8F4dlLP4NUZzPpdz3HlhvtVIviP
doU31KN9BwZn/RXNqXeCoKv3W5LpQ9exWAM5hld8VgfshiE7xjrYkgmiyxgf1wTSHOk7pRORxlEV
bJ/tSuij6oVod7NTjR/nvO8+JV433Kdlqo/lpuSjCi3vlER2e2iLzlBxUja3NFPNyRYEwDkaCw0Q
VHCPKi+9wiWqnm2cS39sbph9TkY1PGzWkNyhhI6uq3FQZTz1o9iTh+MA3C0aL2AhOPrIhbi2PTXd
tkW+fmzd0TnoZSgOJeYRcPe5S3F6O9tfXYgutkcW9KkWtroBZc8+LAGm5dgaih7rwaBv7a2KnoCN
qxsnTeSn0NUbaS/IEeIyrcJbeyrEZ4JQh88RvMwJ3Ya1m+WQXMlh6jhNGr/eOVZtiRhtnbgS+HOe
OrU07Q7cGQJjm60vqZu3d1Hb5TvfcdWTU/runlAH77QErXvveqm1X/Ssv5dD0n5N/RwMb0ssIk/w
aow6cb46UABXQbuVV14ut4/atdS9n47dyYFau86WQuFf09tt1eVhscuHVnxCahOuB4Q6DVdxkoMF
PnDbdWKLizAcgmNYlcnfYbm+RH47fXU43k71VkRxyUAYj0pSD/PSfhYU4INFGNZHmQbBlafzFnx9
5AOktS+fQ+ZOWuyFKLh9G7bNl6kuJNldfdHesTRzwl26hX3iNrsefJYtE5bOXQoQ9WXNhXXTu0O4
S5gfryXl5KElQSjmzGxewKJ03Oq5+JIhricyyG3WT71cmh0RpA7ND1xGvCyzp3b1UjVfKai1F7v8
UWBH4QmiYHE9IvCs/veNpNGj1F1xXU6YDXG36vIBjk09LBw2sUYJdJqQgMbh6jVP/kKKUZzUrVOW
Oyufsykd4xWb4RGvzPiHE6jmQwY/eLCWeg72yRzgr0jLJT0Ab7wQojXH69T+hkpeXSPJ/DaP3otf
1dhZpnI9WlNQ7nTkksLoB5117ai+jO4ikdRXfLDK20HXdB/oKLLoWDEbzfu+dzmSM6tQGRFIHeUV
y4WRWRX2l8GyVgxHEimx6Kw/kKS7GSYFHA4xd1X95WsM9EVmidtWb/2fEelLNyXhumwusd6nwltu
JvwoXdz4st4zAfd/kO9i3zqb9D/Ds/QPddLbYt9kpTqSxOG/uM5YD/sksYabQMkAuSlN4Hcrq7MN
5LTD+Ta4iGwPmRzz+56QNMCvZOz2HYFETRwFUZKFv4t6CXfuSIBG3PCEb1CquXu7XdR1pv3xsYWF
OExukeXHmYz+x7REWhI3YZ3wgchgslEBPNK2W/hIg/Z7622Unyj37tBDIJbnwds3C1rhQ+hNNeE6
g4zXVYdfEq9NP5epTQ5Ei+hVxzyF7smJCnkkbQVZYZ4M1Sltw/xPsh/Gq8Dasq9i9MZrgWcL5GTJ
dngFXaLnkiZhaxJDd4Sh6m9w6zR7wHjoBVEmuH+6/K+wy3qiE8LwAbdLhHRakLFASsaumkd1AKdN
b2s9d7d9vn3gxr8Vo19/67XTgHBAc7WlR+3uPXUYQp3zb8kuuimFij7kwSoOWy6Ho9cvaR3LJe/2
hbTknehW8r06+08wOHG7lmuwizKKUD3ZNjpi9u4+H7rqd+NfQ7wmiayoS0VUipiHZ3ygFYxLWeYf
rNTCe1GMBAoO63zlkw9xbVPNTgu5b1eCaxf7gJC+xyzEYIBUKrKq41qUeXMq0zArvlu04PqlH7FY
1QeN1RFzvnYMtpDr3mQC+aXP4NRpGjViaJHI0UW6UZqnE3b3EsnLZQIl5IOB+AJPXGahcWnIBsEc
PhqOp6SgoIw5j2ihKjNmnax2YPgPCvqqinYrEb86fyEYxGBDBSJmfkSesW+aKzMqBa84vAZXmhrs
wROZJLGj4CBf1lyl/W+JxNQ3x2e2LtLYpDza/rAvrqMGO9Y39qbBG1eLgDFCr2tkGfttmmd9j04k
Ha4G0pU6UOy0w7PNrvObD0U9qXmK00iq4kBUcZkdSAnyhr1lNYaCSwg0/m7DcSY3aC6d+pbwbFo8
8pXt5Uh4dtc8iIXIs9+VTMlKAeYgG+cRNjpxnF3XlZVr3wLQrpLUDFvgJY4nNBGodRYUoNsh8U1U
yzoFWRPrLUHQe0yWgoMrZkiXI/DaCv1QnYfdIqpIADyHLKBW49vRK2PSa7LEo5gRpFbfUcyUk4pV
Zo/yr3/IKrcLITYJm6tvZoj2jQDCtjslZeLV1U6JUvtflipPkr0ltF0i23bK5tNFVlrjMGPStrsU
F/95Qo463YfMIJmx0mezM/4N2W80/zahzowLq8T0l8VlZ6KjP5xb49y2DG57UQXV5SISCqmpAg8X
qumio4oSUfn+IfE4/IYP9FIs4YVBi5neqSqDphPArglA06E1bukJJqDjmvnsMa5bGqrxunrVjZCf
BKF6xgaayjNq5K1HWFAcWedmmodhAg8g6drkNqIKNn8H42pUSxf1cru4RlSX2YthBe2Ko+PhPEd0
a2OU2Ubnsf6DKPZ5AyJwzRTU+cG1fYZlg6w2axLXgstTPN9NSWD+eCRww0D/IyMdv/w8nqvZMb92
SOukqUzxCVfnOgtmOVvXlZixTlG8eTTtiel7I2QhmYm3+1tFfoBhkrm4n4GYF5iK7kaTyLDOO9fm
8K8PE0JK9ulZdN2gNRyRlmRr+KpSbYOOzQhoaG41AfzjTW1YmdGzoTFoXQfJXumgna4F9kAXHihk
tZ16Qkum65TAOf0yjcLwM74d8kAwpRrkW5FbAqySukwH6kCeSOl8R4GYtsDaSdiQVxJkfqFfkJ4C
q+DVVzj9GdbhyskNa8YReT5JEHZ9clrM2ChFz8+qF+662ochsGYX+gy0nTd21knPrqsz8d0illpk
cUMiEmuj6NXGi4mW9HX5NIOBjpq2IxyeNyLMypXn13ThAFOxhDDvddJq3ABzFpkXSpC1ruRdQQB9
hes/h7lq48CreQSF3xv8iMnCcIZk6zprcaoXVEj0PkmJeWyXQx9zK+TnVjxjpyGlC85vtFA445Qw
S6/fQCe+bmemk2w2FbQ7m1Wb1gaY6sVnKEPDLyvIHDvb5QWTw/2ayjWcIHgz85mmTZmP7RTC0D5+
P8/MKKuIMhvXIfzL+rLCH4xfySbEyHLbRjnlv/Jr43kY3SDIuYsF3nncJVIbnCpDnV+cem/wrc8F
ZcF+tpGgdFTnKCvq44TBZP6TqS3/0hiZzLIrhsgpH+2smtDMrNhGjRaqL8QLeX1FdZf7qBOPA/OY
/3CuJcofDM/cvp4wKq2t/Au5FkTBxLOygVxJnAFmOG864m/NM596Ybg1YrcMalbPuXmibqUoFBfy
tlTo0Ol6X4d3nFwsSfJSjIQDgQwIHEnXtQ94hznd5b+FwK6Vfy4BxNK3NqOV/kqsoxn0BxdVtvxn
075K0s4o0JjYktPO76vMYASdcNUjOURJ/aVzoTKIT9ymlfzHTaAIynfnenSBLIvX4oQGx9xORQSE
Pm11iL83CRrRMQ++4r9dtMBOnB/RUJZd3ZNLFm4Ja4Hxcf09IFeh/+qMbcqTEmdxo36lk88Y5fnE
LqNA8qSaVbwmAIYmf3/nAajwl0tiGwJyaVKK2rlGX4757b85O6/lKpJtXT9RRZQ3t9MJSUhA063u
xU0F6u5d3vt6+vONymSfhYiAE+eKEKA5y6QZ+Y/fBDkwa1Rszr+DhxNCdTZh66+fIs7r/H6tcOrZ
TXis9hYII7aEwWGvFzxAS+93tZTBrMGs5BsKWoYm7UbMG+S5ShvVGD8sWy8LTYXzIP9x6jBCeIpR
nXSvk93KRAL3kku01k1majvThZo+xIgPuPweIyr+Ml4pAtB3tlSxUIkVEFxk8j+arpWbV1waKLuy
/ewLx3XWL1w6G9wuZht30YteiLHG3JgHu2dJA81CACfo4xxnXFwUbfK61HgZXaQj2V2eLQtLooN6
bH/x5w0y5v261Shlzglu/W5FPd8UuR9cS6/aWE66NQ+94H72S1kJgAal5klKk7VvazGhYU1i92mQ
5+Krykpf+b4McNWv/cbH2GLpic54ZrLaLmF26IOOyROkpgx6/bJ96D37SyNk4ubU9YksN/4Sy/ac
VShrIWQ1gVR4wohcPyGMOLhGNAMN+JQ7DFKK34ll/6k/9jh3L+apxzob/7vpmiJ6KLFqj/aw6++s
AblW/bGO/HWls+1XDP47UP4C2wgrAM2ZH7B0Rqf/OENBgH43oXddo/BUOGXm5+/QyAmZZsdlmqt0
3F5mOaI7Ga2+2Thpe8ausR3/HkoLT5/PTu9WbnbxzHkLlptlbdIqMGkh82ScCp7fazNHQjRHoiEd
b7o5Dn/4JeXjJ//YcgxsTWT/PkD+hAMoF1cFlCOvg6IH6AYEXUt5gETXSAXQ+sSUvGAF4/E6dVdd
bV78vSh6HRBcNj7d3JubvQ7Sk0GztmnfAfLTdHpoYABxafjG8X7c0dwNB2uVqnTLy2xwpLwsSyc2
jJC6OZpeEiddg+Kiib207ERiGYVYENt/5GO4l9FtVjNZD2M1oet0Hp34KcmMFTPbDvpy030ZrHXp
rg1qhnm7dCh2uAtd6Tjq/Wd4xTnjK5T9Y3gdDZckwWizuS+i2eOJ+cGAC+Sj6fay6qYQYynMVt+d
mQotxpPrp0xV4WYXC+NaP8ACxwrejkeZya81Uy8zNMcRjJ+ylSa6d2kVW2AIQ6kdeiOHCEfHesgx
Vy/6lOGSHmScyY2WOPjUJ4f/JIJY2ah6tlI+EYdw+QlNu3xGNvsrH6wbQ8YAP4HQHsWJ4Kwvk6A1
kUWCR7omR5dPRdF1g/PcUPSh7qxzQz4TvzD5vaSp9nw84zM3AdGvkGr56BkHOOiPY8UZqrmv/S3p
YeCPVEd0dVYbJvJ5L0rfAHGu96VCJ3WU0bpJX/cQ6cL72XCyYLh863yh5uK9WEof1VG0cGHNUQar
HXGOZtm8DQ/8x7tglSqTxhsq6a4T9oI18iO2roXdfy0KT8gwutwFhOl5gfS20um+wWKMgaTHTN/a
0uhdIC3zl8QQQf/EDDKmx3CX0U8sntLZwcXthapMps1qx8yDEF8Y7lM/VyiCMlMiBBxcyBojbs/O
5sJy4p2iIfAn87L2rRgRqL2NnUCIdBtg5ILPgLnXzSX3nRz+hB4z+uQBW/U4gAx0i+/1sp+ptrmn
eJkQo/ETvepj0gbdZ8B5scx6+h/qRIotpPQRxzwdeWZqk9dzGkGjunfOxPmtU425jeCJZTzNyLfm
4taYGY9ML9gGsTU8K24+g1et5W9Vm6eMgykHY9juMN2UWhhDAVl1dcvPxTCLBzOorU21mOsRWxbv
opfsXK3tk5lO/GU+L0ftkOcNP6n+c5bGbns34Ve/WPftUX1jXL7zJUbrIP15TDOLle86ddBp8pt6
0GrIRVSGPCP1V/ZcyD4c8AjYAMxK9s5vb3OyZXNL+kFevumu4vwKlZy9fh8MWU2difKeSqpmq95A
8XCbP217FBaysad+3eIYE4E6t0BOZnLSY129B4dUJRkW3sAu34eJXHpwNFV1ya038ghKC18VFavs
xfon4AN5RZpywIFQNmhr8NIQznDoJh5UBTUpuqGV+/9GJUxH2fsLrHcYrjUmrFxCavVSW/SwLqVi
Bmvh+7R0RF/y2K5AAD3JpPyak/bp/pLG0PqESUWTjxLqKIGg6cpQV/uArwANMMpDlLbvCABug9PJ
szc3nBVFoe+KNoCjnQxaUx1JhaHL805sMr5o4SkV5mwFgqNE29Ky5O49gmVoGMAbUI3maZWXsSnh
ZAOCzRdp0iLm68Jw0Yfe3StlNGpO7jS1Mj8nmPJ8phzX5FqOGkZXixhZw4S8CPmn8U5jvEBgOum5
xfmLahxFhCz+41GxKdAmcUIQzLMHOhgkp4DthnfDYfTAhtRIrgyGLYeko3+/rHjtywgUsoPeuhGX
U2W6PYkSnENSBFCUYYqJq5iSHagGA8Y/oBH7oN7SJpAiT1VRg7uwLOFkJ7Va4rZyvM7VSlHk09yC
jVLexMaDpXRodjVw/pkSJHuyeCuunOMdaJka6/rZGamz8sUKbtEzTtWaa3aQ2zdFWtXCVYeEJ16t
Kp/iGF3oa110HPkDFjJ5vQruMrP2gMnUHqr5wibO9ji6zcVg7APEhHQqnoOpNPfl3JmYJFL1yHGm
yXthOahSm57CwODx1JNzxGbrBp/a7Bu82yfZCYNlkTLWsktpFGt8Dr/LY17ElnCYj1qPjXwT/hdJ
d/uLE+WyeGsKBHIuWd/VUSBUq7x+1NCtDgijK+StB/4gXBrcJlN7fcLACOX42VcSbMumlscahr4h
e5yrTuK7bTaMRb0AQYmWukThX+oAZBAsB7/DrS0PjHhylibUmwjOallX0Ns6jr/fkbLtrDomnUlv
yKRgHeURDU7hBiURf1MZbfUVZ3Q5DmhEUx/pOYvJ+NE/kbAk8IJ+s4XS/DJNOSWq4aAhTPTIW9+/
QCeGvlthwrZ+0pBLm+RjYENhXs1b6hvySOnCHVSVYyAr0hlKxJGHV6u1CrySKpY60YPYR2jMgHGY
zJR+DZfhqWL5bj5xbK+2D2UHAzQ8uauYl0O+FN0XNPqASaF3RyVo0ETqAQ0oi0HWcUyxroT07f38
QIoJtYrEs/Uzkg4jGRiket0LFuzDsrs1rGTX64hM4f31fisVTnvUaIkkwHDuUHhKw6FOysp+lqmq
j0qOv0jZ0Cglg16sghpTLbCuuJTDaa0qt8YLhTWfVuA9zT1GjAM/ISxzwoGNFFlbS5V5uCEUdidS
PssL03GFj48v1njVVzugZeCA6a+GKCLpLMsNJf62mv0dHODQ2i5gdMK/K63AYV7CjOMHAkOEGQxo
LpUVujFGXdjAFn51cDnjrpjEws1fDuBQYXmaVFsckyjIgf45lHaulBm96UtxLDxnmYJVTXvnMi5G
yx9dx1LGRk2MEYsUqhvhAYGX7tyut/cyFHRhMiuAfVeVlCaGUzken2lCHeIUo8oa0i5lTTWQvgd0
xMYcbtPZoWsDkLD7oEzvFg9/6v/l9ju0hbkUVR9YxxF/mqzKTq4Ywrlj8Rl0WQpzuFkyBEIThmUD
T4zGCGAoKvgQ1yYwqw46wDE609LwO/7jeHAaSQ9yuW91Zm5c90DIMDziMzIYNizummmlJ0WQVDQZ
IjBdZp+LuJMHA0dVar/B7eRo29fpFjAzC2fAckkDEGoD0EKdaB2S6YoHVJ8N9J2OUlRDzqYCj304
mrzCVFV94RrUNDEQQshhoN4zOYeuTSWYwjI5iWuemwUrrPnFSKGNcqIk0Q97p91C/kHN5FfltD+1
qF5W75mgp2iIBCvd47ZM/117kxrqFmCtnP82FrBrCCO0/dkLkVRZyYQFTwD1itq936fpnPvECv6L
/oaMDTI1QI6eOWpb5cXHEtWa/hxQULjhBcFcmoMG7bsTXNsYcOhun4PWvwgaZT0NeVB3j3MHKSq9
i0pO4h+3dJ6ceyI6mvKlZhjhAE9b96X0p2i++Xin09fMq80Hjoc69dAs3fSX2XZ98xxYTlzdxTPX
B4vKGba8uSsw1Nq867Db7h2YXzp9XHvG1q2yYxzk24Y0pUd7z+cLqQM2zKDGxi7US1h+oZu4BDGc
Ri/ypou5rPC/nCFdHnpv9huQGs53Fr6gdb1cWshd/m2krTedIpssnscwK3ezv7lDNI5ggCECvuzm
louBCjRrjOnJgD1cYpNXEjvKEKMFuOLFSSBV4SDUM2snoFtrND7dw71fNlhIYT7MqOoglrnruclQ
BOHSieeSz1GT9cG/mEwD50LeDX6lMRW+TaGdFliCPVh9lo140M44fu8XorrK5UPZEFb6tfFqWC3R
nHrLo2WRiXXb3M2uJefIfJflOUZssd/PH1pkj+19B+LpPkXl0BiPXjNP7d8hi3L7d2v6fg7Gabjj
9qXa4TsVpHqsM3a+eG1iEGQSnxK8EodBzwmi4p/YFtK++oZjt0eKLENEWhseG3c6gjX6e8aoDpzm
i7dTXgGiTSt1uBbXKOAwsJLEeA8zxvY/QpLhyZx6N9oaBx57ARoEJZgzg8qSwm6/rbcTfU1Q1EYt
ywYkFqZqqzYKXSirEt8+lqKswRvozxCkncOBKpGIrhUkDWtYEEBbSbAUf5OgcTDglcDx4olOICWU
+hDicGTTYPWT2lx9imUdjidor2hH6F5GXjlLyAxjHsTbZT1kdXrDUZCnapHGDoalsjZjQcxgDUKZ
+FMDlJ2dgyo3EJTY++79Ec9db4YfVnevjfBajBblZpYFckTasaZr/h1QkzWYmR6F6P+e2aQ4Wi3s
Al+HsGma30fSv+rXbCz8+J8Fi6PpfjWJiviEB6rb/I9qb6q73TTuNCygvYsRcQLOtiUDYfZKc7Rp
Bg3lC+qmYiORJA+n8IZeFDNZLM2xBPXIKjj6XtlRlSTcpA2HA3OVrH7vTXkb3m3rCDUzNm0kox86
a0rK7Q7DmhHVzORxnBjw17CWgZJiqosPPm7/+18ThQd+XT5EyvlcFIXEFjtjgSPWV5soDMu4a4Yy
S5r5t2Dg44PuHVQfK5ofU9ArfzYw897SJjKdS5YlqK7PXUuWyGmtTK+9Tn2HQSGkKds4d5w4m+d2
jTrITyQrEqa3eCFZwpRFN29c0vIuGjfoSZC8g+iG1Yv9uTCNznwmDXe4oBwjX4WAlf8UY+a9jCF2
rY0dTn+z+YztJdhNGrCRF+PQvqV8aRmk4yMgIszYfm6Xf+cMDO4d57rmtxQU87mCJv0Q5vN8nTCY
n08j+LL7T4v9Rn0ZUFb3d+lcrn9j38s/hru9YF05TO1rl7R2/36DA3QJAFM+917YPy4Yfb9HsOLQ
+F1QV91s3CeffW/NXzeU1x9Y3Urecu6mt6yqnD/StjfeBTHrvOc22/wO7+qlR7fgOOYXNF+samXb
jH9ShiQPAy+/7E+xRCBdErie95gwRv+AQa8PDsbzsD76CCoCLQgeXtEO9istiMJ7sjnmEQoRLLl1
Tmlod6eeaBVkjj7WuElApYfd8tL49563ZwV62DDJIYPZw+teVzCQEtt3zJNL/w4eRZku+GXjl2rn
ZvcExZpucR2UdnHJOSDRt+ua+6DKnEtuOcv7PE6sv0KzCb5Mi5X9naVkZMN8dD4sq8Uoi/z4FrW2
CX+pdB/sBQvO80gDdT3ZZtw/WJbd/Ie9jZ1h3ofiP4bl1kRDMe846v0xVX76V8x5CDuVJf9YmxFe
0fYY3Xmeud4cZzW/2JWdvsSZh0luVGS3hQCX38gsLP8JFrukEzvZ69mo/e65dh2WVLxU5wsMu6q7
c6og+2dtDOvzEA7pei1ms/8b7itmaDAbAQBdzD3JbC4SVpa4tdZz1y8xSRXdRqfaKNrncFz74WpO
dlVd5qh2IJqa2XwX+MHyFZ/fpMHudTDPNta5EENW9zHH9PTJY49/3JMJ3mC6eZ+tuitvUx7jfERc
6b1XVwmcyHFZ4nu4m1NyZV1qPofTlrxvOuQa15YK7tOSZMs/djsmNKDnkI68k7dDf+FGnM+OyPY/
khe3dHSi89A8t8kaP/G1Je7a8X5DMVT9XRrO5v2ehzOWNfzGLZT+wP9k7Jlf8Zqr43emMfvTH9EG
mcl7Cpc1CNIrx+898n/3Qt7QWuB/NUOivyvdFEIvTg80UI3mbEypPYFi4KntXPcNKBhF+Yir814k
xfhkL9Dw76HntNY9OFphvW7bGK0Eo0VL6L0kM4yO6RRYzDbWFhvImMoO/5fqg2naVcHGz4Q01+pS
bERE7IT6EG4y5B+yYi9gEuHGXlMPPkBXZn8v+225VCTsBU8ruep0ohuUd++XLaG1W8+YpNzZW7Z/
bMae4FOz8IaPWR65TXnGJCzF+W+tjxhPkwb7uw2tWnNuS3pFFzQR43bHutuZ9wyD0vmYT6W3/1L2
/D1PGLMl1/Ec4IUAkgqeLW/UR53fbZYHk+udY6HMftUHxJEd7ld69jeMZLF3cj14hqhaILRAbfle
XWK3Wwbrulk/boYZre2/tPCGrnzBFKkqvv5c2oDPyve3ZcN4tpkGhI+gbRUfmO+/zF13O2yQ0n1M
G7pM3YkUHELH4bu2LWuyl7rz2ryr7NFGeFcQYzniQdtauUd7e5I/2jJu+I+6peiYPWnuymiAtNdN
/t9h3OXFmDh6ZxqD+FWi7nB9/4tvTw5/hzWxQD3YkEh/aBpdmHWPLiJUSOuUE6tpXyZaI/xPJHE7
lxGCoxifLSaQoFv5NM0vrHf5vl7nHG4kPEqM5LFSztSFksMhNxastvxynJBP+oyRLxFV99WCN7l9
affdlNvjALOaMOycIeI7leFXjaFRT/Zwn0RR+UetHsRCvbBuf7JKhIF7tq1xMp0POLbN2fZQQX/z
pxvzyHO7R38dMCv7lGBzwg3ULs0R9+r3RcozywhG5MbTiCIB9+puhh33bjNzOdfhBZ361TsM11s3
xWGKM0bCRDDNMoNxBwxrX1LywKbifdItHS9sR9Cbmfcp8r89/li6fmblt2Z2y3g/0+MSh4m0XDAD
+RRTCflf4jKUS8mc2sO3qcAeAV2HfgdM30E+snWpnX7T4FVkFj5mKHWxDGl7BR3fHecZGn/YrueI
Ey9mp2Ti7BShRp/I9e24c+C/SUbpUsX3ctzmlRur3DJ2HQsHsMHE3MSRcBaBgkN0h9x54zWYuqkh
ZKCQ5MXYtRVNBpl2HAOqS4MpVp9e28bteIiu1Q6MUCyEncp4V8S0j+qLNi7i9GiZ8UNmmk6wvsPA
DyenSzIZwZA8kYSAUx65BQn02rtiy+YpeG7Nbl3T32nNVnRqbL/w+Haya0eeRhtMtCzvcQ9jZN5n
Lc0/FAEhpxvzNGPt7Z6xQB+t94Oyn8TpD6nk0zrmnffOyKM1uSa2O/jZhxxeINdIdGTLr/5iPh/S
s/9rSkF8RIBUiVntuKgafGx5vp/PfDv2lGvZfJxRALo9vXjbMXBsrmD416eublYko87oA6qflTsg
qIWgxaEyDN3SyfIqPEoaW4wObb9FGfBiYJcYJn8tMUMH/MLxjQgVuHJKKWgV+Xcd7HMi0eCu1ENz
Qdls1MGJ7YgS7H5tB5OnO2NERW8M70j5Pm3ICg+HJiXpIgBFcA7EzXVXFrIeH8H/S1Ef+OQXQCKw
umvqwhSuTq09Y82XYJaOexfgL6UtVO/WQbSjQ4QrYxYbl3IcxM9GO8p1eV3i/naCUxcxlnM66XFw
xTVtacfH0rKcKjrpX9zssjNgdI+M2IqSaQ627oKEx+UPatYxrDivBEtNfNsh30ycliSG24oDOo79
jcGox9lR/VtqoyuAhHFYE2knSIQ14vYIUBX3H/a2wD0VUnRB6PbvdR51gK0wbA4jp2ZIs6Z6pCJe
Gwz1/U1Eo1o7OuxJbGTj2agmgV1YO6sm+eD76LgYnW00j5gGad2odinMvcHdu4/0vDyre4dER1yT
7G4T1BNxs9PHF2/GyQJ2BiY2/Lo2W4ztQ7Ta1VCSrGftKKX1YzYZftzMQMM6aOnzxLjFUoF1fv6f
wZIT7tUePA5397WkmQUiKBDsLWLIbQ5ewQZGeg8/nwnfa3XxhjAdvKf5Hmz0Ast+m6TeiyK0ICLs
OUE9BnTZHv4Bin+o2w/aH0OTPn7+9d+rY/l6GyiJ4Qq8Q7zZD3v4TH+5qYiRedZ9dE240iJZ1eVP
skrQQPRHMqk09Pj/Yipgy6T/70WBCYndnGc5roP83nmrYMSCJZCGY85rc3GifypHBik1acZqYBrn
qSKObLnis94wV6JFVGlpRlMZZy7FltCjFeunOMg/ppQTlX9K+T2ma0R3hnmnoAfUgqJOm2gRZV+n
Jkyq+beiqGVL05ZfGRuwX10TFm6q958/dYxP3twpmxFeKKzn2KhhU/NWmevSnEZoOyYf6qTBy+xK
ORLWzY1ShGF/1UxFwA7ZaeCd+sgX1RIeNWlbkd03sINV93bYFV4OtYEE+vcjZ4X6FvtezpxiuqxY
aTszdGPV0NT9ANX9mUoYE95F87IUtzVwsSHFlTOq5Fs1a8KKc0GaOXDSZDkPBpLh7Qp4JU8qnHr5
EH9qcSQ4FUNq0ciwRzCZyiUDiB4CmwfQbq2alDkmBxjXYW1sMamgIUkvtVtyaW4aiyn8EE3thBwE
/pSbLPEfWB5tUj9qTBG29zZkGFDt0DBI270jJfgw2l0TZ4MEzpGFOGN6v+ipb5pXptrP5pLi7PDJ
gQBVfEZBCg1L0YHWit4CPRKxyZShXTj9fpvg5DbVNVIG6cV4EAy3yRgWii5eQ/uoRMoa+ELgKK2H
sOr9rHmYF/a75kJ3BTSrMYowXdaTuWNeMT0SVSYEjiEnA7k/K0a+a7YHX6uEuwsRQ9EJNLex7+j+
FO8Gq0wgpWrm6bja0kxWDf28ccvoXR3Rq94ectXn1hccdJbQXcY+FDPwYQtlGecgKL2xkhCWwD1V
dVn20ohqtpjkJc7hhn0iNyGBe+eZNY7hdyHgRWnf7C516dsthSstG/QQCde1qYc31cAowaciK9Zk
OsP+2DLjZmfAMtgqNYHQcUfY1MxA4pCXKPmUzUub9OQ1A9Dep/ijU9i1wOJ8gabxmIab89vs+B31
4BbRa3idW+Yyh6mMMG+6b7ovpauYkFR6moNbQAYG7OaGTdV+px+mbeDAQ97sZLX7eGNJD1ng+92Q
ElD/um1O5AWfHP7Rzc5oEZLmQxz0GAxGigjpBL60cnRrbFzFUOi8jrC2ftuyagU/VqQH3ehik2SI
6R90jwlvA3nro7tCnNIEeO2aVVgG9Ph3lh0S2gSz12rbFHQPr5zPLc4pBTW0Z/f4kse+LT6KjcG5
3nn0Eose4lkzsPVkNLM6mINT2yWW0V40+zdRL4yWrwwy1cGJWkzA6P1NZHhV22lQY22Cj3u/bDnh
GugfpJW0gQgkRzWiq4RS9fgVajmXJgvSDVefzOvOA3Le+DOyS2sxHzqbAEz/Sg9sWcA1UNwwdLyl
b2viZckdm+rnpqmlRYnyvyB7pPGnqX4tj2VkYVqyHrD3tysytIzMP6JM2aP3OER0R9Wy3gVpQp4A
mZJVWjy0tuF27aVszGSOnkcOoYzJEWSAZYhAlQ5m1aLcQIwNsgLT22Ms4sGg+tMKHJYc1wJ8TRtz
zbN5kKow+6CU0PwDNi6pCSwWFDzF6qgTdH1bJukjaoYdcWLCaTUKAh3oxHOPXIR+evtoDNxy0nbm
dL+3Q/gRP0gvQYagdA+Kz70cdWYVt/KbUHEmiwKTbo9tXhurhKqES3g8w0KsjD4jUm5w7TBvP6OZ
3fmFgjqDlncxTUkwPUAZEIqIWMFw3TEtHWZkEfdCNNFOVLqp7tSltYFBkhf2VQUgunYB/fQ0+luX
zGTvDqiNP1lrOvtzTpzVMc0WYyGSE27f0u/o506k9GVW+RH4K8V/AL7NMZfnEPpn9ZQ1pKji0eoP
wo/NlCgBE28T6+3e5uhmfjOADnac/OwC9DsVDm07R0LCash7HrNbkOFtkEQnRdfqvAk2J9JKYRAV
KD9YChLuliVEdTr6DGFE8ehTh8PKiSM4r8GnzmrhV0Orj+TfdDnuKlKPAc4+V+dmtvMyfNmCIEQp
p8gb+no08UZRU0gId1vnN/2+JsVWt9Cxci4GBjBkwU6xn5PwhhzT/PFGZw8TkCdtWUuPtJNlUvnY
zm0qA3SpaSo6vzUROk6PNj4W2v8mQjp9jTNxKoOnB517PXxKUsUxh08qa8yg+J4sz8dDZumnoR0S
mDwv76uKllj+rl0555rXOfDRa5y9Ab7RcucrZUSruPeJ5H68luABSBWivQljHKsPmZm+Qc1HdBSp
jJ6ANNYVbUgvMYrapckleruMFanOsyOXp69X7GpahIpjHsaIiImkAOmUxAJmpSksAx+b6/rjrKjm
s+rb0pqTA0upWh9aqDOpDVKTGpBYS/2iKVFZj8YfnyZ8GJgSGjHoilaAHa+epdGUeOPB6PHhrTHN
YeBzV1r6RidLmseFWgH3wyimP3jFmhW0u8inGXVBsOET3000mcKbbYTCEfCU3khX86TaiaAAjBei
sr0cFpSV4qtpDQuJvaJFCfxS6NRajqO43tkaD7F3P7BqmuuDjdco7pn6vvUg0g/jG10GtrG8HEV4
1q1wfft6EY4CpqFzGinE/PySLJg2UcZYWKcH59TGzvbenuFZxrdFFX/15O1s3Jtn51XzuI6tEZTv
vR65F21cj5zyf7HeYbG8lDHMG5eTVRf4X1z+klpWYWjkiTvOcC16+krBqR49QbdIERb4A1RboLQw
tAS/YFyE/Fo8yauxkxBgaHBCWnmnvephPZzmMFj4EkZ1D1jhNnE9Rk/oinPBr2Dt8Ym9V8ofkZth
pYvhjRuvX52ZdsOXBYNrbkzT9ECRuURsybjc0Zk4YMNQptK0T35uF+0fSDwEp3P6UHC6YV9l5CrY
iAJi4AcNFCUKBmz7VibllNHLMqDJxKIF+Pl54u1pAl4JxiuYC3Fo4jR3nDb+y14xLfseqUbjPC8Z
20zDhCASlF7X0YV11bgb7GVvMjx/59zJH9W4+/lV/HCWxN4xwh3PB//irbx1gQlMAphdY7CfSBxk
uOipU6SMBgiqx7k2X2epQDRdsVKyuFRVRj+/mDeWNLaFOR8eQzBrLFJBfvBayuNm7AYvnp9SbxVh
2DpTZbHCHHRUrQ2BfYC7wN3Pv/iHd+HRr7cI+XaBxS0wru+BLXsMyUyJ3OnJUxtugDwbT3Bt3Ta5
HT6GuhaYM4kc/TdRdfvPL+Pt/QMsyOoeWDwEDtJv7cLprM1DglD/iTgMhVqmwvMHwhYWHcd+EYTo
s/zPv9n6PmMJyzUIAzRWXCzY6AoEb8+2SLcSTKZjwjWV+qQMyEv0r2HetT1y1UOppWlQq9IFTWEn
67Fm47jwSuPfrRYCxa/Mp94OUdsKeBYeQEVkYZb0tmVB0C32f0Fsvv+mBVSs8vFQJaohqkQV33iC
SpfjKb3NL57TW7TDxiIOk0obfRE6I67p+5HS+wj5PZd+MR0qd8csWlHDYM7N5m9bMnbuhAR4DMyv
ZeELHG2RHml97Sas+JNz1JHMAAydBBG6Gm8u4az8ypnzLTjlR9AtbMJ1fLjO9AjeXCGh4hTthLW/
X6ow3NM/Ha8f2+IefxEXVyDWcxa0gISx6i+bJwQms855RJFDyiwMhuc1wHdgudaAK8H0zXFpKZF9
kVomLmFfqNUQ+2s1EK2t2BhvP3/Kb6cj/h6uF9q+jQ+L5/5gLsqqOeOCHwVPmtapD8ktricsw0ps
ER7aQJKf4HNae+XxqH9+Ed73dqweX+/wssOA5Qg31x/sWNnZZkGkt6cc2RxbzdwNDTGp0RyV8Uuy
rgauPaOxQeT6tLO+814LlRiWKRelAvcy93kMPHJo75Bkm3BH4jEpvqZEsrpIT/3BmrGJDCcqTgLG
NhrYHBUSsdBaLDsBIQOepRsFJVY2I12MdhXoGmE3ZiBO7hrxbZJ1hq3Gfgyz/jXyvQgktAcZkt9T
aBtDouEjp4X4I1iIISKpgq0ad6EGClVnQwcoTDF8YEyHIUWVXvB8xJLG5ySMPOIpW2cO+vkKTu4M
YQ3VL0+Bhudig5p/Z86d0SbcQTpN1V2hpFlJOAgHqLTTNDWvgUdp1l5MdADj+NB3KU67Vw71qfny
87dn/TCGyN9g3TA92Gqo+d5aLwUhqzS8/OxJI92tun0qGc53D8CEKIsIV1rKiE6kYmZ7yt9cQ4qd
ynmCmS6wmUnKLk9vpx3MT4qcpG+7orXW/GGuuAwtEEdDP/5VI/VtH9WniYpFnPRdLAxO35rtOuS4
AWKb/XvONq1X/432LnXqm2Ih7yrYSHujwXxC7A9XRrRyatlOZ9gx5q9mxxssNMCh0idnxI98KwAA
ftOxnqGJ9wGttvfBbtBUB9uMKye5GOuh9/z/qg4CE4az59BNDiQ/7DC0+6+CiZ4JBKjcq97rhqIu
5jpVqhFsl1E30krH2u0X0O/bJZUlAJF/FNJ8B3r/oVQr5k4MG5f2fZbmAQtNxTnM//Lt+8sAg+iP
QTRI5y228Lv7VX7HD9/vACPBxROQ3YUp8GZJr8stHbfQSh+1V//CgiDHq+9iRCrLE51Ep0TRP59N
P1wArxlSsI/HLuU/y/P3u54PkuiTsTc84KB7rB7ucd7Smx9R7iLyYIuooBd7cHuDP3/+/XKD/91j
CGFiUpeIHyhHzB82hIKEbrKRku0xZ3HZfw/DCdewdPBjzvtcdG8MN98mveoXg9x+WxVRCbKORjiQ
Uhky5t7cd+E5s7NXTf9I1EXaTc+B2zbbS1SRsE0g9dFMrwurcf4crV662nRr5OSj+RtZbOcChXb5
xBlmIMu82c9kN4D+3Hq7krVZd+vpb8gKT2+yYgyhQBKx0eywtcAhgwzc/EFXVRgRP3+sbysrDKEZ
2C6bASd32eu+f60xfKcV94j8cYxmrEZOkLqzAmtAtrmiw5KimD30XCqMxNtAzF8nUl1mrB2gyE3+
L16y9/Yl86x5zaFcFa2tt0eRpYSgDfMsf1R01OwQtanKTiFCP7/5H7+OlYtGDuS7wGR7fvNu88zz
6GHu3kMivp6v37TI5UwBOypC+y++8E16I88YzAnmDTM59EzCY9985UBCs7hodA9azKS8BtYEeSoG
HYu0XSTYbS4f0w1KpAWj3sd86dmeIHyWN1K7YrN/xFGjAFXTwJVO+PASU+Q0Sj26HuJlJT7C9gDy
LlGGRI189PZpLNHr8qn0NDxxtCCqJd6km9EqiS67fMAQ1q4TaQyMTyrIQXBVUjItNfOmWRQDQVZJ
I31M6bp6l3BShN96ETAoxykYlK6J8fX6lKkDE0Ir/IKGuZJckWpG8PQSWJmUdd+qlX7OdhMOake3
50yuB6ygTPVg5toQdd8e1HI4ItFCtDo9YS18iRbTNEntgVDN7SS3xPzhm9VzGHJfoGPYmQKqaP8M
uM4iuNKUY3WiKOUI+Lph3Dbcwt5wCbBeeqPf/LuhIokjus+7nQQ0dU43zQU3F4SxC6LPm5eQ+fZR
PSx9WNHLcY5zOCc5jaFo3LjBSG1/0T1kIK5D7n8c/xVMCM4ikOHhPW3WnrnldzFxNZt1Vla5+iQY
2pE8zKCbRXCj22L4QkjoZHbgjeoJqF/SJbVbu5n7qUQVOuNzAtjlUtWAaLX/Q3UZ5idcP/L1qyJK
0+Mvs/GU8LgJFKlwAc2BybJjuNaWyK8MpUqFH9DXt5ZpFfkPld0u0SNOjcP0e05oIdk0QM3eHl1U
WRKJdXN9w5lxqGiNkVeXOPiTuC6YEf6J1VeIT1lwHsHe/e46m+2hGlRmNspHBVWZkWCij/JqPvkW
dqPOtSkLojhO/BVg1ljkpnenleg1kEIENdIiouOvXQHcSL9H50NS+Eu5XTQeqxv4SKgFg9SIZDxh
R/yKCwAi+xPJHIX73Js49qDd36di/0NJjpwOGdK/FaI+8hvTfE+9FyXFps06TX8DZljuC/3RefpA
XmvV2jcMr4ztJXB3VKMfMDcSebKH8JqGWOEt+4CNcb5bQ3kZVEtQg8XE3YleGldcketrm4kA6JLB
ylnZtzi5tXkDsB/Qgtpvui/MaihE/r3C03f+FITFaNCGUGCrFkX2ahXQBVy0+W72J+x0K/+khvXk
r0zZ4pi4Mx5WHXa4c2gPzRX1uwxD1beODaDvdy1B7XNxnhWzRx3VC1KKGJhKOZjbdu6ZeDATtLhf
WiwJgIu1F5M2x/JzTAP7KzpcbwLNKxFSwDPt4/k5KJxkgeilfZzrNWWz1Xeqhli4+egktbJISfC0
gZSa6kUYhcaf+FTOzjVSS5duA2ntlZo442FbYh44t35M35TIOWa66JKVZFgB6KB+4pakJI/KV0UL
qVxcw1l7yFdNzJd1pLpA+AjfkAmEqqMbP7eVDfu2cby5As1VeLdqVvjhKqMRaTnCyDtttLOv5CvQ
qObJRMlFNVS0WNNVoLc2z4rAslkOhSbYverkWS106+E5scBjOotWQrnWmKkleHtnpV765GWNv6O5
UwtlVschi2i1Nh7jrmhSs4BfGxlkQZ4iw0WB3Snbh0V93mFy0jvbFv5BaDVv9xSjoke2TIaXBd9b
HzHVq/k2to9Vb+ApsMhr5Z9aKe2DHGuFvdCR2GRlF9CecqqT+033eGhltXo1wQF3f5knX/633iV0
21V5kejlQYGM2iFAy9u0QLGH0cK4rHHqK8sE27j/w9l5LbeNpWv7Vqb6HLORw1975gBgUhZJ2XL7
BGW31cgZC+nq/wciZ6ZFqsStqe6qbpdtLYSFb33hDVE0fXUqCcVsQG8UwMLLpXrWfVEOxP0DCQZh
PJ0sHeu9ufwKD3XwvzyXXsky/95scBXDRT8CjUeCHOI+f147FP3HCU1OI57rP/Cojy9IPlBnVeSo
p2gXw/4CNnI85nSrJafp7Wmejhz7JknxqjHdHOSZxgP5CJYes4A7jTSDucWRP9se4koJa4pDS8zD
SGkJJtGQCwbe7Tz2Ik9ntvOtPPCXYTSOc5pw+JVykPcYDqsfcjegJXPhcIQlJaRK7KOEgDofxiJn
8+FFNWNLrIMrBxVnptzFkj3KtxWUK6YuJbyc7zWuKuFzwJwRyW9aDNJLGsMHO1h/pQeS6nE+VQJD
40A8trQPYgAHNZ08Rq0Uw261Y8dqB9sVh2GNhP0LBjw06vzAyRNtJZlgAAsoAq984EZ/FRbSy34e
YNEz1lPbQ7TPD/KFSQNQNEshy7jDLtuDYP1h2zraqzHeMRM4Hvc4+BIBrqJKFSABMS6fcscLKkgA
oQc1WpOmVQolgI1w4FEeA/IxcTxu9APjSEnGObc4juoQOILbfKwQj8pGR1CFI+Gyh8bZQZHtmOOK
Q1J1hPuouK3wIlE1mQnEeA3NUeegj2XkqkGihan8HGeB+gs2zNSY4bBvGUW2qGYezDrqA0jVV6nm
CjdWkKSL1gfG2xGGcNTw1o8/kfyQn4gy2twbzQ4M6yNM6CB5BWdwpnrJHAVcVcO4km/hcB4dGGjS
qwpZeIhOh+SpPqSHR+2i4xAwOIxcD+qMhyHgcXseqKUHyQTzkJAemjzNIbMFd2xi596FEHBBWwJO
4UkS5OkZXcXI2vChR5I929QedvNRtQB/rvkJxjPAeZYI6zSwnXUDjMi6stu8KiJoUb6p/8wOL7t4
VTBqY2z6sNYLgZttNVOep75aFwRN9+QHXW4UeBHMDnSpbc3IIEqAefZ8AHdI8StX2ThMJ+nQZCmY
MhQ2VJTedLJp7ziOHRsDIdhV5OP7AufyoA/IfHtOquMDfkohveDqqwaFiuJR7iNNAYB0UNYzDype
h4d0/MaAzU+1WNh2NKXm1bFZIQV9myheAPMtNN0q7l6bzZySCUS8jmAEDUlmpsfA9oBv01JjhpWx
DuINrjUGKXp+x4v+F89/kOa9qHAks3OOD/loPcQJXVS6NyOPwuG+OaBJUK1H9mdJETIU5UKH4NzE
v39c3p32KBxbtXBkYGpl2BisnjbpJsMciijI0+ssLQFnHwVaj6o042GSddSa+dTCGlBEKB1Mzpg8
MLw6bcWlidZWdjGF13EaVvbPkUrBAuRfYgmKNWIlDVm+zFFZIMx/vPBr2+cvbRna4xS0ts7cjKkH
JhInViWSZGs1Pz3c5P1Y2voVTcnWDK4dTE+BcDPtFpa9hohcK0AqJhE2ae7p0ahhr2pyptbqbfKq
ttfKmQ19EdEC0ZePH1/kKT4VUCqKVArlA9on8rkH7wjwwbLKTlsfcWMHZNpw9C+v47ldKttDmUor
CFVlaMWo1tmWvR/arizLdZEO4NpcFckDaV8XkVQEHvgpsMZuxjbQsqV+MI6vwixNoUdFqZSDUjVq
ZI3dkExVC5cZgtU07Q9fi/HaUX+9zf/5Y/h/wUtxtJ1u/vm//PqPokTvJQjbk1/+c/1S3P/IXpr/
nf/Wv//U27/zz6ci498P/8hd9EddNMiSnv6pNz+X1Y9Xt/jR/njzi2U+G9tvxUs97l5gR7Sv18B9
zH/y//qbf3t5/SlPY/nyj99+/MrQho4ahAH+aH87/tbVr3/8hn8Kred/+3PPCxx/d34U//jNraM2
asK/eQW6Xz8jOu+HH/ufv/vyo2n/8ZukKPrfZSgONPnm2Z4u830jCP76W5rzd1kH2moyfKRjNrsr
50Xdhv/4zZT/LoMIBgVOh9CgS8lvNQWeJFyZ/XdNoWWLNJDKMNviOv/1GN68zv+83r/lInssorxt
+MFvmmO6rZuABOg9W5ZGlOHy3rbq+lgf5MAZnSfm9NbgctC0gPhNFKLWU1tOUI2hzCjrvzyq40V8
vCitfUPR6ZDNE8/TvrNWASBi905PgQQRFIMHU0WemQshjpv9ELtmPVZfPr0mrhmA6wlmJmZlJz0y
MiAHx4pheOrNYqiFl+SVsdORg0QLs+up9+VOybpfHy/6tr89P11cAemvMy3lRs8a/DYET20QQf8U
I+vpcHZAQMKvBTbIph0S7aedBpLyrOlpHl9oeipvp4yvS/NOiU1AQ5knn1L/gkxtGjRpuqeh0tRk
3eSW8Zx1gY2OUlaOm6F19Hsa3NN01yl0YDZ66ejpSi196aVGj4RchNrQ8NRQ6c3Vx0/lfM85mgJL
UAZyj8KefTLjGSEsqXJUNE+0t2iKUqTHWYu0gzMEMGFQol/HtDRMyf38snRTdBOpJIdNcLJsi49f
7Whp/dRKSvyHoWtNvJiSPv4+wite5UMX/Bcr6twoMAI03s7b/PCWGcWKoHwKRGXf5oGfSkurUGB0
V07rOIs+FPh9fHyXJ+fS/OLBEcwoD0aNvPrTcVZCayK1pax8sjrfTmmKlUm0yLq4xYvXwGb0S18a
/kgbyLCGX/DW/GwX8SJ0LxC2mH60FlLafIxjkTOHBZA/Psttr2r3Uw1kH13PREluG6qKdFmQeek3
Y1fJLflA2cYumlORtaHAn6zP7xneiIptKkZ28tlcMM9atBNwrHrSaknbo02gPhGZdcntsxxLgEhP
aKB9/CTfNvJfH6QBPAS7WltXz7vqhqYDvYzk4olcFe6eIrQqW4B6U34KMD+3Hy92bs9mOsQKsB9U
uzoB6mRmYicYK8tKkT4pABRgmyrjJF9PmaT1m7ga03FlDuNYreUwwFymg1qffdXQmc1fKmki3b9w
78rZzeMWpys2E+J5NHgGmUKbJoOTboRPMZBt+UuB0hiKyHwtJbaSsj3XsmYqdb0Fub0Ns4cazdrh
yhBT6XhkGCPeLB1Kc4FXN7GSx4tMS+3ncVL55hDua8WFUfbbiRMvyJrPEpydAb1hWHsaUiY0O4cE
B8Y9rbCeYg+DI92djQvM0RUo1WO1g79C/TVM7Q4aP1PP8iqXC0NdfPwazwI+GCcim429NvOYs4Cv
wVwGSz1aexg84R5x4CBACTQvc28c9M53sYtVEUe1ULy5sPKJJ9T8CADJgEcgaYf0d24vzIB3RMMl
eCrGcda8saThW6Uocn5daBUCBUUD0/8JGICOmHQroQCh1vYgkBbwsz+R48iHKzxa63rfVnAzXLvP
jWqh6uUoeWjtG7gGDYZVIjnmD1mwzgAXFn+CsChMr7ehJSwxPqusTRCpleaNCmRLj4Ov87HHThos
p8D4W7vGwvL9qYWq/KVLG3v8URGe8usevZaQc7hp0U+v1SZNVmkZgCilIM60aQVkoGmfyyqUmt8B
lzrR7zquAnQcmKbAMskrpb+LS9nqHkUvawDiG7pylelFJlzfjBY+SIqrNi71qEHWNWuBPiL1GmWP
SWNB4sHqDcWGh6qSE8zOsqBtHwhheYePdhunD23Zhfq2bREHpzuD3ne1gRptVxuLwQ8N8Ri9rxW2
GBSOpPtGvM9QalHdXutU7ccItQlsHeOVIkA4Uu50x1UBOzfELFukQYJWBiqlC97Z5Nzwtpp0I6Iq
i7/jNsVg1odmmKJ5ngTdda0iHLjCrVZHQsqvZVQOZdXJbiNnRBerqkSu6CvEnp2wWOsCxXOXQXGv
l25GwwhOZJ6ncBycqtC2sIkrgX1nVClXEdgZ9WZE4bXcfvw1nCch2E5owFCBl9izy+VJdmlJuFHy
JUADEZltrh2RIJECcnYYthliDiN71cq7ZRahuuSBMW+KdYTKpIYZDO3AP8DbxsaN5Zvy9NybFs5D
H1/fWywPnwyXx95BY5s0hLnQScytIpQ/grZz9oVqdu2PKVcie5FPXV2/qJEvBq9zcB1bBFLYosmf
I951odI9i7JcAA8INBGJIkaNJxeQhfBVyqT39zBt4mgZ9xKCW+3QRoh/OnBcPr7d8zPGgVmKRgP1
g8ONn4IMKwh7ZSkb9l60htk92GmVNmuNQh+pCzmS1Me6YLpHmiqEj29DnBueAjk43+DJKqcXTvSz
UDlfDJIUlB2g8gDDva08NHTDSBeEva+10gajkJrTsChgQuLkhmicHSzacOxE4vaKovhPn34UQD7B
5iKETpeBluHb1Uer7R10bNR9JpmB8xCD60rxRM5tpPhFnETSn0WdZWhVJr0t9bjnVc5zkTlV9JWG
WS0tL1zOW0DIvBMBwYAoI1+HAH/2ZgSjUNRQ8mnfqGrd7ist8LUVQyy8e90CydZmMclhNSxD9JjN
h0oMebpEr18Eq4y0Qb82ZUsJ9x9f1NmZ6sBks9ifc3GqQDB7+4i0aEDPHMXHPZLHtdj55uiL26ZV
zA4nM6LIFUo+ZjTTQKRsQXKdinVYTNqlj/T8G4FSRSuKIlrHgsQ++UYms53sEfWIfa74g7oBCDv9
juO6Yt5DWJHyC9AV9aw4cQBKkzirbMt32jpRV+Q2mZbYD0WAp2vemea4APuKGpFo2w4hWyF3zqPv
j35whyx2kz51Eo4kS6uyRf6lHRQVBkA6jcm18Ke03wxS3ZUQlINguo4yC7Gdqgi1onCRTZQjpvpd
hUoIxijqC+dZrmAEhgb1xsF8sP8aYJOteb5pyuOeoZZ2yTL+PM9DWgGWNQoMmsxHeApnHGtE3hlT
N3uB0qd8r/SO+cLF9N/KKOiTiY4tBDkPcY3O/h4PWikjeTE48XWtp5Z1L9ocCT1gqTWUUXQ2qytk
CRzkUcZcni4lOGy3/zQF50/E5JPFt8CZYdskpW+3Y4ByP5pAUkl+IrrnoNR04TaOrO5j3/q9M2Tt
sQLct0QT8BudFe3q44/hpCf5urxB/4CYRUlgI3r5dvm2rBSnlPtyP4ZMwUdgDghKFd+RBkkfgoEK
aEAJdaPWJmZhStld6ZWpXslRFoA98MNL1cL5R2HOyAVHV0HXI6w17+K/YBZ1kKXoitTNHsqhXseu
HeYdfZNBhwa/aGB7Vpk3wudKXki2p2hpKhVpn55gPLAe2FIpAANMnp2WDKsfrYc6Rc3ILVGXNO6E
zqa/EOzPT1qeG0I5c9tHhhBxcr3Yb1AT1Em5j8dYeYlmhdS7BCde5D2SEEb7N5PBcoufaD3EL4Gf
Z/aFfsj5Z20REtg2Fv1aEKYnUYRKEU7lEKR7uh3diiMHknNlFJjKpmVz32QIX328Yc7fEHAIXgzS
JnSytdM3BD2q7OSuZMG8U3BoxSbyJQ6DsthFHD7NhUTindujUJ37W+QSgMBOYrXpVwYAXifZI9tW
LuMMW8yGtHeVIQSz8XEQ23z+7hizUa0CXwVCevI+sddApqsc4z0Y7OlZ5GbibBF1d+Tr0qEcffn0
asByKY/nEMVU4OSw7nOQo5EzRHs8wpSb2AxLNAnRZW886HHiUkx851kS+lWH5irJ4Rlbpm0QKAGs
Fe2juA+tBVLBfvswaQPqEUrJnXudQBD1gvTHO6nyzNiiSeyQkshnGYCGk5pt+JmzawIjM64iP8t/
4TtiGytUE2v5ATdUs/8CrzL8Wola7j0tmCRriaBwkd4mjm2U97GtZPJaaAIlxI9fwLtXp5EFzKU1
/56mS7DaHOgDlrUzAeeZaKjB2tIXZWbo/ULAPx8fKinrplVThAopgQ4D9nbEfK/fqLmoHoWftclt
YZBSpivbV6ULG+T8ldlQeByQj3PXghzqbTisEs6GoQ7snU8nVVumQKSyqy4rjOBbpFVOs0bXrf35
8TM5/cBnhRRa30zlnBm/fdpyQEZXkyKzCfeZEtXIs8pqR71qd4jg+KOUPH52Ne6Qpr8+y6tpZ8O4
AmSCFPaqvauzIspuMDYv7O89iI5paalJRsvu4/VOs3NDZT06iLKsQOE6q9yQPUbMXrBeaVbiK5Dd
fiURyKyFJZQM4QVN8Rs3RXBJu3DMn77KeWEeKWJLHGvApE8iC/oWtCpRKdpxFpXPTRLp4iZTcMty
AsX8KYtKKi6seFYWzUvSUZSpQYie3O3b3YPtIkYiU2Tt5KK0ohuzszsTEIhlM1XEM+T3MRNddZ9B
e/8qiyxz1mGYGn+OYYYCxcdP/fSY5EpgTKITJ2sIwpw9dcMeQ7WBrrCzy05ZTZIzrBqaXrNyqrLV
S8yw494aPCxX9fXHK7/3EFSCHUc0u/k8EQwxE83A41hwzId2VbVq/ZApwYKswsRozA+u/BERMJft
sGZqrC/SYegv1Kfv3D0V19wwYNPxUZ28eoyp0qkC47Rr0Hv6ocq5eldNyTcLzvCqyqQHhQDCzks+
W4ky3WaEq8JDQHwHLsjJ8YKwpwSqtzR3ECKcYAW9qhyWgPfCLkR0Qirv/LYaSlcxVCn/9N5j7XkC
BzJd5dZP274k0NQapWbs+La0MEW4WjRf06YZMT8cRVKu+N50E9HaQPvOJCZsYndqUSHaCmaN+qXh
wVlMY6pNG5Uw6jAkIel9+yVkaeDoKCQqO8vs/GUkyuapLsLgumv0+tfHG+6dpZj+mOx3IjfEm5OH
HsDnLEZ64bvArBsVsXmkfVapPprO97DPq+rrx8udhZW5DcXcZw4uNElPO1GxZTGDbzN5N0EnGZ+M
qu/ROxwmP8IcpMeMy5Uo7vwL3/NZFGXuNvdaeEV8WTSZ3j7PiqYVSWI27khv1GCLOYzae4waimIv
ZdVwN5DG98uxl31xoV45+5ZYmfulaqJcgmky//5fCoS8VcdcsbJhhw9HjTEs1LvJ2HRWhXd5gkbd
sGikvkK3JkvzfJNMhlZd2trvPPI5ltBj4eY4lU8+Z38quz5yUrED65neKmkkHsY0TKvnHo3a6R4l
h+ilkcQQ3fUl+GWYKlH5SKsZ4+mkjc3Gna14/wSRFMaLKmztZitVWIHc1ORnNx/vjnc2IzIMBiAb
Cqrz4s6HvdAHeSXvTMTss42TxHnlBhpwuKvRslNz+dnlNG3OolgPobWzJ2NXEVxtzRI7Mr5QQY8i
SHUXl9RYXqC0hDL2p5ebaSFgRmYyOmHu7V6gVRwBqBXdrjLHrt3oeMIgAqWXsr6po0pLLjzMOUj8
tVCHSoc4g2PSOYJaRdvm7XKI/VeDJBli1xi5ZC7RTDCXLUYRl0aC51uchIgEDGFbnMthwLxdh8k3
yiejzv5qYA+tY3Q5UEyV8/oWvoD5fUgVLd6gglOGG9pK/SVC9GvIOL1PHfyFrBuQuM6YoHWLXBuq
wc0O2K+s3SRofsceKv0S1uZovNsLPMWQstCcBk/oEQCntbLCyNDcmM8dS3I8DCJPzyunW4ZTUiEf
MY718FBUTl49j4aTt2tmSY2yYs4Zqtc5BNeCZFvPjAvdhPPdD+xcITwyLtaosk5ixSibQVz5eJnC
7Da+G5gn/srLLviztuwuvnDGn+cZc991rlBV6lTGdSeLicmMzEgN2t3QoEF5Z4WKQUsnUPJ+o9Qq
Dg6hDZl5UTl1HnuFEpeMBMI68a9x1yvLCzHqPD5zMbPerYlcBcXlyRYSECFkCrJmFxciWQWaUn/D
bchcUsP6i7Sv65sYBc8Ln+N5XATVxvc4t7IIkKeHAg1F33TystnhrWm37oSWTokzuxU8SNFg3QFX
dvwLT/29T5JZLm1UWhKQoE8+ST1DCL4Ih5qkWqrbZYJ2r73Wq2JULyz0zlZCZANmEFPz18b+228y
GCNUrJSCb2LKhq8RzXwvtiuanbjjXqoUztcCxUO6Tp0+t5ROG8NmVOZ61jjlDr9Yk04lp0XkpprV
5SSsrbH/bBDVSUspSjgeZmjF/Ij/cqDGrdE1hqnkuzJHIc+NaqR73X4aWv/WsdPEWP0Xy0GpsUmG
bZNo+na5cVBwnaTZv3ult6VoLuKM4MIWzVQvbCj/Lk38zz8FqnoFUit1EGnS6ThmRBGgCZGb2CGJ
TyMYEfZCX9ed3c7z0UAtQUx1TApWkm5k2YUT40QlRAeSBciUtFOl8HknlNN54NDo62SXw9FMlr7e
RMVaqCU6vjA7kK9hVgnYPXHBQ4tlVLfaHu0cTV8zgNXj1MOQqg67C9/pO/uLiQyOJDriIMDsTiIV
5D1ZwLlOdrpaUuvg7ebEueskEjOpUerh+F/4eM4DA7MfThOaGNo7X2lrNnJk6HG8U/FLWIHV82Ns
SKALKoqAj5MEVh5d2GbvvHV7Fmfh4c8w1tMBZMxMXwslX+zKqCxXROGNKfnJSliQ0pHQrFY9U/dL
zaR37pPkh309JyN8wSd7G7KP1SP23e4Cy6qvkzirlvoYKWugqckmRGHzAUnPVJpdI8INmrTDNdz3
1E274Xe/mbobTQzaXWdiWNANTeXVETTKz78KXjyxkobxDCo5efdFqWg0tbp256AeuADG4OBWMKnX
vVn2IOsn80J757XH8DaZANr0WiNoc0//NGnSaaHC0O2bnd/n4pscVxuODnC+BfJ6W6NH+64OEhWn
4Qo8a6lXwToUavLdsFvDWhdTUn/N/LgMXVNOtdJ15HK6BtEZRQsn8sclf39EuyHRn60Q62yvK8L4
zgzq5FHtZSfAO6wbP51UINKtA0GbRW3n/3kbwKAo5VQctLtFLXR7rdUQkbGZSHDBQg9G2n02XDIZ
ouCdlYbwTjitJkH6tCNuSfmOK6EXVmLLTLQcoKEyzZXlC8XVeWSgrKFyJZUh7TuTLQBbkQ1IWeYU
k2EC6i1IittQ5h/olEkXfjoOMYIlZaLHaIMPP0WuwqNy0M4BphdmnU8LxndyIegC4LnqBk2uxJdw
AmfZAurTMA5sKkcQacy73r66DLwDepCytE0bdXAWgGktAZ4oIb39+K2dBQIWollLk3EOP8ppkTo4
aGnqfiZtu6kdH/HySCkUgvghy0qdYbzdX8o+313QQBGOHiqp+2nKEMTQ6fTa9LcRapyK17VN3y79
KYqiJars1uihWNREF+7ybLfQtFWwxmCkDNLkLMlUDEysp66UtjFfycpu/Wlv6EL6NXFqWRfi1lk8
Zy1eme4wHwV1fPrqphC/ESNPpa0zqk61mEq0TTajLUwfZb0RMzFBzpevQTDgYvbplzljfADAcQ2g
B09CJjIZrUlQ9rcgBMRi9Ct/JUV1el2XQXjVKf0lb5P5572JmAB2OC6paRmb0NdR3+5SXDuAPqD5
urUq2PvLDB+XehGgzJusM0uy9plqz6Kxmh6H2wJK1KffKvIOpCzAhxQanqf5YNkxiRCT72xjyK/W
E3TXPnVNqetWjI2q9OfHD/d8D5G9M740wGTOKfzJw7XSDDGcQHa2IRm2skKpTEVuQc7gyOEgn146
oednd/JsgT/w6TMo5+M8fbYIukYO4pizLiouml6U4hboGhZHzDKWtcb8Ix/5+8sIhFoCgLuHcXfl
D0WTe7VKv3BRBqoUe3INmuZCqvjOg5jLNcpHemrOWdJfY/BpRYVtMm2sh+WIRs7aMoJwnVrCWn76
mVMuoRnCgu9UqhAog2hMRmvLGCSRvZGmAmaJMZ7j/YoufQT08PMLkoLTUQBicL6lNKXHeByD3y2m
zkrgIu0mtZ5jjd018Bfny8eLnYdCBN0YNtiMU+nYnHZPdF8eZ8S6uc10VayRb3W8iLxqk/WtthkD
U77w4s4jE+sxwqQ0ZArPcOPt56rkEJyiLjO3qDxIXpiEygZLkPhXWCrFJupax6vDIvsvbpJRKlkm
R+c7RBNsx5jV5ua2T9BAvA9QKf9Za1LxBc0w6d7OB8u8MIh/7zYBNdJkpp1AO+UkKrXIXiB9oRvb
DEMJfLVAoiY4heCa49EjrS201ENddmOplYsL+/W9N0qhApaHJrfO7PrtE85rVM+VqDS2SgA+eBE4
fTRuFPDQ0UIuh+kWbe4++WwmxLAASjbFPhhxphgna+LA0Bk6Qu3bFNWWZYdayYrwNdwXU6T9FxuI
VTi4X6XXTkNgGlsw0mvD2Bp2FK0zNGCWVS0BFhS6ki+kvGcSa8bT6uPPxDiPhDQXSWJ1PsxzubfU
nDk0Rm1sa9mI9kYZjBBsUS0Ml9hsX1Iqeu8NUo6ReEGQAeBzkjPnCNWPLQY+WwEfeGVBBlxNgzE8
l23ue2o2XLo5XtTZ7XFjc4BnCMOA5LT+wzNtoiPZGlusFVPTTbS++UajsFVhm8LIXmK0LYWIy8dN
dd+0Uh5tA99KRoRzLQN9CiHz6G3ZyvpVnCO9swywrw2flRhwCN5FlY3Af4P6300cB7FYmYCOhVtE
pVO6Ri0zZUWN0Af5Haf4u2ykVqit6zSmVbsOfqw4ltuhk5KUNXxKUV2b8X2Ewnm/hJFqG0uqpFxd
j5aow2/JpNa6K1Tw1qHXmLifL9Eatmt7HYxj7GRujrYXZrOxog/qVrWGzlhoU67XqwynT+NXrkxS
PoD+xs/mSjANVFdmAzH/l1Wl3ZMWmJVZowYgQu2ZsRlemgvdpjT8meEtE9hLP9StadpUA9h1YOM4
SCigrfoILaK0p2sS9yBb3DQXvv6gtJIsFE/J6qx5kmGLF/nswmfu6HaknSvkMi/XnHEaJX88A3ns
In9qfLOBjyMA1Msizx+U2lBWjWS2t5lddL8LcJpLNaonV4kmwl2q9X/WteE85j14AbRMijJfdEht
caC0bat+iVoZe0/AHNW+jmL7pcyn2r/XwyrBlnrIbHhZpp9j04Ags3AxQyz6FcoYo7SpjWSussyr
SeRZ9C2z7FL9KgeJXDyDkM++53rROu7QWvhYlqXd6y6NayXgYy2b0AvQKV/Fca18z9UhMjw8FrLI
RbBKilzMlI2K/m+k3QGRVKJdlmFN1Uaq9ahmzrDpzL4mp1X7smSTan61aCc92sY5rRkEaQK8W0WU
deiZ04D1Ml8aNnXn1ONd7ffBgJZGwZgvq0sxutJglsqMNo5JXAyE869HyvJkMcR5ASUiEF2xdFjY
5v/N1PeyNMuvSoZt0UNlVZP2IPSI71IJrPA2UrKpQ7dp8mNXQTTFDaymuOkRpH4SSpTIm8LHxPBX
B6Q3+qmLsmuvVfzAEHWvcepw5YDh8E0jfN+4ZtwN0UqyOsMbmnhKnyw2sbbu9Xgac3dwIr28HWXE
lVG1zvCIb8MYN7VWGIXfub6NfsumIClElztD29TNEe+Kl1VUtM1tDD6Hd6fGTwOl3bOT6IHmOumU
lhzGse8mCIj1XoSDbQUlIa/7ZR3mQ+pRt6eplxqGQBMrLGExzAA7HWecWM2YS9e+ubCL0N9bVpR4
Pf7agZtOyo44LvBSDBKhuGoXZ380EwqhgNuHbloireHfW6OCIjG6aI0byHaHkSdeMIPbohxv4oNX
TL474af8jBJG8dSZIotuGV1N1SrD8jl163oS02IIulhZ+5WZjdsB3SLTq4OqK7bApziDzcq6ZVyu
556txsSWoYj9fR/T579KGwcLSr8s1SVM6tG/SSulzpdmbSrrLAxFs/a1wpGWiY6ml5dEvvysI22R
r/gRY76SHN/3l7haSJVnVm1/M8dLMNlVmd2m8BlwIO347yruAvOqcwTGPEmnS6uu69otjPEov0Hr
QUL9Sp1ETG5Q5mKDFOoNPMThys+i3l+a4xh8x/YImQKrc+ximwuufFNVQb23MNl7KZvG0bfUQZm/
EI0MaFkrpz5d4A6uA+Ov0VZ8nPqgY+8HatDsFERZMJfFzzRbwBrLG89KhKlunIapx4uTZiU2weaA
ZJfcFhOJvTVJKMzgxVF8GXqVKZVbt36HakIYICntIhMUqi5wlrBfyyaySYsiokiQvYjmJehohrZw
iqGc2/ZGRQQoXcba0I7qGsGXafjlg8XIvCwuohRb0170qx6xJRuhKsVXF3AA8l8fH+bn5+s86UFP
ACAVEOLTsiaXe6YDfaBvCVnlbe3AZcSSIpdXgaFBaRqK/EJ6BBLy5IAlkYdtAWpxVhwmKM2X9Jex
AaSgLBgcJX6cbKlcVulUbMspGEpPnSTfv/KF+adFsXRXAqaXr7p+SH+EchsVCyMJyvsc2Z0FP7n+
Avcgl2FjROhTJo5U7TWV/sws3rkOY6oXjlCfCB9q4nfEZdQn7FCAS6Z6dpepOc1jrEyc71XENBHw
kPIL7Fp524tRR2yg9YVndNi1YUoXZiVz78RcSL4yPctlYq4xsdNpNKXI6zZt2Vwrk6bCARyoCBkn
TH86rWQu2qJVOXcR4fjeK/DJcVd3huaqM6BLAhnrtIcS64VHaRLdF70NNZt+fh9Im0yno7o0hdJ/
scrambymYtTjjaHUUgAx92SLtrPl26Dh8Z5UfvQ0AMRcWEWd3sKqrZ3AC2sU+EebAw33xy4CX69q
dk/wq5QFGiejjTGrqcZLDEPTa6khMR2aUS6XJcCTH4kkl9Ia1P9Urzspt0fMpeRpuirK3rx2BtrY
sB6hWLgqoj73KST+1PNDs9KwOLGBOqpC1m9rq9AVF07fz0BITgWlDgjLBnN6MpJaGa4a2YogmWlq
7OYiTXlwgWKsrXocH7Dkqh8Dp64fgXLIt2Jq4xtqbiNzaUpT1w46QcCbEO4C3h5aX7qpeXECqVHm
TrBxM+szrzp6QY6nmlm3KKrIvHJy27kv0Y5G3k4tqycAIpYL6a19LLNYuiJlqdU7YST5d2kyim1D
KbFTUIRcJnmeW14yZEKHsDAaHv4gXXBX5xOSKiUv1rMlUXQrAZ/nB3BF6Po0WXbdkCtr6oPAnfzO
mbGJwlxivqzsDCUs1yZ6c1fpRHbrFim+xq5T1EXrDWZt/0J450dMD+KL1Ddf8DIVd63O/E7mNPyl
hI1MCIrrdYrX0Qpb4nAXYuAqrftW6m8HI00ztAXTYnKZNfvfyjbxYcTZOdw7VpOW0hDmuoe7b34X
lI3/B4xFe4n9aX839sOIoIYQDylyxmbfB5tK832MFP1SGV0S9EG9DkVSuW0a9OwrcCHVZrBGY+mQ
1tLaQDl7JUtoi9jGiPg1bjI3cHiUZqNPkvIVtdH8SjVbnNAw32mvNHToN6MPq3BJ6ciHrAalvZxK
O268sjE5o31J/RozGFhhSgPjQ1eCdDkMceJq6BUk2DZG4R7B62KrVkN3hbGRgRVQ1aceMiiTctca
Rb0WzmDypeTiAa8LjCzl8aFBUe+abkK8yvMqClzcaOUVlpH1yjREg1xaMUsLFz16bE66Bso03TWl
NrJqn3tWWuiZN8Ef+SIB6XChocyqEFUccVdm8MU3xZ2qKPYqc4r89wxTcJlsxuAU7eEPFxAcg/yq
gzqKpVuUytc9L0Xy6Bwaq2Iam/veRtnmZqqdao9+wvRLxtLvecx038X0pvav4iFqr4xY+v/sncmS
3Ea6pV+lXwBlgGNeNhBz5MScmMkNjExScMyOwTE9/f2QktpUsq5bVtabXtyNTKJIZmQGAvD//N85
x8cBs+YvfVFei9zJv1JNJM7BnBUPblPfER/rzWj9Unr4Wiv3Lcxt58bysRZMvgxRrOgI+eDen7yn
7WJfFU6JK3HLGXUhVKhGNarbcfYL9ylbg+rZI5LyW55Md7MZTDdimqgK0nJ5hgLPLo3v9BAdQtlc
Kjg8XgayQ8VeNAY2j3nZYDIoxhvboeUqGpiYD33GSUo0U0HZ0hh8WUpv2PmkPX5PW48Ww6XW6w3h
v6GmvSnjVKMpzniVSb/4RGHYEMXC6N/whoe7rgxw2RBSxQI0cYu4a6z+OPbOGBzwaWdTXGXC5b2d
1o8hqf2DWXrtTRVWRh/hBa1pDM6sfLrSNutfyCJbD5lr+I9O67qcyoNWH7SYl0dPBkZcrby0gXBY
bLtS5VuFSDjvKU6qz17GL0XFtv6MCtGFzzTtfSdemNawwUnJz6sII1Y4b53gXDeWuOc80fY3zmIT
JWc44dfJStKVRODcXWI1dvlz7gbyxbfTXu08vQa3ftoGP3WZGCcjrb4abuM0ey9LEorX5WLQI9DW
vJTKuJTgG4PsvtY9o5hRnh26knLYyFg6q8im+bIuSbHoHSnSa3FHPblV7jxVFZb+2vs2Y/hOEDpK
pS+kse3vFaem4riOvvJ2uBClddvnWIuvFJ+T93oEZJuXh0WO2j7XOJHKV3rnjd9cgxjlV2DwcDzQ
d7yWBGvSdMYV3E3yxKdAvRvOOD+aqu2au7S2Bzs2WhpKvdkrNHFSDn8t632TCSuNt8CzSsU9ICwW
ZWxq9qGbU+fI8lvqh7lDIDhUGCfNo2rMab0KGlx2RZMLIg8b4RPwkGKu3s0wWA1vCOttvTOnuWWq
wgzkX4xMyGbvVMa8PiPxGmI3AoCrA4MbN15KgqNQrFNzDbJyNbuDs6XBNCRzuLOXHRyApf48YbDS
t5zAZx7IBKgRuxhlrVNwf3DrZCrIN1GA92zf/KUU3BrXbuIbnLjV0b2e1mOHY6zJwnrNo4whn5A9
uWL/3ZmWM9g77Eyme5OQBSeayJDF6IcXmp2IiIlIbpxUHY1GOTRX0pZKOoxXogTvy8aruu+NW1vd
IwODO10hDBfiv3KjsE4Z1SG0cJNMeq/SwFfnNqVrm8Gjb4yr24xafbjgTsWh7dqsvYQj3aqcJwxO
qHemXdbtd+QK5TSxOwRtfVuFLsXmuzrHPB119Nk7kUqKtiejMcmzO9Ko/NGOR91U+U/0Fi+Ih4ZC
Dp6NnqV0Fy2KqDU8fsIfz8QVV7QV1N1COx8rSz+JkNW7MsZZoJK4ZjRk8cthqBM4PE2vf14tV/qR
oZrsQWpWPd9LWPmMtaOoWwY2W+gd1O3AZIyJy6VveiztyAQ2Wk5qsCZ5qHJ/Nl/9fhLVyZ6EsPYr
H7G+jRD6fGNPYPc2LI2FOR2XKg8MdK9VJLc8ELV6DUSRML13jnpuJhHez7Uy9S038cl6bDJYKjNa
OkbKPcyVLW8pikWpWOhl60eaCUvydoqBw2XESQ+9LrYnUnsvmouyjrKid8TOQiSoTqX25/lIU5wp
X80QNgy9p89AL9qwJNthDXMaKTC/Nu9kRRY2NkCmsenW8vteXV27743XOVSijV0+MQsGs5GHrdtp
N9xPWUbuCgOsWiIebr7/shRtaHHztXp3X85IJpE75nqR+7yXfpvvJ6enCLPNe4dFCEeZtdkPnszy
q72YstyLtnJIVtdBt97ZedMYP4XfreW17QOzuxuB3fT3QU9TcJM7lGgc8mTzXJPUmnOtY7HFWxk0
U/tuJn2d3LLHT90H1QnX34eWtahzzyDT39jAtCTqcgWmz2M5994PUnxbeSPDPmivupi8KiqLyZk+
3G5t0gtEeVkfZm2szlvT5vYrKpBPmaWi8vM8EcDhHbuWphlqbrNsvkEYsp1zwAew2ns0ftJM5QV1
XUXTRA1JEYVB6xBMMq/BK946Zz2IMO2cC3X3Rsb6G4LE+h5MU/8Va2xFPvfIq91rS/Kwjni6Zk48
q8luHoD8bLUfZLCs38s0Lesnb+Tz9p4ExTq/lm3SvvipoSdonyZVckflRVncZWWHRSNqu7UOdsw+
jn7LQlN77xP+6OKSgLbqcyLtUB4HXNTkzec1rdV7PyxIi3P52bUHG9uG9dpoXcg2Eq2nWZq7LYPM
A88/M8x3IPfTB4bICn+XGZDp/W6NWuQPFJH2o4opJ5/AArPUG045veKQZoLvxd4rvw7kOTPrWR+7
1ZbpWyWXjtbewkrXvVFyHKT2kHoc44eHA9KLB38amVkcRvSPus5EFk0mOuQJ84Uenjlw58uJqJJy
/CW6TmXHklOfzQVI42176giE6Z/EBNB3XhM+vrer6de/ujXj6BRNnSJuLi6qquVuFaoN7CAUjKfM
SiWywdyS2OJoEXhNeV+eWK17QIZas6/IQll4aVWvSfQzDb2+eQDy+Ufl9CRz54Q32lHSEIzx1Atr
sb4nTUt8SOGRJzlHKZpbdmgxR79yw+cWIBanQNLJlq46L4vKgwiktJ0thCMlfiRFY8pTaoxtsBu1
B0QF0RGo+1yL7J3FBVcmt8kEsckljZtznVq1OCwEfqSHSc5rEyWjDqarwNhlva2lP/p7sr3t8sGo
mlFxuzeCIBYsL6uD6dXmfJ7zxM2Oqd3UMJ3DZA5xMKSDe5iSNECorG0lsnPGfHxD63LdXPpxXrn2
ldS5ivj0j3yTW1IrY1tOjNhNMgi8ZpEa3VHd05Xo6Uu9sHhPI7K0e44f68JXtclGcs72EtTGQ6iz
wTgbBOK3rywOh+EE7DH1ZPfWwy8RZuEamYp79W6lsKGK7bAh/ofdkdNML9pfpvI244Zm7G2v8rrj
lHqocJtvBPvlWDbUCphq6uMhT1R+XNSUMG02xjIwAXVD751F5UpxaoIiqBjuOmPazSTFu/daTeF8
zJOiG76zz128uzlBe7tNxOr6MY69vv+N4SwTe3dppD6XeVbq2AuX5Xkc6sI5tNwRykNTslfbBUtA
C7tVGE7xxK3FNu+FmPRKvK+fWjcYFvMWm3LWqvCDD7pZfOFeNAx3dCOP9qHOCOk4VaT9f6xoal6s
ZdoON5ZdZnO02LjcXujQ8c3YntmapJzPJGqKOSiHw+vC+v+9JrTGeoWrdhh1NO3ex9ynoeCurU0p
T0VGjmRUjW5in8y1a/394KbTVmYKCEVAiq8r9aC1x9gSMy1t/+0TqeI2DJo7EE8ljjV6XxVz9Vr9
fsQ67Z3QhG35mLN3M5ihRO8ciSTNKDxA7kVBy9IA34VgJ2cJhEcOiJFo5na49VT76nssMZbV6b9k
tMq6RaRK9rznnECb4Vlkaf6FQ5srHwvKnFkPVFi6k29elYfpkUVGujDGoqQdzcpsxzWSbZOjPWZZ
Ex4JD2mHQ9UsGbExYZ6Ed2BRSbunj6mUOwLHZLHvccLMc2QU9iblmIUDfN363MX32UBGzG9N5dE6
84g8Fqo3Dt2LV+0Gw534IF0s5GVaICczK8vsqS58zlsk21g88v9YLv5H2ZPP/w+xkv+UVvmvQiz/
P8yetH+HTf91+OS7Lpr6fz3/6gihbLrlr9mTf/zZP8MnBeGTTAkbwWCRfrABT3+GTzpkkPyZNhn+
wwN0xALDJhA/gxf+n7RJuL3/IF3y72AvkBwsOF8djziSK5bqf5Y/CbsipUCa9vtAXjPhtaQW93dm
F47pnhElbCrymAjWuQm7NvkmB7ftjw4xferoInPISC6BbfybDb33+UX/QrdsqYh8r4LiHeoQce9u
O/y/aLJJr9DBWXV+zVt3aAo732f8dsEQRufOYeag9uKNU/FUlKK9DLrkTpCS1C4PBOhYP2Q/J1/h
972ThZXuCZRy6HdFpYb2lOjEOkxWPj6urW++KjEE0dDKoLvoJSSkeJ2T8QUZQKuYwJZs2qUC/RCt
Ne2deOKIQiUyfbexFRpqjf3WduZfzNvhLk96vRPUuRDTaRinoQqG8LnKpFRx17rtR0lBOQ9+1iI9
XzAsgjjsPOYgNZmoaSqnZgG3hYfDoKOn5a1bijE9CSfjVOp5nGXSPNDhPYfiwLzN5DR1l8xehmui
JlD3nm7w4cQeOkjjWTIQ3qQO2uWuSkfv3CKAAAAx7keBWyYy7jiw7mRqZ/t+Ec1hbWfd3Q2uO470
W8z9c2lJeQwUCMUlqSmuuWe9E+65KWeP5LYiMfrWOArOVVlLQWmYyZO9dXbGds0SLKpXsEx2fX79
7ClnpMl9DMXtEHRtVBoORXIuM30Vz4koPkLt4FFuxkXdlZIDbcSTuhcRar3zdW6C9rYbmRXilftb
itzeiUPdK3FD1UZNZKzl6LvVXyRnhi4ss8iUNIdHtl0lfdxN/XQ39i27FJ+TARvalvx+J3XzhSY3
mSBdi6q9OnOQqX1gs4tWQhojgfRmsVtrVu1RZhThlbh6WJiVoI+Cp7cRyJ81EAKPWH+Wr+RxzRkP
DicxMFrD7sUqHblPy37qdgY99vuug/V7WRjoooHKiTsmcnL3eme7lsdhsbf1XMP+VRRC+RFSMfM9
lSxef5JGm92HRTGaG/o7vhAYrklnp3wljQAgmx+5Cpc3HGnsCOVsfK3Y+N0EC3W1T/zMqFtQHcuD
mJAqWV0N4TDSBGaPmKa7buwOhmsMK8B8WxJJkkzGR9v1HWe5ru2syGWa+MpqzfsWkEW1RiFpFWiN
vi5uRdZYWcybYn1kYk05GrNdPg6ZqQsijscG8Dm0T9MazuhQTn3Df/H0C93RfqmrphSo8br6rfH9
8qPoAz1HK2sEHedFytq2QNqNp8Ywf5uNor54AZcHQxN6SEJEG5af1Gcf0y7TzrL75MbPa3+nx6F9
NAKdvTudvYSHMavnJjb6jjkzceYfhjv06U6SzMSai133lX53Kx46q3lDb8FETD5Av7VDBJRVu7iJ
DJmuu8IdEz7XSXfTkql5TTLDvYSslZ+CntrG1UA1OBRpoR6xvWxhQsoILsBn5lfOTdfW6ho7tmVL
Nw1H7+G2JZdbxqGleQoHUsZ10Pm0lxm8W7ue5zlzYz0GX6lQBDOY26o+lgPdofz75KLWeUmxl51V
OTs2ysyMHWoW28gX12WMLiYiiijooUEhGnw7yHe1cB6TwiipXJbLoU77t44JL7Yzz3zpXLN8ySh5
OFIaiZMAuiL2XVTVfSNL8hjTFWAnArCw9pLoGUbrBmVKeaNfEdI4iCRelW1+pMoY8luO4KUXi8Lq
44nqnX3r1b6IM24cVHbLIVPnCd06+BLq0dg59mRecXAaj5B6rtrVQQEL2qbz9nrlLlszWu1YtJpx
XvnOzdKbHpC4cNL3ogTZjRpWcrEgRY+YzbAy2RV5S4WNqDfQGCazGiOaHMeT5lN8JxvXL4/jmOZv
zL+cuL2xAothh3qY2tA7+FW2vFWJ215J5nB+CT3BcWjWOmDU7My8sXV+qXwcT0tm6GO55P4eK4lO
dpkRjh/KadGgqKN5bRIxthFdQKUVJxXnwnNRGmkTA3+xMGiM0p7jdpgmnpK9nX/pMAh9eKMMrmoR
oMZ59pZXBhsnh+VUXDH3WntyF6ufnTUOMUpr8bJUKTGEHqz7o9ksXhwApJDFGFI/0g+hvLVDV74F
lmF85aY95dc5kWUfu5Pr8sHBpntlgjR/FB2n0t3cp6M8TBrCQifej3JFCcXlEtxZ3mpdBiPT7/TV
1makKxepOsX9fOAHJSvkmbUrd6SqbSRp2af+bvBTVe0WV9I7AjoNfrBMPF8sVPCXtt1aM33DRqPr
TG8hN5p603siRYaPzvY76AtaZB/4oglVSQbizKtDT+rJHRYfC4lpTfeWZUw8DDgs2wjZtgoPunTH
U42nNbamSeyGsCv8HbvWMDyWLO1vJjV6Ry4LtpFBX8NDVQUjGxV+8kOEw3So6LfaSB89LjEmy4xd
YMG1Gc/4BO4tdKSA74CT/EsXNKW766Sn2B9KmxBVVjzWheSw9ok4CHlnF9/DkNgti3qieZ9arX2R
nK7YQKXhyFF9bChGspw2d6KG/NurZJ+4G8px/bKsWXLjIcvl3Ab0su5k6CW7RSLn+YiNL5ZPltyu
ZZC+y2dR713RF+eVKM80JqVR/2pwAWnW8F5yC1RQPfZ9h8q2InZOrNeQTGIiotJ9hqkZPCEtvsF1
Y3ggVqn6hi+Jud+t8gpDqy/bPc+e8pqDF1+WxlbX0Jn0mQ0QRNe62ME9CXrtGrVDsz2fHWOJM0bB
yFqt4MbitnmvqYUgsdXu7dtmHeYnEWJ+jbVpzHejLDo2tYVe7xerL052kBhkNvZT/sRI9OKLiuov
cxZIt/1w4iJtOxaQaeXHDgv0U+Irq6DFy0l5evp62w+H5a4q/e6HsIfFOfI8996krbLlnUYH+h7K
wlHYCke3VCejT/vXSvGTiRacvyBmuvOISM+VaxJDOtNbEir/3V7Zt1le1XybhqB4Z5fmdscsH+eR
FypkjpkvTPmYVnema+bdjkSSJtxBMYIxEcPR0WzX6vRcTgPmJiiFMq5mVyaXnhyUMcrY29y2CV9u
n9XmgADTGd7jSC2txisH6IXiT0TMWRZNlSDrjr53mgFKEIPEal5tynGwFWWp8ZzRHvEQLCzncxK/
b8awsuwDmyRz3g90b9I7rMlHj2hoHD/MtJK3wm+t6sAdrPjqA/gvEaZB0l7RQdtyb9YeAJz2CoxF
tb4mnlvx01uH/kyqK51MNsdDqtcph+wxn7NV2Sk1qluEsv6qiTCd4z4N5y9Fq+Rd3lTWlzXobU7T
mjbkNg3e6b0O2kNZjdYzjKF3VbNHrqw1DeBcK0QZ2+vSvnczq4c42HKAIllThUnLjLTJUikX68lb
u/lQtvSGnJshPfTjmp5XJeqffOxR6HHH+8UJuq/liTC6PX8vJrOvnmGZxyIN7HLvz9M0sMPnm+Pu
I8qD4hFNSozOa+cQwK14Zz/NQcdMcu1Pycgu+imrttKrph4PeahbRYE37i1tv0rDn/Nd7gQzfcy1
ycfM7nr54i4OV0g+Y/iMfdtbx3gZIcwgLuV6lEVhTbu1F3YTEZNDNMs0QgWcrSF4S5xafOPTBcXl
010Qd6XJs3/NzFQd5jnLvnk6aY5VKlnEtsp/SoLZOsIpiCDCYOkd0A7VjTFM1RVJ1PkxcWXSKaYw
RmM9w5l8MzX+StC3SRw2r4FgeCEYTIqxq6ivWRlvAtFZ5u22tldkDsumOAyVzlREUiL/7Gwznw9t
NZTzAVhY0Bg2gJ7HZmG3xS88XaZ3DMgHVhfoDM85ecQwNmc82XPVnYyi0osiRc2uwE4VlVnEo5jl
3aTN/AnffDYjEWIBJQ5zXKjy8eXwk/Fgrh862qacqM6s5MOykJ6PBP8H7g+7122zFzMpxFEnZlU/
Y7Fq0pOVtVPNLpCqAN4vY21Y0jjsipUHQ7h3rUK9E/RnfhmaKQt+hrNKpheSz5lqE78K7Gc/9Yzy
J87k0n+BV9XJVXdVmgAShBwRQh7lWVWtnX4SAJPbfDJ6PLidHZSsyOk2ROG7GzjDlN5RCm/ELWcu
0rTyEyNt/o4+tWoOtN6wtL8+2aj/EVv+TdEH6REwWf9aa/nf5Y9f6J9/1Vh+/yN/SixbwsGfmsqW
EfGnpvLfNniQyoIJDQAAq+KmyvwHGguWub8xZjj7BZmYtkM+G17lv7vapA4ESFIq7oGFXDHSEViW
k/najzwxy2C7l2nhX9JkdooL+wqdvipv6PIrFU1j/0J+flCfXMvu7FjZo0j3c5p6n8/j0mGlkgcm
m1YzSW3/oW/NcN2FZjjZESGpbvKBjKqTi1liU76YdmfJgzH7K4kWNiWWB675wGZ/Wnb5xc7kQDZa
lmZ++c5Eb4xXtPFEq8tElLUazB1e+JF6lCdwtqyZZJy1btWz4G+3bf+07f3DjQBg+TOwaAyz8qYe
VX87hosErwAWEFXiA6OsHmunDSVY2oo6NxYy1EuZQo3HYWhNQHK3oWx1AxDgBA6yNdBp7aELv7ob
pYCFc3COdmXX3P/VnN+j5PaX8hNrUAN7H0a6hgj3xT1DDfZP2zIL/mF+UnMwIstTxzNZs3NxUW6Y
eQFRt1WNw3PabTgRfAIV/cZWsGI3qGYLihg/546lwvII0qMP9ieS4dld8MjujuNL8gZy6l8cozEF
y0dfPsgpsdnVblRH+Ul40IvV3sy5BPvYAJByQ0FQ/aFC9Cch0m6wiNywEbMzNBzixpIURGLuCOZm
vJfdFYkh/5p+kifDBqEQgQiPwtCCarBumEpD140Ru7IDzy+pF0HNMxANNqyl4lS16z5Rl6VSh55F
ShtVGwqzVq6x5/Q43VkbJNN/8jI8Ab2XKkEnKWdQR4bS/htPPdAal6boy5KY8zOP5OKK7GYwmQ9d
lKHluxuaIzdIJ8S3/kT4oMuSemN4sg3noYZgvk5S2VerS2fC1oP8nqSR4GOSyOHsk3zr3p3kdDE3
Nmj2UvdGc+h/g4TtT3YSmhdR6eYHezF4Itguc9dSL3svNtqIwLeSt2kYrgNaQr3YT6vrDvc0yQa/
SJrvz/i0IZY89o54GuRAnilA07KhTdmo5Y90QXmNq7r1buoNfUIvcw8kg8JDJRsaxelSQmf5Oshj
uWFT2ZTJ16nx2EyOc3nObDXyXn8iVuVGWxG6FBx4NC47Q0zjwzRm/hFZ0IEzaDlGCsDrk7/40877
hLhyx6x5KtKGoOzavA3zojoaG/c1SbsHZgD7NDcqjCeVeWjHpMNVk77x6Urute3nB7fNy4uq52e5
kWX5xpgNG20mwOM5V3osyohpF7fJJ5MGj+GySoA6pGml3nUbt7ZsBJv4hNlo+CkiBKBiz76sgodJ
VpPH9yJeCcXL9zQciGhdU9buOV0GkZTZz1yOxhtQB6BAPcprCNhn75dU5efOHYezaBJQu8zAU9Xz
FI7sDcJLPnk85hOTAcQrI6uHdAWwqCjJTZND8AnyhdKFpCtasz25PgcbNBWoPwE+hh6SjO6p/J0I
pOAxiJBUptMwWNe1dIhPyfX9vIGERHdOt+EGFxoNmCGNpJppY+n2tTubNDFYlRuPn0Ri9kknWm4S
7gRi8Vu+VDQF9Ogdce4487vqVhhqz5puDNHbRyOfveq47WweLUUVY5Gm2Wm2UO0yo+p+0rXFhZqG
+jYrluK5YCv8Nig/+DkXhRri+hO2hO9ZboYwh4ConPLibERmorT1aJRjmOznIETaoWZhz82B3Woo
Zk65ct03+Egehw309D+Zz/6T/2w3FLQnc/WuXDsU06oLquPsDm5cmJ158WnOC2PW72CkzAP93mer
e9higXfJhpomi6i+YcWbTtKclod0QyuAXOTJsbQK+YmDp9YyWW7cXi87vcGruR66b50BaQInlM5X
MEbvzHAFQwO7hGvQc6YDjcgO/6cQT+z7gjOT6y/FufjFGP3sYfodof0dp5UVqMSwUbapQ4ZKwtPi
YOl6ekhn1421KqeD4yv7jkwp91iErXxOGuw3AWgN5dWI9iTZID/WG9trfmK+xrAhvyiXP1qUFivy
7Na5MRp7vi98p9uT7QUsPHgNEhpROGiv81DtKrPAWvEJFg9lY1/EYoRP9cYcj1kwPBYzm0o4Cke+
608omVbdhqR+IeBCuoIZDKn2F5cyRpFA6O57sRjundYrT81kI5zltIzHVviYsS28q/j9Q5TDfA3I
DRiRAcaOdggUZmjpobOljmB1HrhY761Smnule+ajyJyN3tmPVJDeTBt0DW7av9AgtYyxt0HZYDI9
kJXLMnyoKgPef6O2i1aYZyIV/SXyAH3WGGR3ehEYrtS++oS+7U8APNlYcBwty8OI6+U+Lwt4bQOf
D9j4J0JuijT8xgsBLJ8J64DaqdffjATc1/xE0LuNRk8leaASPJyKWjYPR+i1laB+w901nzC78wm2
az8j9OITd+8rXWFeUTPdT4Vxw+SVQEbCxbf4uL4JDDAzthi4edptIOg3lp4BUr9nG1+f5htqP3JM
yg7AsN3Vm5zRYk5O1ZmW0I4fHamx3Mva8TkvK+ud+NjuJQ8bDzdYqu7ST7R/NYzy+5BTewn369t4
ObK9n5rNVkg7YYOq6nTcj77Nmqh16uYL7jO1B2kf+uJJamyHisUvu9nxd4fl/4wA/2YEIChxy1f6
1zPAna6/j3r46wzwx5/5YwjwLDr5CNdj1bmtTwle+OtM8A9WkKwaLZd323XYNv4xIgT2P7ainpAg
AUyYyLaYhf8o+XOtf4TC9RwSp0i9ZnUr/pMRASfnP48IrDp9sqyREP3NGiy2keevK0+4FQyDaUFs
Ur4t5A7TGCyWdSXSiOqJ/QpW07+jci76l9m6VnW19MgRfd/Uk4/cWnhjv3j3IKxUADueLPz2kIS0
jPlIUAID43ks/JSOaercito48ZSH40GEL+YvxL6MxpMNqT1/8ZEAKdqtmx4+rJSUxp47b+E3zaT+
wG3Z2UphcykFq2JwVA/XJ5armQpXQiBCqqyNaTtBRIRzV+urlTer+M2oq2VTjh012LhgkGnaH1YR
ZLMEWQi3b2UgyGnbA5LTkKMNIucD6ZqppX9ZXZjzv5BMMo4Ps7KrlOwcl3ztM0/NfMS0oVD7r5sb
kXT9lh6l4rFGkrYwmSC1l8leGZrvYu0WvpLvV5V/R3jpsh69UtjdeJDaW5u3IB0sinzrzmobDo/W
ZDy1Au0V3Dsf6+a+wB/QHyjvdYpb7mocUnc1rSTlpTBxYH3HhreVjKvP+nGDoWb+olxfNfeZhdG0
icoFk6CMyDwpaQjzMnfJHvCDpuonoXe8LimoZXurhmWAeNF+Y9cncvanPJ66hZ9jUFVmdW2Klteg
lIfAQsqs0b5jeeO9DKqWpLXIalI/5I8ZvFxJ33AOTFjyLrZcGzkPAU9PL8lY5+1vdIZQKYCclIrO
O9CF5aJtF1kZfqyNNQwkrRBhtDYUMJL0TFPUiH1uh8mCy8Co8FE8/VEG//svaeJa+/c0y/krYvF7
DTrxlZrKVLfNuHJ+71sdtry5LyGsXDbHJA0s/G63wjL9hQOtxyXMOWR731OGQ6OnoS6TXCBl14/8
fpA8fvB/vCNN0JOPGTsL9+c5LqRtL5Jz/th75OaFq+SklMllNQjsRDnkM2ImWd6/J928vZ+zK5Kk
ZpocLIHwldHQxm474Gc6cSKfv2BOtDyX6zjpjCeDjyQRJU6GMfIHtUNedXYDo5HfQqLMDREPWJeD
8sHUjMHvoqURCwoy5yy7lT219DT3auEDafXwdu+YhfgVeyChmpfReN6gDz3bXpgvKFxHnR0yKTW0
5pIP+oI4LWhAc4cueSdWSFlXSqiy7M3SkAD7gXoX6zqsNhxTOwVe/aOD43Dekwz/AnXcc1lC0kr+
UhJoGn0hH8t3I0PDxR/DYe7r09zmpD+yefbtKSsPf074eK2GASNW0hwKBASzOkIYcgA1tbCP5DS1
5bkmJYexmVVnvjNH6lJi6OTglToFKzb7YTQRDAf1Hlpu7u7aeaHfqwEmzGNl9V8zo2++Bgvr1tXq
9D3VzGXMwzvAhJSMHjsTr+GrScNO7vBaO9/1HEDVlb77LU1le8vRC5o9aCzNkcZMVmP9ghmsLcPh
inUn1zcmfyP3Ayy4/fAWOl1g39QdcEG3b7X0hrtkDczM+jII1lR6NxaOTX92PtSh1x6sHD7B3Qwi
gvtQNuct96tKjPwEo9/fSHe7N/8qhLnUz9O6MV87mthkffrLs+vhd9Dlr+2rn3zLX/iXgAuexBrP
8ulSCE3/73rRmIycskYnf1orJIQTZizTultwfXMvzJCmi9uFkDtotxrkk/s1t1O0WZHkW+U4KAFK
btRhQjWeVg5n6X3ilh1bJPZRlfnA3MzdJJu6Ue/dtV5IH/vvX/7fHZXMgM5nkiUovB0SV/jPjzIm
4RBMOi9f5rDt/ORUdaGzlfOYwk3Fkyi7pQn/TTDL9nT86w+Mu6RJgdKWTbgVEW0q31+fno5yKaTt
u+xFA4tggl2wL2NzHuYxTw5uUQwTDsgN43z9779VFPO/f2V2P9jfQqZ5//+Sa1YKj6Wi1w/PiBl6
ObQJN7a3tMM2So8alor6XW4n7dhdurWLm+C/CDuz5caRpUk/EcyQ2HFLUiS1l0ottdQ3sFJ3FXYg
gURie/r5ktTYnJLGShf/r9PdEoklMzLCw90DiQ7NHjuckLd1eDTQG+aILzaMmZ+Tm45BStNfUzIk
ud4Oy9wmrwHoAfO9VAUWla3ANncwXApnV1ozYA/xOCT/lOHi3qEMaVElWX5lVS2tcU/MP2o9hNFG
hrhMXdfUz/W3IssGBoeKGt0aaJgF1r0lOyICbqzBJbbMiKdoVApLEnkwGtAXAbwjArQcsm6/RsWK
9X/h1NmvgHKpu5NNM68MJ6WZWEZ4TaQrzPPRRrTwUM9Qs55hnPIhURg27fMcssMfqih3LHicEfdX
pZKgZNURX3G+Gma/jEZD0etcNzjhIZn+lcOqYMR21jS6OTYr37/D+IL5LTvEzdKvqDgWhq9flDQf
qf5HwvheU33qCwQtWfMwV30A5tnOkHwQmy7AkbM7JK86pdYJ3x+DjbxdXzllw33WDpOAu61Di09f
MYXP5/nMIeP6bgFRtbhtnKEovU3SoQwDADNy0tCHu7KtM536DxP7u32ILAyDt1XhTv+l9M6iH1Q1
kfWIgKoLDq6iLL/pmjGpHql5Mvswdhq8k357ibmP05j+DoZ80HPvgCqnDneLYdF3FgJ90LKibyqe
ZzqH+oKakG/jYJibQ+lrqa9c+kxQrhagphJeQ8BlFARIr9rqODOvNOmcBHR2UA19W6vxwLlyerSo
unUENWToBKuuGOOZeQNIQ0W1D6DTZr8y1S3zA63LTumvJqyYXfrbLmamAAA56m9yccz6P3jVQCgc
2U5B92j0OD1i6XRgfiXaqg7kGxcbFZXX5MadLXdS+ysGIVZNX26F2LaaM7dM7ISM989b3HU/X5Uf
4oEJ4Y0BV/ZHTbrn5Eu+jmICuUihR7R4HXfywuktD2VusrCIbAsH9GyLX7QrYQhXPP8AUQPeHp49
WWbok1kMuZvJ7s5b7dG/sTGmMC0nki6icN9GsDP27VhX2S977Pvuzhw6yStjgbKJ9NddQigHbhHM
8hZm4YoJQ9NpVDCbhoEy4tlmkGv/xmzKQl0jfR7ap1CWTXsZCmSKr50/qeGS3h77D4We7S67Pz+i
j0ZvCL4x3XVoAEY41EJT/T36lpMmya5X6/vMtGpeWB1W8DePfU1PNty2bRyO6w4utfnhmfx/IL9q
6ZF98apOvqS/LSB8UjHK8nDlBVr+NC5yFgy6Wd2pZcAnE4i8TT5kMkt4/tz2N0ug6Yih05VuS+u6
4WlIKH3EXskLDsVWA5ejRvIhG9Q39jI3/b4FaRbIVCOvaP9CJeTz2+B5DW/7z4/woysVjsxk/1SR
uB66n8fSRlprOxhl+n0p5Up+GGW2qaq6BdE55V210tNFvVCieNqPrUci+efv/9ih4vRyqGMpjm3q
YwwYfn+Fy1DkPZLJ5WF1ioFqEA5hecvbXOvrqXepDz0rMulz0GJ/dOtHBby+HTRU8t4/X8inXplA
u03XDXNEIoDvf3SRWmQ+MKPHSr5XOk/m7K857p36muqNKsNZPZPQr/m6WiXpbOai+8/Qfg+Xy4qT
w0WWCapLOmj8CdSjkSV2Llbf/1J3acOGQkJsJuimA1Ps32jCU6ygqYHPtF26Btb8W+MlArcLP12y
9RnGoaf250JQC02pEIrc1HN6RrJ5z2yfPBwvCiJRGFy42IWolJZWyjsjGeNT+U3n9DyrRDkB1Duk
2o8z5R/vsofbxX/3mop8DYaGwy/EvW7UK8alQfcGRcRKMUkMsHp5mHwci2JomzVFRV0GZk0wcWyJ
sFBpxlZslgmfLIQhzVpTBGbdQn2XRa7ResHC4R96eL3lbWZIuuNVLBKcLY6JSgdSyZzehNpzRxV7
dnHFksUXfsns079yPxuTPfCxdK7xpkU4CFXVa6v8vzjXLammB8zIJ7S1mlgimW7N0p0GL6RMhsZm
AAqoyaZC1uFMM/AAZaQnbbWAk7mFToer/gmiKfhFR9Bub3aTh2ym+SJOGQL97weMCeDYz7K0WF+f
ZowsxRIlHlzk7/B7TDDCxkPl1htsDWv6J3H7Iofv1eNVy8AL41aUgAzbzE2OrQUVFExsbsHNKzCC
aMH+KcMbJjX1fbZi3Uw/DWOoJLw2JdUUbsZICbOF2wmQeRUSvdzCoGb6pQ58bAwOrqHIdlAmh5ja
+JrdqSSvEMMj5xCWIw4BW4nglxIc1NaS3+rMHrsnrPaL6q9FlSsOV01fnvCeopzWXa1gtxzmhly3
5XiAweUfap/2WriVZo4KZkKeb4CWGYRieqzUKr+KIri7f3jCyMciUn4sVQKQs09PmOMXqI2NB91p
SMEf6F5CbnsYgxW/qhknY9Yv0jRAjQVsjTUQwLVTe1gTFeiCzeQyplhHK/PVM8fVFnV0PMn5J8Xi
6tXol6UL/xg1EzvWdjR/EzgL0QlVDp8SQ6PT3UbIwJ7wN80b0fHWfCpO/JeL+iYr3BZ1aO6i8aay
o7OlOHxJGzOMVZKYd8z2Nxvbg2te3tr2YPbZoMPwGgltP1p7cULJcpeWlUIsVLJYN7XUGWWjKRLM
Cq9nU5jp3C7HI33uJO5uwhTP6B/oZwMsxuBZA+LF7mSugRNLgIadIS+SeKo4rVNtQAveKY8nY+SS
eq3hQvOhS828FiCPaLEUNl+67Odnuy+Kdu+NCLob+rSBuQv4yoz627zvzslLeU4ODnVsx8hrQ+JJ
E4HqDBcz2nb900eMzSIJtW1+lC1kmWkjYxeqr4k1xN1zDE691Nx2gZlRcWMLbI+nS18saZEdApe8
7NtcBpVf0g91TmFKu2a1dV4uqbGT1pvKo44dy6oZv2YgMieyuLdBSIAOgVErhLAhWIPaOuI6lOpL
rERDvdy50KuDSz0ljf0faSva7280QlkA6BejITysJRLYJ8adV3pvwdfTP5NsWMBwWDkAOnnURmx1
a6nNyxIOBAXFEHTJEjz/AkeCwW0Y7zoYWImR9IShuqMjfbmkImt/dOiQVX7AuUURu+iIWSQwcV6E
vbgrQmHezBCTCU6AhdDcEBs70HBf8fbJuf8JRhI/qqA257qkL672i5w5smIxj9YBnuIsL/98iJ5y
0v9NhEgmMFHG6/fkZ8wkm9+Pc49DKsPQL/2e13HBMaMcHZIZE5NbQODzIbZKNN50cuTifo9AASq1
i/zFvDJhIe3OaW52NYskHjKPF/jnK/yY7zjYBmBEbHs2CIEffHRTB7kl2Yd88jBi7EFbc4iQYsD+
9SP/2Mq+zp/yRsfhRZqqKPiizvj/fDcRiixHGLD901gakHOPqXVr9ICGboqv8rhu1EOKMPFpstPZ
fZEL/g93C0waf/Pnu3Y/HkBkWDY5DTxaoqT7abIICG/ngl2FD2pEzI9GNOmNmU7pV8+5WgT+UdbA
/wxqouU4RPabjc8GGH4wT8le1CMza4o2YCOd/7dTYAVz3bRYp/3tYvVgb5swl/3NUFpJfzElq5u8
Nosey+PMePoALnsyT7uc0aARbsGODDIYFZZTXbWoGdyfUNtlcEgwPrU3k1Jcg4/5Ww+hZoHm9udH
8RGxYfSVzwwz3JIZMuDgRPT7Cs3CdsYMIAgeKiRWaQQBf4mMlsXJYqI+orBW2juP4ND+/ecv/vT2
he2joosC+nx4zn60uR0GXGAcLxke0tAfZwx2tBP8ndGezW/AsOt5i3ldUF4DrIzZF9vy0z3TJiL9
CHn5SEoZMfP7PatcYiwJj5IzpSIkQ8s3Ves5xGsIVQWt4lOq8ec7Fh/rM0e4RAJmxiGqc9EQGgzr
f+R0U8hBxhgW+wGb8QhrMXr5xXTh5Z1taFLryDnj8yrseScauSrjjwguvrEsePbYfQoVIPtCugNZ
tLzJ4TTrnzBCTCbukeeqYD9WnomC+AuPY4skJO8SzZnk4HXwFTT6ESNwaNL5Eb0yY+CLdvHDM2zV
3CX4PXJ6nM4AWyviaY2LnXhj9FiX3C62thQTWMTivGVgFuI49V6oYdguTvRFJBEmjv4WZ01jEriT
+ZQkPizk358stUVegV7nGP9hUwf3iuktI7LcBLubrRvNNoHTDznKobRP8YCoYIHHV/xj9S2UmgvH
FaiI9r6rDIqb5swy+YHRjzQHv9OjIPmiyvxY5TnOaRaPEVWi7Pgk9nTqoFI1b/GhEHbO7PJy9Ls3
JQJT2TEevkheMoaQ6Nvk1JVStaSF1XglPY4vdn/4EVRxHDeAFHnCVMwj/HBAycnPFfZJzYMVl8P6
baGdgHyfHlXgvUR52eqDGOpxERvYcSbDzrFKhLESJ0V6Oc/Moj7Wa+qMG9ZtEe/DU2OOwlbEu6Do
g4vOGS3k5Aiq6QqiU6vCnWMnUFtcr3CXQxTjPddsQlF143/pIMcCLjrpTv2zWsgjDEQIh1HiUuY6
MOK7rsd3O/Vxp9qRLfTBXZ3NFEs5sX78Dl42lv9AAAU11IBSEaK00mSzmWW1296K1uR1tFYCMs3M
mCYcwa2/4PBLJcKp0Ib8MUqU34MnrPnfnkmieiejvve3CgPCYF+JhHjsZiqFHCrJr3fnoyJF4E16
4y+hd3TtjMNjLsZTPYX3mXeEA8H/j/omaC6hzuHp2LUhF136sEwZzlJzWtSrH1M6M9HTOwbat4qr
2cMecsMUC6pcci1yhp7WFAPb1pF/UzV1Pz5Gg26hXn4RpD4djQ4rH44dRwL76FNctueFUqBHb19o
wRcqjU0CTB9s3JDqZzYPmilSXG2Wm8dqA4JisgoHaMWlwcNCaJfJKldPf76qTxHbDQOP1j9LNAae
+QhGzHiLRlWKeEdbCcM8t+TXho/uYKaNutL2OtU/OGHtDy9//l5hf/7mCBwIcQKQUEhPw8T0/4nZ
nVVMYJu2foDjU+jw0JzLfZ1ZxDsvG0xK9t5WrtGbkHwC51NGr7OsKQZ10OPSuo0K1DiPHjikvZPY
Oeq/aZM5fQkZTGHqtM1ZC+I59iOnecVPpBnufXJngn09xEMstz5zKNOLZmmtaIvqdPIxoyuriLGm
9hSbtUbzIsJ2hVO72tten7oX9ZpYiCHWRqV3YJyR2GduQPszAMIPDmnunqqkyJvxAetszBDuwNEN
NnDGYc6Neqeuq/WZNMq0npWsEjL41s0NTsF30DEfV8f0e7GpMiADU0LcYrnk2DDXJNqW6iLvFSu2
XJRJwgG3Kv5LEQ5ENBt1CmXofHpe4IWm7Uy+WxvYoWxn37tw5ORZ6ls4euZsxLjLRtRlr2G9Gg/B
BIiF06+w/7ZyHK7TG53BH8aVOQaQGq/I8PGeUIvsC7U/v5TK6mSe7aBm5/l/7MKAY7X2hLG7Xs/P
0WI6DpcxTV1NVXFulgsEYrQlrVSQoG5jzhmYV5j+DNYLibnDZDpnDXT5zwB/g6LpDAuewYTpvel+
pmhkC4LzEBF0ALoUBjR0++20xG63QAetZBte6raYmC4FMl9caS8Y89slmArykcTR5UHWuMvhwUFr
wXpkEIEppJY8Dta7EOmHs6mwdeHjRWDLxy/2waeo4KEkscESQsBAENIPaSK1EzzzSasHQzBM3jDi
s9J/XDeYxwvGMObrPmiLQv87d9b6Hxbfqnn2e4vVJn2Nb6QF3zTLvohUnxJIz/chEvmmMRszJOtD
BgLbERMqRG8PXVgi20J159BctftcZe0OayZW+ZhasXoMMhHKL07wT9MZHc+krV5IHwKP3E/N1dbG
kkRCNXhoakfk2LhOzBVFI+9C2vivbQe30xj2rkv0uOaNSaWrUZkfg0AIh/fBBGHmi4w6+HSY+57J
gkgyBfll9PElUVn7VlJ7+lvotuwFNHRdYF23JxLRghfk/+UY1SI0ZX3UsowkFbzt7BZHVvMBIGAd
1q29oDn4Bu4LhnuGW51+4S84uVfvB3NjJvqlMa0t1q/C/ra+ZrMaqGGl628iCKNZkChVGVmNW3bK
emzyHiblZqkKuk0btPz9dBvj1JK++vTXQnubwruOjIrSIXbawWwNlzQrY/r/siR7QcS1Sp/gk2LM
SgCJ4LnMDwtOyGxWayY3up2BFNZn70SM6pKSNG9DyUaLvhsyOJvYoMmF631HD7PGWvQRV/Go3q1L
KLB+z3rfTy9W33aWa8aLGIzxPVyd6VEQmwlnARnT+qynzlyUb6de99ZUDQPwjJKV9h3h3/IHCR2L
VHK4AKwaO/GFMcenlR/S24loUEQRFbv98T0Pw1ItzmqL+7BdpH9oBabtaJQtkwTNNM+uMntIg5eW
Yr79YraE/yljpICJAupE/g8M99PC10uejXm6rneNGw9OelkyEtodrshktVUAqmuP866qK/PjHQCa
Z8e8NN25Li80aJKZQzMvIcSxH2bHJOfuwGGW47Lte0Tw0XEM6Ma4jBn8KMcDwQ8vjZiQmNwmaeK/
jKNiEOLO7eqhRd2d90zT2UzDZD4SBtPEn9Hnh71/rBhZzxfIvDQfgpkXPZsm0IZhwigF1ZHv+wX6
3IBUk1feLXD23jAPq4Lwknqt4yRBa5fk3d+yXM01DuucY99p40pO5eVa0cCXNUNNPgC2vmAYkKAh
8L19HayFnR51XbdD/hgwj0GKC5zJsxJRxSCyLj9MNpP8io3CMmx8xL5KGh9cpvWO35Fx1J69qwTM
9/6Ye/5gRTdoHVs+2O4g6mRYtVlo6/Z+6yeVc3C72ZgVII6dyaLzCD3r92gOqhKwG0vj+UkKi9P+
O/I4kJwVezgssxr+Jvu+xqIF6V3lMlk3ClbXghFazDE3/T3jkcacyQb0mDcYexj/NRuMyUUH0zvH
ju5I86UMjnhOTdUPUXNucojToejeEr4teK7SJPV28NEMINqpVWOaWY8FzvsORHI2JB1zVuwEVSLP
LmkemdsdRrAPPJSXWCOhKToV1BiPtKM7/0xSGeIag3g6di/tCJ3BE9LhU7px/jw6/abRwWVP2C4D
VHMpiyinqt51TJ7g8tvUMj9Uomx+iIYLecIjURQQMIp6RZNProILG9MjguwXMh7VPeEYGSFp8ngQ
43cFiw9zRtZTUpZbhjYsPPElWE6PCP4933sOnlhPwV1lrIMise98R/MPIvd4/qLjBV2pOOmLX3Nk
F9pkz9no3K/DgDP3ZeHmXFVcQup7WxkO1VrbmaZhvZ9XbaH9NRZ5DTO7sJqCbhmxW+7LwhrNTeLO
EVz1adMWvxg6Yq4JK0WSyQ1Eo8yUw+Twyb4aEx4dzWBo7ghyNWaI+INZtLrcnG6rfdGIXPHbdoah
xks3+BK3XiubuuYw587kR0dp49ejLqkIg2j6J1Rdn3hmA69YciPHYg2nLsa3uOrgJZfQt3P4wnLQ
DA/YRJgEs/zcgbHUWy9wJ/5dARstuCLhNf8A52bhwlIqd/9FScm4sJu+zVizsPhL7un8YmseSveG
s4w7PI0iquwn6IVR9RpQvy4P/ji0wVPKPAPuXuWFdu67pVb6ppVJEePCbvfmjWAdaoHSoQ82Sxyn
XIZp4F+S+GIbKtGxzvoRSO6tt2bNB5EF1cWvGAmZd0xPK32w05w/dcqBPcfbN4sW/zlWipP6NXeo
GCFQFi9lEPJSz0VUw5xe/+V8fxrne+65Bz4Jrira9XwYyhLPO9oo4umM5iqZWmZfZ0Wxb/1pwec6
B1MkXPkdNhhy55R0MH508OPHfyPXTpsf5+bkOYt3OdfVq1cN5PKjT1fg9kywJcuO++/Zivf8f9Xs
cbqVNS5HD7PbOdkA38Nxs78qj9zN22GasPQja76NIgI7bv3y5/u66mbPJPUKe7uAezytTMk4aFbm
1KDObi+YDDKnf4+BP7PKJhoWxS+nHjPiW1AJs5AZFyzQVnYLPVBm12bLwAoURcZTh7ucT+NNWq4G
h7Fapyl+dSMOEzkMyjwZFK409GPaa4EFS/cmM7uCViWlX6R4KyqHyLdAJOaL696v+XXwQHMuWBZj
kJ87C78aSHpDWZEwSFQW9Bwh8EEQTTCcePYHsMh7y1tpFWOxQh9jsmJSoXVk/sn9mYbtkcJwLsSR
ZUqhqhzsCWLrDHN0v4w6ps1j17AqSV4UzJ1dtCJusxmEMyg7+pEWYD/Fvm5ybPJv2sjzYyxjERbd
1cngN88jR1B2mDS4cLcJVy9ZX3HiSdtbN2jy6i0vaiH+tYm743SFqcfc468rsyq4xVWR9Xb5XrQ1
uj9lP6eEpfDKqsXdw2RpQ8zs0fJahdLrcdVHMre8IVHvs7u4DBL95oZ1588XEbQ63LUw4Myyaz3N
dpdtcbSKKUSLhKgx7KAocCAdZ1fXXYIbPCjGljAQl3qnE8hoRP9paBVdaqFkQgemQj506+P2FD9F
mY6DXwAJC6cHUIMpbMawJRX0qs600KLVgw1RgG5S8+G4cOrll2ohSXgvsfzEMvxQaN68lyKt6e05
Zz77WOWmpFu8yHwSHd2+v1krfA6vmT+4ZDdGJ5XeggS2+j6F3TdcMnCIzHhx14JqDYar2Wiw+fjg
ZLQ5Ttwwt6L/Oh+T0x9qdgFzFCY87X08TTQO6REbpIzWN/ROmzhnPb4z6+loGc5xe2oQx7i9yXnT
tZyM5aar5ODwezoW1Q1dE9P+kfHE+q+UY9r44ak/20WJ6QaGaW8eudCRIvcYTtR4/ovHv/MyZTi0
mFCwYs/J6oohAB21Oey4oKGNBVjjCVLE/sQU5cs8N+YHtwvONBaw2HZ+EbHWozk1abDFnAPrUUMF
pzSvWmnOV6hxlPArPEKoC+8ciN4JDU27ip2Jegy2sCkGYjkQfCQkdOgsFlP7mMqLN5R6NSkmDHqU
oOlOKwmY/f6KgnI2b8rHKJl7Tfypd55d21FDdexObbueVH56KXS3Xqx1BLu2rOMq+JeyM+23QWkT
5iIbkOAZ7AEjs22MbUN4VeNu5TA39cRhnxVOTtfvHVK8bnI739KatqPxsnGzBkvdRme4N22Gjtj1
MJWah7Isiuvmq0bvrl6k9O7Hk2YDrA7+DZVfC0zrD2a1jS0UukMb5ESSCgYhy1/ksH+bXUvPgZyS
gUpImh501BEPjzHzQp3gxh8Fh8slrCk2xMEm5TN5r6Xz4sHFiJcU972Lq+LW7JE+iBse0bCMErFX
W2AA2v0zrqB0WHtGFm9TkQe4wY0Hf5QARHGT8qbXWU2wXN77ivXUWNZybeEVhzGljAO2jscAvvyi
R1TBwCPmaxnxh+qrkER6cieX0Wchs6DEroECMNu33CCUAuzPQ/wltueqyHKwSuoOfkICW21ii5P0
bcXxnuvNwXnZWT4hlH9q4s6sEwzHT6wVbB9CjRaFfZpv0WtEho2OfTGqvtEkFMTqrK8vlGfhK34I
8yB3N7jeA1OiijwRXyYGdvJw7MxvuWxYQ0F+P6/4vL2BxVIQYnZuGNmnUrMSLauT3MB01BukP9ed
XZXNYUDLboaEGB0PfQupftqjE6s3NigB4kx5CDHMa+8Z8mbgvtOnnaUL9Ugtc8uwMPOZa6XZSKUF
xeQtJttmH7kui6IeqK6LfYZ4nN9Kg6m171Yajs3jet6HRHHTyo7k2HIyMRC7Qz0UQFdMnGu5Jp0b
3kdoOrzhLU1iXu+B8w86xMW5WC1tbYKQ7ANiPCwbWBllUpyes98aVRIURUN8eOcROYMfUkIPzYny
kHDChYeEcWrZfNM0EeO/j+UC++VyODfd576gby5DZg2wqFxlKEKdX+RdiSG+T36R9Qw88jfhWYxU
Dowqz7eFWG2WhyW7yZx4djuwCKPaqlFMhX2ENGGfjEuWkgmB59QHfAWIaWoTLiqcYfSCeBTVGG3H
sEunkR4llORx1tvRkRj7uLsyKywbG8ZVoXRacARqdQctEzXpsGLdOlwHEYoHrY5LihOujr9qiZ16
pf+vC0UlHtDYgfpoxl3T3Iw/gGRQ8sYE5XH0DYvXOhKE6TK1oCPl1MS39ihMeyPIQ5JE4DxTMxAa
qwLn4HAZWCk+rOdbK5ripWLWidLBC0SsJTCZf5O2R6vGFwYSK3OJGQFd9GX+NNag4Ucg0oH/gC+t
VvG2wuugE1sphdPK63UpqUV/wDwxQTtOGotafaXF2MX3dIOQ2m1cZ0KpYPi0pqTCL24i8ZZZWZG4
BuEcFNUxgHEBjbWCfkqCiqtdsR48rQYIO9Ha5oanlQmTtpenqkKcK7GcwRikXa6tUspgtGUkxIhQ
TZXqVpYlvNs+CyvjsTS0jGcZRvxCt2vQF8arTGB/kTFILo9xKisBly1zoxnPLkSwkhevGHlH1XRZ
1FAgv8drb1vhlTHgdu6LpQMO5axg7G9/PCfqSxLQEMRbvSeJXOdx0vFFOHLCPrVVw/V7stb2Lemy
F98L1rtaDwn+NvxWk61Ers6qQah2JPoLNRZ+D2AQrkF6b8/FbgOvj9MXpYvX98++haHjr3Koe24c
w++62WGFp0KKJt1NGKLSClsGzFOZrGMwBAgF/PFQINP/hatUxpOXToG74C0cPgqpzMWdUZEQU1mo
y4B59L7AYMAyxV/OLI/gBZKLTvbtZFNounlvUAIJGA8HMw88GqKuaMrOrTGZHKnF0j6mUcXKrBaq
xJpKn5tisFDAm/diBk6mx8YRKwH7VH+8182DOyNu21YOA13esD7Lg5eGMUCn2ioteTrnGwjiyVQz
o1ulAyPsT8yqPl5SLmkyJqQWGWBZIUNGDG/q8DDqF1MkT97Kjw5rdPwt40zwPpGvyUYdzreFXqj2
i9sebodFgskBh93CRIkyPzGpy3R953IyLz5suywv75sEk+nsEj+vkW+pAEC5AheEk5caZbWZw+F1
mRgYGIPp1HBX5Nph4MoKvJnsz107Bk9m4gZOe/TOxJ2Bsc0yaEdTcaSLB0+usvrOuTf8Hpp9I00X
dcAINmicL2ZN/940NtHFZ6wqvRZfgPl9Mq/BjMyZ5rjzvsV+4a5/4THJ5ISdy9gfL6ZhMUzRWw7Z
XUW72tILJ3VPh8LKtqJGjPJFOyD6HWrmYkK6Iy4NAch0OJt8BN+jSYR1PHTJPRV+YTFxArEeUGtX
JemdxvFAyu2AfwbLKkErQXhx1oytGaVo062twgWbIHiCcuKSIu0eOQNPHa80nyV4RiiSeOSXptjl
72KMQf0XZ7BrEilLTQ7rMGZng0ygIGQFMuvBYmvErOvOOdRtZM5OqXMDZZ0RETaggZvIBU15PcWa
RL6tcD5/qnnBzLKMnDWc1ouMeQus2xzaKFsO5dQEaFZyjmD1MUFh+w/iKRzgZs0YiLFrPIGlGrhQ
CpBDODAhvs+j0ch2p9RUPRxRAQO/esiFot9rPzOgU4FX8fidcY0m/IcDfmaX7UxbD3waZAuzYSiy
fFKdCww8H5e6m3iEAYUKQzODKU/C+N+yWDS8j66JLBfYxcnr4ZrRTVFxydi4AYA+SVvQ1D29Xs6I
OS9OYFvoZATAAQ1Q8UtqHNWLjV6a2rsCUWdW1vGMJVuNzztxAbwp1BEnE6Mqixk5L2K2+P9cllu6
BLsV4ww81MyJ5qatedbSwh1s08E5IKaen/iQduPSYOHv+/qlpXaNj7IUvNQkDRouBjMSgIadwoIy
8fZj6IBOhfBIqvYajMTF+2YdRFVlh0524DTE9DjJjjJ0F+elxuRLH2TEEDpsQTOPb9WqbNSwH5Q7
JunepSdr80qyKiqWbZOsBiITqTJwl8CvkOgSIiHilTDdr+NqsJ/Hh/s77XFAihozkja/sbQceTYc
TAani9beHGsF/QjeMj1r7gJftxNkcX5wPsqd9dZWOJ2KSx8Aqbw9RxU/c02oG4HKWYrJeTN0Arrt
S3leLRnfYILJpG13I2csbaJtKCFp36OMMKd1k7rg+jtmiJ1gxrHqTBZcBwUPvxhbDpBz6NIAt/we
kB0vZ3E6zqtkmljtwNDE/DFUZldSPoJIDH1n3uAZOX4Ho7wTCg1jsgjvO92q8oLiyRgaMcuEM4bh
BfyJo2f+HF5GiClgUVP39ReBM5vzqzjjQGMiiQtnJIeOy8oHpKrkXyVZaOA2iUwUOLcpQEPJ+zHI
2aaGtgMhuXSmn4EVGNescfbMLmNEoNkHTgZzj4QFeiLg9rnXMQu8/u7DRrI8ofl4vJnzaZS0MQeE
v6yD+/3PQdAzZu//wzoiCEIdJNfDJjqmBel9nCMeVyIAs2uz+0JGPJtdGVZjk20DNTpG994PUwyc
P+tqEnTtMfFliKbPjCH0zuBH7gChPG8CDHzN3WcIxs1usOmuYSpUtqDy6PdLQTZ4TrykFxpEduk6
8+SsBlfwp0CUeMxOTEjAzhmy4fxcWHhx/dV4Dp9ZzYVZbyLG5Bhosy9ndnK0NITaSHenorQJYlGA
HGEZ6m2TGBuPWzqb/P69O2Yz/ZbOdgseM7xuydmqEsckHQsqUO/o47bZ+k+5TTW53k8pGt54q+fV
ZcpvMA3V9NPHNWF8tGXNYOzNBKTA37alIvQyKM3cxTIH7I73iynzkU9N1GiaFuTOZFfkF3lX75e8
GNi4C80Tch2nZ+gtfe6kmtdLiSmuQzHZYI5obYPTbquz6LSLzJHc5OgaYHEWzN0GgwpRaH6H8Gru
Oqpxg8oucdkvyXy9mUEY8iIuRFb+gyHc0P1kKoRZdwJ38uKXWlyTpSXnE0HRg+eJpbpW1O+cUROP
VsOg4EHPCV4RL+fGgst0Z3PuTW6+HOZK1suN7LiG5aBnlHRvaEHbNLrO0YdmWCqcmjOA/+aUFJCv
bey6aoTVPCp6p0uL/LyWhhTc4KfEpeGxPMET2TLwyy9xPqDnFVxZhlvu7Z2ydbLyfpobcyp1FgjT
vV+0FYknRpCz+4B81XJeI8YI8bnvh4yc9WhiIwoVYiNZmNnMVRRgDXzRancxw2wJRZLmxQmufv/F
ArihJxAFiEvzm37FTAbDrrTGBnTTUM7F9yoCTPd3EyiyyQrGwOTT0LVT3nUMmZa85Rwm8rQ2v/He
u4pS6TgGUIEdjJkyqSNZ8ZSoks93G9ccIGWPosPb2nSJCNnnPO9cZjFOt+BBIGU0J6FV2Kb2MHHb
5bhPq8Ev75IsW6r10EMaSQ8I/yrnpfUiprNcBuD5/a+JGWaVu7MLEdKA06NQqn9+bx2RHZ/6KrEE
rFQbt50Y/tpvRMi+Xp/nYfSz9VUoQjMO64rxR029A+S00uC4+GyK5pL+j07ujIObuQGMMRmIV4xj
lsyXo87NRUcNVtkL82rnpHlMjcFpf5zhqvP7UeuZFzuIwhwFOXORWef4WSs5P3JywuHbnI9wWmKT
cw+QYMJmIrm4aRPOlHhsa3c25QHmtPM6f+uhdvkvc5qrAnMqtCDUSmhexOV0oqPBo2fS2hG1BUMw
X2F+gccwQqr0ZgucL6fDWt9NnYul2nHqFOMT2qoHMGFa2IB47ZIph3Hf34ZST7KX2wKSHplbjvVB
rnF5poSLnL9KLOWdilEPqvVp7lyEU2QCTi8wSX6ZV0Z0N1sRLdjTb0sRdgztrOmbAqgxRDtx7V1a
pYaWkEtEqmJPjwuu97MIe1PUWolrmg0O4mSzgzwv8MACJoZBpFjW9SZBKlPh8MO1G7xOLhMnTUX+
2kqrrvNvw8TYg/WRfW12Zzwpkw0sJFRF8aJWIkF/zDiJiRHu/6HuvHosN9I0/VcWc0+B3gDbc3Fc
Zp505bKMbogsI3oy6M2vnycYVHflqZnU6KaxiwZUKlVX0kXE516DFBangkk7g82GkYDNMZnXgL0O
bjxPnv9O9zubn7U93ZTVFNZUrZbcGm0qJ5fYBRrsOViUbfsd0E1XvKVoXVCx3pLDViLmxIE95ti4
qof+EAcwpRIZ+8a0IKwihCGfaavDkWEq2C3mOv6jo8tJT7OZg03FH6a/NYecPVKDYK80BCySBP4d
s1n6Rzyw32YcIK1wZgRifZCV7bGPchzRTgIN1yC671x4dY8GXl18HJrbDOsoZTpAOXmgedH4Sa0i
8OYT5auv5XBbbqompVlzLk1HFD9UPyN25xhIKfKMaXU7BBQzBpKQYAhQ+x2WsE89sFiOac1Ia1a6
DHAuKpGpTGQyk8/eHNJxKOQ25ajTwPUvBgp+EccRCSShiR6Oz0dK87zT50/oGXueuM41CPXvYB+Y
nX2r4MMWDVJW7xQ1U48zEew76l4yUrKXchbyj9QSKtYZs16UtutWONY5KfvARlCCtcZuH9h0JRN2
3n1UJ7JcrjwS2ebjVvjq9jy1ndjPkgtrfB17RPzRS7adUq++997sD+9cyDjjk1olC/5iwjnZDQ4K
aO6yE0fjI1hDl+8BAbqb/Po4jpSy8G3X+kJxHm2smKigaB2wgxGPKaiQVSoINmtd+V6qkSKrdgk/
TB7PqlvALFUe0nKEzqmzTfaQAWAyCdw9k6M3ZPtRy96nGumIfdo6ALLnxjcreuH4DHy0jHZgiRhn
KABOItwNOYxuecdH31GMmywx8Bb59DWowZzjFcJL5w1uLYaochr2kr0IRtTI0Ad8wXJE/7uTwACZ
wAeqnIjzriGoM7wx2EyORncwO9pzLHPOnCgLCimY5NEHMULLUAl3eKPVwcV13EaSMp8jPEPzlgCO
tDjB1N8G+gI3ju6QMGMYCoZJM21oKkvqfG0PDJcZ5APKgznicPasdf33Kgid6l7Yo+aWJ3yf5Unt
lrHNMTRUGskkulDUrsMJIKZ8S7LOZq9u5cS8poQpqiA8Q4UIDzsKjB95U2oi4/+2KYEbALTQsBgF
X710KEWeGBYXWHQH9DZr5wjGnJnWDQuC6TJAGZHk76tEp7hKtFr6dCmoUGMxYHqszU4G4BZKGZPw
pjKzeygSMg2bsblkyTKulQdbAOTD+ZxH7Zr7VLk8cXmPCF3sNUYBjMVju+eWc/ZdeFLJfag7sr3U
J/7CD1JfgtZAm98sVS7mm2Sd+9sgSAAKRil1tCox1EGFjVjJ5/SlDBPqHGEsX2Tl1g7vfesS5Qrq
YeexBOTYDGnSPyxka4PHzivdrjwWqMbgps3atMr2XY8yo+ufFJRDnX0TVtP81agZ5KrPm77tmUOG
y9KiExTN0U0/1ZGJA3w8irrY4xjSWt0upZFtpadA2NgGo3hTiuh2GdBy+hisU+oUHzvucktAVRNr
WeEUbC9wsjuXWg7tj76OaXOdQ8OUR8VWCLaGJ1dH6dT9+Beg/wt6vmMa9JDsAKyz7jl+AFH/Jaa5
pzCOwiWxHioadfpZd7pEOxhcMf09SDv5ghXvvERHgHPTgj7CjY0mmK772El6e9w5TMTz6wG8THSC
4zBVv9dBgOdubbgt/19acASO1+utC8glt22CwLaxrXMImLC3LqDYRC9nwTkhfFDtI6AXSUtjD+Qi
/GxTyCqlzPya28/XZlwXAdL+vCFOAA/T8nj9jszLLhhAeU/iYT3XApX+CxaO1KVd0mjMHjxs4kSM
1jlyHMlVmvWyaYQPjOzehFNRs/B9t7EIGWxfmV9voKEtJ2uXUKJ9hoCx1wcY74xdz2NsMgs4GXoH
xPdLpBIL1g16m4eJMQf18jSsOWnjybjuMoklZEdoeLLbBFZ8XO31572sdw1GG+REdP4gLwFSvvgA
k+9yhyId74WEumOSzFsBcQFBjxJeo7OW7lTfpKuLte60ytiktT6F7ofX7+SCSsVacGiHWjrYfAnC
9S5h+QYtu96v0uHeRwmSBWeFUnAAvrdMjLeyrVrRHJRpRIzBHALnsPgGgWe7yVbHDPgRARAPoFxc
8u8GaYV9naY5Df9yxe8ECwqBZxXrXn+ClwRt+QC03UwEDRGXQnLwUs0k6BvRhFYn7sWK9Co6HRjN
PkCkmsYcwsb0bl6/4AUX1THltgf7QxiB8qO73sV0ChUCTLBwoLrHXV40P/Ctx2toZ6xAtMyfKKzN
daCB1mqPqyXIsQxkZa0xh+Jw5LZSKMP0A5HxYzm/fnMvEa3rvQUsq4DlBQ0V/vXLEwlx3Eb0nS/u
p8iRRYEJsnSc902dT+h8LuTA5iOazpQAPrzov7z8Lyeiie6GDbidQ5V15V3yx4jbkrHu9Xfsd9ke
lurepA3Kiw9YGUuEACXTH7U62PWylpp7E+AiksUWL8YuXPJDRVlX8Rv4HXaWu1ivwuB9azv8lNdf
m3+5ilzTMiUuH7Utx0Qm/+K9hXbQ4mw5jPdGiSVxc71hAB1XYP69xzGUtBEONms7GkbZ3kzI3Hm+
YOhkM1EV3PZMrk5TuA7ZQvoKT8zzes1e13av6p8nHR1e8qo4gXa+t2hNAuje8r9UD2XZP1JCUImp
3lOgGXTPIKboiNDeaLMvDOswkgn1zzNDTU4xajSJfQhBfrqfu6SRHz50VoLI1neAmUMsxyYjXrPK
FrndI4bvnlnfb712Z432HsohZCckYTIIiKWjsOuEqYkCPW7Zfk2BDDAYXkc7k2pDGdwzq3nF7AkV
6GbLWSdqeMsxylE5W7MezaqzqjkMiOhZjSTn1NaqDbmUkcABMe4BsCgYULjBd3LbWpC5dcd6PCUu
dAiUszEfAmwK+5RICviYNYTZiDyzgBIQArBOtd1HHWIl3i+ki2CFH5lOwcA+IBsTOoA869T47jhg
zbAbK+lFA56bKplZoWYlq1vongGJw9Z/zXBjdT4jyiiJkLj5gMb4KyaEPPV/nnq7FmoelsfHtH0k
Uy/PFUBYrol6eXqvceaxaQQOWLwld048sh9GzDQGHtUBUylUYB+TroJ6DmZZqzbo0tNq+rM8VbjA
fkHC0NtRQRclJAOVVSxGNmNHbRlQOJGgXlvLr2+oC8U/9hAdKoP/kWdg4/7LsQzq3qniPGvvREhi
zjhGbyeE2Wyk5dJ2t9040MwOne5kmpZl17S6TJLqNXV2WHt8inGpZKER170cQ4XASoZ3xdDzz2Fi
vAD22IbS8nl0BMv79SeQp/iLr+EhcYJvISp8rqMTIV+epJpmU5P4IrsDJ9s69SEYDIYDIOQ92GO7
wMS0jK7P2h1+/cK/HEWShwNRjuPTdH0Iri8vDMNUQ/zKNm9rH72Pr7SteDa02yUAGllYDqLXr3eh
+MenknGMFUdCSGPIDcyXF8ycBs2oynPu7LSTTbmhjuXuZ43jALQ3JizzMLDWGgvUqh3S59iQw03T
xJRTVZjIILt9sXieVee2LX8EwvMWDDLtQf6nLnVkD0sbdY+iiVKmK06dOxJld0YU6eMPoZc22vN6
7rHtXn/Gy4/JMiTJcQODbJ3ofbm1JhsIk1s07R1YC9kCht7TWHTO6O3nV2mOVbTU2l0kUeD1C1/u
adQRPIjJOmRLkhR29st3q6Fmgs+klt9ZHSGAqSlsMzkzMOUrQ6RCTmkX3IBY6xb+itzGpODvr9/G
ZcLpEYwdjwVFbPxvaJ8BHQctwqb5TpVp/LvOp4CZIftRQM0KnIDidU4wuaG8tRG4NsYURTS2X1+/
lcsMxSNa2SQJknaDRPUlUdriyEqQl9VvszqXgRRMpGw6I8rBMk9aQaWh+kC28CSO4fWr//I9SI18
hC0REKDeCC5VGqLQ7Q29qdrznMUQ7q/7pSeZCGJ6j9A7JPXn83a+wHJm0ao6+vV7sORH//lo8Q1K
HEmFBYTAmryUBYyonlNszobbCp8K5242Pb1MjsgnBto3EbcWNqBZnZHK7awmH7JvSRqE/IZ5bJbE
R38CwMY52U6p81xEEGtjyPXrSDESE6urc3vZx27HkKG4eqZWeMBaDmZEd+QRfzeK00OLotLwqRM1
Lr+nabB08a0P6Dp9SstABjmxkiGCNWerChQavwjQkqN3XIaSogmDSwmRGJMem5DKnzucP2hwEntf
f1uXS5cTkFgCZAN0HCzBy60bDvSc66xIbwfsVBPJo070ugbI7E469D+axTiStHbrYOwwaEkdzbQp
MGF071yz6PC9ff12Lk8SHIH4aoEvVQFhq16OKsdqipDCtONbVbMpXHylet7JWoGMUyini69f9jIo
+CxWXoSxksXgw1yc0QLUp6ZxjJ+ZUyeQpvBzI/9ZNbVTKJOkN3+VjhDqXi5TiKDsFPRpLM4t37cu
lykKoA2Ey7o8Y14qyUQYSXJNHDGYwwmaiF4+0egao2o44ufkkoHg2SNT+yEoZVLsTb1bD/toAiBf
HjU/XCRFCmE+DuAmqiTjwKkbn8wMJgqM7sPcxrLPo5mibdBJrQWNZqYnbWk+ws+TfWKVa2YLb6vZ
awEK3k9wzmQfQI2nwWTL9rCnSnjVEKO3J6dVbVuH/CUFixgKRLYYB5dGT3rh6xoNwUDha4ZQ5yBS
RBUoqPJBYqaX/KLHkYxM27lllkmGbSlauFocQuKWUFXfhkqAG2/rNskXhc1QBYypTcTtTXdtaVN5
QzrOoyZsj9gES7IHmDG0gNAC0Gpnr6aMi99uafhWQ7hWJdtayUpJxGEuL7udDnajytDRWiL3c7+C
GHH4STDdcOywzJ63lUHb2aOXYRpGniFWFXWlgRntoGnOp2h2GFXs0xmJ43kXggXDkljPgjg/xgXD
3+7Ypvhlv13GJbK/I/VG/oMslKQg+S2Ote1VWdPmS642rGJfAiiBjhKItYKZS9ANqK3Ct79zEySB
n3oboFW+d/BBnp625oDsLHSHqTIQEZPOSqBKd7nDYNbAMYS9zDhaAfxyM9Kma5eiaxh2hVUl4/tx
gd2Bq9UavRQ2UgGeQLDJzzUxouVtq37hvM6952CWJygsVTOHD1MvwIrq1p74xgjxyob12ssYSqtw
yTrFbJv1NdR06C+7agJHwPRRTVNMukn8LavtF5Y/Q6eoRYmWulg/bCl6ipB+Vb1ZRMkY7k8Qn73Q
nDVXvpzit9EHZSSkhs5FWDMQYEta3Se/Sxv3zQLggD3TxZoMSRsCs12YXe47t5BTHabbEiqYWIv8
JTV72TXKNJPYRr+fmn+oGKfwnxQoAq0EXv7i0FIH7AfZFjSQYrgNrkHO2TqWHN4Nila2zb1x0nGQ
Xl4sbyzvcjXkUJ0MV1gt+hmN3mScvnjC8JkVgqRdm+KFiTjvYwBBpj9VSTm3hzEcejw509ENbzPQ
mA6aCkzfrhnCSFxp5luy+emsw4aSKoXbVFWKGt1siE1cavvh0QRx4cCGwo9Of0QslpK1KkEb/GFW
GFjCJlvndEAwWrKrxmnk8ZPPMTM6Ro5y+2PAytAwHTq2BaPGGV05hGzh6QGxMdn4GAbRzRhQEWpQ
V4ZVZRhLcL0lb+gGMdsAoOv6ALnHZvQenTKSRcvI2Df9YwyBF7THqnKznkZmZ0X5DZjV2kB3rqW9
LA6uPWVaR6bR26Tbc+RjMnAfVQvF6K5RKBGw1nKZaTlOd81Og8LNLxvbr2tcjpYEx3iWQ2oHY4Ih
HSr/Q71nsJd3xwIzhtkGbOBOWAg3vBvxlpZa0Zzh63ods91irlnSarBFGOcgIzuUH0CxDxFYzqAL
BLVb2RZgCNDZ7zw1pHYUVxbtVFoArqY7odiVTDVspCYVIkGrGvnzbGgrX6uOSfFH1JY6SQUcXYkw
VPxZhQMuiSYs5sXWHKf9rtpA7cASNw5DZXbU7sTlmjFZmoEMRJUIHEVwHLQ+Ghmx0RmROVxU8D1i
s5pkRWyvNIUhlod95voS5KA2qY96lO3IkZrI8zf4IssJmQLlbbgtxS5MVlJth6kCHqZz342MTkpS
2+GsPjxCHy0Nm8iRKK4ihXUL/CBPTXHXwKOawoPFVw3t6x7MyDRvN2QjlxUfVMjY2r2eYugq0L+K
cokG9eiJgaR8rMhace5qJrPE3pJd4w88Z8/qE9FolEeDkVgSy0LrcwI+gatBXH1VNFkOpopXS5yX
ZaSbL+wSNYfd0F+DYm3O6rSEsjeUHyqa3943Ycz2cJXrNSdCS0HQIYe8Qo7UDEvra9mD2F6h444U
iOHAOJurBa6cyPVr36zuS3P5DsqwElealedBcNBq11s+xFLxCA7pCqspgkEWQZHfcYbALpYc186a
w+Xz7CEGhLP9ipqbIhxb3B28VJoyaWdlLXwbK0jqvbR34stnMwrA/JyV9goxT9YWuhQ3MtA04RuN
CrYHLG/OHmyz0o2eBZ62E67tuglR8pHSf7Qf8eCq9EcFivPhbBOVlfSRl0Frm94sOQ0dwMMubjew
cT1Hvv8GCU9+gePNUmzX/Vk51to7XN+V2Q60rdSsQn1rXHdpj7MnZchTK0+s6C6yXb6UaOCOnG2G
TWTcMcQ057MwEHD4YxYpEo075LZlI22b7cXtwOOqTpsawBZW7GX3NC4K7n9mhu9gsQuiTd6zkjvg
ZONeFTxug5tWpiMTKxUrQoX2BSHiEal7ExiPBEuWHco5sW033HZVzZK50KdwEv4JruvrZCWgK4AY
h5Ms+QI0qcanNrLl6avHo4TFKjDjBjzHklbCMCuFOEsc5kP3BkIh9PoqKtOvLj63pfk5qVKmrCjc
dLYbbVmc6hHVvSY/xLTmRdmMqXRyx8Q2BKsGaJO/VEwzPFBYkzae7DdiovrATCb1g2IHt4rB8z4q
NL8x9wp234pBFjtwYfPGR/9+HEwE69d561xS/aPoJEKpqblV71Cu+dxZa9hwJaquz49kjUHsPBAg
CiB+9oJpAeDTAIQ3wH3mWfTFFWw0HaFDGLdJ2ZBs63rOP00M0aYniJswXk9uGxlzdwdMvQNKoxrP
W4ikFyH7CUawBGGyxyXZ4r53G6KG/odsgnaMUuGxKMAFvwHS3K09NAzQOcMxXmAubS18aGZf67Ir
i4kXtsHDt1M9m+XEc0OgRiHOATvmC8AoI7tzWCARMGJAEuZEXq2JdP0+9Yb6XdEv9HDRSbxOUAWX
cQaWCgM72ACy8bQ9BlZAEiQVzbmkdpRKa0CzbTLdwGsChjyubcoV3IpUdpPxzJC9a3dtJIwrt5zg
LZeYwjo4A/Pa08ZpUa+8q0SO3TgIy3S4DvyUsUONM6r5uJ2zkPYG8UkPyflubByrxAAMHaogw8hx
MQKiAGwIou/WbLfMRB57/oqUretAdqWx90v16Q1QApnGOguOePwMrJymp2ztXi9RxbRA9TFVMtjN
ske8K6q0NIz9lHQD2uBb9Bpi12IhliA1eCnDSCf5c4pw8boCXVkiBYsl/4gqQRKVKlfz2uT9xBHO
zCGBuUEPvxlCGv/GqEswz+AZfCqQm0TUDQinCOhBV0m+x7YJ1fRvG8EzwOWpJaG50PcdWV932p6M
yCc/oXq0IcQ1CaCUGnS1Y27mH5ei9/RbM+lkwFUgU87iNv1jg3xCdZBn4OLncl5IIUBY6wXb8+zE
kfyTbSGmqwRABsGUiQaTEZ5LLIPM9HUVBBl5+ea018EVz18dPZXo0rmiOflUBnHYPG0o7dbxJRVC
j4uyik41ckf5MwpS8jsW67CO4SPLf1tjW7vZXORkIC8SWUZseON2HZI7fcf5tCRscj5zP5u81HVd
+XrFuuI0Z0cgEC1vVOGqHafm+8+JJVN8pcOh4ERU1EQJL1pi/71oxhIKOtI7vM8Qk12uS2Ip26qp
kjfuV3U8zWf0GO058XT3bYNwKJYZC9lg9dU3hK0hvaeRZc+oZ7O9tSR3cE+MEQ53visQi6Jlk8V3
3dnAN/jZpUeA5/127OqpBBcZUOG4/cYdJFNK5WwbksWv8H6MrtlVcmQB3S7jTNTs2mxuwCkNw0ew
rRWrk3SxZgRlrLnkBtQAcMqiUvFQd6yOv7n9HMpqSUfa4OoUvJythZbJmcfW+NqwP0atp2F1PccQ
8rN3oU6SynGyzqfaPM4AtaaexDSppEmw69mhG21v0Fb9t1odJhCAJKhumKqC+6wWJg+IG9g10pi7
qQnq4F2BMgyLoEQ+2etIvEl9H5PUJM2Nexxl5EhvImVi/GXWFVsVtQQi0sYicxHT53dNlIAgD50A
gbe9j56231AidiVUzRWoBmyClk+6Uno2xpQB3Roc91biwRZLpw+1lgSTi8/N0g/o6Zb9xDmQaAKY
49FVsE+R6RILqU43p6ET0ey73EBQ+pi1Pu3KPVQMvb1vQIxptyTdWvhdcRAXRA6IlIXGfA3k78zB
RddSbnLVIJw8YtgtkjJJKa6UIM1cL5K8paRTMhyx7PaKD48uAl2gdYHaAXKgxA9IMOD3kEnLx+Wc
Lwxop2NDr6vwHjFDKCPnWIVtNbSHRsr4v/NcjY/4emfNeKnIxliA5rzroHdqMTRHR/di9NtD13dC
O4rPyLUgZLlfoKvT3MCpnJ3UlKY8CuaWbwj1UvWDMEuT2fb2/EpKKFCbcr23f5s9przQt0rMwPgR
wfjP/7td+PDcPb/4zZGI1c1v+x/N/O4HkKzuT3N4+f/83/7h//mx/pS/cL40ke2lp/o/O1++f26z
5+5b/GN8Ln+2v9z+4mZ/iV7rbxb9eyT0ADt6GEz+y/5S4p02v0tX/w1taoOBPk4kPkK7XLqt+i7+
x3/Y/m8IcDGcAQsFdctizvbnU79RzXpeGO8v+lFtv//Z4exlfxY4T2ADB9StQAdVJdcUvdSf1C0T
GNk58ufuGwtueLRDVQ1slxXkxfsgwVvkL5rQhvdyjmH7PgiPAJa0ZzD3dRglvLxej8SkHkVB9ABP
GqmLD2HXWOkHa0S8frc0uMN0+5Z39IA+lLXUe+zWoi+ItDXAxWnm2m+WMhuKep8XnYDsGMXvHUTk
4ogzIRPvPXsJEIDo+LvnbDGc1rjpw7B+iou6aos95WX4WMAA9kpYgL77JfT8usBcOFnMdxPEiAkd
Tj3J/mixNyCDQYXT+UPPFr0PaaXOJFxNxAlTAm0O84917hkm8Hg3LSQEckyWgD7W4H1D92CA/Tgs
HUEKiGfpckbiw4P7F/px9Slo/G666QsTIMUuov7W6qvWbrLcTA8dEnWa9oAhhF2k5o2bCbt0ruF9
ARPc+95Y9eHbqYHx4Vt7PCLdXpybwh6NQ1/Tp9tXtBZvkJXASjFozcg7uFPdRncmNCn7ml6u7xz7
Et/xg8lgxt/JtuUT1OzQp+AEOnTsAGZD4oT4TXyGa0kw0A0TGYG4zowHqCZg2tAgolcSp8l8YGRX
4QdgD/F1UAKc3w9j2dW0SKVWeRZN/BQD+Ef1BOOyuoGJ12NDwe2HwN/Kit/w3+v4bElfyAP6N4l+
Skcyp29LgQmxM0hHKRtggXt0+GEaxlkhuc7oumlywhLReMBCtfdOFe8z3Gv1Mgiew0idax010rdI
qnKPaBTjG66bofhSIY9BHwjLBbDcGD+Z1L0Q4feAFgxxRvOne1pMUvl9mjWBv/PQtzMfBr0T5a1j
zNNDN5dw8uwMOgYvP0ElnJ8tvlAN8qBuNvTSJtTvnoQnltusnVohX1874YPRLvn10jhD8gMchPuM
HJK/JIhg+eIJSHqPYUQUivhbZqblR9Rz2uRWi6qyvSutXHwpBKZVvlen4hAGgsjHx+bmvagzHhbp
+PLGwM3MgrjK55zCOWyuGpSdsIjrtCzhlYIO3KGb2D11Zc0q4es4ywd99ReK0br3bmKnAZ+NR2CU
XlVMy1CBBzYTfqKLZPB+RhEb34NuyjEop/fuYjWNNuARpxCWmC4XUVZVi3djOvH4Dey7Vlyj2FXY
n3BIg8oPTDZPv7G58/k7qMHOYlq5M+cQX5qj3hoGPurW3NMdWPD5FkPv3Ro1eN0Gio6YuLNFnUL/
tuj0c3D6z6sf1cNz8aNdY9Q/Y5aKUv/87f8jIQx3ZM73/zmE3T+XSVd9fX4RvtRf2sKXL4MPgqcu
03Cff0hDzPFH2/3jPzTgCcQsqBMOoBkHnhoh60U0AxGCxQDsCADHl9EM1y1AkGDwnL8TzGDBEz7+
NaGm3sfJgELWAJEEKZMQ+TK8WKOdYB6O3o2XQqe9T9BSN5nrMX7JH8p2mYy3jidqqIPZwHEVM8xr
r73Id8K3pR4P2dXgmouFLk5ntNchthzBPfIh7XuCY7TsmR326MjGjFo7zq6xDPrPXeuM2RfkWICc
3EGF0b2MJn3ZJ7tkXIapPUS9BrNa20W1qTenKECpq7t2wqIK8iNVWPvVN/N6jo611gl3j3umESLa
XA6jVz5rU+uWE+ZpMMLGI7RD/U5wTMX5oeTonh8p0+rARFUsS/U3GZ6jRBo6R2iZXjmZbsXHJdA1
P7sb0x46zJ2bNV3xsAR2G9y1WozP/UDPqP/DK7BtPYk88jlrUkCKaPHoEzIcCDSEsC7IIjkFbwsR
Je7t7NaafeXN9uJe57ldOx8LNDH13/0WYjtCPIGfWM5tpkWW+S6DSF2Ab1vC5Qkkojm+TZJ88R8t
WszlQ+L683AF3A0veqYLQ/ScJlU/3MeGkWZvLV0LvVOmpQ5pSd6h6Qvj2pQjLDjuHa2XzgxBmzcA
SA60wn1tRxFT1m+g5jfesBuntglPUG99k67f0C43Pr3w9MRMHr74QNz3zo5D1/Zc2z7in8aYBdG7
KSka6X+FkQ4uUelwa/f+ON0YkNnH+8btS5spBjqh6ZWVuf14hXNILu6y0EpaiNbdEBwyoN/lvsgg
r901mArMhy6wh/yUMFlx7loTWtjtTCaL/FnZ2/pOQ0fvayyoFFGysvwrC0K9BrKHH3NtJv3SokNg
tgb660GqnwFDiSN0MOT/eLw8ukJiQG+vAq/SsWCsmqbYRyT+5rXH9dOD6xX+sxkbZQWBM4MZepeP
Zhu5y5Gvy5ksmC3gtPJtdiDVJdd21XtxjIXO0CwCiLk2k4rAZQZl9F147mDf9iXKj4c2tFp3X8x6
gBYqY6TsCwgerd5XLVEAP864Y07u9mb5zqWH0e9517271xfRNEdkqgxRMouYSusYYjsdnwZIKzHu
TZPdj/oNzZaKhMiE58Xa8ddcqZvisT5JL0NyKOjHLPN+za5ClWrFMu1qa4AveLKt+ZhQyVkkE7XB
Yd2XCAzLDK41dfjk8NpkamcuGWleLFO+UaV/tUwFQ9sqSAsxwnG/oJpVki6CKw0fI5VGdjKlTFV6
iWCNdXZV2ol8g3gfLJrLSgWvGyFKRpI6q4SVhN5+o/+ZyJLUDrW+kODi9dc8DP0UTN3eXLPgfkDy
9cM00Rq7bpb+7QyNvIcE3KIL1EKvjg0LVYsWBcZB42v9ewu3/29Do00p/VpoxAD7mRbPi8io/s4W
GT37N8uk1kMyCYyYDoz9n5ExcH7jhEBU13ZNW0cfClzVFhkd9zffhcoA0NTxqIl8/ujPOs/4zYOH
CIAlkHJlXuD9ndD4C3TLokjgJgIArEZgXeLbR4Q6nNBqrFvaEZH7UHlj7j7Ya6L+02v5bwpKovxP
Edgh5sIo8oGHMdIk0rvyRn4qKLsZfSk7d/rb2kKCkEMp1L96IkIi0dKkX0TEng//oqz85ZqQgSyI
JajRcFl6jS+vCSoVPEBrprcKrt+LIDM/BeHQYK6EDiSuS2FogSr5m08q6bU8J916/sW7fKWBrdFI
s4zh3AH7yR40q5gXlO20PHkDuCynNJ2sNvrw+kVf1uu8XohPtHoMWa2bdOovHhXT16ZzcIY/Y7fH
nF23hIM1e9TcYK6efn79WvJn/SuZktdyWH/kdFLnJ/hF4gffrggHoaU9B00VRVdRkWgxER7UA76a
r1/q18dixIP7GOkhJK9f6B99rQ3UFEENl3tw3X1pZhTYzcjcY5RDwZu/fbUAGCPGX/RXbPsSykkR
T8/DsduzPy76d8FUAdWn3qsbfM9EIg6vX83+BQkI3I5WDk/FqwRxIZfvT1siRiU9DBG0O0+gV7Bz
quoGKz8Ue6iSy9LDSsUqQDDeD14KYBmBqjg9VjkE8RtAS4aBXDW0h2t9oLlyNHUpM141fWAdk5Sm
zhUoh6FM0A62ot9BYJf12YqlxlaBmbl38HVsojG7M5biCpkHM7n2ylwk0Y68dUZPAxYV2HA/ycO9
sHE9ugVS3S+7Htnv9gspJNUwuo1xfhdbndWeyoFZLzYTDK7OjT1MeAC5qNq9s8dJ88/RbKTVAZh7
7mHeG/rhGQPEydyLsXTcN8GIs+NeoOM0+PC4vaGxdnWw4Plz4iSpu4Cscymn+m8vLd5+gGIDJQld
t0ut/Lhjyho7enFeIF13N7gn1/UBPSWr+RiirfI3L0cehg29DhQ+8Bzwr/Ks//ljp7NX03gR/s3E
UK1/hJOFSVxInqrj4VEE1l8sLqz6Xu5SLsiclgvheiXX2CWPrLGRxW/otd0kLD586K0ysN8l7LLU
R2eo69OEt8yw6dpGuYwhmk3+c0L5gpRiI94WxgQqI+9nPT7qQQyoqoGqhdHMjCSSGXxUEi3NmNvh
fJwBl+kfOyGC5kcGlkDrd1iupAyeoXZgiQQESoLS9cXUmu6UDSZvO4WLftUwQR8/Cj1371DNEPPe
7o3oQ573aUsWmWjJifDgfFk6w3oHPK3FOmyy3TOqk/i87pwWPMo1uqhG0R/GeDKQhPEiC4AKQt09
QpMzM5cPeQzEo9yH5sDcDWc7nNbpwGml+33Seszidx0LxF5uxVB3dnql6QvkMhqfTX72OESFhXqG
fD1VUdfugxITnBEga08dTAQ3PUy1Dttz12iFL+lL+NNLONS4OHT6pM/qfoCLTtRxByaW1xhXA8qT
1rUzqi2B8ZyKcfRQlg00dpEbc58f6BCP7Ye6EhZpP4odyMKgApgc2klPyps+xkHn1Beok00YTDVX
Q9NEGQbxXXIF99I7NJ1RPIrKNccbV+hTfoo9T9IFAnJP2nad8KqPVRWbxq0ZiepB82aKIx0DLQ+D
1BjkM4JsC+08X4DPcKoAbNXQ+ifRYp/LAKMyjhH2LsWxKwLvPTqD+n3Pvh8ZCFvm70THBIkhp0V8
pPfSh4YzhztKjI9TMUW7rGuegfLUHzXDJD4W8xQfnUUXy5WJJCUdXcuu6YLFgdem74qRIuYUZOjy
FXvCUXTVeWlvgK31xDPdUC3Y0Ylz552tGUONirM+dMfRRK/0yo11L31MtSZ8QNhRt1CgSjrrzi3C
MD3NnR99sewqnqnx7LCWaF2reheFQ/xsxCL2rrXecK7RQ0B5JcE+6GwuIefanFrZeALf69/Apo+n
N+AuxP08Dql5KpPQ/n1A8/hcZrMXkDtmqARmS4H58641LE0AAWy9oxtXYueaeczQERb7M93Z5Y9q
iXKbsTj6pAsQpA+xXw2fHJ6t3aHDsHykThFI/uh+/S2vkKQ7mCIx+6tCT4EqGuj59PtkyAjEyyyM
gstFFE90LbWB7jGy1s9Gjx3NVw/5mGfUcMMrvwqHL0Wk11clc/Gxhm4O13SgkqJg2kEC8Y61F8y7
qQcYc0pTG3HYSO8G/64I9CQ+cbud9x3NgvmHwKG7OiPsnfOIXU1WuY8APP0Bmb08plHizbhcksKc
dcsSwXWHSCYIgHzowQ4unek+gVdJqiNPMbbgDToaCx/xDHOg1TAu8+jiu8wjdsWQ6KgTE/mjT1FW
YLlwAHla4oR9nMAoW97DVM3lsmtzs2y++ppPQY4Y39Shklv38dHtZ+ompLERh6r0rn0C3yMyzNIb
T/+ihdoc3y4ok1b3zTzEqMvNxfzI4eWhCY8waISwWFpOZ3q7mLAibDh28Qf8l0zjnYNyQr7Tqen6
Lw661AhWRGP+Fn1rPAQbMRjLrQ1AYAAP3elA+Ol4NwYdgD7VH/oO0OkRXfUeB6u+eJrSOtDu4wSn
yGOGb159xR0Hw6dFs/z2xPJwrTOQiCXMj3jIhMa9NwFDui8GvQl+xy7EFCeGI1N5KoooKm48VJSb
KzPUhuk+Snva2gbaTuIczkWCLBTOVdMPjQwLLiBnc7Lv6TsX5wivav2DvjCsel8Jo4yesTez5wIN
9mgK31UFRn+3JgLq0w7ln1Acsa7ykb3IMCx/Gxk2o5hK1HN8jcezEIfOKXxt2BtdUER7tDVb8ynr
HT++hycLS3VPNpP9F3vnsRw5ky3pJ0IbtNgmgFRMapYgNzCKKmhEBERAPP18WdU20902916b/ey6
zYo/ySREHD/un0f7Fd3IuYQsW5sRyMLArVk0bZ+9YsXRX1ueK/NtaUztXFaAV9VxYWfu3S1LLSCh
4WW33JcRsprYcw5unFsFwJWo3XrddAMA9OTFoY+D/yagfiqO/Wvj2HeD1Ah/WYcnxvCSyda0msTm
GMVTyOZFISN4K5BMjJhwqa9/e7M2gtsmB1N9h5POYI+wOlV+YyP1T2ebsLRzxxppFKmCFLuceUiF
UEFK4XTTbhtlYfyovWCd3kwQ7+rnuLDrO6COuP5bI/zRTAbCLOWB1f44cYMvzoeu86guKfkkcV6k
2Up5e3kg7egabtrC7ELnAwU8rfdIoFneJEaOEFDcUqJcoBRaGuMS1R/VJvx4kITg81T3ALvDdFZA
msejEMQY966FjQs10vcGhThZGFQt43P8K1tai4mIKQB8uPqzueqebMc7A03xjzbK4bU1y4QrBhl1
+iOpQq+SBf3dA1iXqedYu6uwCxqx2gZD3Elgpfnuiojur01ULElK2+v33jgXDdUNK0UPnJyDaF+a
hf1cm4Yy74YGl7XGnsvqz673nTtDnsbU/J1seH2kLLv5HPoqV0mwmWtKDZW+WFPXrztnLfj2TVCM
N44TMTj0fCS/aDfe8iPxPfHEX5m6yEo755HjRcL5JHr3a1GmMOkW/0tOIQzrYbxuTwpgop9wfKEq
hZs9l/E8TPJDASLrL+sEy5e4wfK48K7CR2mSPxQzNNttrop1H81eeBcAP3lfyR/eL37ZTDuvcot9
2bbON880+hMRKj2eaU9BzsEo0dwxIAv74XqCLWJMPOMPSoryM6kS3cDrwi0cJDlFTyeLFukvA57C
2cnzIoxtML64EfDk8ZiVg/2xtmHt3dLHZKSQKNlQ2SRFztKRRlLgplF0XLkFMjQ1JPzdPeX7p4Bs
hEI2I4nButAePlyjlD+KXnv0YUaR+1lhQZnj1S6B41Smuh2gALEBDMD0JjAM1+8uivopaEsnwdE1
X6ost36u6Axvw+IUnyVvrHNDw97DUhVhoqyuP0SSzks8dHY8lm6H8DXUYTzaTrbges/6Mzsh8drN
9sgRJijy13EzxL7IgcRbXftNGG3zs9aLirGKVA+dGRHItMfo0GLg3GOxNj+2QUVHA5Ak78RhSIFf
YoapPWI8pSHyXQDKpEkwNgEj73x11xHU5uo0Cs2GzWzVwWmD8msRhvUsHCywvMPs6BslQz4n2yCU
ZD4G2i9jF7gT73qpYWCWMF1iZtZsN6xqHU+NUcs7l7PAwhFKekgheDioEzBLfQj8YH7HV2wd3OG6
DOvywbzmVnl01ot7U2WecetpJW5qEkkpC13v2TW4HTxXEOEoZfSrRfN/n0aAniduvylP8ceL53Ba
ryWIFTppgXHkhzTN+nHGrPNlS2Ao1zOqbAiR5p1MwqFwnh0kZvfB2Kyw3dXbZj2ikYdmLHn43/L9
m90AJ2bft/Zq39RYSnVaQXCOFV8HmG5wpt+lCt33xvPr7IiA3UU3AduW7Ti7ptkeRW2rnksTeOfw
MI5ig/BeG6wln2tXrEyh9PaycLbHjaE2zK/M7x1Or466iLBcaeBQZlEd3J5wxbPtIRZT6+euE38E
pzJZS6PysgjlwURDA1An+QoVkO8Ee5BLHz4IX2yu09UrJExes2TuyuYC45vmB5VZEOz/6R4vgAdz
cQFvv2Lq5bUOgmRNVlh8j4lcd/DJvSrF/SxIHe1LWFX+wTIGk0llwfRz01Hq5RlXrpR8BXU4iype
52q1YAKFWRfw3AvYMBetw0FlCIDJQIEp+d8bCe1h3ziQFl9D2dOT52Ym48IuCxzDYqeNaomzJ3QI
jGAKzxTRl936t2NvITYFfJ8EA79fFA7aeKYqgXdp1fj04DUypOyjFQVUAk3TefXNN6TWSbtVjfvx
V/nr/vBRYLlTWyFAePJR/13d//m0fOeKt63WkBWw4rJo7v7+fqhh9J3A+BseIE8jEEAnWEbq9ziw
A8zoTCPhg7Qp15A2wsHfPbOGxEMDgT8Hzu084mxJye6ywnLqPGzPpUvy9WjPCF6n1tVte1NzHC9f
i9YghRKH0Rx63wN/Y8SbRXstMeCkLajSsPH7/x5Fx8yTFFNN7mvnlV3u06dAA91ItKdzsnI/lX80
nnxua4JTfOY4eHM4z+ee6/QLC9RGZZWkKmPmCCoi49jIfIBISFCnjXGsds49tYJmezC8fmhii9AS
J5HCH8O9ZdtVywPGtJ7JY4csHZc57/ODyVaB9EHukqXZxhz84taZm465v/3tJbMDZm4Z6GsgdR6R
gLDbYsGDmUjpMPjQcjnkgW1+VBgR69/EafIsxSHQtSqtjaVUyAvjtcU6VLL5znFn1M9/Ewazg9j8
Xunec66LF+Zse5oL7xiGTD832OV9fRHuGhYXXu3FaKRWUTTBY/TH5kmWiCl7AJLMDFsrc4waXmtg
YuLcprot9guf5gpr6ZR+njJh+GcJFssklUC5fXJNQrnHwJXFQhdFLuklIeabP0h0BtyfmLuDlOgb
pSTsK9c1yVpvjuI8tPpcJhhVrRmjutthRgmczrnZuq3Xz7gQDeMW/l50fXkVIED5dBr7h4kHur/8
xWkUKqiwVRNi0OunwQPJPUbQ/LmVNRg3RUcSKAEzwXO4Ri4czmoxXBD48xrcBGSUnbTrtvI803Sb
8MJd2XCZjbHGNAIHl5CUFxW19Jt08SAwbV3Y0nBNzgMfE7+m4z10fWsc8Bp69pdAfefxWXdozhyz
uVH0UF/7f+mgbpxXv0UyOi/dVSGpTNSJo7FaWZfYPZbzWK1NSDtUJJf6E2syagJYHDy8a4SZNtwN
Blyo/wEp/x+661U8Yu1+zb95ZoQW9R/2L9tcbI5Ui3eqyxzdx+JkXCYSlCLclCAj7PNHCv3/zov/
yTwIxwDPw3/tvMDC+PHr89+2S3+/5J/bJS/4h8nqBiyJ5fsmmxz7f2+Xgugf17WOg3JlWzbIhn/x
Xdj/wGrHOgbXISsZdND/s11yMXK47pWsANSAL/5/2i79WTv8y6oA9FkQuibcD3z7AOX+4JX+ReKm
DBhjUiHzI1Ugrnnn+3IZfnZr6X6nQCFAOKO4zMhnMPVox7/Dv3JohPntSzLgh86+zbtVq9SFszLJ
nzq0r8kcX7aN4DG2RmqojmYktkIRJsTke5uFOTa00IAA5+Du4oaOUZJXkQZY/YGy2A0Eu/xlWEGz
fPzLX+b/suGyrhLuv/6yFDEA9yBxdt39RDC1/l3ibTPH8nIIQdgI5LY8hUxu4anGQrwmkpDrddzO
MG8dWM7AE9t5U2WJbwAGEDaLoO8QRDltCuNtAmogHpxu1ttR2HMwp//9D2qzFvr3HxV/5zULT67/
yg7hVfQf97dLhZwuQCidOqJbZNopMrX7c61hHUcXi9SWCUsOlF8ZEYcIG2ledB14aYjsdRNB9z10
WcWWQM6PzN54ApByks0qzD1ao5WasKGpeoSl/+JnG56EyJ1uJhi1F2QLl2l7WtRrJhtzXyzIBIwr
mXUfugbxM/Iv+25TdurNm/MRdSWUy9IfD/0ENXxnGFF5WWFY7Hk3vLSk64mByibdMuJg1DMuR7mF
48uKPeBp3nAyemOr77Jh7EmJ9dklX6Lo1AyU+iF2DS7/acjrqqLcgaiU9boQcmDSQCu4Xy1Vnxmh
8zRCWIm9PCzrnW3N4Q/RiujZ5/j/2MvGP9GlVdzNgdnWO6OvVLrNa3WbtXP+xPYxhOy5qDTTXbjP
HGN5pc5n5fJozR1HU+9mlH30jaVoD/lgqg680ykMwNl2NPrQeV7NFjPd1Sa6SCjzu3EKUeu13z0D
KZAi9pdg2Gd94H30GLkB52ss/Y0nnl0kG9gVvXNAPLVvFdob88vg/KLKrv+wOlY75ZoZCWRTuRsm
AzCKbQF/tbzlZEKbp7DLUtvFzwd5yJelO3k0BOy4fQbObth/8d/l+aN2KJcE/d12nHkzsEdUMF4K
LOlxFaKo7U3qY37Vm/fUG+gY69TpByxiXdr3dpsG41C9jPWgUj5PWriKOTs4GzpJjIcE6xIx9Be7
qJpP+lTLZBvB6sQNhaO7OWqLu3FyEFCjcTgQPW3LnTG1w40bOAGwaWZQomvmzvFgkMy0+37IKNC3
g7SHV/503lnZRN6ywo9OHvb5R0EgaDduLQPT6JpHqzGjtxFEZoVlqqMLySoEHtLBRcpeCgxEFEyN
cTs33QfM5zqAAe9J1mYVilG2FFijlzEQP8HtzfsMovMRC1OFCyqKHnxlzhCkIyvxV9s+jkOATIt2
870dVEkOvlUEzmMHq/QcPM+jFeRiH4lmOvRsMX5MhiXvTBnaKbwQEeAzWzzWe3VRpNUmf4i8RE3p
rga02kANb3MqlFvrk2Hl+8bBdNfU27oXSto0+DYBnQqgipJmnApC2tkYDuO4m/IQ3+wuhw+L1BxY
qxZ/drwB4/amGZWdOdB2sRd8C4i0ZRGENy2SQfMgw806LopsdDLMvUYh2zIbupOzMQU3znZouU/E
oZg1DVJZyQUgwsoa0eVr+WkgbfaHPKM7m5Q1EuHBpmG0vS1oap9+hYGt2psIvxdnjwJ3L9H+njMk
hRmu+WHXVLx+nz1+FGxNkOfAuLtG1KFRtDrj8xXbiJcro1fFT/Fo4DQwZpw/t38tAepPInBxA7wH
S5nVOG8UNVq2zWdRcJqkaVCYrEyrK/fNnYlSxAM8cQzcjBlXRgDkOGgEFUskOISKM+tnZG2j6Zwy
Fwy4f5e1SPL6zHvB4W1nibA2i3fGNsf5BX7YGCgnybEiJLW+Tk9wzLYpyd0yzLsrWV5GFHw2bc04
xB9+ObBMyYccxeN6RkzCgC73ix1uy/Rj6o0Q3Ia61mHgFuTY/hagGWQxYjmHctOjZSceATg6vJEy
MNepmYfLxFm7DMfYi3CmlQe70fwQtL+0ysX+ZBH37j0/q85Ub6v+oiW54l2/XHstc7aYjBmom1e8
hKY/dfzn/5lDCt8Sm/vhnQmZermttJYqjorOCE9T3bftqdlaFrMXuwKv94CGoxknbIpbebVnrsw7
nY5UryypDahZHyYnH/pLOADrRyUAbmDeRu1miRt0hbw+d17GL7godg+3C55D865r+vwanL8OS6XZ
ePpl8jNySfRUXBlsCy9jbOQ2t+S27+a1tr2YMliNvTLzbf0oN7rl9pFE8D7O28xwwtGCrWjHqMfe
cG6q6y/7d+OdrzPz2l+EbIXC8V2phS9DVkKTsCFALYdtwUBAeTbF68TA+028apLFTtxnHCfegp4c
gLdbc3hlXrool3JJxqZW50aCMsNvwFCjqaqkR4JfliKMjEVmXVnhxo3ezpVOwQbkXexNk8xjg4vU
OIGJYDwIVs3MoQ2fS4q1pVBstOjbS9Q40hvguXCODCpTmsq4tQdHNYlj9yZ/Ha6jsjradF5MiSv6
IjsSTCNkjC2dN3xPs0VUuYjDuM9jYhfcikCj/fKACFJs9wHxQW7OGa35aHg599XUm4z4CBsMeAs+
8T5tqHX73mb1yDT5d7HssMwmeYm2wyhIUNMkABENeVpZrqPTNlLUgleRJoq/YpgFl8RRi5ThTBv0
1cTDfH/fT8bcxMPS1LBK2CqYXNVkMONopJk2re2Cf9lFfq5/uKueiv3mSC7O2fGRUmvRraTJoOhw
EXH6gO5RoB5SK5EDRjxXpcdnv/Ck9M7magXN2ZXaxEFKfGy0jj2ybcjjoy3qc+kFrcmyk+fdL+ll
4h0iDBrqEQ4LjxOYcwVaFbJW6patYPWmrdHww+Y9WFbsj9r2zpG9CKLv09ymHYU5+gvpiSWBwbcn
TaC29ofuprG95VIZ6zNyUB6lQ0SGGiB5262oVYJKaB9TKi5Je9rASfrmfS5hUdOhJODw1RxCThLk
wNek2vatM6T9K69gUsdVtAkGSi9j2HYo0cpjm5IStv8S2+a+M6k88CxuFNbwdP90zjHM2yrtcN5+
wepURMg8O2pebKSjC/QvkYYVe4dGgbzZ+a3ZPKCcjrdd7prfAYIWd9LRXpIRaPpN1zIy/WAt094f
RYtO5g38YciC4rKstqn4wuWis4Swd/1el314rMpsOJQUlvLEd6bthheetRccYA3KTgj1p5GRG4+t
2RaXEWJtbME58HaDDmuKZix3SSxdPKiwCL/K2h3fjBpz0REvhH9jqtEIbrLAM296qzDW4xaM8yM/
SfXOolZ+6xqC1XS3Kw7F9uKxBmn6Is31EqyxReMo50rXYzxvXB9xpuXC6hw9TjEpCmUkpSqOQTvR
5kqdh4/NgH+F99esohsboerB2nIvoRmMT5MCwmBKqqjUz/DiI/OMQNPy3+nn4TYIudsSqgD89aZX
Q7/GSvb+heeGkeEeqrJTKXmZxo6auS3cLO9OysjM25rCqhpNeW5/cq7fyL307rgv+VEeZiyl8QxC
NC1o+DwswIIkzVgGu8RuWbIiqeh6RjPV9YJoBZwTtBF+XAK5TnHyt1K9XEl0t1YRqJTLUhbxwmdy
uzl1exua3J6xWNdyH2qiq3h/cvfBmRreRNL0+9fZpLI9CRYI/Owg83nvy5H1jad5e/I38Mpjt7pu
E6uxbA9oMy6mC2hC+yYMxQsp/flEDpsuY3PIftra+6qn9boX5w4lDUS1QdpRsvFiTlP2hP15S8KC
AvYY+oc++GOe835BEm87YgE7WP3fVmSPLTHoOSPD1Xt0FBEqftOzDn56ZdavCdIiPbDtbPoflVT4
PFTr0UfFoxHbBLaph8WGX0qeCGgdFSzEhEzacs+9BTwJGIig924hZ+sPwcApxZnmIUa/nSDvLqva
lzxqT/iFzCoN/Lp9E3XZsBXreWJ5Uztj/q6YnXFM3jJViA+7N+Rx5Xe/ixwWHxgcKJ2h8DxFOxC/
w8owk863VAAgrMi+zXmXE4TQYUpDGS1qoq810v5siMTNjENnDc3FDozGQyoPij3p2uqGK5jaNXwr
PLI40giKUDKxkqlmtbubqZenqYFFOY6R0T2sHm0ZO0+R34IXwFaBF5/RnTm8dWUMO94gpFwt1ofl
s2pFvh6c30Yh3Ts6kSMoSWQqHuAdRrHl+BmOl3LGy79pN6KwWWVLd6OHLnrfHOYFXDxB/7q0bZHO
qAIYVDrY2bEwDfPORhZL1LzYVF9vvYHmG20Mfzq825yOgiYPCMWu6LqetokisF+2ynhzeMN9+llf
ewe/8V8MKCQ2J1OdHWt3Xo8u0b1tp2otn+F3Dfx5ecK6B6Ubc0vHUbu3dj26v+iiNZdE50HmQoGN
tEfBxPqOW6PN72wTJn6cdVH7MvrF+JO9W/N8jc39aAqsEPG6RjLmthopK6QB+rAA+ZgviCz20S8i
Gld9qztXm7ucynnhNUbPxLafZ285M0BzkrhS7I5mWM4uP+dsvPU0DDdMyXlGlcWqqJO1ETD2fZGH
EOCq67loiRz7tFrWrBP6nmYRS4P4StJfC1O2WfFGCFDgk8Bxp2nHHP7DCbRI3dwTxyAD/cOxBdvH
tZ25oKqIMwv4rjXAOIQT9XGgNUYy3C/Dc1U34XoAK1p/8R7z+iQYLevJb6PyV6SD8XUYh77YNdY4
PA9hJ8XjQC/HO3ST+rOwt4EXE1yslWE/YxdMtNyeY1vOzhbsKHCygpgNePTi+xnnj9nzF/9QENPQ
iQS2z15Satc6So5rOi43Nrg1oILqUFEDRd2aUqZ/Q47GbHcEe1SVoDrXW2rD6232I5puwEulcZcL
QD6nuESD72QvbmD4ch+puWyPNKvWwR1EVnfEsuTObIuhcdX4PqyuUTc161aNfy5DWg9SluxZe9ig
KsibIPAIKMaI4+b2oGqqWOcdhzh+NGNAFDh4rV+zKXZ5UXlwu2xD2Ts5SXuKjjiqaGhkAJ37/Hvj
53bIqdYVGMZaLGHd96XIIu/odoU0XgEDDIJYgRbEcajQYtdyMLnenE9dBLQPheNUTkm7+MOHM1Lj
mqoO+rfYqd4hGcaxr/c5Sq2ApWUcDfiaT/Nm2Nk5N4uMFCEXSCdfgrru8kfRD8p56wCBL8WuruRI
EYtHAeNLAK9Qx91MnbpDY2bbVB29ITiMTxVfuL3DDsizRLlSLJeJuTK4E52xbIfwirH52U3C06DL
naw2n0lOupCe195a3AOeKjkynYS6/VEWQNk5GU+kDBuTkOwedyEhmiDk2mGyXTYKZXtm32PAdvHg
4uIpd65wGxnLaRyfx6KYxwTmA83akqk08PzmpcGCsPfYmYrHrpi96TTOnrh3o3Zed5CrBiKSLju8
eG18nyvTmNc1brxFvNKdMn/RwtX+5iLH7UKJikrAIrRxAf5YskOMOBory+fBnw/gpBBrOW1dr/XS
Nt0wNrUKKAUcpW7ObIiKd2/pupfaGwiSVpVTxXwKBMsy0/jddO5Txse9i+jz/hCRudzA4GtJNpVR
DmXRil5gE1jlaavoXN9tQW5x4u1b/2UOaOvYUSO7JPBd2/MsCnI5coDBlgjWsgcSNO4Jt+OGsuP5
96J09Ub1IC+MHQCP4NmguxA/Ql067REDZAgiy1+jNyomMawVhfmiazU8ZmWR/YTLvNGC23heMhl5
9jCBSoDc7Q4lR2g+cHlCbytTHgzDBTUhiiNP9SAeZavokCBOBzCSBPg3VS1FlEIPmd8aKl+oo1HT
Ty9ycVVhqXuHk4FeB4ZxCY+BgwmjyUjhpHXnRT+MWcpnlXtEeSqrtHn/27217jBfrk8ljDPeVoJw
807M3fiQGXVxq8m4PtEfZh28csu/c5JVNDBOvnxaVSf7Q92JsQVPNtknqbplOsGHbL4RORy/E9iq
lsfN2sIMEvgsBxLOcmISxGJ64wjXffZnxCcqy7TzBaRe3MIiae86K5h+OqTaznXONHioMzP67Kwr
n7Prsci5DhjIHWqm9M88B8VjBHVKpOgi9gtxPCxzkEuG1G3BoiO41fpUh1H+Ptdm04GmQu45RP7W
HiMxFs9r3rbxSNMNTeyT2yNVWs3Ve2Vu01vDm2VJO4/YZNzi4A4oti0iHqe2+U3mPAD8zPdvuFiH
X3Yj5u+erCUlDWU14/xYG41tRfUfAz/cuic7LM4W77N3aa2iJCkWZK8U4+W/I9BZCK/Cwcla6N6m
D9EpW+rhAsyXDqejLpEW+3out2J99DNrZZWQ9ZjwZnjwl5ZhIds5LnN4EqL1zPuaXJXPKi9spgtn
oAk37jRxHSHTuncOOlx1xiTc8EAsZPazth2x7ugVN3/neEXiVfBSA7HDrUW+3h132bKtxUEXc39f
Wrll4JRVDVY14hwjXKqFN6Tj5N+IdDGIS8s5jCg8Rsq7mIy47WUsLnp7PV3rUom4T9OVXdbWaJ06
Wm7qfhkebA3XcieXEpWbElrvwKXdWYlXQGBKKsD5hNwxYZn5uv3E+ysPCnAnZ4zFFl+wYSQ1gqaL
eJzr2ULSLXijO35eppBBXbTPIPzWdp4tsVDCgD1DwX4SIVq6X11tw7QF5GeTH+M5c/nnmSZ2wSxa
+Uip7G2O4A/BOtaKXGKPjyK7GHnUtr8jg98uUCZkAGKkRcxJtjyU+cQzqDKioTpob3T4IN1+y5kd
AiTrVXm4GEZcRG+zXL7LiCqlAxVlzrpTttXdU6mEpmwudZQqPZqU3QXFFU0TbVkyIVFp+t7odU3g
yS4//HFeDu5W9+V1QgCVZ/L9+f3NnOnWX963yQ68JFDZTR5xjOHwW9k3DboFOcPZGu69oIy48NXW
DSALGvr4OFl81YXnm7Af8JfSdlQRjcqd0bxkG8RG0OKt/I72Vawnh41CTJN7OACwXESX8hSms0mv
EY+b1tD+xgXPKbFGSA2x0Xg99aw7utJ86y3iPzMlE/2duOQISv7WPc4O9iJjf2MLaxzjBR9KeGQq
CMTJXsKA+lyHVdGO7bp60iG6LXBEo+AxJPzV21Pc5FzxgVHD571I/GUrZM49ae18/UErQaRfQEy0
r3bFAQO07eYy6SEmT9SybrSyXXDYstXgEeDszakLMRDAAQ5SNlmVs6fnqUCnm0R0xylqqROGdZZx
yKK/5mx1X7ikpLcTzE7I233OV69dyJvOmCsY+3VfMciptpccM8qcf8NTVFv3cIayAdSV7KDJkcu+
ZkB6QilNQBvwaSqD2Ysbt5qwCEQt92dUN7zmaw+B8cjVpBm2cdXPyVQtHfagZpRVASFvModv/ibV
EycBud4KEfXuI+aRxUHz3ezphnblMXvldmItuUoHJgY3hRtSfbKSn+3N0rAffM3p9kp1pQMaxpE9
GfduqZDDF7exBLbZbGpvMmzw5dOEL1PDBHHGTB/otNhSQ63hfIcBe6T/3BTgnvcLyDj2O+CFo9u1
H5f5M/esajxcfVz5PiPVrW64rtu3mWnnmwp0YBzdcNtEEc/SyPgl0YOaA6Y4HALb6I/ykmeWFN+p
DZFBvERhb7ygSGiEiLqxAn2YzRBT5mCqvnw2gjnyHjJiafadJxrVHWDyZvJhzShR4xbvHOvoRLOT
n1tBnuREGMGAKG8SAOHwhTnzmfdNqfYggzv/HiMNiahygIx125We1aaLw5ufq9fMtgQmK8VzVSZn
+U1YHtsLPVnG52pnUXXgMd1yTAJbaB36VmhCyyHjbRwA8+1vRm3NPNLHsnsa7VqTAgqMETMPzlNV
71x7yU46LPhOZU+rahoE67AwCW+GmRabymZ8Xw6UCY4ycwTuY4cJ0l1v+2nbzIeIvZWDL3QanRfB
UbrFK0ajjdhZUVjApsN3q7ilajl/g13Yup+sD1F5C6VzRP7FWH8Ypm9kifaj7N2wJ/+tqGVrERKZ
fL2/um198vaABXd5a/pv8JT4n5UKrPm8RKb8qvQ8iuNMSfcj1XB1c0R+GCd+oGud7g7PonOZw8G5
5IWHtYifv2qOuZF5xaHyt/ml8Mmi8RJbLPNp7cO84ILD3gnPdylput5QbyAy0wQZLvmSbnza04m/
51XmDHUtEhA6XnVfrqCb46Ic/fqwOYiRO3+sTa6xhSUAYhslNkYMrt8s+TKff+SzFjLuZbZ4a9o0
PNPvmUwosh7MMMqeOoIco8OYF0oe6ti2ZP5j3lCGgngKLF4Iq8TRdVcCsTEuIRjtT8Vbq3sI7Uo/
qblnV8UKYgC6QzvbnXAHHl79KrPjWIWiPa5YVo2jKRnYEV2pa41nGm/nK1ivIDa0WleZ1GFzHdNq
qbgrLRYn16O4Ct9ESOsg6owxViPjlmk23ysLNeqEDq/yZPADqWOf8AfPh2DuD4q16gve77y8swA+
ulPMu55NdQHO108cMXVtirzMub4M6TSP4Y3NBrIo8MZi57o03H/1TYnywL0JHA3NftEXmGPds0Mj
cf02Zw76GS54D7wE4N8qv/rKfbqBLXMlNLcTWUaduZfhSqe+h83XT6L/nXOauub6qjBltZgPPhj6
JcaDasrYdQbrIJDwyywGBInPJMaL2rbEOPraWQUzSnUldHMq8oufZUXEqN1V/ST7b/3YBNkvmxAJ
Qp1iVFRLUnlm7z4FyvmjFkwlWL5JLqs+chhRDjYEr6xubKJAQSpUp5BmF9uR9WfTV3VxYhW0RbfK
gVnBHUGsAy7SNMAcpYPqKYP4x0yrctyPNlM374JFC2eHJTbgCdUQRNgJt/KKGFBa/qqgL2Wxz729
pkVNRAIDqlX3D6EXhfVtb2qc6VbV1De2vzCFOI1OlsLq8fShLsCqbNVNpzs3T4JVDeOOA3BTHd2V
+dO2M6y4DL3dJyNqFSagKrPxhvpOUX1h+FqKez16uEMBJ6DS4AU0u9l4VvAB8DhQqnc/6aGMqOTu
i+IOrwZhLRpeVqqVNl5uqQNNQyR08wUFRvptuZiG4EyGu4HvImRrnGiz8Nlc037H6qk1VOA90Ue9
sKWx6oIJVBcq5ClLZjMeen+OWPkzlqQzJcPqxE9jfDN1GXw4UhS/CvT2KIa4vTWJuUb2lARDqIdD
hkdvu21zaChnvAg+D+YcF8tOSaN1T3XXirtVSfcDB5CQiQd26YFpZQwuDnPCo8kGQSab6tffDUpk
HkdOEDxAOrUBRdOBzT4XlCpb0qyliXXph0phkCyuUqs7hmMytt1474HqGM9iUXIfcp/Pe/QsxBoL
GgekdTm9tnZtsUJl5PTBH/HA2Intum6Z8CE0p9AaN53SjbaBRym78JeAMPSU+4s8BYPws0MwuvmL
Z0QNwBZ39WMK8pyUumN8u74sYyzCZrGfsBFRuOTDOt6xsynEw+LnisE6a5xHj2gCFG9rDJmUmnq5
2ISJxM7L+vJTNaWv6EEQwWduBeP/Yu9MluNGsjX9KmW9RxoAd8ew6E3MwQgGqRBFitrAKFHCPDvG
p+8PobxdKd2q7L6LXrTZXaQsMyUxAoDD/Zz//MMnUr8V2VI6r/CeNxSzFTj3+xZhdQNVvg878DJK
qE2r3FBCGqjtzxiOxi9i7Od34Va4aInIqPsd0g6xjrj2TU47UOLwHjv39pDTLwd2TgCAxpf1QgeW
nqTq6gPhkMkdw63EWqWt0dkbi2VeHXQd1QgDTZesBcM0SFs0HVFsJK4V7i6ANUQf2Jqhs55Rfzz5
zPeOacVcdc3IR2THOkvT+7wtJWSJNGufmVgt4x+wBEhNNE25qrBVL8hNoGYPergg6AP6VYDW49Sw
3bW4cYYqfjJhUh0qq8USxBQtDhvKlVeahHINpSA7IPlrLk0svDdUB495qbGNMQqp/Gduk/E1Jw1j
jVtvT2wbGQPY10swMBOLTCxsmjsqPovCuYxAPwoXU8zt1OPPCa8TrsQKy8j+m+WI1OmgLrRMDFRp
dg1LXIEihtR+mAoZ36LFum9V+uWosi1jj+GODap+XvIMhu8+Rrq4AAe6xPmRvcYNdyUOKiwChKqh
v3NU1JSrOYMcM6G6aVe66YWkOq17p7fpTnI/05vIN1Xz4CviPO7pH+sAaSYGt0RAjTPcMXafxEl2
USIzHW6gr8aBOtHP0p0csLJSOoFDZXvJV6oTmkgQ7r5sIRnD2El3zlBn3Y4ZJsf1tgogq8QrZwxi
CK8waZGzhUbvnWbZuR8b0faMFLsec5EhR8I3WRqaXJq5zREDW5g+WetgTe/CwEV3ZOwCOx22GILD
L3aC7l3okUYb0ru8ijz+LCvL/aFluZ1DLm/jzb0QgCmj+DIjbF4zvaj3FqPa51LlFcVKP3lrGVrV
xmKdPTHjDL+j8JjslWMZmKr4GK3s6qnoMXke8cHHG/ZcZdqJmRIVxzLVwQ+TAM4tx1j+4vTqc6CL
LAATal7yycJ4xtTOKRrM+nlAduMywA76awl6+9lBRwvRbI5Z3Tncssdg5mb2DTzBFa/58A7A2T1o
4Up94L3/4OMDjUlgJuG1wcv4SkuEXxmmyeZD6zjuFdioXxVk0G2REYVPPZKPBP3rBOW2Q2ZJvdFO
2R6fWvhFaNdtvSrdsnGOKuMIgSnX2JcIIQ86VWNEYTB+brSBeXQNJIkrj3eugOg/LUCtd4hiS7Jm
QFJxw4EKxSnxdWygR67mxjXe7LDs3vqFvrSq2PkOXu2dA+B6XN1bJ1WrTtTE31EJfQhy6teWVA4Q
KM8lgsbxe5gecGpYg5KMOQO7P5Wm5GFNtoEOO3bF0bYV5W6lx+JlrIiGgwye9szzLBF/nvDA+uQN
FKClhibFkGBixFFZcCZG5AdXlfpf4pJTGMcc6DCdzD4GZaRp3/JxHrap5cZEdgR6+DL5AH3sC43h
QtZ0kcAETkiYdOxZd33pYpFH4PkedXoB0AKvw2FYH9qPiMc9d28lOO/DOfBhtaREULBHMtTFk1ta
a99w03ltNtgeHTx0ev6GVENrN7uNyUwGLxDUW9ak+/UsSuOKfCi9s+wQwRe0uY9WTfbcFhxyLQoF
RA3qFD4MkDU/k9UFvZ7RPuCHN69zp/GsnW57ZyN1naRrFLVFdlebPPhNYXTu3phH846zccJfKWLA
uOzQ5icKYa5UW9E3p5+rd6a1mDWAveZHuLoLgm0o6qSAjIZqn2VELr9OLT0YIzmzSI4KZBytKw5X
WX2vuUvd4yCqLN3bcxXgEoli00PnbBuu+pxbpj98jb1CnfJ+inbCl4uIWDAgG9etMoJuQ8xAEO6J
sSWBfm7E8JIDOLh7SNzdcBg4b1kXUocPc5pmdbpRHUjlc1Prxi/xigdxvzfSJSArWHszDHefQp+x
Bt5p3txhYt7Hale6xviA0s2URIkk/sgwgYv/GItajh/cm5jX/KnszWLkhhhypQgvp0X3m9w0wNg7
qHWE/8QiaEgRiziWdQphT0DBJMSkeDKTUsDyaxdJ8U1dLH9Kjcub7rhDh/kdUsfgvmc3ZTJKIlTK
WJaiWB66Rb088UKseAm8bXlTN+v6JnWug2awrmlTZi+EaOp8nS1yaHcRRjcDEml2svjNvOmmIfuh
oSatHT01YQxoq3tURgS+dwrNtX3TX9uWWAqhmy47vWm0u0nX30KMpzF1TNr5WZqLnjtcpN3TIvJu
kQeseWviI1Mv87lDY/ujXiThrBDU4SpCKK6b3N02N/V4Mt+k5PlNV+4Gve8/JHRzd7Ap1ZfYtlKQ
hkWO7t2U6fWo50uJ8RQ5UzftupHH5YaQkcaEQ8BoSLlW7FLhBxGKx6S6VpTVDVuVLtA6IKsWr7h1
oJX3QxWa+7GqmMJA0sKgC6jvE3pRQ1/6n1L7m+weMgoS/Pkmx6fERZo/Lip9bL4R7AMzhRhguxH9
fnYT9Yc3gX+TEggKChaAKfEbTTnv2Yt8dN5zyiE2axkztPxvvcH/lVmxQGfyF7L4Yof8p83xBbPK
//k/LmX/9o+P39i9fzV7/Pn3/kN04P+BZMAjHh5GrcBb5J+WVo7zB9alS1AzKezuL6ID6f6BCST+
J8gVFhvGv1paiT8k+XMM26RS6CTxKvnNqvjvrIsXmv2vNHwYsjaeJ/hZ8UV+p+FXpY+Sb5LWPrPG
xTwBEjmGqyOEQeoh70zXRKeBOY34unyp/V9u178QAfzmuiKghmLi7CtCEC2bgfNvnj7ZQELmSKm0
1+wsTziG+2fkwd6ZWBXnXho+Z8DguHd//6E8jd+vGZWjxaOwJVfsgyf/Kj1QRjkFUVt0e4nTP7S5
EB+QsJHlCfZn+BmMqHoSXhQ8ex0cC+wsEn5bRf4ZBLl6NexmDCEqSeAINCENqDuzjzdZdc0hynV5
IozLuuB66Y5IzgOUlRXTojO6zObgY818TeK2n/eNZ1pYBhTlyaGFoknrSAT1R/XWh6F1sWP+8/Zx
bR+MV8Ak77WDUCfO6KPktWAIebbaZmRbtYJskyVOPK+qXnP4GgHGCzj40js4eWrAcMMRMN/1qPxx
hkWQHq4MC+hjTX5QuulMOsLIazvICUVC6Jev6f/hhR2zCtN9y8bXZQthiqXhWsT6bG1YXM8em/7z
TFP0ZNmtKz5MMhEnhfVID0Lo+M+EjrCKmDpAO13UnHpkar9CTdy+l3ZbvXogJiuopPkZ8nt5mnKW
W0VeznOrrfGaALcSRmeabftYIeKbsTTi5paDWZ7gpkwJ15ubD43dYnA/CXgkLiPEdGfmLhSarMIE
gGMFJc2d6EoOFK+Xaz4Qw2b8QHyongzhSUOPOqwBzJZssSS2LhJjnQgIYCRSCjdxWs+wIrhDmCg3
8ChT4xaIqQU26vFArvrYP3uZZ14qA3UIbPFivDbg+kw33MQ/44NiXRIEN2KPAN7RK0hAfGSkCv3e
wJgW1IawUuHfo2gEZRpBJRdaJvlf8MTXtqn8D+RONE/THBrORhPm12x0Aa/66GoWIjRVcYR2JzoM
sl2tvmkApIsgOsBDZDpP97B1mdssj+2Syqncd0GHpTRacRathg3brzo7W9yPmxZZ3VgF1lO73M4p
Zni/CvBO6eFQptByGywwR5jwjKw2bi/DgAlFmDUb2yNNfpU7NRfqo7MnhYgCcF36/vholjRIW4Bc
x1nBR7HQb+Bu9AAdyJI736RW2E5jZbsH6fAD7otsYrgulVE5gEB2lm9DXEPaPRmB3DQH77vL0PfV
qzmOfGUzqP1tkpN6wDGIlXYhS/spFiw1MhyKklKzKs5ajjqghGn5YpPdUg/iggJXZBCZeuNiWAvt
HHE3S5IxQFT77phAQKZlj/L1n4sex09eEtHy2swUbTG3xeoe+QPxHR6h4w+d1P1LawUpuquR9x4b
HCx8KCDFcVR8/1WVxvaTN2XWhUbZ20wEuLG4EoO771XIdwDx7KcOxOMsY/4tdOsZp57lXSDmnMdl
w3kPGVunwecK3UhyqfASPyRMgrDMWW58m0b8LOJ6MARY2Pg7MY3jNViCw1ew+rjIypjGK4ScqKJE
7vvio91X2K30AzuOMRTpDjotb2o95XwSMzMeeAamFTzYrW3hxgqRhvEk49rjTF4i3VbQj3ALCYmb
1720+RUSNP7Zhhgf3bRmnF5ip801+s/4hlsYGiD/eobQpxDTjv3L4I1ptzJbe8xO8Mqn5wyI+0M4
98mhcwYE+NKoA/abVAgIybO5EOfg3LmoU7APSHP+N7U4xrtAJ5uhdRK8SDmn7mo4xZvb7SEjwnyp
rZHxNQoSJlTEEz0kGFXtob7nexxcsWuynOgFj7ce0bWTXEGIYFjiL7M2RFht8yrHhCT3JozCrYph
ONzq5oCzafAtm8gY63BYwKN+CDbtZFs4UM1BfcioLnkH1Dx9gFAfga+mipbR7NUFk/xq2HiEEt6P
gM67MpMDwDsHEzRfy36E0dR+iSCkv8JjbN8VDXO8qpn9IJo2GrNeJP3NQWPE5GyQdkNBUzZcr9UI
2dTZ2LJGYKqVkG8hcq7gBMmigVLfcTBl9WJIHrtJczA1/l4bbL/qLy6ckzMxG3wK2am8UWwT5Wkw
J97nuJKwJrB5BIhttb/FFb8xNo3APGDdKZi+H8e+HR9jVEfDEUqo/9ybGV+0A80+t/ltS1jeBdyR
2RZjVAw+ZkO+LXaThciPhDz2yWXFxEXPGxIRnSQXgrt69kuvfe+Q0ebg2G3inpKk7Osdvka8CQlC
72udyhAZl+7Z9drAsy5g4YQBWn7T7pl+cjkd7g0nP3brdi09n2hvYfPIfRzjgtUAP+8wRB43JJVp
GB/m0OflSYtavxf1XL3aw0LZJBiwRyGdZ18saxw3zHLQBhgxUSqAkvzdZCmK/r4e+c13k+JH2Sa6
Qpw+PWJ+f/dRFA6ECj8ag31XVv0Pg/HMPdNnPHQyewDwk2nw/Pcf+FvJxwdiYWq7qAQW1bL7e5pw
bDM2xXdE7EMGrEuj7O/ZNIHnGd0mx8Bxj+aYmOfZmZr/g2Xkv/hk/PUwT3UBWR2CwH8tvGSaYQ6C
rSpnS4zgCercscTaYZ8xEjiBgLuwesW0Lwk6+KmZ/rcJHRZQ/q9VH5dNOe8D/CkT3z57kRL/1VMQ
QLwIyZGQe9NKcmONiwRkuX6mhrAYzURdfi8tc/TQAM0evk+NSdaBKZaDt4/xzELv5O60F7mEXRn+
DwFqtqmddjx0ZiTPCWKRjWgHNj+o8ZumhYNCWE6+dfKW1c7EF10ijtuHWHTR3mvM5jEOVXGNGNGs
W8Q3B92gl4QxMkJs0VF2GEdj3bj1h74e4V/X+MTFbEsz/fIpD0x33xHG+6PUGNYwUnCK7wWJsjss
1Ms7EH3jiGgnOlAF1jTDBsRZvFuJkbDyT61VRvfS9cbHSlGoWm6C24vDrN6DnLBiioDbUAxx8wln
7fY9ymJyf8UkN/4YyiODbf0ua/rXFRN+tjVgBOuRKf/4CUONV8kseQfxB3h6IYnu8zhpN+S8czg6
Tv2mc8YjayfLkPK5Sd2QFGVQx1hqPhXhMO6SHNA2DaCNbLqoDl86b/ZQLg6Mlu0qCu5BZSBZYuoE
8I0j0evIjPlNYUSwG/HLiIjkgxHbTcGwm2cvpFSaCgC/+oVspwGzes9aLMXHs8HU8RSVbXVKKPXW
o+2yV/ZiMUHB8sl6JsDN2tVef/DcsD1YgYSuB1FUrohhcCQ0d47DWz/QlH24cQjdvZJ6O+6jrEvx
UXONk4nOkEIcEV3aBnInMggTqbSiL5ABJtLGYiAK09B7UtzxlEpj5wxFaLoCa31zyzH+EidZ9TiP
lsOxUeTneGb14BkXbCwXQ7wBDOpoe2lyR1htsjV7fAxXgWEk35DldjsRZNbGtUa1szq/0RjfjB7p
RjzRPmJL94a6O6YKJ26L1/+cwcZjzDIlz8liLbNCOUgQ2VSgXTEEGYq1RZ4b7h+r3FXR5xz9XbOB
Eeo/QCwJT0ORRQdhhPWKI7fbwtXYFZUA8K/wryI26ex2zrgKvHJC9hU14YruTq6nQsSbJCxzLB7L
yYejbFN+gFU61xH/pMkusqPuu/JYJNCzdSFWrauM8zgNy3WH7ilDzChWANP5mh2b05Z1p16dhTtr
WbDk7MI8VOZAE4NNMzh6Zt8DZnPAFql/xhtpuRVqqa3Mgeonxd8Wazo0gg2Y8VNbhEtJ39CnBMjf
38NsSf6YisWqxXeRZMSOYmggpv6hHgsDWNCtz0NQW1+CBNWlpAh7MJkifp9qm0iSoK5emd85+wHi
YtAwUyApQX+XFbMB8gMrtl1jfkmcnoJGKedaDt7JJT18U+YIjzS1RL12HYNhCunXznOKE8GTnlT4
bo9hjhFpWzxDjB23rh1X1x6D7G1g9cW2raP8sQwDZ9+2BnCg6RGM4MR58EHpNLhrEIeuY6lfK2r9
q4k5yX0YQh5KHbWD22icifrs3qKU4rfATP4C7zR9MJ3au6vRMZ+KilRayckF59mfi/uqClBOs1es
GR32xwSG4s6YJwmXrAIez7pqG6TT/NTXUfHadlptomAOv4Z2b7aMpjOeQmxSAAymzOI1qo7qDnsZ
6OjWSLFCL87pfiuD2DnHK+YJE3HZ0/yxLrvs8wDzP137OZ0HzK6l8bSXo52D7wsYgn6e0mR6BMdH
Zur045U8WP8c1/F0zbE93Q9MTgRTmu8h/cNH38zSe/g1pPjMznC6/bF+JLYngARO91e1/rNJtMHe
DHIXoXvenyztjI+DUee8I0EsP2DOX67jQJMVTcjB8BGLW2fHjLfcFzMvoZs4zUdRD/YGC7rqOLWw
mStCZ64OITIn9jkuAHGFfKuwgwqpI+l8DC24AWGq7G6ddT7jHlGFwQd7luKUKypH5MD82VkDBqyQ
PvLUMk+7X2AruBumgNmmI0YT14fZ9vaY0oov2TyiB3GSUdNs8Q47Yg7uk9JOiQ9moDFWI/cEtSL9
dBAHz/BOJ0TyUcubEPs+Aa9NApJhVtpg6p5eIQjD/jEh7nl1q3bCiZtvlPPmNyo8NssZty025m58
NBAeQiGP9TytVRFh6IV2i98slk/RlUUDkhiu/1y0anyUJOfAc3LLE4p3TlYTmufKRt5PeKHwn6Mc
VvoOA+6wWyVMJA7keYtX2UfhBbwA57xeeo/ovsILksh4HzD+3Rg4fn9VrZ/cmVXT3wMFLz37pDC9
0np41bw60YapIBRLeAM0NQuGUdRKZ+uhjJlOlb537riD6D5ab/yodG1fEGf6/hZCGvFbAe5pAarq
aUQut5i0z2bjbVTVsYSSns7/5667FHiO4dC+5gRKiHD5lKWRza1poNSYOiAMx+ExNkXxnDSYW63w
JIDOVqc+UnVC6yccrdP8xZN+9ZoZ+bz44VmvzEmdMz4RdE41RQJg/aRWBATynW7rFPMq3A3w2IcR
L7yPMZ6eCV8pNivY7ZHcS3IPaYg0xocTQE4B/fOu1/X05LYIT0yP4IqwwQuCXgBMnwV3SQwDSwsv
yp4w8SreMaE2v8Ru2x8QaXZHhenYmnArVDYExW6Z1YDx8INZG+KIR1X9WjpzhDuUqY+EczBElgMA
isY5Yc/wluVcTuzZXRnVr2lLmwon1x0fbZVVR/hHTBYDc562MhJq54Z2+D0QdnmXdVQ2rcm72s0J
x7rsasTb4zR+FDZT3BJ33/uWmMR9Ce3vlDmVeO+o0C8+XsdfSkPYh0IG6XFmVLOaZ3vJqo7tXRCj
izLS5TRwvTb41onAffQCJEM/W/156bwy0xpoHFuGPhaGL587JGfbIK6vZYj+jmIiPSIon99zqXDo
CPpjM6TFJYyJqyAIN6f9IWZYH2cYBRi7tVBOISyYd1qM5ofBntR2msL4jDmjz4qQSfXmIsYG9Ani
meFbaz/f1pudtRRnPuTSow8FlXE02qz1AD9/4yI/Onem6V7ZqgO1AovrDwAwwdkTY3VAQSV+aJdN
BNWZl44odkicJTU7eKvCXLMA1YA3S6At67uBSdiWfdjZTrlrXSZ6nHU1jzUGVJ5xzmG9b+u0Q4gL
Jak+2HkyIBNJxMGdsu6EoWEPZ3gu9kPkW2tLZvN7TbbXPqJ+uTD1BHkoFzQh7xUjDxu51ofOo4ec
2vJTrAq4Fg5Me+zU4nHt1OkH7WKy5yaFsUE6uh7aml0lHYptGlLt37Z6mO/+GutVl7LbI9aUSeEr
C0AeExphYg9sb4PR+/jYuTR5owVaGc1sS7S97bszZvUnksb5jSZqLkr6+OMsMrtnUeFIhsFXWXxH
eWuIlwlldHuplzdt9tnzbnewFWxomU8zgNXZdNVsHtcoTpf9FNdeYDtjQY8Ck797J2GxQM+s7OYT
lEIAK6ulCzV1bcwQdZKayagZfelVN17HobEucP2xmAbV4nsMUckhMcVD++5N7L0z1ly4dWm3eJFl
6j8PcHhPFWBRu6fg9zZ6AWVxd+f4MBmg7/2hwVGkhQq9nuBHL7Izf7zKiK+BjsV6ml2RjzA1oOat
oH/RCIwgLkTnuZKrUFPI+R0Rlob9dLH8e2KmXfoyTYqtL0xoNu9K24/cM9vv2F5uaKYzamocAEp+
9aFa1M+TzThgWI4YXBu4RdiMRifSzcSTYY2cFpM7Nw0nVcrQr5pnIK8IyN0GsG1hZOyL5VyPs4hW
peLp+kvBPlODLDJPVg68/7T6kFo55j0ut6+ZZpouPWVFfWa8Fo6ffL/g9WH+muO9gssrNeDANpKy
a4UoBXjoc5Gpz3FYV/f+AvB1lQfSwUSdGUAnJG6qujvkTc/TTlMuKxA1Lce4YPKWBhvLlrlB2mXy
iEIc8WFhNP6wxo64fZ9EUeyQ4c/3sqkz9GHusnfnCyh0K3409K1jgETwCp4IZGOTmnoNZzWEW2Y5
wNJxy21vlY6CLZ7l8hhJRuhrmQyo3Wkpmno93T6+lpq/zt+kfJhjHuRt9HKbPHRsvLxTcA6g3/gQ
SmV+gSHGsk25djOiKpYj3yCKUqJrdU+W8apeMHF7op5ZT+nAr7fzs2Ik8g67VL/OuFTuA7dKNjXV
cbJf2sBiDVifmShlkWOuHG3prUBO/8G9IZG3jcAuQdcmgdHSzy5BUCZdkA0kDyGlHlSMYkZzRvee
/phFnR4yiRTkk9UsCBndA6q1fiipwJ0h6ggsgkwl/GRBkGRfZ2w9CyDkZoo3J4fcE6+wVw+e4a62
7z6kJAIcAVnh0BXcJbpIPCe71h4wtIUdvxqA1hleDEDoiIT1feIH9XGwljEA4y4sn5VW114sYGbK
DCZfC3iOj2KEpXpk7J3eF8sKaRYgulfLBAdaCpgzUjrexoTg2o8KsETvCoMKYI9imSFHPkVUdxFw
5Mkf0QGvvNuXj7WPtyEWwJ14lj0i2GNFzehvb2Mm12xYHdiW8BFDgVHvYZAJ5pvMvU11wlxzShnj
p9WjUZH++NEc+/qNsw/UTqmOHxXGgf98K8byDuxkM6UFyxdypzjeDllhmqxOd1pqUJ8qK14pB5Xx
ekCFeAp0HN47kzb2jEjNBzjZoMZGQRkFuxj7/6UQv63pFM+rLeRB7l6Psz8YpsNmO5UZXk1m9tBG
EYqXTE2ffTgGF6ceIutqcE5dGsQwl7bqUIILAJnHoIZWuCvcmds196FJS2zDO+BMT7Nk43WKxxzA
xX+zC8qBY2VwRG5jZkrRY6ggtWzdTI+PZVSY9wgbmukxclJgIGGycwK3YuGCardvidZkmnaXeIQi
7LvItuZzIS1x7JZ9GWUD6Lo/ghzjIrQUuMujRnShlthKdno4W3h75AuM73FSSPwGGHxOfc3ubZKm
jAFuFLBPqqxkhXIyE/vucl5J2fvPTUEJJZfF5NZ2wK6oCm8TVTyd19uOWgSUYmz6g/fkdgR38tRU
f40gvm4tkfbqh+EF4iuEuJ6jvFM5FldwQ4J+G0BEewT6av2FZFnXx5wBGbOyKoJ2eKvJDSiMy6bD
vZg8diLMfBj4EF3hbHCAZ4FZpjmsSLxLo0c/5veEzGlg2qAq1mwjosMLRlMWj4IDkLhv9vnZVxK6
ioUkuF/eqEDN5YlQOFZTEcMlX9N5sdDJx3AAwGJr6Iil93JspLIAZknHWNRfKrLhEMDWOZcABh0c
R3c5DWEDIsvWffTsxOgGVniBm0eSCacr7MUOvUZbPaPgz8qVM2ULQAy0ctvG6WOCJ9PGKGdj8wHH
fsow3qui4R7tR/GhxHlmX8fm9ERZydzy1rlMUoEsYH26zYAU800yszevEepGcNyn/GJa2HczwJBs
6JE7npYZ4KXD6eDxBg1arMYVyYbpuzEBn66UaPzdAF3nMxUHS4b0K+NHRG4Q+YLpuO8xc4hWsFS4
Q+acKeD0KIMczQD/o8GW/Sm05n7X+kv53BfOfaGj7oTbQb6HmRk9N02jz5UgGRVxkPw8WRnUlcFU
T38PNv8n1JWX34SKKWm6FQP/37zzsCsycOgb7L0jtPUltArvToEsWT9ru7//LOu3jCBF9JcPMUI4
UFOVicb4V4gX63BQ+y5O97xzM9pelGbk0FsmYnAZJh7+d64K3A9u0rrNKcD28IRyzIH7EKXCXpXI
bfMPVlLlePjQzT5JclX2ZRwlCKxCluqWNQmXOYb2BRe26ne3r//fvp5PUwVb5u2dpbghVAVWuP7F
pNNxl6HHv/f1fGzi4tv3f2zfh7fm/R/HNnsr3v/FD/iTcOOQDS7xYWW2gc+DkEtO6p/pqo78Q9lS
OKajHJc14kHv+TNDDsKNBaWGJDLbWgJU/3eAnPrDU3AxMAd1Xff20/4LbBuH6/pPdBtGnkxf+GkW
Re+vK7R28FNDn2EjKJ70/DmFBolxOXZxsr3ETTyaP/oBJiCcg24WUqLBN0TkbVn1mjSVcuiMxw4G
3KGuWxgiZZZpgee5jRfON2wymbQntTVE+8afjGQdIYZzt5GDH81K94agkE7AP1YhgcaEqSAroRbu
2NGBahtafjF3uPvhkRPV5Hlr4lBW2CQaGms6atk1usYJRk4T+sxqYu9Nd6iWMlxXUr5I7Pcrv/Cj
aUsbmbabxR0449jrBTQMbcT6Unnjd5Hb8UY1hCZvvVy0cuuFmtk/l9XsNHIZ2BGZ8xbnLcJ+mpTS
PgCMa2gEmFSqgrATF00UcMEQARCs46oeYDSjerDceQfb27Oe6rFG+3ZH/pc3HHJs+SGjZyXEwn3Q
jTI99Upk/4/yHv9/CjkWtznkv38lL9+HH+i43pdX8R/LP+e3r83be9n88l7+/Cn/QYRbfHTxSobx
ZjGDw7nxn++l+wdzQXbsf+G+a/4hcMR1HYAsRoa8z/98NZ0/HN5zx4RCBvJkCuu/QoT7nYtmgkwt
41eP18onlPK38SDW233QlbM6YgTXeQjIM1oi+mCm60Gw0D+IDKRYMRbzqL9sZv+CBffbqSUYVcJ9
YzTJ3eEybnS1v9j+wuGwkbJYzZHRZWEduR1NuW9wrqFTiyZ35WFAPK7cEML1uqUh+AG2obOfJM9/
OyDFOWfZe/5KBbQ8R3LhrunzE/Eitn/dm7ISnbhfKYujGkIGtnn9YksfNMSTF/y1DyVDNoLsFnDE
7nuwTo5LKjleMapVQ6QqXje+rzAUyuLoYI4yeaD9m1JUPnrx1Ay8kVKF9HRa6TxL3eGun4R3nW/V
bpTi3oVzZp2IOKZuA0W9WqM1fIMmy3B+gUC26FGopBFx6vdRdBR5uamhzDCL49cKL9Z0VxahxWML
NYAJsfYUf02agGIkoT+hVjTiHCqxCrMDnoCpeMh97R0BcIhzWTFMtJ6yLmYiEcE0qfDJgdK187M4
VXezD0PjOXAI4VoRhcOfmQ1vLI+xJjdu28KtK49pz+TyvQb32sFOkv0j8k/HQjjZlNa6k2w+PrJu
go1/fgjbL1djDr7Ub6j99HuehX36Etsh06Ek8+NtIZPoq8gA0iHbtN5XqVsAuakYaCgHCSjVMcjm
01VSt6ibROWtZwijlzwcMJ73JHWnmmVrb1KZIcO0HEYJqNfsJ+3W8ODMEhXKHXEpMt/lVo+iAR61
/IyAwYWxZbNzbpwxyp5Tf0YaqHEDNE+EGcwO2cWqJjDaH6KrJ0w1bEZp1/hFxMRpHq3bOAe9LlNB
pkZttc38hUmGK2712oFU2St/gleyS2fm3icGxT4ZRR511gpPghRDZTOzrgJ/XGZmKiHtg5YbHVky
ZGc3KE36AWNO5Kkqpunl55OOsQvoN4as0Zh0QQp/HBkvn4OTAD8kQPvbPmLgYos73FiKGnsjz5KE
VfKNru4gQSipCVBE45jihWszX9Yp+5gbnGJfswEAv4nhQehpJiRCS4n2mURvf9WBEiPZaHouT2FN
n6argakBCrTQL6In+qGcP9T39QuoDy14ZPhYM4bD0DMPVSnOs0AEYMSZJN5iwug13f7ccXRqLLwT
WiKxNcdoHM+iU1P6gsUBX8eY3QWI6AVfk3EoS6+MLXar0p3oHkWJveymWFg36E2sGWlCqjyWDERI
/uio0Nh/nNwWBHBE/RLs3FvLXva5WUGkypz+Gtd21e0n13G/Eaqbzhsa4gQfSceN8qTYdTzQEsWA
Q38agp0aaz24uEaj4A6DJTIWCI0coCrdjSHjq0PSxKx05ZXOgCwkt6oa/4PUcex1wUinQwwd4CHZ
CYHtmQPfTq7TYRLWXpsweID5PBp5T2KL8oLdF2mFhQkbFydqfHTXGBNwS8lR6oY1AWBAQUnIzhAu
6l7gyCJstoVB1vPW0KZLVHdqhxgrBKlXPPFIYIllWL3EH3SVK0yGZxKiTtoMTMogJLjALWgPkSx2
jOHXWTLY4GtFVcg3CgpfPKESJW3k9vJmxFPUJnEPSuNwmypWBPqEJSfOHBuxtxzsZ9bYCbZnJvMp
w3E2NEH11NVvInZxpbTnvCm242TF4kuQqYCIvQBR9XYWzmBsVKt5wBmeUflTkIRM53AtxeO2jQjC
evMQALebdPY5Xrax68CS8HDWkfeZtLW8T/qp8j5XAqA2QX1LgtbJQ9AVQcIYYuzVUgxmj5NHy7vP
55QBv92h8tzJOs962Cg3sBhrFP2OxCBGZ4srrZIfQOCX10SS9noXJx3nQd4Wqj/VWvtMkzj02pPo
e742lhacELphtvDSl6QxnMwmBR9rb6tcpeEyN4tx6QIFR/S7M3VP787/bx5TPyKb6eezcGyzep0t
VBZIs7GiIU8IiDf4+QWc0nfuMnJKlsAMAn6ih1kAPXoGEBry//9F2XksR45D2/aLGEGCBuQ0vVHK
SyVpwlBJVfQOoP/6t5i6g9s96Btv0tHRrVKlAYGDc/ZeO6zRk7Js0SdkVfuNBHwG/+cJtk+gLhwQ
sXbCV+jMwHXDvstSuMK9rY+xbxQYoxjlBbBsY96wqEvWRSZ9TpsubYPwl5X2/HerEEN9+HkEr73/
MQ15AqtWG8MLreX2O+oDXrTErwyVckJ7MZit/i5qW3ernn5ls4b8RbcmsRpes2sQuHWHG4rf3eFr
VJsp6iybgt3mK22SdAkn6wwKEyQG4fCCn56fLByRjLurqi0kCaM/9Sw8tQ1dKL+MPtClrmGQYU6z
fIfhRxexzVTaR9JcLs3+EFs+04PrCRMwuoPjW8/td9fTvd3AgzDZ4WqZFm8IS8uWeUzJagfWpscP
KWuo6ECfx+hcJyVj1Ckulr0+bBeX1ah9mlwlJ3UDUx07PgScOOX8IadIPBMjNPVMtc2Y2XmVmZPa
Mn22sp2dDryIhnFVjMl0Irhn0BOfvFaKz6hqSb49TR0TbIaa09T8xjHDMEI7OVOEkJgqtXXFzKc+
ucRUYs7Fw7RGXFO7hzJsyCidQ4qiY5qOqnyi1ykI8Yr9VDwvOx3KFcNLPedw/fbaELbeFt2ZqE+6
6S3I4iRMRETI0frfeQ6mr91SnbEBm5DT2PoqPtDI5NQhStVfBh9t3lURc+OJ3VBOkyFohDY5UwoJ
/O/486zMgAziTcFc2d13ZCANKAA0KPkKbp7aFFPF2y7Dimcguy6TakS4dc7cIEfIiZKFegzMJqrg
ooLLbfoYkNYWPipS4NKI3/wzs+HGyYd4XYRMUXjNboW06ngVq8xmZ1ubXHgtLRG5bA2Nq5J5WAFk
SdWGBAQjvrP6zI42jq36+lQj2Ml2KXZVazNaOQvoKuYEj66yPz+ihYFkK+fo2Cnv/KeI8hJM5HAj
aGlyxQzquyaxSm/nRos+IBEGcoM6thzEGIKqjXkj99dnQY3Gfr4sSSKWDLYHe/lxqMFMLq/LWBUs
6x9JgbKX4QTWFk7PjoTW8YWEWr5y+ND8Gd8FkHwIjKWxSbc658tuR5915EiOvL1qySrf/mxxevS6
5pXrPC/ejUaiX0cV+mAmZcmXAeYCWb6INdtgHi6brpXANrtr3LBvmCQYjFeaiK31R/hfGN7yGtyW
fa4WiMkfYMI41lZ3pdOc4tinTGBixl/18wpxwPNde/BYWO7wmI0nD81UdQyteB5vkskJ8+8Sc1l9
oCmfiXcMLUP3mRt9OtxIHaHcW3uAa8NzXfvsLT8bLG6zdIapYRXWITB7UjYkKYcpgFC3KIxjATbc
e3MMBO+bn6IhzQvbvLRRSlzsz7fozrbtHdF1uPcGfzLZkavJE5aPXorSsU87GsuGw7vDdQsaNU/Y
0WWSg0puwGsm4F+SxXojMedtOHCXB9gUHRSkInJewqETJ+Juc5uhI+KdKpdeeGbhxPiRwz4LKCkK
+aIqwBko0J2y2F/NQz01LwudzlAFVIrFsS4rYnEPeRu4LyKDL7NqUV9t6c4g3ehEChmkDmcYYEWZ
jRvSU5bdD3woqinSbrOdYyVlfvbAJUUYFDTfilmS6v2L9DFUxya2jPED23dbPgU2gVukYHY8jbWM
eALbeeY9/5xXP6oQRb43zXSqy3BFcyVuzz7KLrWHRMFq8J2ZPjjzBoy7Lj4+uRoCf8Qt6VRICVcG
vWP0HwWa92wXzQMjZsRy2nr/eZLCZSNhLtpmfwL025xQHtfqvalR4p7iPsFJPEurHTCK8zWuuFUR
7uxpxlRQORqKsP85wmE6I36DPB39zhiowp1rB96q0FlY7myntp9hxjYuWJZA4pptLFz1dTbmByyi
KgaXQ+zV6kcU0dVeFiMbVxmBnEWEawoFz7KYyRGnlmyRQZ4rq5jvk6Hlk+1Nj7Xf1m2igVJEPreo
ognv2zQNaPwsY/qqoaQ6MlkCBleTJAFaijksl0aRBhmbvnRfjaSm8jIYW9pEFxT82p9yuChJl1y7
9kRB+fPXMRTj1KNdKe5GZiLhzuFkxzOiLZ5PWtRU2Nc5skvSgdqK2hfOAzfkJXWuoCmBinjmSybB
jd2TncEnCYLOV3Do547NyIAVGzHN4pwgWKJazqGBO+uaqQLLJGa2F34EnSOEtaIqiOd9rTr+B3zK
ytjZRaSbC2k9UcSMnaSW+0jbMqdWhTmBhrLuh3CNmpyX7sTLO2Vbjd19UqLzAWs2QpqUsI1e2gZE
BFG87EmhV7HdOl09TBCe24Yhl+6B9aaRm9zNbtVUBy9o+JGr7tH3Zh791iPjF4KJH6H27aIM6S2C
WTgFbk4pDpOYa8ZMumSD9Z2jk7qlXDIJO6We4i43xRuhSqAva9qqGJImwz3Zbs2dCqoa26HJTOc9
EY1t3hlE08XfwtPsCAi4+aslGlnqO/D175a33N9Hj6qNxVIlN2LMRnlu+x7ViI61H100IodxR6Y0
iu3r4eoCRwh3ccJhDT4n6BkvWSScH6wg8p5rifVnN5cxSWlTZpjttp0UX24So9D4qVyo5xZcbguP
facJI+ofDXpC1cYlDKQmb3YZYDEypiYj1zDlbgm5R59/Lj4hpkYGT345oTQeYk7/nyPX4nWrTaVM
KgGIs2x4maf4ZzkCQX7y0zzuX/D/sdbyqKLGUM71SbpWaD//DoiGegnUfxeg5zQmdn5Zox9fweDC
BBcEObVKmnm+2o6JMSV0bcxUbOGxGs4+UZErNu2MVhIky3JqIqPmg+VXLqM9BShzX6TLqURoBCUk
vHweWBBhef8C0sObkNDkcqKQApq1DRLs8r/qEm8f6SNZ9eUbM4vHKxQ7Rl0J1KrXk1iS+8a9HkF9
+137ilFly0GOqLACIbzvPCQDPzWkK50yIDONAPNtxjJxQdQF8Zcpo9bHboVBs4NX7BzNbOnAkLUn
+8fxWl+OdepkXJ4nqI6AM/m/whFdfSgVw4F1i+Rp3IG9JCYjVJY/XTAgOP0jPhcu915u6XUCx+tP
iGXJO4m24ONcmB98PArAHkIYrs5bPUysdXtAcrtl0ocNxcqgkzCRJYMZWVVaypuaqSWT66QXO51T
BdGIiEiMUgXBTU1D6+UggbvCzhlTu904OvBwFjgNgXgqISu1ACJ3O4XNsKj7ISMqEgOhJF6Jic4C
TyTO1Ap2I1nNhwWF/FqI3mrXhoC2WDiQuGB74drhaJk+myuO0U9maa7DhdKIPN1aj1jjj/rKb8xZ
pO06bWV7E9u2SyaA4cIQcHL3vbFle+FwOPcl7VhCPtT4OQwLJTI0kdYwe8dHmAwgMH3Tn4H0Adgu
dWhCPx9jMvhEE9/SpSk+e8tu/nJCBesQP+WJMaG/VlnEOS8aqOD0GFHAYH7bBnHKJhHgugPPGBR0
svh96zAfyV6w4uQysrtAKyv8pwAJ9otjTN0ZjZza+bHZcKTIhlorg6mWaTndOFoGnyRqVytgCK5a
y6SFh0P6zFyuqkHFkiaGZG/xNe+Gxg0jDPoz2WWE+X9m3BuSllE2yfxsLZZCcxKNOjJjB+bpE120
aS1NOCNRO9SxCTHhq45rzcXvA4DdbEWnhuWeUVSU6Y3Ra/QJXeYdEo9LKVYkiKIEvQ6fs9OGR5XJ
eEsojiUYLvZwSH0bnpwogPqT/pDE30sjadwAkqv27tAlt6Drx1VpdvGNHShYxlfYqagWY4KxGKZA
8Lt71FZNuwJADdZiYaRSAi+4VMCptF9aqtU6iS+L0s1AoxFGJ2nzDGz9kYF/p/w3aWTGO+1arUAj
tIKk9dqy8eNAaqUAjV54+iFnOZYkIeIKdc3o3DzSwC3vhhjeqyj0GO9Bttgc+YyVsxX5kQFxqUzD
M2/Kbl3hIkaHVlmc+0IGb1lvRa+Rjsw3ceXMBoRa3gn6AtkKmbr55NOX2xFGCZk2vVJqM3bKYcdV
ngE57Lr63IVNIxA2jU858SZvAF8Sf897g3fbjGq65WicHkhxh4cb1Cq9H8yEEAzSz1h/bgZckc5p
TQLvAtL1Y7fmNDDzAPGE6l6abmwpWwnm/E6WJLEpTT7s1lY7jC0hAXVTKz7x2diXEOkV7YDa8T4J
CF2CnsOkNfeKFXqyFtJvLGD+AqzzztXCAZ7b6UV18EJXRdQ7cqOStudmWLgL2qNG7NZyVflgbA+X
r+LzfqCzbEYbF+4qWiPi5PHvIg8KFypx3xTjwqxHIr6mtZOVpAtDLzZSvzvaV6SxpHu+JfIK0HEp
I/sZ+UpeLSFu1YPWUWVuRjomH7UI2OOuqGQsygps8tC/2zKo/uTRAFWZuV9+kmHbvQGeRw9WeOUF
jZ/97ZEnx7wwVcPz0LGBWTNcP9yXdqXXRurIcF3HaTw+VI735aTNcDurgrzBALePQLHTiWN6RUKP
Vzw050jzKHTpnItAAiFKi+jVyKBJdwtXOlgI05wJ+p5KKbzNldXeG76pYOj1sUATY1uUsldQtV8O
MFvsKf0L775+Sn0Fvazo3JvsSrf2FtA1xJLxHA71cjFo+FtQxKcpEXx07D+ZEnGfBZQNLrea1tVC
zwYsCEg7XpjaYACAVuKbA7U9MjmBrFTQ4sPyqG/8hcpd2ao+Ri1z2lXDlaQ4kJHSd9uC0tui5WkF
97bM+qckyUY8IHQJ93xB8H2rmY7wggDPFxg4ykeMjXGQfxRNwvOENA01A6Jxeioy4MeI+Zvkk0tv
rUIug0YT6CLYcX8BkINeco9YwvLdNHIn2OJ2TZ/9ODHevC47oU4pTvkCMne0gmk+w5t4tsCHnr08
s59n8m0vDJWrGyVru9smvkwek6gOnrnZu38Uoez7MgCc7i8I9Y5AOxLaxSMLsP/LcIbUa3iw2Tpd
8OvOAmJPFyR7YjgtdPbCYQcNeFaIcDW84lZTpq9qRt+7sfKKC5+OWCsLFvWqGWzVbbXkimJLw/kS
itgBM2cMMF4B8QxK4gvBssVfcjT672whydtXqDyXegDzidWLZO1dwfN2UACh5zpf3cmevINjTrgU
GvxaNEjQu/yZ+43apwvPHrkZaPvFXAQCqQ4eTPiir7CpAOB7Cwu/tXGWEeVbM26KYJyz4K/Q/DQz
Z0WVVPcfC8vyOaszTBQKGtXtUPnqNaCDMxwkwU8cNMP4GvbmWG2qmIHaKojnFMoo/nzBdSGv8jXc
H00nVKiWn8a4hzrFb5A/6uzOb8rTxBXd2ZuV9En908L9bZDEEAAQtCzr4CwfKfO+HG+MNMsAtbKZ
fLe5lsmO8edUb8uwsP5GphX/WWDB8W7KkJtzr4JePviLlkMJ614jFj1UEAJOUNTyxw4o02dMc/Re
0qS9qKLOz8QrtGczFwUSVshlf/220DuQHsklYQB2FH1s3MGvHN/orLiXuIFqsyIgs36by97F80in
ESh6ZiH4plHyQsMgPKB6iN6cvjKRy7uNvuNaUNMtm/XGTWt1G5JdZy5m+/R1lkPunjILQGogy/Tc
2709Y+I37Tdte7IDkDTpxwHq77lz2o4YKkWJNrNqD07rN+OjDlwSvkCBEG3lkefDeEnos8fNvGEi
FfWg8sZO3vkxPbB2hPQX2BG2b+6YyzRDd5u26mijV0Lpk5cMA8xZBmGA/5JPEA2IEgPiilYOwCqw
VNU8v/iJAuhsVzvld3KjZ0RiZZGqO7oGdDbhZR0AaBS3NfcDFu7IHA2toLsFmlXvXARfS3I7+Wii
QwqLVpHAjL7ibGoRKxWjR2ewrf56kEafu8TJb5KK+Oo8qMOF2qnLLTFw3hNpaaG3tuap/QWD0rrU
riy2WDmSixG2xmNAdh3PejPsmrTQWwjp3tqOyIeAd9GcsQOWe+ZXayNqwQE0UFxWpDXJdQrN5Thw
vdy1I/XjBbvviI+gnOUXmT0B+XE19FSrsyeunk5p38vSgcwf4WwFDjwybF/nmMp7CGI+cPBYyQG2
d1s3xHSl/bPEsxlsXBcenRs5JAlgvwfZxYjcG2z/1qcUyg6p1PGBrViBGOYq/idjtPcXxy51eueU
vxl2gGkNdfhgeJxScYCfvoT01NJ5ydt7xPL+MS9LSX42t5N3OlPSWBWh5ZyqIfRbhHshd4YmqrM3
1LIpcNvIEOvKxbhGIyVC/y1mXFSY+u1jzI0a4adoXpJQUHREIBpT4GuyI1orD+kUpzX3Nqcfj2nB
zGGNX6/8VTcEFY30kHd5I29HJphEmRSF+CXtfHxuLWakO2/yynw9p1BV17nZDfaKw666YQhHMB3g
qcaQzqGrpvmuF75+b7Q3HblbcKsMwmlX82WthtDMP6beLP8OpI9ski4hrK6yvLNjaXNfG0Oy5UEj
2mIg8Emu0sjQLxl1db5Sdm7fjcy+XhvT6W5yuvW3vl8nPCcCdTHEuqhtLuOE1Q9IsvnVpGBd1uz7
Hk43PDKSG1r/qFonfnQiSnL0+JbaE0jSo1Ed3ft58HW8ajoh1iTH1y+qz35LHoP0xWT2UBEQ5VkE
3GUNNOEmt+hRJAPFy8btdfSUKhk/9WWAhUZ7KBKCRCxGGsW18zbjRT5CQlZ/pLZgBjjVgZ4F4Fz8
dRnRgQDACpC7oEzQbK4xk5u8Nss0DmhFeVpCM0TO3dfDkQiBFoOYmOTepPZ5aapJLt2qud47vcFO
brbkmOXFUC4iCQMGtK2SkAG/V4/rzMgsDDOEn25Qn5q/VK/o4CjH+EpF47Xvk5ebpxIGO0mTfM/N
ppup1ksc/Y8SJsDrYOTZp0AoDeTd6tTOTI2BZNkovcReo9fYJorxSNlwHFVWRPdV0xhfdeOl8s4L
G/9XnuGpyQEyV7euqh1n0wrJxjbMg32sLHveRRwZ9Pc6G+dWq1CAbyHAIOaVZvKhOyy3kq7O0awb
Azqqpe+rvisqphFz+sWQ0Kp2qUjKI4TGONswMoOn2SShvM1CY/hlN1H4KUcw0ezltGpuyQxrflXB
CNuYcRmFcz0Wd7Flp58N/k5W1JTKP3434eDhhR/5l+wvIcH5qq8t7mRTUs1PJaFfQHO0z9kC68WE
S1f3+85Nyy1D+WQZACvm68SCt5Lw5Wbap0D1nsGseeuI7sGlibP0XuOIRfSce3cM2UkwcofwzfcN
/z2o7JB0uWjqEVIzF/+N6hvQpaCO+2YHcq5Jj1+EkzA1CRuV7mfhx79RoyS3eK06Zli6a6AdUSi0
WBbY7ry4AkKMbGDTB3X5OaeuevcGOgEFntVbwjy9B9ziwQ4ZXvYQsa8Tv6Vwdls8MuvQFfUBDg8R
VkuCU0hxCy/SN/OIgbEIn5GR+7ddTOHJHVeG9wiP+6NZQbcyZ62Bb2I3CehfYxOYrGH5GhJqgKB7
y/v6Ls+zJtnWDh5eFuv8NvfN8DtkevoYhrW8SQ3SBrcJGrpzXZUWySGA+J4U18V45S+hVO4ST4XO
qfkbli2cx2AED4llQX3PTdSu4cmI3/hRzEc/7R3+trhCwVxjSqH8NkkVEoMb3VpdStTInNLdNFT1
5CGXeGngWT8w9Eue2H9fWlpm0eJcE8tBI24rM1QD9/i4v4QtAv60Hd4MLK8dBwNZXImFx4QyuXqx
yrTaIMAX7kZXZKRuRm0CRmCCB/tAEF4stpHrnfQ17wsBabAD/cEnOXKCk3Cgev+3sIcXdG/xlwNP
zVpyJfpDAKkUibEzjCcXJs8umVrKqazI47On+mnninhPNEd+oLOxwC8rna2lwrG887x+OntiCTBj
lFLTRQkVwW0yux8QKgAMXVLP0FUWz8AriULLiyoDLxH0EvwnMWl5Fev4xhM0mbprghqjHa/ZOfhJ
TinznYtDuFuxaaIifwCRCSJQOkXeMgUwQOgu5uKn0JbOlrpnetejMx0K9BNqY2BowPvId3qrwVsf
k5ykBUO2LYd8O6Wk68SfkrDd5DC2vj9wo5fRg9m4820jUIJ2E9RMML+aNgPaqA1thxcBThT7auEf
iIlgVbh1DDjei01yv2VEXyEaArmZ5ro7ww8NvsLEGB/IaTJvSKkhx47+R4FXZ57Gap+PDqLQIh/1
b9efg7UzNUyJKKkwNOEKuo2XlDzPiui4DFMQfik+1/vYKKo7qFzdB0T7cAOooTwFfUvgHpcG7AQz
Q7bfDj6Xd0YDpPOlGNq37YgB9YELK00/AqvJ0BaWeIlqE7ZH03NDLAfCLZi+htxRvJAyYoy7Vy5B
+ka0xiHpqONyBL2rmYE5mAcDB/fQ668imv19p3P/BgHN+IT2Q7wACbUfpsz/vajbN25EGae7DpwS
CYI0aEO9ct34PqWVgUu0Inx1SihEIajAlHfDbwFKdu2Enb1usIc/M2svPmY1zH8gbQePFtbldWO2
8XEKuUWD9GKP8/GicWi82arp2ttsxnbIVLq6xzgZ7cZxeM7KYDoZUd3unWs24yAUOY3FEtm4BNuS
SItL55SB9mIH0Pb0u5BL0uPg2FGxgWCGPWPo5Vu/5EHOaHgReiwpkZXdhDe4N5sX1LoTXXeFRGJJ
kzQdI3ugXxbd9JBCv6dquQJSm86beQmj7AbPPZqDAUGZcI1fmTD7k/BLUGrUbPou0Y1zkwVFfe8O
8bPlhsEbVQ9jqjEpt0FnOTfs38y2azNFB4LtljAbez11Nd2NYnCpPqfASw4oP/pTNttoQ5JJf6DQ
CE/aLEE2j5UYmSlDJfiwI3fYiTCLyF2hScY9iRHJGk1aspuSPN91Vk1AYe+J7C43pbws7FbKCZ3p
7bwEf7pLBGijkTXSWLtkHsc9OJT2V5gG75YW8S3wX6aO1lxz3e1Fx012JKxqU1wjRpGrJNkGyJsH
pyWqVxYd2vW4pJESiKnWcxCkD3Y0TAt8VMqdEVj5rxoSQQ5+PTQv9pJwKq5hpyCZtUebVDS3AuNZ
vhoa5FlhHSmYhYFECEUC9r4dpuGIKZr2fqirfU9fDMccFko8hTzD7+McGt+56PpfFW0lbnd+V13G
ocjWicKMNUFkBjPWtPYfqGHUx2LJbQW+3Z26NnEYH+Qg7oHNuNsyVsNH2nTOPujz/DLnE1AYZDZl
v3cYc+96MoupccuBR29qXhgNM3rDO9scfCLV73zcRWI9WEzczGu6rEQ8pDCccdcurLnDAZctMbSx
b597qTW5IyS4vSRt4V3IGqnPAmXGQ+olzlMfE9RAFyLPnvKUHywiGi4EUAXNfZQv+bed53a3pBKJ
F8uxiUKmOXceiTEo17ptcaq7WNsRutUp4XoE63rgIO/Yn00WK70o2BrlufYG453cGXgEyAXqVTwM
8siiBFinG12tTBm0h1qb3SGMyBdw/NFk1dYmtTkezCzFzYr8FYp/R0hfFCGsWY0+htZ1ktoWPYMe
URA5YARu1kYdghdQ1t+UhuGm83lUajrDG2ym9sEJ6uHeTMzxwOyL60TgxjVddnVqG9UQieV2ekdD
kcyRrFqii4slxVhpFLvIyeojvLq3Wib2BjVr0q5b2woR6oY94d5ha8Xb2SOwgkrYVuwScTgcUsye
D34v5r/VEqhM0Fj+0RnC+YtlNVyzXc/uTW2qGYlR4IXrOOimuznP5ycxjZJedbnceeKAATHzxaaK
XsfZJM5E1IKpawB8fF9BR9uqRiX5FlFT7WyE7g1o5ChXVpOdQRVxOoPY6yavuMZTxb+HLefwionq
xBvozMMMQpredUnhu0l7FvTZFaJ9cgIX6A4NHm/FiQUm2ui33CwxfSEtp2na+ReaFw132rVbYFEp
KyzsRX5JOMbiYx3mZWFuimy2xv+DpmohoP+HgFtAM0W6bgspEA6Y9r9wqsS90Utwq3Gfh3L4MvKg
+tUSsHXveqUhV33hcqrY4FsIO50EdBsiQeYD4o3KXQ+jhzrk/0/XLhwwY5hqJMYvVMT/fjkkA7Cl
p2BWqym1H2m+y3oLtci6df1hcNat0OoUWRZLdiAj6bNxdfHx36/g6i7735L25SUAdvEti6OMls9i
x/lf0voUl2UeZardY6MZkVKlY7adm9l4NxGNbcoEShT3+3nJ9yEfCPL49DpxEty3iZECv1bmQ14t
ove+BrpuuO10TtGRf019Vl+K1A1hZ8QT6ZI5uRmH/37tYHz/9W0ipHctbAFSmpYD1PGfr90wUP5U
o9D7LG2ZodpwAyFNIpy84WYTPDhIde/zObD/cCxAcGOodJFTFRIQ1/j+Npqart7890v6t1FBSJwB
2BUC37QZC/7bIICYWnMVsrgqg3oXqzRWhrFiQAYfdJEQVrLHqi5CrUYK/1mXq6vk+79fwxVI/I+v
lFsNzi1pB4B9A24M//xYhshHjEaKxR6IXdHvTO3Mh2oW3hPaahLebZKVd0zuBwIwueEvMRr1kvdH
g3jeTO3gvcNEkZ+um94x7iaDKBmH7og7A0ti7c3dBi23T6FVdr+8OkDbQS4q180sjBivyLyLvwxo
iPmqTXJAN5HsJ0Z7iQhuOUr8u/9+r//2M9oiwNvi2LbjUVXyRP9r+TKxZ/pBZMXuR0LgO+2iWUOQ
gAyzHAEIV1f8bBJ6y8TebpG+LbONQ+BbLkGEZC6gF9VEVJ9V4C+ygCBDf4Edy84ulqLXdYy8Ln+K
TbxYyDUXBdP/8Q6Y4v57GQcWfjspbYepnw9c8p/fF82NPG5CpuItoIsPRhjtfPRn7NCrpOvpzsZj
qZ+7Qgd/uS/VT8wHy/A02jNSQwZEiHlAMWfE4Sx3KLOr0htEs9W7Jby4ODJiJ1s+VszGvuwRHCRC
riD+Yw0LiZjh8oCaq4kEkqF47DcROlEubGOsmxXhXj7QXRK9/Y1UlX3PDcP/m0TCOGSqtLgrx5CN
UNRwZXGC9gZfi51vdKfdiZTe+bfTVM1pZKSJu0zEEM9CR2Jva8SfjNt+9T/2IdI1sapApctWHWUL
eG2HPs0DfiJEsAqTH4z+MwrE4K5MSZVkukP0ZfZLYwRIN1CrzPLe7aL2mzhOhBZ+x9yaGSKP3lS7
NnKmZgHx+Qz5quOsIC+faG4gwlN9h9AfkhR6JmHM/LxNiyXcVX3O4uizGMGiG8eoRZA2IdfSRmx4
p0KmcYpeDzHm6kdYbMPZMvcNCSv5xkmL+VJX/XwDP8AleNr2KrkBwFsuiWRgNzadA4dVDtG8I5MH
7ErRlfuS8GiDtnyL2poTr21eGagtZp0yYWk2jV62kSF0qCOcwoSIYOJJzCigDZYiIChe3I+2yJ8c
3hgqnviPzxQXr7PNxQ8CA9IzGMiL5Ipfxm9za6BWO5dsunc3HKkC4THpb7PykKdMzuKSYMEh8Iyw
hk/gnLLR3FE780kFseAT7OacNReGy88vRWO0Nel6vlMEes4DCoC0+ioSrDcjjiB4cGVm6durYjgh
f7UqOCRQ8TF2XOxJWZTy539Um+pqSQJpjuRH6gnZCMxU63mE+gQQN86Lfh/yUETtqibV1HgqhwmB
HjoejmUuGbxueAtoZuahRuC8MNk8AhcYZe6iAlQNbharsr6ZYSFXKYGd0swLPDO8kIUljyNb6XAI
7DaZQdB5pOuYntV9FZ2Z0/QNZ2h5YfEMWcK/ZN2CBW8EfYX73Pa7blvbrlftkARiV+HbNO6jVOfj
fowIebVRV1BN6MG9w36J0sbugDaEIR6jQTs+zDKEZNG2vD7IzGn4mBPMQOY+ZtRHWq85P7gQsmGX
y9kWazGiU44BenwK1aMZxaJT5M3GjCnbNjbmko8MCZa1h/mCQgeKM8JoJk4u6yZM+fJJkh/irRim
vlrxjaNz5BBMV1MxDbhJItbM0SjNmElHo4BCr8YoiohHzYVggQsVPBT2cnYqd6TjHTRSizswwayE
q5jpx0+m+wFNwIiimbgQvD2IFfsZdSp5LijU6skhfhz5qmIOlQxkztm8LgaGXGPzKG9QhmnE2Btd
LA8zVJfKexxL2nYhypzTz2vmhbDuzSvypROad0F1ybIJJp7odenhpj0psm1fceW01V5MPeYG72or
8GsIwrWruRINQ+EeLHfCqk73+6vCdwHt1lefNG7ncT0veQUk5akldswjbuD4I+HqerLZ94afZdU+
cJPmURaWHZKybTrcvgsr2BOoQxhR2pmd3g6WCr1TzwrE0pc5xVvlT4mz8Qu65uCHLbkr86RhgLJI
DlbdDHwmmA14dGhFTRLeLWOEhOUTW2e0qX2SKIciCNQEC5EnE6GfRlbWEGsNY+q2mOzmwdJNdVRF
XN+CFciblYnb7F6KyGKugohJIbaLgcyHffzStH2AorI27JM5Bml8cq5KTpxfrJrJt9lPfrTlsPaX
zluCPPdgiim5IJoe/nQcA94GNWNorJNuILGODBpQHOaImPxIaoIUpFoD+1aTx2JsF4wD2AG+VdOs
KufAhEbXd4YiSG4L2KcDJ6CmkV2cm/7ZtgzSNFO/nnjFVEq4Mq70uOtviTsD0b6kCYDkO8qoQQh8
avUe4L6GiJiEIR1OjskbESu/2JQoO9Az/ZwCwmPHIZZ9kUwKza6BAZvvZrp6UX4MKJ4H/dsfZMa2
UNu3A1D4+C6yU3oDqXDyeHtVxqpKwQgHD5dgt4u8B7Qq3cW1YEYQaBOep9nU39fjTdShxBtCxwwI
aBmz48LLFZzoXqTXmLng3FkTrd12YOgDmJGNvctTMntI9Mkf8sCp7xPKn9cf52bAAaLXzGI9oGa4
GcLtnEOVPRbozJgqMsxBi6sKng9oGfjY+owb7hOjfKo7dgCkNL7Mq83P+TUtpNhcOf5fPbc+eiH6
ZWfaycah7AT9BgHZATJipP8qUboHvXgHGjJjwlUEfynfku6YwXZDaIuCLLZwzmNLcAgQFLQCaGbT
IOq61nxlU6z+hGBMMKXBPvo9JiZDQxGaaEuHq6lASuV9lFRKBIqaUfHJ8id2imzMFxpjoT53eB8C
tBgR9GukkffXelpwHkOwmUajWGuTiA4kxfYvtFDpPe1mHPLugsrLMGRUK+71/Ycjp4LMqibqvigJ
odyAqhrnXUN7GMuUV6CG7WWRBew+tkcPhhFu8lAMA+VDXpMowNeCsJXITva99poScDVLDVVnPaN9
lJ9+Qbd0G1vT4k67GrH8XLE+Wcb9x5Rwx3cMcwl0DjoZQupzSuvLQgVWHZC6lFhhUf3VJ+yO/daD
zX0plJs9ajG3IwZM1T+Qk4q8sB1j9jzSp3qxtrOOXDAjomNjiNEB17YIg5tmSWhAXM3LhT+OtSmV
2ditpiq2QMgL56OjXfpM2u//Y++8dutG0rV9K405p8BQxQDsGeBfWUvJsuR4Qki2zJwzr34/JGWP
JPe4eyDghw+2jmytJYZiVfELb0BtIIBjs+qSzDk3zb5DcirKTOO2MtRJV2uixEKZcou7AXToO9M3
UVfqwEb3F3oYCuixEdQQUD3Ya21IMvHwUhr4hJRYXXD66MO7+imwHTD5uRzca0eW2cbozfQSjZP+
PFEcTyU7iiGLFiZ+aDsQjdW+GTnBqur78KJ1mRVYC7Sio5890V6Wl6WnlqzbOY6pw2j4QNks+ZZC
WQreOKLL4k1UowS4ReAZrWwgLoCChjgEtRXj3kl/HPx3tIGt1FsbneqDseOFW3e3cCNja09bCmsq
vSji6mBSOrZ3Gkzb884xaJk0XtnUhzLRvE1PnQVasCUjLb40y8CKsWdqcCMu0VdeWyRQDwsXScGN
8M1QtXQWaLd6+EGWPCB4m4wU3Cfepl4WRG/ADRKRdwoU3N4YEnsDyC5SNmM42KcjOrpyE+Vpq99X
8D6bdUjBmM4/wl3+GlsSUFLUNpjDIAqLrepb9GUUhI0eekLkZm2j+X/uZb58I626fdsUUdhv+7a3
L5fNIK1zMNqeDz5RaKm7z6eyh+0p5T3cTt+8tEAC7FXZssEsGPQ2SKKDKSYsW0cHbN0CMmqRbMRr
aoP8mvE1xfXrwJvGifaQKYjTbENC/LK8khjskbY04hOwyyY10CW+lQsFaqa0GhXwUBwmUAQ47VS1
JSwOIXttnc4aqTsaVXUHvY4RrLVQKbaiFy0+s5YPqzH3R+zTVIA2K9MbSQWyImTn9dqK002yIxij
QTi/WBhPDUviU8skjde60lfuMRdOlG/A9JOdgPDy7gtAFM4pm5d+Sy8e5pMQzRSgI2oF9l8iv4l2
GhWcvdZQGqDzjQPcxtfseiCdBmENQm2idpXpyDAYsyDiQlIuZuYsopms1KLsmN6jmJiLOc5l/U6d
vg8VZGLeB2o3PLCUfWObYFnqo7jcpffkbV3zTlqlVMQqRtpEJVacNeWMThNfAOpBOchzuGso4Cbp
xpy5zK6Y8oc+m6Q5yxj5Nxt9BXNvzgFAN5MZkdaEyiFopn5SEGqGTwulWxySmdQ6m9aYhU4mEE06
0JRnmBZdPVktCNtjvJtgwpjbJNRgxGf6UpNPiVboWVP6UaGQt4DJ2Yez9CbTbC7FagVP05kVYkuc
e5m0SZt72yoPpkPOxMYsN9FFdIg3ElihLsHiAcwQiUlYKkSZpo83wyaDAaDQnypK5UZWvKRv6NVw
Xp+ms7iN3J6trRlyfqOPgoBA0qjDo9juYuanpkVmij47foAbNPkUejIkYsqx1KWvnZamz/r14anw
cjMIeS7IWPj3suUmNV3iw6wxVjKrq8uksKbi1KBqQXCN3hKwLCreE6sc7J0W7iCD1J/m0HiZS7aS
lPHea/M8/JhIj9kl8UTud0Wqoas2+hWkvqonrdotAl7LjHLtht+AVSV19Ewq1GtTn9iVy4xaCMQL
NZKWH0/etBUuk8xXvRImPEvYU0QU9R1O6oBnSHocHDjswPScL2kSc2K9lFAr2JlgR+CPzIjSXCxS
lBuLaoS/W82iFWpFhfXNwlR26E8D2+gDIucQZ71yw3yZFCx0E7HM40DB0djDJYQfrM+E/KyrwCx6
fV0Bc5s2BJv4jrU9u/h0BviWbW9WHCfXCU63qjtwfA+PPKgmCTXqXV7AJztFG86NzoD5KcWHFjw9
RFP8DjGkArtDkzGNMJJOrM5HftvTfYgdvtd+APeh3brIHANWiMrGO7dt9Nj2iMCjOGbCXboi7gUO
R4EpJjeP+3fY9dmfBGCyC0i0jOjM6KSHz3UYggbkDk1AHl6PLf0uclI12RpRGm9aqoEPo2nEx46c
HJNcJ5OouJl+imNWohFA2mFAI9qpARiYVktKn4LTPbbQGLRNSTLsX3UNXJhNQe+lQkHxs1d1prJC
+td7gK+g37glINdN1rcsmSFotWDrKGP1UR0MtpgsA/i9NbBja9Zjk8riHlyWez1a9KfopfTyG4Iy
bJFVpjF9gM3z78XyLA9Hxr7JWvzJkZrTu4eBalO27YF1VJcxDPBN4+ZkmpImFS9maj6oTMz8a3x6
uWB6rFOgHQQUWlodIU+wIaz5sKZFfwXNo/CvsP9mskS0+9+SwFMSqUElTbKeIg2/aW6Zh99aCMqD
tvIhpBFBmRggmEc1CangWY093SAsQLBP9FPz44RA7T93HcKFmzqfyJoqWHDyxKlFvQq8EMn7VdTn
hHeg6vnjhVybKQitA4uGDEwXjTvyR0ggqHgStesNpbLHwU1GFYkAvQ3qG72glLEqJdHDmq05Da7d
1GeNK7OR2JgHvXLpiTFF5R2KeI67EytiA98HRffKYNGGqu+L21yjWnBtl1jZ0NNVHYSFk8bKQbgu
cr9OFHjKh2wUrnKLM0zcf/SCGvKayMNiuABp5eXXAw81ekhSxmkL/XtaIxDo8lXV1m1/SfFevVFl
ln6EWDoNFwEAxT4Tcv0NhNAG+WOZWm8xfarqXWmWZrh1wUQHa8MvsBFHnop83s01lap7k7rYb9f1
zrDd7MKLEJ3YqdGAotZSja15n4b7Wiv9Zo9vMSoo9EIIgKJyaO9HJPGqs2DI2M+0PmLEnMhgc1k0
BJY8aSnlYKiahN/Q3Jyellr1TCUqZzwziSB58d4g3xcXy5pz0wrNl7lA1ZUJM6eaRIUXaYhuFgpI
UyQ2troiiF/jmc0FtY6HG1F08TfL3Ffn2qGDeDpR7PxIUVRkrBbt/NAqYXZl+CSVG4M0CBMiXZlW
PT0ziFTxxFQPZ9b1/JJc9DEoyzEzln9De2HLQiFnmvwp6oi3NIE8FYoDGPVDUNeG9xa7S6muwyHN
/SurquGzoDM0wG1uEFhEL4QF7J55yBRqm2WKOdnI/hBmCte5zBVc8th/KswsIPpT++XTEL8SfPl4
94mZJz6XoXxhEpgslL3OdbmrAk6auOg6s731+okhuqxCdd7nRl/lzcGmiT8NvvGICM4F8f/T+Psr
jT9Dtehe/FJQ7I9V2aRVF3yJnouIzX/5XdzPOEFwWbfg7hn0MDCN/LeImHOiSt00oMHRHgIOxfm+
i/vZJ6ql0hWleaWiPyaRvqqypvb/+Q+BJKBpAm/6/smrRMSQNrM0iz6HTuPTki+bHS5EEwtlqeqA
QJe8kqmZfhQAFZnGgrBbH0T/rreUDDvRHyMFuX3wsvSPtMGvI0jr6p//mDqBT1tiU3OKDANbJSno
i+kv2kSJ3Zat8MP0kDX6NyOpus+QFoOdFqn+O9QD/O1/dzqGkMYkMunCQiWEOsvzjk6iBYUWpw5a
y7LGNUqnp3MYgS+f446mHl1ULr7++oQvpdl0lXYONWydM+IX+vL+dMhWTVK60UH2ebcdmri6IfNX
1yLil+SrsbP3tUL/i3b6y1HVmTBTk9MkdzPxTXlxm9j7GnUhc2XfqR3keaTD1jMhnNjRvkWBTe7+
4i7Fi46vpD7FeRzkCUzbdmhdPx/YPG9LqttWeOi93PxErJ6/R7oqv0JjTB7c3I5y8IAgnrymCt8a
AKLgcMX5zjHN4SDUBh8mpwai5DqXGG2F4Z6ym74GASGOg6Not4rdoVbVzpugr/niSEcqfo89POCl
ukJkSKdqsMm0kHjP9wvnHCh7RljLL0NKE3h7mEl+haaEPBh2Gb+nryfPvIrfpbxUy7UET3EhKeds
DVrFt2qB80EpfGcfJLrTr0p4wbdwXcURTKKPSJk3vKHWAbAetXHQNY2QZyqueLcSw6hPlEKyDWlL
flX2Vb4zM1DNO4w6rWvGEPYAscWmbHnyZNHGaQDyC8Ih15wFuHa4SDXsx2ji2JuxOKqjZRxbZyqU
hJO3D6FWgJw2Lp0rKOtMIafu3AsXeO2ud31cIacKaeg7GShFW0cEr+e9XmP/5GU3o+USbdC2T76N
Hlq/8HL1DskJpKyLVOV12eOoCgALjDNYcLQr0oz5u0+JrN9DwdaGs4E48UMc4I74TtXpe2wj2+Ia
YOvmJSgx9LA3iuRMHojbEUfOjneWWVKn6ixXtVaGW9vjFhQUupwVbJNrXA0I98Yitq9HVOKuF/kZ
8JGMedwnA6mbLG6ndXxNNpXTzFBM87aUVksJzfHrd5YFjs/pau2sxeN0B4sWcSdMUeutkpNkg5RN
MHbJ0dM4NkpHAzQzKiLAyDK/ySq1bjsqrFeao2RvEf7iFR/6wU09EIRCxMs6KgeF6W6TbhSXZH0S
QGYMUgeZ72KrWGnynuDXVNdKn7c+Xb22avd2lcUPXQAkjdQhITZA7Tyn3EEJ5SyIIfms81lCHkc0
50bVPQD3SpeVH9E+RRE71bPNQCoXcJ1xvXYLIthNG/f2+zTAUveokSkfRxdFd+pbjXcXdq3yFXcT
fds1jvkeCWPoaDVJu007gknvwDnYgjMnMGslPjJ+SAMGZNWgfFW1VnxUS+TDnTywr/U457FJnjwT
Rl+7YZhfgcSxN+jyaLc9lujezq8nlQu76ES167wsu8GMUnEOlRMzNLNev50k/ZuiK5idZl4SdytI
2Lypgp61zKsRtQmFsq8mTP8Swcr8CpUuMnB6HYRdmtHJQ20K4zgYLesHGfIN2GV5oTmpDle6c67Y
8/Cmc+yE+r2VdTsXPZWbRMbfgtKuz0XcZ+fCStzPo4zINOieyDMSshytK8u6Nqo60o6qP11GksPa
aIwqR6V2AJwMJJ+13tBpJsy1cmSV5+0SMkBwiRsRPhjIsO01hV3AD/hmorJw4VXIA4XeDFZxT0pm
D6iebXtE6pAgjAZmehkC4Tnlb4vrR/0gOAloSGisZq2wr5MJBxHKxNOOXVwREy6KQyi3G4dexjpl
jGCqZfV4q5wjzAuSrs3gy4RefuU3uvvZhd18E9ihkq0JjW3eYjlLUJOwCNa1jaBtabCvYJGA9lup
wjpr9cq6bkLH+VzJSYE/NEfnMzKTQNVNa2gOshrkmWIrFOS0sQohavWmvExSXz9Fhcs8dbtCvR8B
s3/Qa91cwb21QZDJqY6iazAoNrpniQ9dHVkHF3Q+dtytCrUi1GLWJuKbc0Oa3XJKgNWMsbDrDE4a
EQA7jopUo+V2trZ3cifvSQyn2iMiOMMGTT32sjYdaOwEkrtL9DFHcVBhWlEiIlbfat1kdB/pTE6K
tyMNj7qNBUCpgTnjNjSN4AghXoHsG8V1kBcNj1X09acSNb4bBZD+HiRfwNyvoAjTkvKg72c86552
40qEGtds4BC28dtKuRq9IXgXe5PMGLkvrQyKDud9Mzl8pFopsUGbhRiIfUCUSqj6iLRr7RlVogIt
s66EogNzrgviI8rJYgUTKECGAX9ekpdwpYXZVYnNKB0fOEMyKdEApL++RcjdOR3mbR0B43HN+9zZ
CdTWNq1SZF8xG1AORjg273R2hp0NlR88P/J6fdHJo5tAqrRamEwIrFbbEEb41hcjzj6xFx7QhxDw
WCz7mAS2coMgXPOukk14GI3JtUkfwYsFHb0hVCJDbCeA4+N5aLF9lVr2tZmQtanfcF8WHxNR1UcF
/tcHxWub09Ydwl05xnjcOG54nsSl9TnE7XY7QvfdqFYAFayVifpWmjB/0QXI9gKgndiAXoYp00nX
/WxHVfQJSUZtpQRAoMHvfh5VdXxbNS4g7gEQVa5XPkJlWkix0CjW1IKdcqU1Fd1HdIgQMHQv4KVq
U13Aqq7oUXjKXoE4nZz6g558cLAw6s5cN1U6dl+kMi9swzICMtKBHQMVBhd5kCgu+w3yjAHqFIKG
EJQLRz3N8xg4/mBOQjRTj6e0kahirgmLFlhK8USSga+KIO0QUaEZudVpRTw4FN1SqoGtf8TpqT83
R1x3bLSnr+bJhMZXqvDEQxoJsFn1Leq31ABCnepE00Vv3XgAy5XGBQxGKFPOudXK7Lwl/cMOqEEQ
FX0c9RQ7csqPKo8+ODZlXp55ZSz2I/JWb6AEpOlBqdA32hd2gyJHpkXKORIe7pG3vYPDdBm+i3gH
eauoiyfak1GfgQH1PRRAYS5H0XgqVazlKLyCZaK/5l9olOpOcRmmrlBLcQaIF08V5LJIVZVWng8x
4FgMMmPs+gC0gXGwkPYpTJifJRSVCwTv0cXUxJeBf0EIsA8gR953uNbt7N4KN9i752e9rHDX9cdv
FEY/AI8a3giDNupZJeNGrCLHA7qb+9YWo5OQhdjxIpUC7QGIFivbt5mf6O2JsxolbnAySPa2JpxU
dxv7jUBRLQwcEz56r9g47AU5DHChj+VV21Pj3LqqFzUWcICO8gr1kmYCZ3ntG9QXAiQxAbIhANoX
/U1TSnVP0V87hywl1uDBA1gXUiIvauiADIWbHNREKS4Bb0UfUmV4yMIuv7RreHZA+HSgNVY1MXSN
QCfmCOPaPzS6Gp1R/rSO0eS4trKaSELBGoa1qwQInvSZvOhKjQmUGFSnUxWhB/j+Tbrq4Y9szTKK
z9uulYcYFaRJscTeItwrPnnKtkZE4kiI4Z1XmhWjp2J0xyaoQoAGRkuFkL+/i9CIwGvVqT91mg9z
KbTpxPKeaz4lss52hlaH15mDPwct3dg41pRdjuDTxFYzIeSxcZjWg+IncNUyX28vPKlYVFKLhxq9
SDo1o/9pzLxKW3VgEq9d5IYw4xRK/6AVQPM2sanAtxVDR4OBp2/4iNCYiQaeiya7DYeuHOCuwlA/
AnVAR9EoLiF6BTuIqfXbbGAtYTbuwRYteIwty/bt9LYFZUBt8isEuXyNqpN3H9eDcq0FVvZAdWvE
v0Yxzg2VZY2TU61SG7aDLSXa5DYXpVz1/Wjf2aZJn8JFsApUEKoGiEXoI6xiNbtBLkruYAfH4wq8
Wrxnn3e/pkbb7Me6C+5Nmi2nwq0tpJrBewzTzDJHHYNsiGslAIgu3eV+VPBkgD8lTD02Q0qPNBmz
jBZ5cauUFfptiCpBDMnWdWKJPayydg2Td+eWZLexDWLGVakJez2wDSPzz4bGyc5szbgCW/0lrMzk
i+u76VpB8QjNlsY411jo29IecSfrFcM+AkRKoDilYhNYvSCul+XOQI0pWbmyKzawILRzZ7QsDDWt
z2iBgShCqZqNPBI7gFqooCpjkMHJz+OPNpyG+4AlUoG6qZ1DLtoSvg/Acky7pH+pTJxkL/bUa9p9
KRuqAmHTK8W+I7w6yLaw3+iZd6D9qD7QlFLeMqnRfE5KTQJORCbZMuNhCypZnnU1qRQsRSx3get/
EE1Jym8ipIBas+wxZDFGi8h4nNXQukrXPxQU3xLaT4QGs2pb6zf5lQFC71MbkMkpJTqUk9EZ4U4R
SnnIKDbcBqA3AdwZjb7O0UnYIKyQo3Q9V3bNLN+NGbmmERPtGJFvX6O7Gq8zerw3mWFhOiPMBCwI
RPBJKAdIv3U6RH2x+XWC/qIgMKXnhmTPNjWTFN2aka5PwOQJ4E1bISJEDxTnndwBORX6hK/k5S26
ekks/qIi8AI6O52QZJZEzVCpUP1UDzBLHPg8A0KSG2mcZrJrS2aEEQs032m2l5DdJ9qwwUzGuviv
b1aSiFJSMilIyJc1F9Rjiiab9su0J2NHVb0kezPiK8Lg7Koz0az49fm0qUj1pIg13ayuwRNAbpxx
FuYL75bCsGOEUeLwEGZ19wHWlk5/yyYabS31PifPnBZKCP8pBt+ygnpS1iuDyXmZGjI6qsLxJzGm
rgePFWdvf31xf1aZMaSqCpI/06Dq9QLEXI49HPY6wqUbVmKNepBnphs6zuRouhN+Q/q2+joPlMF7
eqsO9Hl6vSZpapgksdFrIKSafgAkzoPUcsP5HGaCBeDoKfrqPr1Z02yMo84cOtVTx0AgiPoMnXlx
9FnH6aoGkA/xDdduyPH62nf15Nscyc/nslq+aI7hlHh2ZCSBF4kU6c6eVAwjDof3FEBSC0g0KJ95
AWVxkSGqN8iD2o3Wgvr+/1bknk70BahkGXh+Xf3rfx5PvLmr7579Z5vWQT1cNw/l8Pahgp//6085
0mKHMB1orqXeZj8d4m996dcH+uNhvq6lIv4Fl4x6uj7kldKndW0DdsWPIu+PK5pv5lcHiO+45+Yr
fjqmfiKp9lKdZGZOP5QTY1Byjx+jV4c9hg0IRFKwffycEz4ZzP80Br++ve9D/auxfHYH/9n4x7BM
Ntm/MwovjvFkFIwTOQl/Gdpykyql/aejQHJ4oqFchTobO87vdf+kPhN95bX3z45kUfnXnPmH4vmz
+zfkidRoSKD087vd/0TfeeXty6l9o2PX9OyedXmiaSbUGf23u2dNncr6r3rkkrubYgJ4YcsjZw49
u32NQdE0WiXqbzflaeVovNlfd//ihLuXEoDtn055xzoBlKFqbIvL57/dJJgcwF49C8SJmKYB1MZl
53u58ak4l+GLRJ7E8vi9Nj5Bcey192/KE6Hi1aRPtqHTD2zYp6uA159qCqqg2uRAyM/vtxZg3XDR
r1oLQp6oqqGZeF8sPy9mgWkQBJCuoMb9u02C6Y20zMwXkcTPMdB/fPtLlcY+h7GE+NPbt1kDE1dU
TtH79EOM9HstBfLIyWrsVZNAGkyCyWBTPG54hJZPl4KlntAXEBNGYNkQl9Dzd4oEqbu+NhQQJhsi
Jafpzbf8PB8FloKqW+wG3zcElspvNhfQDXrtKEhc9oA3OkyGF7evnugGCDSgMcvoLLPub02Cv/Gl
H3kTEv/x1zmtCh6qJ7nZX37he9bx8wEes4nTr//8B1nTs+9NSdZy5H8nXf96tl3MCc+TD78nQPNp
Hv/88f5+PvOzc32/qe+/PAQP5V35hQ7gnO89XuXlXUJy9v/i+4eyBseznHm69CXy+/eV/OSI+mMP
+NWBV0gBB5X/ByZ6TXIfPDvDEk+/9gwXd2lQZ/fPjvwYtr320LhG/hrk9SRxfvYQn2yQvxqc/8qV
8rXnQnXen3xl/7h9QHeszkrm+9PnrS/Z7avHLGvv/rj5ktXPnzVhzxQ8vPboV2l9VwbZ9wNN8/Tx
vfzaI/9d095XPgZ2mPuHL8+uf3mjvvb6b+6q6K7+4j90d8/qNo+x+2sPPzkdpj+mzvD0Bh7LAq89
w2WT3rVN/fTIj3H3r4/8Z5vhj7LRz1vk93LQn/3Z8+1/+saX+OGu/Nf/AgAA//8=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12</xdr:row>
      <xdr:rowOff>32658</xdr:rowOff>
    </xdr:from>
    <xdr:to>
      <xdr:col>6</xdr:col>
      <xdr:colOff>563880</xdr:colOff>
      <xdr:row>49</xdr:row>
      <xdr:rowOff>261257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87B67-B339-6D13-9C1C-61F4153D9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54429</xdr:colOff>
      <xdr:row>12</xdr:row>
      <xdr:rowOff>108857</xdr:rowOff>
    </xdr:from>
    <xdr:to>
      <xdr:col>22</xdr:col>
      <xdr:colOff>457200</xdr:colOff>
      <xdr:row>34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C99727-D933-555F-B9B6-7CA026007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40</xdr:row>
      <xdr:rowOff>10887</xdr:rowOff>
    </xdr:from>
    <xdr:to>
      <xdr:col>23</xdr:col>
      <xdr:colOff>10886</xdr:colOff>
      <xdr:row>50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6438A-818C-BF54-047C-27BDF8A94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598714</xdr:colOff>
      <xdr:row>57</xdr:row>
      <xdr:rowOff>59871</xdr:rowOff>
    </xdr:from>
    <xdr:to>
      <xdr:col>28</xdr:col>
      <xdr:colOff>609599</xdr:colOff>
      <xdr:row>77</xdr:row>
      <xdr:rowOff>174172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A3D79EE-F76B-3DAE-FF9F-5E3D54944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7914" y="11573691"/>
              <a:ext cx="16089085" cy="3771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B623A-A42D-4156-99C9-76DA905CFAF6}" name="Table1" displayName="Table1" ref="C6:V500" totalsRowShown="0">
  <autoFilter ref="C6:V500" xr:uid="{357B623A-A42D-4156-99C9-76DA905CFAF6}"/>
  <tableColumns count="20">
    <tableColumn id="1" xr3:uid="{59A2A418-C82B-4E8D-8153-38217C18124A}" name="gender">
      <calculatedColumnFormula>IF(B7=1,"men","women")</calculatedColumnFormula>
    </tableColumn>
    <tableColumn id="2" xr3:uid="{F643AB3C-1B12-4DA5-91DE-7C9A7FC72807}" name="age">
      <calculatedColumnFormula>RANDBETWEEN(25,45)</calculatedColumnFormula>
    </tableColumn>
    <tableColumn id="3" xr3:uid="{42931F77-3393-4B3F-8D4B-3BD5593DBD05}" name="Column1">
      <calculatedColumnFormula>RANDBETWEEN(1,6)</calculatedColumnFormula>
    </tableColumn>
    <tableColumn id="4" xr3:uid="{A5156D69-5FE3-4647-BFEF-DADA7CC21617}" name="field of work">
      <calculatedColumnFormula>VLOOKUP(E7,$Z$5:$AA$11,2)</calculatedColumnFormula>
    </tableColumn>
    <tableColumn id="5" xr3:uid="{64AF5D84-3DAA-450F-9309-20709CD6F206}" name="Column2">
      <calculatedColumnFormula>RANDBETWEEN(1,6)</calculatedColumnFormula>
    </tableColumn>
    <tableColumn id="6" xr3:uid="{0BDCD55B-A64B-4F35-8C6A-DA7A66701764}" name="Education">
      <calculatedColumnFormula>VLOOKUP(G7,$AB$5:$AC$10,2)</calculatedColumnFormula>
    </tableColumn>
    <tableColumn id="7" xr3:uid="{5EFEDD81-1765-405F-9A31-8F3372348C7E}" name="Kids">
      <calculatedColumnFormula>RANDBETWEEN(0,4)</calculatedColumnFormula>
    </tableColumn>
    <tableColumn id="8" xr3:uid="{AEB18039-7286-4CF9-ABE6-16245DA250B7}" name="cars" dataDxfId="0">
      <calculatedColumnFormula>RANDBETWEEN(1,2)</calculatedColumnFormula>
    </tableColumn>
    <tableColumn id="9" xr3:uid="{751DB4FA-C33B-48E7-BA21-1F0B03B25480}" name="income">
      <calculatedColumnFormula>RANDBETWEEN(25000,90000)</calculatedColumnFormula>
    </tableColumn>
    <tableColumn id="10" xr3:uid="{E9A2E1BA-7182-4FE5-87B3-421F8E038A44}" name="Column3">
      <calculatedColumnFormula>RANDBETWEEN(1,14)</calculatedColumnFormula>
    </tableColumn>
    <tableColumn id="11" xr3:uid="{0B9E6553-B9C8-46FE-B765-974233B708BF}" name="Area">
      <calculatedColumnFormula>VLOOKUP(L7,$AD$6:$AF$18,2)</calculatedColumnFormula>
    </tableColumn>
    <tableColumn id="12" xr3:uid="{6A2D639C-47AA-4CAB-A803-87BCB087E746}" name="value of house">
      <calculatedColumnFormula>K7*RANDBETWEEN(3,6)</calculatedColumnFormula>
    </tableColumn>
    <tableColumn id="13" xr3:uid="{7776981A-C5CE-4CC7-BECA-8F6E01BE2DF8}" name="mortage left">
      <calculatedColumnFormula>RAND()*N7</calculatedColumnFormula>
    </tableColumn>
    <tableColumn id="14" xr3:uid="{D722FCDE-ED84-4BAB-9876-7B7AEA535635}" name="Cars Value ">
      <calculatedColumnFormula>J7*RAND()*K7</calculatedColumnFormula>
    </tableColumn>
    <tableColumn id="15" xr3:uid="{CF9A0C4B-7F0D-4B24-8FEA-CE00D21960B7}" name="Left to pay on cars ">
      <calculatedColumnFormula>RANDBETWEEN(0,P7)</calculatedColumnFormula>
    </tableColumn>
    <tableColumn id="16" xr3:uid="{885D09CE-EA24-457F-AF87-9852754A8C48}" name="Debts">
      <calculatedColumnFormula>RAND()*K7*2</calculatedColumnFormula>
    </tableColumn>
    <tableColumn id="17" xr3:uid="{1EF32DEB-2A4B-4806-8746-945CAD305400}" name="investments">
      <calculatedColumnFormula>RAND()*K7*1.5</calculatedColumnFormula>
    </tableColumn>
    <tableColumn id="18" xr3:uid="{D7BB99F3-55FE-46D9-97FD-38CEFBB2809A}" name="Values of the person">
      <calculatedColumnFormula>N7+P7+S7</calculatedColumnFormula>
    </tableColumn>
    <tableColumn id="19" xr3:uid="{F235A9C7-2F81-4DBF-B086-7F9CC75E8102}" name="Values of debts">
      <calculatedColumnFormula>O7+Q7+R7</calculatedColumnFormula>
    </tableColumn>
    <tableColumn id="20" xr3:uid="{E8EF4970-6B34-4B48-B50B-63105B5A539A}" name="Net worth of person ($)">
      <calculatedColumnFormula>T7-U7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9584-EE02-4E0A-8BBE-68F4CD7E423D}">
  <dimension ref="B3:CL502"/>
  <sheetViews>
    <sheetView topLeftCell="AP1" zoomScale="102" zoomScaleNormal="102" workbookViewId="0">
      <selection activeCell="AZ7" sqref="AZ7:BA7"/>
    </sheetView>
  </sheetViews>
  <sheetFormatPr defaultRowHeight="14.4" x14ac:dyDescent="0.3"/>
  <cols>
    <col min="2" max="2" width="0" hidden="1" customWidth="1"/>
    <col min="3" max="3" width="9.21875" customWidth="1"/>
    <col min="5" max="5" width="0" hidden="1" customWidth="1"/>
    <col min="6" max="6" width="18.44140625" customWidth="1"/>
    <col min="7" max="7" width="0" hidden="1" customWidth="1"/>
    <col min="8" max="8" width="12" bestFit="1" customWidth="1"/>
    <col min="11" max="11" width="9.33203125" customWidth="1"/>
    <col min="12" max="12" width="0" hidden="1" customWidth="1"/>
    <col min="13" max="13" width="17.77734375" customWidth="1"/>
    <col min="14" max="14" width="15.5546875" customWidth="1"/>
    <col min="15" max="15" width="14" customWidth="1"/>
    <col min="16" max="16" width="13.44140625" bestFit="1" customWidth="1"/>
    <col min="17" max="17" width="19.77734375" bestFit="1" customWidth="1"/>
    <col min="18" max="19" width="14.44140625" customWidth="1"/>
    <col min="20" max="20" width="21.44140625" bestFit="1" customWidth="1"/>
    <col min="21" max="21" width="16.44140625" bestFit="1" customWidth="1"/>
    <col min="22" max="22" width="23.77734375" customWidth="1"/>
    <col min="23" max="25" width="14.44140625" customWidth="1"/>
    <col min="26" max="26" width="0" hidden="1" customWidth="1"/>
    <col min="27" max="27" width="12" hidden="1" customWidth="1"/>
    <col min="28" max="29" width="0" hidden="1" customWidth="1"/>
    <col min="30" max="30" width="3" hidden="1" customWidth="1"/>
    <col min="31" max="31" width="12" hidden="1" customWidth="1"/>
    <col min="33" max="33" width="12.109375" bestFit="1" customWidth="1"/>
    <col min="34" max="34" width="15.109375" bestFit="1" customWidth="1"/>
    <col min="36" max="36" width="13.6640625" bestFit="1" customWidth="1"/>
    <col min="39" max="39" width="16.77734375" customWidth="1"/>
    <col min="40" max="40" width="11.5546875" customWidth="1"/>
    <col min="41" max="41" width="9.5546875" bestFit="1" customWidth="1"/>
    <col min="43" max="43" width="12" bestFit="1" customWidth="1"/>
    <col min="45" max="45" width="13.44140625" bestFit="1" customWidth="1"/>
    <col min="46" max="46" width="17.44140625" bestFit="1" customWidth="1"/>
    <col min="47" max="47" width="15.44140625" bestFit="1" customWidth="1"/>
    <col min="48" max="48" width="14.109375" bestFit="1" customWidth="1"/>
    <col min="49" max="49" width="8.21875" bestFit="1" customWidth="1"/>
    <col min="50" max="50" width="17" bestFit="1" customWidth="1"/>
    <col min="54" max="54" width="13" style="11" bestFit="1" customWidth="1"/>
    <col min="55" max="55" width="22.109375" bestFit="1" customWidth="1"/>
    <col min="56" max="56" width="12.44140625" bestFit="1" customWidth="1"/>
    <col min="57" max="57" width="11.33203125" bestFit="1" customWidth="1"/>
    <col min="58" max="58" width="34" bestFit="1" customWidth="1"/>
    <col min="59" max="59" width="21.21875" customWidth="1"/>
    <col min="62" max="62" width="50.44140625" bestFit="1" customWidth="1"/>
    <col min="64" max="64" width="12.109375" bestFit="1" customWidth="1"/>
    <col min="65" max="73" width="14.77734375" customWidth="1"/>
    <col min="74" max="74" width="18.88671875" bestFit="1" customWidth="1"/>
    <col min="75" max="76" width="18.88671875" customWidth="1"/>
    <col min="77" max="77" width="12.77734375" bestFit="1" customWidth="1"/>
    <col min="78" max="79" width="11.88671875" bestFit="1" customWidth="1"/>
    <col min="80" max="84" width="11.88671875" customWidth="1"/>
    <col min="86" max="86" width="59.5546875" bestFit="1" customWidth="1"/>
    <col min="89" max="89" width="59.33203125" bestFit="1" customWidth="1"/>
  </cols>
  <sheetData>
    <row r="3" spans="2:90" x14ac:dyDescent="0.3">
      <c r="BL3" s="41" t="s">
        <v>65</v>
      </c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3"/>
      <c r="BZ3" s="41" t="s">
        <v>66</v>
      </c>
      <c r="CA3" s="42"/>
      <c r="CB3" s="42"/>
      <c r="CC3" s="42"/>
      <c r="CD3" s="42"/>
      <c r="CE3" s="43"/>
      <c r="CF3" s="15"/>
      <c r="CH3" s="12" t="s">
        <v>67</v>
      </c>
      <c r="CI3" s="6"/>
      <c r="CK3" s="12" t="s">
        <v>68</v>
      </c>
      <c r="CL3" s="6"/>
    </row>
    <row r="4" spans="2:90" x14ac:dyDescent="0.3">
      <c r="X4" s="36" t="s">
        <v>48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CH4" s="7"/>
      <c r="CI4" s="8"/>
      <c r="CK4" s="7"/>
      <c r="CL4" s="8" t="s">
        <v>100</v>
      </c>
    </row>
    <row r="5" spans="2:90" x14ac:dyDescent="0.3">
      <c r="X5" s="3"/>
      <c r="Y5" s="3"/>
      <c r="Z5" s="3" t="s">
        <v>2</v>
      </c>
      <c r="AA5" s="3"/>
      <c r="AB5" s="3" t="s">
        <v>14</v>
      </c>
      <c r="AC5" s="3"/>
      <c r="AD5" s="3" t="s">
        <v>31</v>
      </c>
      <c r="AE5" s="3"/>
      <c r="AF5" s="3"/>
      <c r="AG5" s="3"/>
      <c r="AH5" s="3"/>
      <c r="BL5" s="4" t="s">
        <v>21</v>
      </c>
      <c r="BM5" s="5" t="s">
        <v>26</v>
      </c>
      <c r="BN5" s="5" t="s">
        <v>19</v>
      </c>
      <c r="BO5" s="5" t="s">
        <v>20</v>
      </c>
      <c r="BP5" s="5" t="s">
        <v>27</v>
      </c>
      <c r="BQ5" s="5" t="s">
        <v>24</v>
      </c>
      <c r="BR5" s="5" t="s">
        <v>28</v>
      </c>
      <c r="BS5" s="5" t="s">
        <v>22</v>
      </c>
      <c r="BT5" s="5" t="s">
        <v>25</v>
      </c>
      <c r="BU5" s="5" t="s">
        <v>18</v>
      </c>
      <c r="BV5" s="5" t="s">
        <v>82</v>
      </c>
      <c r="BW5" s="5" t="s">
        <v>23</v>
      </c>
      <c r="BX5" s="6" t="s">
        <v>29</v>
      </c>
      <c r="BZ5" s="4" t="s">
        <v>3</v>
      </c>
      <c r="CA5" s="5" t="s">
        <v>8</v>
      </c>
      <c r="CB5" s="5" t="s">
        <v>5</v>
      </c>
      <c r="CC5" s="5" t="s">
        <v>6</v>
      </c>
      <c r="CD5" s="5" t="s">
        <v>4</v>
      </c>
      <c r="CE5" s="6" t="s">
        <v>50</v>
      </c>
      <c r="CH5" s="7"/>
      <c r="CI5" s="8"/>
      <c r="CK5" s="7"/>
      <c r="CL5" s="8">
        <f>Dashboard!AB11</f>
        <v>100000</v>
      </c>
    </row>
    <row r="6" spans="2:90" x14ac:dyDescent="0.3">
      <c r="C6" t="s">
        <v>0</v>
      </c>
      <c r="D6" t="s">
        <v>1</v>
      </c>
      <c r="E6" t="s">
        <v>41</v>
      </c>
      <c r="F6" t="s">
        <v>2</v>
      </c>
      <c r="G6" t="s">
        <v>42</v>
      </c>
      <c r="H6" t="s">
        <v>14</v>
      </c>
      <c r="I6" t="s">
        <v>15</v>
      </c>
      <c r="J6" t="s">
        <v>16</v>
      </c>
      <c r="K6" t="s">
        <v>17</v>
      </c>
      <c r="L6" t="s">
        <v>43</v>
      </c>
      <c r="M6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  <c r="U6" s="1" t="s">
        <v>39</v>
      </c>
      <c r="V6" t="s">
        <v>40</v>
      </c>
      <c r="X6" s="3" t="s">
        <v>44</v>
      </c>
      <c r="Y6" s="3" t="s">
        <v>45</v>
      </c>
      <c r="Z6" s="3">
        <v>1</v>
      </c>
      <c r="AA6" s="3" t="s">
        <v>3</v>
      </c>
      <c r="AB6" s="3">
        <v>1</v>
      </c>
      <c r="AC6" s="3" t="s">
        <v>9</v>
      </c>
      <c r="AD6" s="3">
        <v>1</v>
      </c>
      <c r="AE6" s="3" t="s">
        <v>18</v>
      </c>
      <c r="AF6" s="3"/>
      <c r="AG6" s="3" t="s">
        <v>46</v>
      </c>
      <c r="AH6" s="3" t="s">
        <v>47</v>
      </c>
      <c r="AJ6" s="16" t="s">
        <v>49</v>
      </c>
      <c r="AL6" s="4" t="s">
        <v>3</v>
      </c>
      <c r="AM6" s="5" t="s">
        <v>50</v>
      </c>
      <c r="AN6" s="5" t="s">
        <v>8</v>
      </c>
      <c r="AO6" s="5" t="s">
        <v>5</v>
      </c>
      <c r="AP6" s="5" t="s">
        <v>6</v>
      </c>
      <c r="AQ6" s="6" t="s">
        <v>4</v>
      </c>
      <c r="AS6" s="4" t="s">
        <v>51</v>
      </c>
      <c r="AT6" s="5" t="s">
        <v>52</v>
      </c>
      <c r="AU6" s="5" t="s">
        <v>53</v>
      </c>
      <c r="AV6" s="5" t="s">
        <v>54</v>
      </c>
      <c r="AW6" s="5" t="s">
        <v>55</v>
      </c>
      <c r="AX6" s="6" t="s">
        <v>56</v>
      </c>
      <c r="AZ6" s="37" t="s">
        <v>57</v>
      </c>
      <c r="BA6" s="38"/>
      <c r="BB6" s="104" t="s">
        <v>58</v>
      </c>
      <c r="BC6" s="6" t="s">
        <v>59</v>
      </c>
      <c r="BD6" s="4" t="s">
        <v>60</v>
      </c>
      <c r="BE6" s="22">
        <f>Dashboard!X11</f>
        <v>100000</v>
      </c>
      <c r="BF6" s="16" t="s">
        <v>61</v>
      </c>
      <c r="BG6" s="4" t="s">
        <v>62</v>
      </c>
      <c r="BH6" s="5" t="s">
        <v>63</v>
      </c>
      <c r="BI6" s="19">
        <f>Dashboard!Z11</f>
        <v>0.5</v>
      </c>
      <c r="BJ6" s="16" t="s">
        <v>64</v>
      </c>
      <c r="BL6" s="7"/>
      <c r="BX6" s="8"/>
      <c r="BZ6" s="7"/>
      <c r="CE6" s="8"/>
      <c r="CH6" s="7"/>
      <c r="CI6" s="8"/>
      <c r="CK6" s="7"/>
      <c r="CL6" s="8"/>
    </row>
    <row r="7" spans="2:90" x14ac:dyDescent="0.3">
      <c r="B7">
        <f ca="1">RANDBETWEEN(1,2)</f>
        <v>1</v>
      </c>
      <c r="C7" t="str">
        <f ca="1">IF(B7=1,"men","women")</f>
        <v>men</v>
      </c>
      <c r="D7">
        <f ca="1">RANDBETWEEN(25,45)</f>
        <v>39</v>
      </c>
      <c r="E7">
        <f ca="1">RANDBETWEEN(1,6)</f>
        <v>2</v>
      </c>
      <c r="F7" t="str">
        <f ca="1">VLOOKUP(E7,$Z$5:$AA$11,2)</f>
        <v>construction</v>
      </c>
      <c r="G7">
        <f ca="1">RANDBETWEEN(1,6)</f>
        <v>1</v>
      </c>
      <c r="H7" t="str">
        <f ca="1">VLOOKUP(G7,$AB$5:$AC$10,2)</f>
        <v>highschool</v>
      </c>
      <c r="I7">
        <f ca="1">RANDBETWEEN(0,4)</f>
        <v>3</v>
      </c>
      <c r="J7">
        <f t="shared" ref="J7:J70" ca="1" si="0">RANDBETWEEN(1,2)</f>
        <v>2</v>
      </c>
      <c r="K7">
        <f ca="1">RANDBETWEEN(25000,90000)</f>
        <v>65946</v>
      </c>
      <c r="L7">
        <f ca="1">RANDBETWEEN(1,14)</f>
        <v>11</v>
      </c>
      <c r="M7" t="str">
        <f ca="1">VLOOKUP(L7,$AD$6:$AF$18,2)</f>
        <v>Newfounland</v>
      </c>
      <c r="N7">
        <f ca="1">K7*RANDBETWEEN(3,6)</f>
        <v>197838</v>
      </c>
      <c r="O7">
        <f ca="1">RAND()*N7</f>
        <v>166760.15308856958</v>
      </c>
      <c r="P7">
        <f ca="1">J7*RAND()*K7</f>
        <v>111965.01988762067</v>
      </c>
      <c r="Q7">
        <f ca="1">RANDBETWEEN(0,P7)</f>
        <v>42579</v>
      </c>
      <c r="R7">
        <f ca="1">RAND()*K7*2</f>
        <v>51987.145594071495</v>
      </c>
      <c r="S7">
        <f ca="1">RAND()*K7*1.5</f>
        <v>7046.2154784298109</v>
      </c>
      <c r="T7">
        <f ca="1">N7+P7+S7</f>
        <v>316849.2353660505</v>
      </c>
      <c r="U7">
        <f ca="1">O7+Q7+R7</f>
        <v>261326.29868264106</v>
      </c>
      <c r="V7">
        <f ca="1">T7-U7</f>
        <v>55522.93668340944</v>
      </c>
      <c r="X7" s="3">
        <f ca="1">IF(Table1[[#This Row],[gender]]="men",1,0)</f>
        <v>1</v>
      </c>
      <c r="Y7" s="3">
        <f ca="1">IF(Table1[[#This Row],[gender]]="women",1,0)</f>
        <v>0</v>
      </c>
      <c r="Z7" s="3">
        <v>2</v>
      </c>
      <c r="AA7" s="3" t="s">
        <v>4</v>
      </c>
      <c r="AB7" s="3">
        <v>2</v>
      </c>
      <c r="AC7" s="3" t="s">
        <v>10</v>
      </c>
      <c r="AD7" s="3">
        <v>2</v>
      </c>
      <c r="AE7" s="3" t="s">
        <v>19</v>
      </c>
      <c r="AF7" s="3"/>
      <c r="AG7" s="3">
        <f ca="1">SUM(X7:X500)</f>
        <v>246</v>
      </c>
      <c r="AH7" s="3">
        <f ca="1">SUM(Y7:Y500)</f>
        <v>248</v>
      </c>
      <c r="AJ7" s="23">
        <f ca="1">AVERAGE(Table1[age])</f>
        <v>34.949392712550605</v>
      </c>
      <c r="AL7" s="7">
        <f ca="1">IF(Table1[[#This Row],[field of work]]="health",1,0)</f>
        <v>0</v>
      </c>
      <c r="AM7">
        <f ca="1">IF(Table1[[#This Row],[field of work]]="general work ",1,0)</f>
        <v>0</v>
      </c>
      <c r="AN7">
        <f ca="1">IF(Table1[[#This Row],[field of work]]="agriculture",1,0)</f>
        <v>0</v>
      </c>
      <c r="AO7">
        <f ca="1">IF(Table1[[#This Row],[field of work]]="teaching",1,0)</f>
        <v>0</v>
      </c>
      <c r="AP7">
        <f ca="1">IF(Table1[[#This Row],[field of work]]="IT",1,0)</f>
        <v>0</v>
      </c>
      <c r="AQ7" s="8">
        <f ca="1">IF(Table1[[#This Row],[field of work]]="construction",1,0)</f>
        <v>1</v>
      </c>
      <c r="AS7" s="24">
        <f t="shared" ref="AS7:AX7" ca="1" si="1">SUM(AL7:AL500)</f>
        <v>60</v>
      </c>
      <c r="AT7">
        <f t="shared" ca="1" si="1"/>
        <v>91</v>
      </c>
      <c r="AU7">
        <f t="shared" ca="1" si="1"/>
        <v>77</v>
      </c>
      <c r="AV7">
        <f t="shared" ca="1" si="1"/>
        <v>95</v>
      </c>
      <c r="AW7">
        <f t="shared" ca="1" si="1"/>
        <v>90</v>
      </c>
      <c r="AX7" s="8">
        <f t="shared" ca="1" si="1"/>
        <v>81</v>
      </c>
      <c r="AZ7" s="108">
        <f ca="1">AVERAGE(Table1[income])</f>
        <v>58577.277327935226</v>
      </c>
      <c r="BA7" s="109"/>
      <c r="BB7" s="105">
        <f ca="1">Table1[[#This Row],[Cars Value ]]/Table1[[#This Row],[cars]]</f>
        <v>55982.509943810335</v>
      </c>
      <c r="BC7" s="106">
        <f ca="1">AVERAGE(BB7:BB500)</f>
        <v>29353.534137232782</v>
      </c>
      <c r="BD7" s="7">
        <f ca="1">IF(Table1[Values of debts]&gt;$BE$6,1,0)</f>
        <v>1</v>
      </c>
      <c r="BE7" s="8"/>
      <c r="BF7" s="17">
        <f ca="1">SUM(BD7:BD500)</f>
        <v>403</v>
      </c>
      <c r="BG7" s="20">
        <f ca="1">Table1[[#This Row],[mortage left]]/Table1[[#This Row],[value of house]]</f>
        <v>0.84291265120234526</v>
      </c>
      <c r="BH7">
        <f ca="1">IF(BG7&lt;$BI$6,1,0)</f>
        <v>0</v>
      </c>
      <c r="BI7" s="8"/>
      <c r="BJ7" s="17">
        <f ca="1">SUM(BH7:BH500)</f>
        <v>245</v>
      </c>
      <c r="BL7" s="7">
        <f ca="1">IF(Table1[Area]="Alberta",Table1[income],0)</f>
        <v>0</v>
      </c>
      <c r="BM7">
        <f ca="1">IF(Table1[Area]="Quebec",Table1[income],0)</f>
        <v>0</v>
      </c>
      <c r="BN7">
        <f ca="1">IF(Table1[[#This Row],[Area]]="BC",Table1[[#This Row],[income]],0)</f>
        <v>0</v>
      </c>
      <c r="BO7">
        <f ca="1">IF(Table1[[#This Row],[Area]]="Northwest Ter",Table1[[#This Row],[income]],0)</f>
        <v>0</v>
      </c>
      <c r="BP7">
        <f ca="1">IF(Table1[[#This Row],[Area]]="Newfounland",Table1[[#This Row],[income]],0)</f>
        <v>65946</v>
      </c>
      <c r="BQ7">
        <f ca="1">IF(Table1[[#This Row],[Area]]="Manitoba",Table1[[#This Row],[income]],0)</f>
        <v>0</v>
      </c>
      <c r="BR7">
        <f ca="1">IF(Table1[[#This Row],[Area]]="New bruncwick",Table1[[#This Row],[income]],0)</f>
        <v>0</v>
      </c>
      <c r="BS7">
        <f ca="1">IF(Table1[[#This Row],[Area]]="Nunavut",Table1[[#This Row],[income]],0)</f>
        <v>0</v>
      </c>
      <c r="BT7">
        <f ca="1">IF(Table1[[#This Row],[Area]]="Ontario",Table1[[#This Row],[income]],0)</f>
        <v>0</v>
      </c>
      <c r="BU7">
        <f ca="1">IF(Table1[[#This Row],[Area]]="yukon",Table1[[#This Row],[income]],0)</f>
        <v>0</v>
      </c>
      <c r="BV7">
        <f ca="1">IF(Table1[[#This Row],[Area]]="Prince edward Island",Table1[[#This Row],[income]],0)</f>
        <v>0</v>
      </c>
      <c r="BW7">
        <f ca="1">IF(Table1[[#This Row],[Area]]="Saskatchewan",Table1[[#This Row],[income]],0)</f>
        <v>0</v>
      </c>
      <c r="BX7" s="8">
        <f ca="1">IF(Table1[[#This Row],[Area]]="Nova scotia",Table1[[#This Row],[income]],0)</f>
        <v>0</v>
      </c>
      <c r="BZ7" s="7">
        <f ca="1">IF(Table1[field of work]="health",Table1[income],0)</f>
        <v>0</v>
      </c>
      <c r="CA7">
        <f ca="1">IF(Table1[field of work]="agriculture",Table1[income],0)</f>
        <v>0</v>
      </c>
      <c r="CB7">
        <f ca="1">IF(Table1[[#This Row],[field of work]]="teaching",Table1[[#This Row],[income]],0)</f>
        <v>0</v>
      </c>
      <c r="CC7">
        <f ca="1">IF(Table1[[#This Row],[field of work]]="IT",Table1[[#This Row],[income]],0)</f>
        <v>0</v>
      </c>
      <c r="CD7">
        <f ca="1">IF(Table1[[#This Row],[field of work]]="construction",Table1[[#This Row],[income]],0)</f>
        <v>65946</v>
      </c>
      <c r="CE7" s="8">
        <f ca="1">IF(Table1[[#This Row],[field of work]]="general work ",Table1[[#This Row],[income]],0)</f>
        <v>0</v>
      </c>
      <c r="CH7" s="7">
        <f ca="1">IF(U7&gt;K7,1,0)</f>
        <v>1</v>
      </c>
      <c r="CI7" s="13">
        <f ca="1">SUM(CH7:CH500)/COUNT(CH7:CH500)</f>
        <v>0.96558704453441291</v>
      </c>
      <c r="CK7" s="7">
        <f ca="1">IF(Table1[[#This Row],[Net worth of person ($)]]&gt;$CM$3,Table1[[#This Row],[age]],0)</f>
        <v>39</v>
      </c>
      <c r="CL7" s="8"/>
    </row>
    <row r="8" spans="2:90" x14ac:dyDescent="0.3">
      <c r="B8">
        <f t="shared" ref="B8:B71" ca="1" si="2">RANDBETWEEN(1,2)</f>
        <v>2</v>
      </c>
      <c r="C8" t="str">
        <f t="shared" ref="C8:C71" ca="1" si="3">IF(B8=1,"men","women")</f>
        <v>women</v>
      </c>
      <c r="D8">
        <f t="shared" ref="D8:D71" ca="1" si="4">RANDBETWEEN(25,45)</f>
        <v>42</v>
      </c>
      <c r="E8">
        <f t="shared" ref="E8:E71" ca="1" si="5">RANDBETWEEN(1,6)</f>
        <v>6</v>
      </c>
      <c r="F8" t="str">
        <f t="shared" ref="F8:F71" ca="1" si="6">VLOOKUP(E8,$Z$5:$AA$11,2)</f>
        <v>agriculture</v>
      </c>
      <c r="G8">
        <f t="shared" ref="G8:G71" ca="1" si="7">RANDBETWEEN(1,6)</f>
        <v>2</v>
      </c>
      <c r="H8" t="str">
        <f t="shared" ref="H8:H71" ca="1" si="8">VLOOKUP(G8,$AB$5:$AC$10,2)</f>
        <v>college</v>
      </c>
      <c r="I8">
        <f t="shared" ref="I8:I71" ca="1" si="9">RANDBETWEEN(0,4)</f>
        <v>2</v>
      </c>
      <c r="J8">
        <f t="shared" ca="1" si="0"/>
        <v>1</v>
      </c>
      <c r="K8">
        <f t="shared" ref="K8:K71" ca="1" si="10">RANDBETWEEN(25000,90000)</f>
        <v>45145</v>
      </c>
      <c r="L8">
        <f t="shared" ref="L8:L71" ca="1" si="11">RANDBETWEEN(1,14)</f>
        <v>11</v>
      </c>
      <c r="M8" t="str">
        <f t="shared" ref="M8:M71" ca="1" si="12">VLOOKUP(L8,$AD$6:$AF$18,2)</f>
        <v>Newfounland</v>
      </c>
      <c r="N8">
        <f t="shared" ref="N8:N21" ca="1" si="13">K8*RANDBETWEEN(3,6)</f>
        <v>225725</v>
      </c>
      <c r="O8">
        <f t="shared" ref="O8:O71" ca="1" si="14">RAND()*N8</f>
        <v>4051.543841578447</v>
      </c>
      <c r="P8">
        <f t="shared" ref="P8:P21" ca="1" si="15">J8*RAND()*K8</f>
        <v>39134.450471387267</v>
      </c>
      <c r="Q8">
        <f t="shared" ref="Q8:Q71" ca="1" si="16">RANDBETWEEN(0,P8)</f>
        <v>26326</v>
      </c>
      <c r="R8">
        <f t="shared" ref="R8:R21" ca="1" si="17">RAND()*K8*2</f>
        <v>63683.57391031897</v>
      </c>
      <c r="S8">
        <f t="shared" ref="S8:S21" ca="1" si="18">RAND()*K8*1.5</f>
        <v>61959.490936824397</v>
      </c>
      <c r="T8">
        <f t="shared" ref="T8:T21" ca="1" si="19">N8+P8+S8</f>
        <v>326818.94140821166</v>
      </c>
      <c r="U8">
        <f t="shared" ref="U8:U21" ca="1" si="20">O8+Q8+R8</f>
        <v>94061.117751897415</v>
      </c>
      <c r="V8">
        <f t="shared" ref="V8:V21" ca="1" si="21">T8-U8</f>
        <v>232757.82365631423</v>
      </c>
      <c r="X8" s="3">
        <f ca="1">IF(Table1[[#This Row],[gender]]="men",1,0)</f>
        <v>0</v>
      </c>
      <c r="Y8" s="3">
        <f ca="1">IF(Table1[[#This Row],[gender]]="women",1,0)</f>
        <v>1</v>
      </c>
      <c r="Z8" s="3">
        <v>3</v>
      </c>
      <c r="AA8" s="3" t="s">
        <v>5</v>
      </c>
      <c r="AB8" s="3">
        <v>3</v>
      </c>
      <c r="AC8" s="3" t="s">
        <v>11</v>
      </c>
      <c r="AD8" s="3">
        <v>3</v>
      </c>
      <c r="AE8" s="3" t="s">
        <v>20</v>
      </c>
      <c r="AF8" s="3"/>
      <c r="AG8" s="3"/>
      <c r="AH8" s="3"/>
      <c r="AJ8" s="17"/>
      <c r="AL8" s="7">
        <f ca="1">IF(Table1[[#This Row],[field of work]]="health",1,0)</f>
        <v>0</v>
      </c>
      <c r="AM8">
        <f ca="1">IF(Table1[[#This Row],[field of work]]="general work ",1,0)</f>
        <v>0</v>
      </c>
      <c r="AN8">
        <f ca="1">IF(Table1[[#This Row],[field of work]]="agriculture",1,0)</f>
        <v>1</v>
      </c>
      <c r="AO8">
        <f ca="1">IF(Table1[[#This Row],[field of work]]="teaching",1,0)</f>
        <v>0</v>
      </c>
      <c r="AP8">
        <f ca="1">IF(Table1[[#This Row],[field of work]]="IT",1,0)</f>
        <v>0</v>
      </c>
      <c r="AQ8" s="8">
        <f ca="1">IF(Table1[[#This Row],[field of work]]="construction",1,0)</f>
        <v>0</v>
      </c>
      <c r="AS8" s="7"/>
      <c r="AX8" s="8"/>
      <c r="AZ8" s="7"/>
      <c r="BA8" s="8"/>
      <c r="BB8" s="105">
        <f ca="1">Table1[[#This Row],[Cars Value ]]/Table1[[#This Row],[cars]]</f>
        <v>39134.450471387267</v>
      </c>
      <c r="BC8" s="8"/>
      <c r="BD8" s="7">
        <f ca="1">IF(Table1[Values of debts]&gt;$BE$6,1,0)</f>
        <v>0</v>
      </c>
      <c r="BE8" s="8"/>
      <c r="BF8" s="17"/>
      <c r="BG8" s="20">
        <f ca="1">Table1[[#This Row],[mortage left]]/Table1[[#This Row],[value of house]]</f>
        <v>1.7949025768428162E-2</v>
      </c>
      <c r="BH8">
        <f t="shared" ref="BH8:BH71" ca="1" si="22">IF(BG8&lt;$BI$6,1,0)</f>
        <v>1</v>
      </c>
      <c r="BI8" s="8"/>
      <c r="BJ8" s="17"/>
      <c r="BL8" s="7">
        <f ca="1">IF(Table1[Area]="Alberta",Table1[income],0)</f>
        <v>0</v>
      </c>
      <c r="BM8">
        <f ca="1">IF(Table1[Area]="Quebec",Table1[income],0)</f>
        <v>0</v>
      </c>
      <c r="BN8">
        <f ca="1">IF(Table1[[#This Row],[Area]]="BC",Table1[[#This Row],[income]],0)</f>
        <v>0</v>
      </c>
      <c r="BO8">
        <f ca="1">IF(Table1[[#This Row],[Area]]="Northwest Ter",Table1[[#This Row],[income]],0)</f>
        <v>0</v>
      </c>
      <c r="BP8">
        <f ca="1">IF(Table1[[#This Row],[Area]]="Newfounland",Table1[[#This Row],[income]],0)</f>
        <v>45145</v>
      </c>
      <c r="BQ8">
        <f ca="1">IF(Table1[[#This Row],[Area]]="Manitoba",Table1[[#This Row],[income]],0)</f>
        <v>0</v>
      </c>
      <c r="BR8">
        <f ca="1">IF(Table1[[#This Row],[Area]]="New bruncwick",Table1[[#This Row],[income]],0)</f>
        <v>0</v>
      </c>
      <c r="BS8">
        <f ca="1">IF(Table1[[#This Row],[Area]]="Nunavut",Table1[[#This Row],[income]],0)</f>
        <v>0</v>
      </c>
      <c r="BT8">
        <f ca="1">IF(Table1[[#This Row],[Area]]="Ontario",Table1[[#This Row],[income]],0)</f>
        <v>0</v>
      </c>
      <c r="BU8">
        <f ca="1">IF(Table1[[#This Row],[Area]]="yukon",Table1[[#This Row],[income]],0)</f>
        <v>0</v>
      </c>
      <c r="BV8">
        <f ca="1">IF(Table1[[#This Row],[Area]]="Prince edward Island",Table1[[#This Row],[income]],0)</f>
        <v>0</v>
      </c>
      <c r="BW8">
        <f ca="1">IF(Table1[[#This Row],[Area]]="Saskatchewan",Table1[[#This Row],[income]],0)</f>
        <v>0</v>
      </c>
      <c r="BX8" s="8">
        <f ca="1">IF(Table1[[#This Row],[Area]]="Nova scotia",Table1[[#This Row],[income]],0)</f>
        <v>0</v>
      </c>
      <c r="BZ8" s="7">
        <f ca="1">IF(Table1[field of work]="health",Table1[income],0)</f>
        <v>0</v>
      </c>
      <c r="CA8">
        <f ca="1">IF(Table1[field of work]="agriculture",Table1[income],0)</f>
        <v>45145</v>
      </c>
      <c r="CB8">
        <f ca="1">IF(Table1[[#This Row],[field of work]]="teaching",Table1[[#This Row],[income]],0)</f>
        <v>0</v>
      </c>
      <c r="CC8">
        <f ca="1">IF(Table1[[#This Row],[field of work]]="IT",Table1[[#This Row],[income]],0)</f>
        <v>0</v>
      </c>
      <c r="CD8">
        <f ca="1">IF(Table1[[#This Row],[field of work]]="construction",Table1[[#This Row],[income]],0)</f>
        <v>0</v>
      </c>
      <c r="CE8" s="8">
        <f ca="1">IF(Table1[[#This Row],[field of work]]="general work ",Table1[[#This Row],[income]],0)</f>
        <v>0</v>
      </c>
      <c r="CH8" s="7">
        <f t="shared" ref="CH8:CH71" ca="1" si="23">IF(U8&gt;K8,1,0)</f>
        <v>1</v>
      </c>
      <c r="CI8" s="8"/>
      <c r="CK8" s="7">
        <f ca="1">IF(Table1[[#This Row],[Net worth of person ($)]]&gt;$CM$3,Table1[[#This Row],[age]],0)</f>
        <v>42</v>
      </c>
      <c r="CL8" s="8"/>
    </row>
    <row r="9" spans="2:90" x14ac:dyDescent="0.3">
      <c r="B9">
        <f t="shared" ca="1" si="2"/>
        <v>1</v>
      </c>
      <c r="C9" t="str">
        <f t="shared" ca="1" si="3"/>
        <v>men</v>
      </c>
      <c r="D9">
        <f t="shared" ca="1" si="4"/>
        <v>38</v>
      </c>
      <c r="E9">
        <f t="shared" ca="1" si="5"/>
        <v>5</v>
      </c>
      <c r="F9" t="str">
        <f t="shared" ca="1" si="6"/>
        <v xml:space="preserve">general work </v>
      </c>
      <c r="G9">
        <f t="shared" ca="1" si="7"/>
        <v>4</v>
      </c>
      <c r="H9" t="str">
        <f t="shared" ca="1" si="8"/>
        <v>technical</v>
      </c>
      <c r="I9">
        <f t="shared" ca="1" si="9"/>
        <v>3</v>
      </c>
      <c r="J9">
        <f t="shared" ca="1" si="0"/>
        <v>1</v>
      </c>
      <c r="K9">
        <f t="shared" ca="1" si="10"/>
        <v>52228</v>
      </c>
      <c r="L9">
        <f t="shared" ca="1" si="11"/>
        <v>9</v>
      </c>
      <c r="M9" t="str">
        <f t="shared" ca="1" si="12"/>
        <v>Ontario</v>
      </c>
      <c r="N9">
        <f t="shared" ca="1" si="13"/>
        <v>208912</v>
      </c>
      <c r="O9">
        <f t="shared" ca="1" si="14"/>
        <v>178529.15231845947</v>
      </c>
      <c r="P9">
        <f t="shared" ca="1" si="15"/>
        <v>51790.201238590285</v>
      </c>
      <c r="Q9">
        <f t="shared" ca="1" si="16"/>
        <v>43595</v>
      </c>
      <c r="R9">
        <f t="shared" ca="1" si="17"/>
        <v>73501.917267216006</v>
      </c>
      <c r="S9">
        <f t="shared" ca="1" si="18"/>
        <v>76084.920282414445</v>
      </c>
      <c r="T9">
        <f t="shared" ca="1" si="19"/>
        <v>336787.12152100471</v>
      </c>
      <c r="U9">
        <f t="shared" ca="1" si="20"/>
        <v>295626.06958567549</v>
      </c>
      <c r="V9">
        <f t="shared" ca="1" si="21"/>
        <v>41161.051935329218</v>
      </c>
      <c r="X9" s="3">
        <f ca="1">IF(Table1[[#This Row],[gender]]="men",1,0)</f>
        <v>1</v>
      </c>
      <c r="Y9" s="3">
        <f ca="1">IF(Table1[[#This Row],[gender]]="women",1,0)</f>
        <v>0</v>
      </c>
      <c r="Z9" s="3">
        <v>4</v>
      </c>
      <c r="AA9" s="3" t="s">
        <v>6</v>
      </c>
      <c r="AB9" s="3">
        <v>4</v>
      </c>
      <c r="AC9" s="3" t="s">
        <v>12</v>
      </c>
      <c r="AD9" s="3">
        <v>4</v>
      </c>
      <c r="AE9" s="3" t="s">
        <v>21</v>
      </c>
      <c r="AF9" s="3"/>
      <c r="AG9" s="3"/>
      <c r="AH9" s="3"/>
      <c r="AJ9" s="17"/>
      <c r="AL9" s="7">
        <f ca="1">IF(Table1[[#This Row],[field of work]]="health",1,0)</f>
        <v>0</v>
      </c>
      <c r="AM9">
        <f ca="1">IF(Table1[[#This Row],[field of work]]="general work ",1,0)</f>
        <v>1</v>
      </c>
      <c r="AN9">
        <f ca="1">IF(Table1[[#This Row],[field of work]]="agriculture",1,0)</f>
        <v>0</v>
      </c>
      <c r="AO9">
        <f ca="1">IF(Table1[[#This Row],[field of work]]="teaching",1,0)</f>
        <v>0</v>
      </c>
      <c r="AP9">
        <f ca="1">IF(Table1[[#This Row],[field of work]]="IT",1,0)</f>
        <v>0</v>
      </c>
      <c r="AQ9" s="8">
        <f ca="1">IF(Table1[[#This Row],[field of work]]="construction",1,0)</f>
        <v>0</v>
      </c>
      <c r="AS9" s="7"/>
      <c r="AX9" s="8"/>
      <c r="AZ9" s="7"/>
      <c r="BA9" s="8"/>
      <c r="BB9" s="105">
        <f ca="1">Table1[[#This Row],[Cars Value ]]/Table1[[#This Row],[cars]]</f>
        <v>51790.201238590285</v>
      </c>
      <c r="BC9" s="8"/>
      <c r="BD9" s="7">
        <f ca="1">IF(Table1[Values of debts]&gt;$BE$6,1,0)</f>
        <v>1</v>
      </c>
      <c r="BE9" s="8"/>
      <c r="BF9" s="17"/>
      <c r="BG9" s="20">
        <f ca="1">Table1[[#This Row],[mortage left]]/Table1[[#This Row],[value of house]]</f>
        <v>0.85456628780759114</v>
      </c>
      <c r="BH9">
        <f t="shared" ca="1" si="22"/>
        <v>0</v>
      </c>
      <c r="BI9" s="8"/>
      <c r="BJ9" s="17"/>
      <c r="BL9" s="7">
        <f ca="1">IF(Table1[Area]="Alberta",Table1[income],0)</f>
        <v>0</v>
      </c>
      <c r="BM9">
        <f ca="1">IF(Table1[Area]="Quebec",Table1[income],0)</f>
        <v>0</v>
      </c>
      <c r="BN9">
        <f ca="1">IF(Table1[[#This Row],[Area]]="BC",Table1[[#This Row],[income]],0)</f>
        <v>0</v>
      </c>
      <c r="BO9">
        <f ca="1">IF(Table1[[#This Row],[Area]]="Northwest Ter",Table1[[#This Row],[income]],0)</f>
        <v>0</v>
      </c>
      <c r="BP9">
        <f ca="1">IF(Table1[[#This Row],[Area]]="Newfounland",Table1[[#This Row],[income]],0)</f>
        <v>0</v>
      </c>
      <c r="BQ9">
        <f ca="1">IF(Table1[[#This Row],[Area]]="Manitoba",Table1[[#This Row],[income]],0)</f>
        <v>0</v>
      </c>
      <c r="BR9">
        <f ca="1">IF(Table1[[#This Row],[Area]]="New bruncwick",Table1[[#This Row],[income]],0)</f>
        <v>0</v>
      </c>
      <c r="BS9">
        <f ca="1">IF(Table1[[#This Row],[Area]]="Nunavut",Table1[[#This Row],[income]],0)</f>
        <v>0</v>
      </c>
      <c r="BT9">
        <f ca="1">IF(Table1[[#This Row],[Area]]="Ontario",Table1[[#This Row],[income]],0)</f>
        <v>52228</v>
      </c>
      <c r="BU9">
        <f ca="1">IF(Table1[[#This Row],[Area]]="yukon",Table1[[#This Row],[income]],0)</f>
        <v>0</v>
      </c>
      <c r="BV9">
        <f ca="1">IF(Table1[[#This Row],[Area]]="Prince edward Island",Table1[[#This Row],[income]],0)</f>
        <v>0</v>
      </c>
      <c r="BW9">
        <f ca="1">IF(Table1[[#This Row],[Area]]="Saskatchewan",Table1[[#This Row],[income]],0)</f>
        <v>0</v>
      </c>
      <c r="BX9" s="8">
        <f ca="1">IF(Table1[[#This Row],[Area]]="Nova scotia",Table1[[#This Row],[income]],0)</f>
        <v>0</v>
      </c>
      <c r="BZ9" s="7">
        <f ca="1">IF(Table1[field of work]="health",Table1[income],0)</f>
        <v>0</v>
      </c>
      <c r="CA9">
        <f ca="1">IF(Table1[field of work]="agriculture",Table1[income],0)</f>
        <v>0</v>
      </c>
      <c r="CB9">
        <f ca="1">IF(Table1[[#This Row],[field of work]]="teaching",Table1[[#This Row],[income]],0)</f>
        <v>0</v>
      </c>
      <c r="CC9">
        <f ca="1">IF(Table1[[#This Row],[field of work]]="IT",Table1[[#This Row],[income]],0)</f>
        <v>0</v>
      </c>
      <c r="CD9">
        <f ca="1">IF(Table1[[#This Row],[field of work]]="construction",Table1[[#This Row],[income]],0)</f>
        <v>0</v>
      </c>
      <c r="CE9" s="8">
        <f ca="1">IF(Table1[[#This Row],[field of work]]="general work ",Table1[[#This Row],[income]],0)</f>
        <v>52228</v>
      </c>
      <c r="CH9" s="7">
        <f t="shared" ca="1" si="23"/>
        <v>1</v>
      </c>
      <c r="CI9" s="8"/>
      <c r="CK9" s="7">
        <f ca="1">IF(Table1[[#This Row],[Net worth of person ($)]]&gt;$CM$3,Table1[[#This Row],[age]],0)</f>
        <v>38</v>
      </c>
      <c r="CL9" s="8"/>
    </row>
    <row r="10" spans="2:90" x14ac:dyDescent="0.3">
      <c r="B10">
        <f t="shared" ca="1" si="2"/>
        <v>2</v>
      </c>
      <c r="C10" t="str">
        <f t="shared" ca="1" si="3"/>
        <v>women</v>
      </c>
      <c r="D10">
        <f t="shared" ca="1" si="4"/>
        <v>30</v>
      </c>
      <c r="E10">
        <f t="shared" ca="1" si="5"/>
        <v>5</v>
      </c>
      <c r="F10" t="str">
        <f t="shared" ca="1" si="6"/>
        <v xml:space="preserve">general work </v>
      </c>
      <c r="G10">
        <f t="shared" ca="1" si="7"/>
        <v>4</v>
      </c>
      <c r="H10" t="str">
        <f t="shared" ca="1" si="8"/>
        <v>technical</v>
      </c>
      <c r="I10">
        <f t="shared" ca="1" si="9"/>
        <v>0</v>
      </c>
      <c r="J10">
        <f t="shared" ca="1" si="0"/>
        <v>2</v>
      </c>
      <c r="K10">
        <f t="shared" ca="1" si="10"/>
        <v>38889</v>
      </c>
      <c r="L10">
        <f t="shared" ca="1" si="11"/>
        <v>10</v>
      </c>
      <c r="M10" t="str">
        <f t="shared" ca="1" si="12"/>
        <v>Quebec</v>
      </c>
      <c r="N10">
        <f t="shared" ca="1" si="13"/>
        <v>155556</v>
      </c>
      <c r="O10">
        <f t="shared" ca="1" si="14"/>
        <v>25435.026105046174</v>
      </c>
      <c r="P10">
        <f t="shared" ca="1" si="15"/>
        <v>72908.068568898772</v>
      </c>
      <c r="Q10">
        <f t="shared" ca="1" si="16"/>
        <v>45073</v>
      </c>
      <c r="R10">
        <f t="shared" ca="1" si="17"/>
        <v>40349.775119797145</v>
      </c>
      <c r="S10">
        <f t="shared" ca="1" si="18"/>
        <v>31098.178810516343</v>
      </c>
      <c r="T10">
        <f t="shared" ca="1" si="19"/>
        <v>259562.24737941512</v>
      </c>
      <c r="U10">
        <f t="shared" ca="1" si="20"/>
        <v>110857.80122484331</v>
      </c>
      <c r="V10">
        <f t="shared" ca="1" si="21"/>
        <v>148704.44615457181</v>
      </c>
      <c r="X10" s="3">
        <f ca="1">IF(Table1[[#This Row],[gender]]="men",1,0)</f>
        <v>0</v>
      </c>
      <c r="Y10" s="3">
        <f ca="1">IF(Table1[[#This Row],[gender]]="women",1,0)</f>
        <v>1</v>
      </c>
      <c r="Z10" s="3">
        <v>5</v>
      </c>
      <c r="AA10" s="3" t="s">
        <v>7</v>
      </c>
      <c r="AB10" s="3">
        <v>5</v>
      </c>
      <c r="AC10" s="3" t="s">
        <v>13</v>
      </c>
      <c r="AD10" s="3">
        <v>5</v>
      </c>
      <c r="AE10" s="3" t="s">
        <v>22</v>
      </c>
      <c r="AF10" s="3"/>
      <c r="AG10" s="3"/>
      <c r="AH10" s="3"/>
      <c r="AJ10" s="17"/>
      <c r="AL10" s="7">
        <f ca="1">IF(Table1[[#This Row],[field of work]]="health",1,0)</f>
        <v>0</v>
      </c>
      <c r="AM10">
        <f ca="1">IF(Table1[[#This Row],[field of work]]="general work ",1,0)</f>
        <v>1</v>
      </c>
      <c r="AN10">
        <f ca="1">IF(Table1[[#This Row],[field of work]]="agriculture",1,0)</f>
        <v>0</v>
      </c>
      <c r="AO10">
        <f ca="1">IF(Table1[[#This Row],[field of work]]="teaching",1,0)</f>
        <v>0</v>
      </c>
      <c r="AP10">
        <f ca="1">IF(Table1[[#This Row],[field of work]]="IT",1,0)</f>
        <v>0</v>
      </c>
      <c r="AQ10" s="8">
        <f ca="1">IF(Table1[[#This Row],[field of work]]="construction",1,0)</f>
        <v>0</v>
      </c>
      <c r="AS10" s="7"/>
      <c r="AX10" s="8"/>
      <c r="AZ10" s="7"/>
      <c r="BA10" s="8"/>
      <c r="BB10" s="105">
        <f ca="1">Table1[[#This Row],[Cars Value ]]/Table1[[#This Row],[cars]]</f>
        <v>36454.034284449386</v>
      </c>
      <c r="BC10" s="8"/>
      <c r="BD10" s="7">
        <f ca="1">IF(Table1[Values of debts]&gt;$BE$6,1,0)</f>
        <v>1</v>
      </c>
      <c r="BE10" s="8"/>
      <c r="BF10" s="17"/>
      <c r="BG10" s="20">
        <f ca="1">Table1[[#This Row],[mortage left]]/Table1[[#This Row],[value of house]]</f>
        <v>0.16351041493125418</v>
      </c>
      <c r="BH10">
        <f t="shared" ca="1" si="22"/>
        <v>1</v>
      </c>
      <c r="BI10" s="8"/>
      <c r="BJ10" s="17"/>
      <c r="BL10" s="7">
        <f ca="1">IF(Table1[Area]="Alberta",Table1[income],0)</f>
        <v>0</v>
      </c>
      <c r="BM10">
        <f ca="1">IF(Table1[Area]="Quebec",Table1[income],0)</f>
        <v>38889</v>
      </c>
      <c r="BN10">
        <f ca="1">IF(Table1[[#This Row],[Area]]="BC",Table1[[#This Row],[income]],0)</f>
        <v>0</v>
      </c>
      <c r="BO10">
        <f ca="1">IF(Table1[[#This Row],[Area]]="Northwest Ter",Table1[[#This Row],[income]],0)</f>
        <v>0</v>
      </c>
      <c r="BP10">
        <f ca="1">IF(Table1[[#This Row],[Area]]="Newfounland",Table1[[#This Row],[income]],0)</f>
        <v>0</v>
      </c>
      <c r="BQ10">
        <f ca="1">IF(Table1[[#This Row],[Area]]="Manitoba",Table1[[#This Row],[income]],0)</f>
        <v>0</v>
      </c>
      <c r="BR10">
        <f ca="1">IF(Table1[[#This Row],[Area]]="New bruncwick",Table1[[#This Row],[income]],0)</f>
        <v>0</v>
      </c>
      <c r="BS10">
        <f ca="1">IF(Table1[[#This Row],[Area]]="Nunavut",Table1[[#This Row],[income]],0)</f>
        <v>0</v>
      </c>
      <c r="BT10">
        <f ca="1">IF(Table1[[#This Row],[Area]]="Ontario",Table1[[#This Row],[income]],0)</f>
        <v>0</v>
      </c>
      <c r="BU10">
        <f ca="1">IF(Table1[[#This Row],[Area]]="yukon",Table1[[#This Row],[income]],0)</f>
        <v>0</v>
      </c>
      <c r="BV10">
        <f ca="1">IF(Table1[[#This Row],[Area]]="Prince edward Island",Table1[[#This Row],[income]],0)</f>
        <v>0</v>
      </c>
      <c r="BW10">
        <f ca="1">IF(Table1[[#This Row],[Area]]="Saskatchewan",Table1[[#This Row],[income]],0)</f>
        <v>0</v>
      </c>
      <c r="BX10" s="8">
        <f ca="1">IF(Table1[[#This Row],[Area]]="Nova scotia",Table1[[#This Row],[income]],0)</f>
        <v>0</v>
      </c>
      <c r="BZ10" s="7">
        <f ca="1">IF(Table1[field of work]="health",Table1[income],0)</f>
        <v>0</v>
      </c>
      <c r="CA10">
        <f ca="1">IF(Table1[field of work]="agriculture",Table1[income],0)</f>
        <v>0</v>
      </c>
      <c r="CB10">
        <f ca="1">IF(Table1[[#This Row],[field of work]]="teaching",Table1[[#This Row],[income]],0)</f>
        <v>0</v>
      </c>
      <c r="CC10">
        <f ca="1">IF(Table1[[#This Row],[field of work]]="IT",Table1[[#This Row],[income]],0)</f>
        <v>0</v>
      </c>
      <c r="CD10">
        <f ca="1">IF(Table1[[#This Row],[field of work]]="construction",Table1[[#This Row],[income]],0)</f>
        <v>0</v>
      </c>
      <c r="CE10" s="8">
        <f ca="1">IF(Table1[[#This Row],[field of work]]="general work ",Table1[[#This Row],[income]],0)</f>
        <v>38889</v>
      </c>
      <c r="CH10" s="7">
        <f t="shared" ca="1" si="23"/>
        <v>1</v>
      </c>
      <c r="CI10" s="8"/>
      <c r="CK10" s="7">
        <f ca="1">IF(Table1[[#This Row],[Net worth of person ($)]]&gt;$CM$3,Table1[[#This Row],[age]],0)</f>
        <v>30</v>
      </c>
      <c r="CL10" s="8"/>
    </row>
    <row r="11" spans="2:90" x14ac:dyDescent="0.3">
      <c r="B11">
        <f t="shared" ca="1" si="2"/>
        <v>1</v>
      </c>
      <c r="C11" t="str">
        <f t="shared" ca="1" si="3"/>
        <v>men</v>
      </c>
      <c r="D11">
        <f t="shared" ca="1" si="4"/>
        <v>42</v>
      </c>
      <c r="E11">
        <f t="shared" ca="1" si="5"/>
        <v>4</v>
      </c>
      <c r="F11" t="str">
        <f t="shared" ca="1" si="6"/>
        <v>IT</v>
      </c>
      <c r="G11">
        <f t="shared" ca="1" si="7"/>
        <v>1</v>
      </c>
      <c r="H11" t="str">
        <f t="shared" ca="1" si="8"/>
        <v>highschool</v>
      </c>
      <c r="I11">
        <f t="shared" ca="1" si="9"/>
        <v>1</v>
      </c>
      <c r="J11">
        <f t="shared" ca="1" si="0"/>
        <v>2</v>
      </c>
      <c r="K11">
        <f t="shared" ca="1" si="10"/>
        <v>65168</v>
      </c>
      <c r="L11">
        <f t="shared" ca="1" si="11"/>
        <v>2</v>
      </c>
      <c r="M11" t="str">
        <f t="shared" ca="1" si="12"/>
        <v>BC</v>
      </c>
      <c r="N11">
        <f t="shared" ca="1" si="13"/>
        <v>391008</v>
      </c>
      <c r="O11">
        <f t="shared" ca="1" si="14"/>
        <v>223773.2095098795</v>
      </c>
      <c r="P11">
        <f t="shared" ca="1" si="15"/>
        <v>109556.82351585409</v>
      </c>
      <c r="Q11">
        <f t="shared" ca="1" si="16"/>
        <v>34810</v>
      </c>
      <c r="R11">
        <f t="shared" ca="1" si="17"/>
        <v>17560.464103825161</v>
      </c>
      <c r="S11">
        <f t="shared" ca="1" si="18"/>
        <v>40920.663817499109</v>
      </c>
      <c r="T11">
        <f t="shared" ca="1" si="19"/>
        <v>541485.48733335314</v>
      </c>
      <c r="U11">
        <f t="shared" ca="1" si="20"/>
        <v>276143.67361370468</v>
      </c>
      <c r="V11">
        <f t="shared" ca="1" si="21"/>
        <v>265341.81371964846</v>
      </c>
      <c r="X11" s="3">
        <f ca="1">IF(Table1[[#This Row],[gender]]="men",1,0)</f>
        <v>1</v>
      </c>
      <c r="Y11" s="3">
        <f ca="1">IF(Table1[[#This Row],[gender]]="women",1,0)</f>
        <v>0</v>
      </c>
      <c r="Z11" s="3">
        <v>6</v>
      </c>
      <c r="AA11" s="3" t="s">
        <v>8</v>
      </c>
      <c r="AB11" s="3"/>
      <c r="AC11" s="3"/>
      <c r="AD11" s="3">
        <v>6</v>
      </c>
      <c r="AE11" s="3" t="s">
        <v>23</v>
      </c>
      <c r="AF11" s="3"/>
      <c r="AG11" s="3"/>
      <c r="AH11" s="3"/>
      <c r="AJ11" s="17"/>
      <c r="AL11" s="7">
        <f ca="1">IF(Table1[[#This Row],[field of work]]="health",1,0)</f>
        <v>0</v>
      </c>
      <c r="AM11">
        <f ca="1">IF(Table1[[#This Row],[field of work]]="general work ",1,0)</f>
        <v>0</v>
      </c>
      <c r="AN11">
        <f ca="1">IF(Table1[[#This Row],[field of work]]="agriculture",1,0)</f>
        <v>0</v>
      </c>
      <c r="AO11">
        <f ca="1">IF(Table1[[#This Row],[field of work]]="teaching",1,0)</f>
        <v>0</v>
      </c>
      <c r="AP11">
        <f ca="1">IF(Table1[[#This Row],[field of work]]="IT",1,0)</f>
        <v>1</v>
      </c>
      <c r="AQ11" s="8">
        <f ca="1">IF(Table1[[#This Row],[field of work]]="construction",1,0)</f>
        <v>0</v>
      </c>
      <c r="AS11" s="7"/>
      <c r="AX11" s="8"/>
      <c r="AZ11" s="7"/>
      <c r="BA11" s="8"/>
      <c r="BB11" s="105">
        <f ca="1">Table1[[#This Row],[Cars Value ]]/Table1[[#This Row],[cars]]</f>
        <v>54778.411757927046</v>
      </c>
      <c r="BC11" s="8"/>
      <c r="BD11" s="7">
        <f ca="1">IF(Table1[Values of debts]&gt;$BE$6,1,0)</f>
        <v>1</v>
      </c>
      <c r="BE11" s="8"/>
      <c r="BF11" s="17"/>
      <c r="BG11" s="20">
        <f ca="1">Table1[[#This Row],[mortage left]]/Table1[[#This Row],[value of house]]</f>
        <v>0.5722982893185804</v>
      </c>
      <c r="BH11">
        <f t="shared" ca="1" si="22"/>
        <v>0</v>
      </c>
      <c r="BI11" s="8"/>
      <c r="BJ11" s="17"/>
      <c r="BL11" s="7">
        <f ca="1">IF(Table1[Area]="Alberta",Table1[income],0)</f>
        <v>0</v>
      </c>
      <c r="BM11">
        <f ca="1">IF(Table1[Area]="Quebec",Table1[income],0)</f>
        <v>0</v>
      </c>
      <c r="BN11">
        <f ca="1">IF(Table1[[#This Row],[Area]]="BC",Table1[[#This Row],[income]],0)</f>
        <v>65168</v>
      </c>
      <c r="BO11">
        <f ca="1">IF(Table1[[#This Row],[Area]]="Northwest Ter",Table1[[#This Row],[income]],0)</f>
        <v>0</v>
      </c>
      <c r="BP11">
        <f ca="1">IF(Table1[[#This Row],[Area]]="Newfounland",Table1[[#This Row],[income]],0)</f>
        <v>0</v>
      </c>
      <c r="BQ11">
        <f ca="1">IF(Table1[[#This Row],[Area]]="Manitoba",Table1[[#This Row],[income]],0)</f>
        <v>0</v>
      </c>
      <c r="BR11">
        <f ca="1">IF(Table1[[#This Row],[Area]]="New bruncwick",Table1[[#This Row],[income]],0)</f>
        <v>0</v>
      </c>
      <c r="BS11">
        <f ca="1">IF(Table1[[#This Row],[Area]]="Nunavut",Table1[[#This Row],[income]],0)</f>
        <v>0</v>
      </c>
      <c r="BT11">
        <f ca="1">IF(Table1[[#This Row],[Area]]="Ontario",Table1[[#This Row],[income]],0)</f>
        <v>0</v>
      </c>
      <c r="BU11">
        <f ca="1">IF(Table1[[#This Row],[Area]]="yukon",Table1[[#This Row],[income]],0)</f>
        <v>0</v>
      </c>
      <c r="BV11">
        <f ca="1">IF(Table1[[#This Row],[Area]]="Prince edward Island",Table1[[#This Row],[income]],0)</f>
        <v>0</v>
      </c>
      <c r="BW11">
        <f ca="1">IF(Table1[[#This Row],[Area]]="Saskatchewan",Table1[[#This Row],[income]],0)</f>
        <v>0</v>
      </c>
      <c r="BX11" s="8">
        <f ca="1">IF(Table1[[#This Row],[Area]]="Nova scotia",Table1[[#This Row],[income]],0)</f>
        <v>0</v>
      </c>
      <c r="BZ11" s="7">
        <f ca="1">IF(Table1[field of work]="health",Table1[income],0)</f>
        <v>0</v>
      </c>
      <c r="CA11">
        <f ca="1">IF(Table1[field of work]="agriculture",Table1[income],0)</f>
        <v>0</v>
      </c>
      <c r="CB11">
        <f ca="1">IF(Table1[[#This Row],[field of work]]="teaching",Table1[[#This Row],[income]],0)</f>
        <v>0</v>
      </c>
      <c r="CC11">
        <f ca="1">IF(Table1[[#This Row],[field of work]]="IT",Table1[[#This Row],[income]],0)</f>
        <v>65168</v>
      </c>
      <c r="CD11">
        <f ca="1">IF(Table1[[#This Row],[field of work]]="construction",Table1[[#This Row],[income]],0)</f>
        <v>0</v>
      </c>
      <c r="CE11" s="8">
        <f ca="1">IF(Table1[[#This Row],[field of work]]="general work ",Table1[[#This Row],[income]],0)</f>
        <v>0</v>
      </c>
      <c r="CH11" s="7">
        <f t="shared" ca="1" si="23"/>
        <v>1</v>
      </c>
      <c r="CI11" s="8"/>
      <c r="CK11" s="7">
        <f ca="1">IF(Table1[[#This Row],[Net worth of person ($)]]&gt;$CM$3,Table1[[#This Row],[age]],0)</f>
        <v>42</v>
      </c>
      <c r="CL11" s="8"/>
    </row>
    <row r="12" spans="2:90" x14ac:dyDescent="0.3">
      <c r="B12">
        <f t="shared" ca="1" si="2"/>
        <v>2</v>
      </c>
      <c r="C12" t="str">
        <f t="shared" ca="1" si="3"/>
        <v>women</v>
      </c>
      <c r="D12">
        <f t="shared" ca="1" si="4"/>
        <v>32</v>
      </c>
      <c r="E12">
        <f t="shared" ca="1" si="5"/>
        <v>1</v>
      </c>
      <c r="F12" t="str">
        <f t="shared" ca="1" si="6"/>
        <v>health</v>
      </c>
      <c r="G12">
        <f t="shared" ca="1" si="7"/>
        <v>6</v>
      </c>
      <c r="H12" t="str">
        <f t="shared" ca="1" si="8"/>
        <v>Other</v>
      </c>
      <c r="I12">
        <f t="shared" ca="1" si="9"/>
        <v>0</v>
      </c>
      <c r="J12">
        <f t="shared" ca="1" si="0"/>
        <v>1</v>
      </c>
      <c r="K12">
        <f t="shared" ca="1" si="10"/>
        <v>86871</v>
      </c>
      <c r="L12">
        <f t="shared" ca="1" si="11"/>
        <v>2</v>
      </c>
      <c r="M12" t="str">
        <f t="shared" ca="1" si="12"/>
        <v>BC</v>
      </c>
      <c r="N12">
        <f t="shared" ca="1" si="13"/>
        <v>260613</v>
      </c>
      <c r="O12">
        <f t="shared" ca="1" si="14"/>
        <v>95790.535090639969</v>
      </c>
      <c r="P12">
        <f t="shared" ca="1" si="15"/>
        <v>54684.608566888608</v>
      </c>
      <c r="Q12">
        <f t="shared" ca="1" si="16"/>
        <v>37061</v>
      </c>
      <c r="R12">
        <f t="shared" ca="1" si="17"/>
        <v>150071.7752985777</v>
      </c>
      <c r="S12">
        <f t="shared" ca="1" si="18"/>
        <v>56.834799213143931</v>
      </c>
      <c r="T12">
        <f t="shared" ca="1" si="19"/>
        <v>315354.44336610177</v>
      </c>
      <c r="U12">
        <f t="shared" ca="1" si="20"/>
        <v>282923.31038921769</v>
      </c>
      <c r="V12">
        <f t="shared" ca="1" si="21"/>
        <v>32431.132976884081</v>
      </c>
      <c r="X12" s="3">
        <f ca="1">IF(Table1[[#This Row],[gender]]="men",1,0)</f>
        <v>0</v>
      </c>
      <c r="Y12" s="3">
        <f ca="1">IF(Table1[[#This Row],[gender]]="women",1,0)</f>
        <v>1</v>
      </c>
      <c r="Z12" s="3"/>
      <c r="AA12" s="3"/>
      <c r="AB12" s="3"/>
      <c r="AC12" s="3"/>
      <c r="AD12" s="3">
        <v>7</v>
      </c>
      <c r="AE12" s="3" t="s">
        <v>24</v>
      </c>
      <c r="AF12" s="3"/>
      <c r="AG12" s="3"/>
      <c r="AH12" s="3"/>
      <c r="AJ12" s="17"/>
      <c r="AL12" s="7">
        <f ca="1">IF(Table1[[#This Row],[field of work]]="health",1,0)</f>
        <v>1</v>
      </c>
      <c r="AM12">
        <f ca="1">IF(Table1[[#This Row],[field of work]]="general work ",1,0)</f>
        <v>0</v>
      </c>
      <c r="AN12">
        <f ca="1">IF(Table1[[#This Row],[field of work]]="agriculture",1,0)</f>
        <v>0</v>
      </c>
      <c r="AO12">
        <f ca="1">IF(Table1[[#This Row],[field of work]]="teaching",1,0)</f>
        <v>0</v>
      </c>
      <c r="AP12">
        <f ca="1">IF(Table1[[#This Row],[field of work]]="IT",1,0)</f>
        <v>0</v>
      </c>
      <c r="AQ12" s="8">
        <f ca="1">IF(Table1[[#This Row],[field of work]]="construction",1,0)</f>
        <v>0</v>
      </c>
      <c r="AS12" s="7"/>
      <c r="AX12" s="8"/>
      <c r="AZ12" s="7"/>
      <c r="BA12" s="8"/>
      <c r="BB12" s="105">
        <f ca="1">Table1[[#This Row],[Cars Value ]]/Table1[[#This Row],[cars]]</f>
        <v>54684.608566888608</v>
      </c>
      <c r="BC12" s="8"/>
      <c r="BD12" s="7">
        <f ca="1">IF(Table1[Values of debts]&gt;$BE$6,1,0)</f>
        <v>1</v>
      </c>
      <c r="BE12" s="8"/>
      <c r="BF12" s="17"/>
      <c r="BG12" s="20">
        <f ca="1">Table1[[#This Row],[mortage left]]/Table1[[#This Row],[value of house]]</f>
        <v>0.36755854500980367</v>
      </c>
      <c r="BH12">
        <f t="shared" ca="1" si="22"/>
        <v>1</v>
      </c>
      <c r="BI12" s="8"/>
      <c r="BJ12" s="17"/>
      <c r="BL12" s="7">
        <f ca="1">IF(Table1[Area]="Alberta",Table1[income],0)</f>
        <v>0</v>
      </c>
      <c r="BM12">
        <f ca="1">IF(Table1[Area]="Quebec",Table1[income],0)</f>
        <v>0</v>
      </c>
      <c r="BN12">
        <f ca="1">IF(Table1[[#This Row],[Area]]="BC",Table1[[#This Row],[income]],0)</f>
        <v>86871</v>
      </c>
      <c r="BO12">
        <f ca="1">IF(Table1[[#This Row],[Area]]="Northwest Ter",Table1[[#This Row],[income]],0)</f>
        <v>0</v>
      </c>
      <c r="BP12">
        <f ca="1">IF(Table1[[#This Row],[Area]]="Newfounland",Table1[[#This Row],[income]],0)</f>
        <v>0</v>
      </c>
      <c r="BQ12">
        <f ca="1">IF(Table1[[#This Row],[Area]]="Manitoba",Table1[[#This Row],[income]],0)</f>
        <v>0</v>
      </c>
      <c r="BR12">
        <f ca="1">IF(Table1[[#This Row],[Area]]="New bruncwick",Table1[[#This Row],[income]],0)</f>
        <v>0</v>
      </c>
      <c r="BS12">
        <f ca="1">IF(Table1[[#This Row],[Area]]="Nunavut",Table1[[#This Row],[income]],0)</f>
        <v>0</v>
      </c>
      <c r="BT12">
        <f ca="1">IF(Table1[[#This Row],[Area]]="Ontario",Table1[[#This Row],[income]],0)</f>
        <v>0</v>
      </c>
      <c r="BU12">
        <f ca="1">IF(Table1[[#This Row],[Area]]="yukon",Table1[[#This Row],[income]],0)</f>
        <v>0</v>
      </c>
      <c r="BV12">
        <f ca="1">IF(Table1[[#This Row],[Area]]="Prince edward Island",Table1[[#This Row],[income]],0)</f>
        <v>0</v>
      </c>
      <c r="BW12">
        <f ca="1">IF(Table1[[#This Row],[Area]]="Saskatchewan",Table1[[#This Row],[income]],0)</f>
        <v>0</v>
      </c>
      <c r="BX12" s="8">
        <f ca="1">IF(Table1[[#This Row],[Area]]="Nova scotia",Table1[[#This Row],[income]],0)</f>
        <v>0</v>
      </c>
      <c r="BZ12" s="7">
        <f ca="1">IF(Table1[field of work]="health",Table1[income],0)</f>
        <v>86871</v>
      </c>
      <c r="CA12">
        <f ca="1">IF(Table1[field of work]="agriculture",Table1[income],0)</f>
        <v>0</v>
      </c>
      <c r="CB12">
        <f ca="1">IF(Table1[[#This Row],[field of work]]="teaching",Table1[[#This Row],[income]],0)</f>
        <v>0</v>
      </c>
      <c r="CC12">
        <f ca="1">IF(Table1[[#This Row],[field of work]]="IT",Table1[[#This Row],[income]],0)</f>
        <v>0</v>
      </c>
      <c r="CD12">
        <f ca="1">IF(Table1[[#This Row],[field of work]]="construction",Table1[[#This Row],[income]],0)</f>
        <v>0</v>
      </c>
      <c r="CE12" s="8">
        <f ca="1">IF(Table1[[#This Row],[field of work]]="general work ",Table1[[#This Row],[income]],0)</f>
        <v>0</v>
      </c>
      <c r="CH12" s="7">
        <f t="shared" ca="1" si="23"/>
        <v>1</v>
      </c>
      <c r="CI12" s="8"/>
      <c r="CK12" s="7">
        <f ca="1">IF(Table1[[#This Row],[Net worth of person ($)]]&gt;$CM$3,Table1[[#This Row],[age]],0)</f>
        <v>32</v>
      </c>
      <c r="CL12" s="8"/>
    </row>
    <row r="13" spans="2:90" x14ac:dyDescent="0.3">
      <c r="B13">
        <f t="shared" ca="1" si="2"/>
        <v>2</v>
      </c>
      <c r="C13" t="str">
        <f t="shared" ca="1" si="3"/>
        <v>women</v>
      </c>
      <c r="D13">
        <f t="shared" ca="1" si="4"/>
        <v>26</v>
      </c>
      <c r="E13">
        <f t="shared" ca="1" si="5"/>
        <v>3</v>
      </c>
      <c r="F13" t="str">
        <f t="shared" ca="1" si="6"/>
        <v>teaching</v>
      </c>
      <c r="G13">
        <f t="shared" ca="1" si="7"/>
        <v>1</v>
      </c>
      <c r="H13" t="str">
        <f t="shared" ca="1" si="8"/>
        <v>highschool</v>
      </c>
      <c r="I13">
        <f t="shared" ca="1" si="9"/>
        <v>1</v>
      </c>
      <c r="J13">
        <f t="shared" ca="1" si="0"/>
        <v>1</v>
      </c>
      <c r="K13">
        <f t="shared" ca="1" si="10"/>
        <v>83481</v>
      </c>
      <c r="L13">
        <f t="shared" ca="1" si="11"/>
        <v>9</v>
      </c>
      <c r="M13" t="str">
        <f t="shared" ca="1" si="12"/>
        <v>Ontario</v>
      </c>
      <c r="N13">
        <f t="shared" ca="1" si="13"/>
        <v>417405</v>
      </c>
      <c r="O13">
        <f t="shared" ca="1" si="14"/>
        <v>146479.26977820855</v>
      </c>
      <c r="P13">
        <f t="shared" ca="1" si="15"/>
        <v>15589.611292822878</v>
      </c>
      <c r="Q13">
        <f t="shared" ca="1" si="16"/>
        <v>13862</v>
      </c>
      <c r="R13">
        <f t="shared" ca="1" si="17"/>
        <v>122328.8201237194</v>
      </c>
      <c r="S13">
        <f t="shared" ca="1" si="18"/>
        <v>65095.038788284655</v>
      </c>
      <c r="T13">
        <f t="shared" ca="1" si="19"/>
        <v>498089.65008110751</v>
      </c>
      <c r="U13">
        <f t="shared" ca="1" si="20"/>
        <v>282670.08990192798</v>
      </c>
      <c r="V13">
        <f t="shared" ca="1" si="21"/>
        <v>215419.56017917953</v>
      </c>
      <c r="X13" s="3">
        <f ca="1">IF(Table1[[#This Row],[gender]]="men",1,0)</f>
        <v>0</v>
      </c>
      <c r="Y13" s="3">
        <f ca="1">IF(Table1[[#This Row],[gender]]="women",1,0)</f>
        <v>1</v>
      </c>
      <c r="Z13" s="3"/>
      <c r="AA13" s="3"/>
      <c r="AB13" s="3"/>
      <c r="AC13" s="3"/>
      <c r="AD13" s="3">
        <v>9</v>
      </c>
      <c r="AE13" s="3" t="s">
        <v>25</v>
      </c>
      <c r="AF13" s="3"/>
      <c r="AG13" s="3"/>
      <c r="AH13" s="3"/>
      <c r="AJ13" s="17"/>
      <c r="AL13" s="7">
        <f ca="1">IF(Table1[[#This Row],[field of work]]="health",1,0)</f>
        <v>0</v>
      </c>
      <c r="AM13">
        <f ca="1">IF(Table1[[#This Row],[field of work]]="general work ",1,0)</f>
        <v>0</v>
      </c>
      <c r="AN13">
        <f ca="1">IF(Table1[[#This Row],[field of work]]="agriculture",1,0)</f>
        <v>0</v>
      </c>
      <c r="AO13">
        <f ca="1">IF(Table1[[#This Row],[field of work]]="teaching",1,0)</f>
        <v>1</v>
      </c>
      <c r="AP13">
        <f ca="1">IF(Table1[[#This Row],[field of work]]="IT",1,0)</f>
        <v>0</v>
      </c>
      <c r="AQ13" s="8">
        <f ca="1">IF(Table1[[#This Row],[field of work]]="construction",1,0)</f>
        <v>0</v>
      </c>
      <c r="AS13" s="7"/>
      <c r="AX13" s="8"/>
      <c r="AZ13" s="7"/>
      <c r="BA13" s="8"/>
      <c r="BB13" s="105">
        <f ca="1">Table1[[#This Row],[Cars Value ]]/Table1[[#This Row],[cars]]</f>
        <v>15589.611292822878</v>
      </c>
      <c r="BC13" s="8"/>
      <c r="BD13" s="7">
        <f ca="1">IF(Table1[Values of debts]&gt;$BE$6,1,0)</f>
        <v>1</v>
      </c>
      <c r="BE13" s="8"/>
      <c r="BF13" s="17"/>
      <c r="BG13" s="20">
        <f ca="1">Table1[[#This Row],[mortage left]]/Table1[[#This Row],[value of house]]</f>
        <v>0.35092840233875622</v>
      </c>
      <c r="BH13">
        <f t="shared" ca="1" si="22"/>
        <v>1</v>
      </c>
      <c r="BI13" s="8"/>
      <c r="BJ13" s="17"/>
      <c r="BL13" s="7">
        <f ca="1">IF(Table1[Area]="Alberta",Table1[income],0)</f>
        <v>0</v>
      </c>
      <c r="BM13">
        <f ca="1">IF(Table1[Area]="Quebec",Table1[income],0)</f>
        <v>0</v>
      </c>
      <c r="BN13">
        <f ca="1">IF(Table1[[#This Row],[Area]]="BC",Table1[[#This Row],[income]],0)</f>
        <v>0</v>
      </c>
      <c r="BO13">
        <f ca="1">IF(Table1[[#This Row],[Area]]="Northwest Ter",Table1[[#This Row],[income]],0)</f>
        <v>0</v>
      </c>
      <c r="BP13">
        <f ca="1">IF(Table1[[#This Row],[Area]]="Newfounland",Table1[[#This Row],[income]],0)</f>
        <v>0</v>
      </c>
      <c r="BQ13">
        <f ca="1">IF(Table1[[#This Row],[Area]]="Manitoba",Table1[[#This Row],[income]],0)</f>
        <v>0</v>
      </c>
      <c r="BR13">
        <f ca="1">IF(Table1[[#This Row],[Area]]="New bruncwick",Table1[[#This Row],[income]],0)</f>
        <v>0</v>
      </c>
      <c r="BS13">
        <f ca="1">IF(Table1[[#This Row],[Area]]="Nunavut",Table1[[#This Row],[income]],0)</f>
        <v>0</v>
      </c>
      <c r="BT13">
        <f ca="1">IF(Table1[[#This Row],[Area]]="Ontario",Table1[[#This Row],[income]],0)</f>
        <v>83481</v>
      </c>
      <c r="BU13">
        <f ca="1">IF(Table1[[#This Row],[Area]]="yukon",Table1[[#This Row],[income]],0)</f>
        <v>0</v>
      </c>
      <c r="BV13">
        <f ca="1">IF(Table1[[#This Row],[Area]]="Prince edward Island",Table1[[#This Row],[income]],0)</f>
        <v>0</v>
      </c>
      <c r="BW13">
        <f ca="1">IF(Table1[[#This Row],[Area]]="Saskatchewan",Table1[[#This Row],[income]],0)</f>
        <v>0</v>
      </c>
      <c r="BX13" s="8">
        <f ca="1">IF(Table1[[#This Row],[Area]]="Nova scotia",Table1[[#This Row],[income]],0)</f>
        <v>0</v>
      </c>
      <c r="BZ13" s="7">
        <f ca="1">IF(Table1[field of work]="health",Table1[income],0)</f>
        <v>0</v>
      </c>
      <c r="CA13">
        <f ca="1">IF(Table1[field of work]="agriculture",Table1[income],0)</f>
        <v>0</v>
      </c>
      <c r="CB13">
        <f ca="1">IF(Table1[[#This Row],[field of work]]="teaching",Table1[[#This Row],[income]],0)</f>
        <v>83481</v>
      </c>
      <c r="CC13">
        <f ca="1">IF(Table1[[#This Row],[field of work]]="IT",Table1[[#This Row],[income]],0)</f>
        <v>0</v>
      </c>
      <c r="CD13">
        <f ca="1">IF(Table1[[#This Row],[field of work]]="construction",Table1[[#This Row],[income]],0)</f>
        <v>0</v>
      </c>
      <c r="CE13" s="8">
        <f ca="1">IF(Table1[[#This Row],[field of work]]="general work ",Table1[[#This Row],[income]],0)</f>
        <v>0</v>
      </c>
      <c r="CH13" s="7">
        <f t="shared" ca="1" si="23"/>
        <v>1</v>
      </c>
      <c r="CI13" s="8"/>
      <c r="CK13" s="7">
        <f ca="1">IF(Table1[[#This Row],[Net worth of person ($)]]&gt;$CM$3,Table1[[#This Row],[age]],0)</f>
        <v>26</v>
      </c>
      <c r="CL13" s="8"/>
    </row>
    <row r="14" spans="2:90" x14ac:dyDescent="0.3">
      <c r="B14">
        <f t="shared" ca="1" si="2"/>
        <v>1</v>
      </c>
      <c r="C14" t="str">
        <f t="shared" ca="1" si="3"/>
        <v>men</v>
      </c>
      <c r="D14">
        <f t="shared" ca="1" si="4"/>
        <v>43</v>
      </c>
      <c r="E14">
        <f t="shared" ca="1" si="5"/>
        <v>2</v>
      </c>
      <c r="F14" t="str">
        <f t="shared" ca="1" si="6"/>
        <v>construction</v>
      </c>
      <c r="G14">
        <f t="shared" ca="1" si="7"/>
        <v>3</v>
      </c>
      <c r="H14" t="str">
        <f t="shared" ca="1" si="8"/>
        <v>University</v>
      </c>
      <c r="I14">
        <f t="shared" ca="1" si="9"/>
        <v>1</v>
      </c>
      <c r="J14">
        <f t="shared" ca="1" si="0"/>
        <v>2</v>
      </c>
      <c r="K14">
        <f t="shared" ca="1" si="10"/>
        <v>52401</v>
      </c>
      <c r="L14">
        <f t="shared" ca="1" si="11"/>
        <v>9</v>
      </c>
      <c r="M14" t="str">
        <f t="shared" ca="1" si="12"/>
        <v>Ontario</v>
      </c>
      <c r="N14">
        <f t="shared" ca="1" si="13"/>
        <v>157203</v>
      </c>
      <c r="O14">
        <f t="shared" ca="1" si="14"/>
        <v>120506.82394459003</v>
      </c>
      <c r="P14">
        <f t="shared" ca="1" si="15"/>
        <v>94068.600361831544</v>
      </c>
      <c r="Q14">
        <f t="shared" ca="1" si="16"/>
        <v>92148</v>
      </c>
      <c r="R14">
        <f t="shared" ca="1" si="17"/>
        <v>31885.779515770282</v>
      </c>
      <c r="S14">
        <f t="shared" ca="1" si="18"/>
        <v>9654.1513247952535</v>
      </c>
      <c r="T14">
        <f t="shared" ca="1" si="19"/>
        <v>260925.75168662681</v>
      </c>
      <c r="U14">
        <f t="shared" ca="1" si="20"/>
        <v>244540.60346036032</v>
      </c>
      <c r="V14">
        <f t="shared" ca="1" si="21"/>
        <v>16385.148226266494</v>
      </c>
      <c r="X14" s="3">
        <f ca="1">IF(Table1[[#This Row],[gender]]="men",1,0)</f>
        <v>1</v>
      </c>
      <c r="Y14" s="3">
        <f ca="1">IF(Table1[[#This Row],[gender]]="women",1,0)</f>
        <v>0</v>
      </c>
      <c r="Z14" s="3"/>
      <c r="AA14" s="3"/>
      <c r="AB14" s="3"/>
      <c r="AC14" s="3"/>
      <c r="AD14" s="3">
        <v>10</v>
      </c>
      <c r="AE14" s="3" t="s">
        <v>26</v>
      </c>
      <c r="AF14" s="3"/>
      <c r="AG14" s="3"/>
      <c r="AH14" s="3"/>
      <c r="AJ14" s="17"/>
      <c r="AL14" s="7">
        <f ca="1">IF(Table1[[#This Row],[field of work]]="health",1,0)</f>
        <v>0</v>
      </c>
      <c r="AM14">
        <f ca="1">IF(Table1[[#This Row],[field of work]]="general work ",1,0)</f>
        <v>0</v>
      </c>
      <c r="AN14">
        <f ca="1">IF(Table1[[#This Row],[field of work]]="agriculture",1,0)</f>
        <v>0</v>
      </c>
      <c r="AO14">
        <f ca="1">IF(Table1[[#This Row],[field of work]]="teaching",1,0)</f>
        <v>0</v>
      </c>
      <c r="AP14">
        <f ca="1">IF(Table1[[#This Row],[field of work]]="IT",1,0)</f>
        <v>0</v>
      </c>
      <c r="AQ14" s="8">
        <f ca="1">IF(Table1[[#This Row],[field of work]]="construction",1,0)</f>
        <v>1</v>
      </c>
      <c r="AS14" s="7"/>
      <c r="AX14" s="8"/>
      <c r="AZ14" s="7"/>
      <c r="BA14" s="8"/>
      <c r="BB14" s="105">
        <f ca="1">Table1[[#This Row],[Cars Value ]]/Table1[[#This Row],[cars]]</f>
        <v>47034.300180915772</v>
      </c>
      <c r="BC14" s="8"/>
      <c r="BD14" s="7">
        <f ca="1">IF(Table1[Values of debts]&gt;$BE$6,1,0)</f>
        <v>1</v>
      </c>
      <c r="BE14" s="8"/>
      <c r="BF14" s="17"/>
      <c r="BG14" s="20">
        <f ca="1">Table1[[#This Row],[mortage left]]/Table1[[#This Row],[value of house]]</f>
        <v>0.7665682203557822</v>
      </c>
      <c r="BH14">
        <f t="shared" ca="1" si="22"/>
        <v>0</v>
      </c>
      <c r="BI14" s="8"/>
      <c r="BJ14" s="17"/>
      <c r="BL14" s="7">
        <f ca="1">IF(Table1[Area]="Alberta",Table1[income],0)</f>
        <v>0</v>
      </c>
      <c r="BM14">
        <f ca="1">IF(Table1[Area]="Quebec",Table1[income],0)</f>
        <v>0</v>
      </c>
      <c r="BN14">
        <f ca="1">IF(Table1[[#This Row],[Area]]="BC",Table1[[#This Row],[income]],0)</f>
        <v>0</v>
      </c>
      <c r="BO14">
        <f ca="1">IF(Table1[[#This Row],[Area]]="Northwest Ter",Table1[[#This Row],[income]],0)</f>
        <v>0</v>
      </c>
      <c r="BP14">
        <f ca="1">IF(Table1[[#This Row],[Area]]="Newfounland",Table1[[#This Row],[income]],0)</f>
        <v>0</v>
      </c>
      <c r="BQ14">
        <f ca="1">IF(Table1[[#This Row],[Area]]="Manitoba",Table1[[#This Row],[income]],0)</f>
        <v>0</v>
      </c>
      <c r="BR14">
        <f ca="1">IF(Table1[[#This Row],[Area]]="New bruncwick",Table1[[#This Row],[income]],0)</f>
        <v>0</v>
      </c>
      <c r="BS14">
        <f ca="1">IF(Table1[[#This Row],[Area]]="Nunavut",Table1[[#This Row],[income]],0)</f>
        <v>0</v>
      </c>
      <c r="BT14">
        <f ca="1">IF(Table1[[#This Row],[Area]]="Ontario",Table1[[#This Row],[income]],0)</f>
        <v>52401</v>
      </c>
      <c r="BU14">
        <f ca="1">IF(Table1[[#This Row],[Area]]="yukon",Table1[[#This Row],[income]],0)</f>
        <v>0</v>
      </c>
      <c r="BV14">
        <f ca="1">IF(Table1[[#This Row],[Area]]="Prince edward Island",Table1[[#This Row],[income]],0)</f>
        <v>0</v>
      </c>
      <c r="BW14">
        <f ca="1">IF(Table1[[#This Row],[Area]]="Saskatchewan",Table1[[#This Row],[income]],0)</f>
        <v>0</v>
      </c>
      <c r="BX14" s="8">
        <f ca="1">IF(Table1[[#This Row],[Area]]="Nova scotia",Table1[[#This Row],[income]],0)</f>
        <v>0</v>
      </c>
      <c r="BZ14" s="7">
        <f ca="1">IF(Table1[field of work]="health",Table1[income],0)</f>
        <v>0</v>
      </c>
      <c r="CA14">
        <f ca="1">IF(Table1[field of work]="agriculture",Table1[income],0)</f>
        <v>0</v>
      </c>
      <c r="CB14">
        <f ca="1">IF(Table1[[#This Row],[field of work]]="teaching",Table1[[#This Row],[income]],0)</f>
        <v>0</v>
      </c>
      <c r="CC14">
        <f ca="1">IF(Table1[[#This Row],[field of work]]="IT",Table1[[#This Row],[income]],0)</f>
        <v>0</v>
      </c>
      <c r="CD14">
        <f ca="1">IF(Table1[[#This Row],[field of work]]="construction",Table1[[#This Row],[income]],0)</f>
        <v>52401</v>
      </c>
      <c r="CE14" s="8">
        <f ca="1">IF(Table1[[#This Row],[field of work]]="general work ",Table1[[#This Row],[income]],0)</f>
        <v>0</v>
      </c>
      <c r="CH14" s="7">
        <f t="shared" ca="1" si="23"/>
        <v>1</v>
      </c>
      <c r="CI14" s="8"/>
      <c r="CK14" s="7">
        <f ca="1">IF(Table1[[#This Row],[Net worth of person ($)]]&gt;$CM$3,Table1[[#This Row],[age]],0)</f>
        <v>43</v>
      </c>
      <c r="CL14" s="8"/>
    </row>
    <row r="15" spans="2:90" x14ac:dyDescent="0.3">
      <c r="B15">
        <f t="shared" ca="1" si="2"/>
        <v>2</v>
      </c>
      <c r="C15" t="str">
        <f t="shared" ca="1" si="3"/>
        <v>women</v>
      </c>
      <c r="D15">
        <f t="shared" ca="1" si="4"/>
        <v>44</v>
      </c>
      <c r="E15">
        <f t="shared" ca="1" si="5"/>
        <v>1</v>
      </c>
      <c r="F15" t="str">
        <f t="shared" ca="1" si="6"/>
        <v>health</v>
      </c>
      <c r="G15">
        <f t="shared" ca="1" si="7"/>
        <v>3</v>
      </c>
      <c r="H15" t="str">
        <f t="shared" ca="1" si="8"/>
        <v>University</v>
      </c>
      <c r="I15">
        <f t="shared" ca="1" si="9"/>
        <v>2</v>
      </c>
      <c r="J15">
        <f t="shared" ca="1" si="0"/>
        <v>2</v>
      </c>
      <c r="K15">
        <f t="shared" ca="1" si="10"/>
        <v>84112</v>
      </c>
      <c r="L15">
        <f t="shared" ca="1" si="11"/>
        <v>14</v>
      </c>
      <c r="M15" t="str">
        <f t="shared" ca="1" si="12"/>
        <v>Prince edward island</v>
      </c>
      <c r="N15">
        <f t="shared" ca="1" si="13"/>
        <v>420560</v>
      </c>
      <c r="O15">
        <f t="shared" ca="1" si="14"/>
        <v>78022.567117655708</v>
      </c>
      <c r="P15">
        <f t="shared" ca="1" si="15"/>
        <v>141351.31465630938</v>
      </c>
      <c r="Q15">
        <f t="shared" ca="1" si="16"/>
        <v>96411</v>
      </c>
      <c r="R15">
        <f t="shared" ca="1" si="17"/>
        <v>82589.392208158053</v>
      </c>
      <c r="S15">
        <f t="shared" ca="1" si="18"/>
        <v>115944.89309590717</v>
      </c>
      <c r="T15">
        <f t="shared" ca="1" si="19"/>
        <v>677856.20775221649</v>
      </c>
      <c r="U15">
        <f t="shared" ca="1" si="20"/>
        <v>257022.95932581375</v>
      </c>
      <c r="V15">
        <f t="shared" ca="1" si="21"/>
        <v>420833.24842640274</v>
      </c>
      <c r="X15" s="3">
        <f ca="1">IF(Table1[[#This Row],[gender]]="men",1,0)</f>
        <v>0</v>
      </c>
      <c r="Y15" s="3">
        <f ca="1">IF(Table1[[#This Row],[gender]]="women",1,0)</f>
        <v>1</v>
      </c>
      <c r="Z15" s="3"/>
      <c r="AA15" s="3"/>
      <c r="AB15" s="3"/>
      <c r="AC15" s="3"/>
      <c r="AD15" s="3">
        <v>11</v>
      </c>
      <c r="AE15" s="3" t="s">
        <v>27</v>
      </c>
      <c r="AF15" s="3"/>
      <c r="AG15" s="3"/>
      <c r="AH15" s="3"/>
      <c r="AJ15" s="17"/>
      <c r="AL15" s="7">
        <f ca="1">IF(Table1[[#This Row],[field of work]]="health",1,0)</f>
        <v>1</v>
      </c>
      <c r="AM15">
        <f ca="1">IF(Table1[[#This Row],[field of work]]="general work ",1,0)</f>
        <v>0</v>
      </c>
      <c r="AN15">
        <f ca="1">IF(Table1[[#This Row],[field of work]]="agriculture",1,0)</f>
        <v>0</v>
      </c>
      <c r="AO15">
        <f ca="1">IF(Table1[[#This Row],[field of work]]="teaching",1,0)</f>
        <v>0</v>
      </c>
      <c r="AP15">
        <f ca="1">IF(Table1[[#This Row],[field of work]]="IT",1,0)</f>
        <v>0</v>
      </c>
      <c r="AQ15" s="8">
        <f ca="1">IF(Table1[[#This Row],[field of work]]="construction",1,0)</f>
        <v>0</v>
      </c>
      <c r="AS15" s="7"/>
      <c r="AX15" s="8"/>
      <c r="AZ15" s="7"/>
      <c r="BA15" s="8"/>
      <c r="BB15" s="105">
        <f ca="1">Table1[[#This Row],[Cars Value ]]/Table1[[#This Row],[cars]]</f>
        <v>70675.657328154688</v>
      </c>
      <c r="BC15" s="8"/>
      <c r="BD15" s="7">
        <f ca="1">IF(Table1[Values of debts]&gt;$BE$6,1,0)</f>
        <v>1</v>
      </c>
      <c r="BE15" s="8"/>
      <c r="BF15" s="17"/>
      <c r="BG15" s="20">
        <f ca="1">Table1[[#This Row],[mortage left]]/Table1[[#This Row],[value of house]]</f>
        <v>0.18552065607203658</v>
      </c>
      <c r="BH15">
        <f t="shared" ca="1" si="22"/>
        <v>1</v>
      </c>
      <c r="BI15" s="8"/>
      <c r="BJ15" s="17"/>
      <c r="BL15" s="7">
        <f ca="1">IF(Table1[Area]="Alberta",Table1[income],0)</f>
        <v>0</v>
      </c>
      <c r="BM15">
        <f ca="1">IF(Table1[Area]="Quebec",Table1[income],0)</f>
        <v>0</v>
      </c>
      <c r="BN15">
        <f ca="1">IF(Table1[[#This Row],[Area]]="BC",Table1[[#This Row],[income]],0)</f>
        <v>0</v>
      </c>
      <c r="BO15">
        <f ca="1">IF(Table1[[#This Row],[Area]]="Northwest Ter",Table1[[#This Row],[income]],0)</f>
        <v>0</v>
      </c>
      <c r="BP15">
        <f ca="1">IF(Table1[[#This Row],[Area]]="Newfounland",Table1[[#This Row],[income]],0)</f>
        <v>0</v>
      </c>
      <c r="BQ15">
        <f ca="1">IF(Table1[[#This Row],[Area]]="Manitoba",Table1[[#This Row],[income]],0)</f>
        <v>0</v>
      </c>
      <c r="BR15">
        <f ca="1">IF(Table1[[#This Row],[Area]]="New bruncwick",Table1[[#This Row],[income]],0)</f>
        <v>0</v>
      </c>
      <c r="BS15">
        <f ca="1">IF(Table1[[#This Row],[Area]]="Nunavut",Table1[[#This Row],[income]],0)</f>
        <v>0</v>
      </c>
      <c r="BT15">
        <f ca="1">IF(Table1[[#This Row],[Area]]="Ontario",Table1[[#This Row],[income]],0)</f>
        <v>0</v>
      </c>
      <c r="BU15">
        <f ca="1">IF(Table1[[#This Row],[Area]]="yukon",Table1[[#This Row],[income]],0)</f>
        <v>0</v>
      </c>
      <c r="BV15">
        <f ca="1">IF(Table1[[#This Row],[Area]]="Prince edward Island",Table1[[#This Row],[income]],0)</f>
        <v>84112</v>
      </c>
      <c r="BW15">
        <f ca="1">IF(Table1[[#This Row],[Area]]="Saskatchewan",Table1[[#This Row],[income]],0)</f>
        <v>0</v>
      </c>
      <c r="BX15" s="8">
        <f ca="1">IF(Table1[[#This Row],[Area]]="Nova scotia",Table1[[#This Row],[income]],0)</f>
        <v>0</v>
      </c>
      <c r="BZ15" s="7">
        <f ca="1">IF(Table1[field of work]="health",Table1[income],0)</f>
        <v>84112</v>
      </c>
      <c r="CA15">
        <f ca="1">IF(Table1[field of work]="agriculture",Table1[income],0)</f>
        <v>0</v>
      </c>
      <c r="CB15">
        <f ca="1">IF(Table1[[#This Row],[field of work]]="teaching",Table1[[#This Row],[income]],0)</f>
        <v>0</v>
      </c>
      <c r="CC15">
        <f ca="1">IF(Table1[[#This Row],[field of work]]="IT",Table1[[#This Row],[income]],0)</f>
        <v>0</v>
      </c>
      <c r="CD15">
        <f ca="1">IF(Table1[[#This Row],[field of work]]="construction",Table1[[#This Row],[income]],0)</f>
        <v>0</v>
      </c>
      <c r="CE15" s="8">
        <f ca="1">IF(Table1[[#This Row],[field of work]]="general work ",Table1[[#This Row],[income]],0)</f>
        <v>0</v>
      </c>
      <c r="CH15" s="7">
        <f t="shared" ca="1" si="23"/>
        <v>1</v>
      </c>
      <c r="CI15" s="8"/>
      <c r="CK15" s="7">
        <f ca="1">IF(Table1[[#This Row],[Net worth of person ($)]]&gt;$CM$3,Table1[[#This Row],[age]],0)</f>
        <v>44</v>
      </c>
      <c r="CL15" s="8"/>
    </row>
    <row r="16" spans="2:90" x14ac:dyDescent="0.3">
      <c r="B16">
        <f t="shared" ca="1" si="2"/>
        <v>1</v>
      </c>
      <c r="C16" t="str">
        <f t="shared" ca="1" si="3"/>
        <v>men</v>
      </c>
      <c r="D16">
        <f t="shared" ca="1" si="4"/>
        <v>38</v>
      </c>
      <c r="E16">
        <f t="shared" ca="1" si="5"/>
        <v>5</v>
      </c>
      <c r="F16" t="str">
        <f t="shared" ca="1" si="6"/>
        <v xml:space="preserve">general work </v>
      </c>
      <c r="G16">
        <f t="shared" ca="1" si="7"/>
        <v>6</v>
      </c>
      <c r="H16" t="str">
        <f t="shared" ca="1" si="8"/>
        <v>Other</v>
      </c>
      <c r="I16">
        <f t="shared" ca="1" si="9"/>
        <v>2</v>
      </c>
      <c r="J16">
        <f t="shared" ca="1" si="0"/>
        <v>1</v>
      </c>
      <c r="K16">
        <f t="shared" ca="1" si="10"/>
        <v>75183</v>
      </c>
      <c r="L16">
        <f t="shared" ca="1" si="11"/>
        <v>4</v>
      </c>
      <c r="M16" t="str">
        <f t="shared" ca="1" si="12"/>
        <v>Alberta</v>
      </c>
      <c r="N16">
        <f t="shared" ca="1" si="13"/>
        <v>451098</v>
      </c>
      <c r="O16">
        <f t="shared" ca="1" si="14"/>
        <v>412568.51607798936</v>
      </c>
      <c r="P16">
        <f t="shared" ca="1" si="15"/>
        <v>48693.945255532606</v>
      </c>
      <c r="Q16">
        <f t="shared" ca="1" si="16"/>
        <v>37858</v>
      </c>
      <c r="R16">
        <f t="shared" ca="1" si="17"/>
        <v>65678.131630436415</v>
      </c>
      <c r="S16">
        <f t="shared" ca="1" si="18"/>
        <v>30017.818043412961</v>
      </c>
      <c r="T16">
        <f t="shared" ca="1" si="19"/>
        <v>529809.76329894562</v>
      </c>
      <c r="U16">
        <f t="shared" ca="1" si="20"/>
        <v>516104.64770842576</v>
      </c>
      <c r="V16">
        <f t="shared" ca="1" si="21"/>
        <v>13705.115590519854</v>
      </c>
      <c r="X16" s="3">
        <f ca="1">IF(Table1[[#This Row],[gender]]="men",1,0)</f>
        <v>1</v>
      </c>
      <c r="Y16" s="3">
        <f ca="1">IF(Table1[[#This Row],[gender]]="women",1,0)</f>
        <v>0</v>
      </c>
      <c r="Z16" s="3"/>
      <c r="AA16" s="3"/>
      <c r="AB16" s="3"/>
      <c r="AC16" s="3"/>
      <c r="AD16" s="3">
        <v>12</v>
      </c>
      <c r="AE16" s="3" t="s">
        <v>28</v>
      </c>
      <c r="AF16" s="3"/>
      <c r="AG16" s="3"/>
      <c r="AH16" s="3"/>
      <c r="AJ16" s="17"/>
      <c r="AL16" s="7">
        <f ca="1">IF(Table1[[#This Row],[field of work]]="health",1,0)</f>
        <v>0</v>
      </c>
      <c r="AM16">
        <f ca="1">IF(Table1[[#This Row],[field of work]]="general work ",1,0)</f>
        <v>1</v>
      </c>
      <c r="AN16">
        <f ca="1">IF(Table1[[#This Row],[field of work]]="agriculture",1,0)</f>
        <v>0</v>
      </c>
      <c r="AO16">
        <f ca="1">IF(Table1[[#This Row],[field of work]]="teaching",1,0)</f>
        <v>0</v>
      </c>
      <c r="AP16">
        <f ca="1">IF(Table1[[#This Row],[field of work]]="IT",1,0)</f>
        <v>0</v>
      </c>
      <c r="AQ16" s="8">
        <f ca="1">IF(Table1[[#This Row],[field of work]]="construction",1,0)</f>
        <v>0</v>
      </c>
      <c r="AS16" s="7"/>
      <c r="AX16" s="8"/>
      <c r="AZ16" s="7"/>
      <c r="BA16" s="8"/>
      <c r="BB16" s="105">
        <f ca="1">Table1[[#This Row],[Cars Value ]]/Table1[[#This Row],[cars]]</f>
        <v>48693.945255532606</v>
      </c>
      <c r="BC16" s="8"/>
      <c r="BD16" s="7">
        <f ca="1">IF(Table1[Values of debts]&gt;$BE$6,1,0)</f>
        <v>1</v>
      </c>
      <c r="BE16" s="8"/>
      <c r="BF16" s="17"/>
      <c r="BG16" s="20">
        <f ca="1">Table1[[#This Row],[mortage left]]/Table1[[#This Row],[value of house]]</f>
        <v>0.91458733152882377</v>
      </c>
      <c r="BH16">
        <f t="shared" ca="1" si="22"/>
        <v>0</v>
      </c>
      <c r="BI16" s="8"/>
      <c r="BJ16" s="17"/>
      <c r="BL16" s="7">
        <f ca="1">IF(Table1[Area]="Alberta",Table1[income],0)</f>
        <v>75183</v>
      </c>
      <c r="BM16">
        <f ca="1">IF(Table1[Area]="Quebec",Table1[income],0)</f>
        <v>0</v>
      </c>
      <c r="BN16">
        <f ca="1">IF(Table1[[#This Row],[Area]]="BC",Table1[[#This Row],[income]],0)</f>
        <v>0</v>
      </c>
      <c r="BO16">
        <f ca="1">IF(Table1[[#This Row],[Area]]="Northwest Ter",Table1[[#This Row],[income]],0)</f>
        <v>0</v>
      </c>
      <c r="BP16">
        <f ca="1">IF(Table1[[#This Row],[Area]]="Newfounland",Table1[[#This Row],[income]],0)</f>
        <v>0</v>
      </c>
      <c r="BQ16">
        <f ca="1">IF(Table1[[#This Row],[Area]]="Manitoba",Table1[[#This Row],[income]],0)</f>
        <v>0</v>
      </c>
      <c r="BR16">
        <f ca="1">IF(Table1[[#This Row],[Area]]="New bruncwick",Table1[[#This Row],[income]],0)</f>
        <v>0</v>
      </c>
      <c r="BS16">
        <f ca="1">IF(Table1[[#This Row],[Area]]="Nunavut",Table1[[#This Row],[income]],0)</f>
        <v>0</v>
      </c>
      <c r="BT16">
        <f ca="1">IF(Table1[[#This Row],[Area]]="Ontario",Table1[[#This Row],[income]],0)</f>
        <v>0</v>
      </c>
      <c r="BU16">
        <f ca="1">IF(Table1[[#This Row],[Area]]="yukon",Table1[[#This Row],[income]],0)</f>
        <v>0</v>
      </c>
      <c r="BV16">
        <f ca="1">IF(Table1[[#This Row],[Area]]="Prince edward Island",Table1[[#This Row],[income]],0)</f>
        <v>0</v>
      </c>
      <c r="BW16">
        <f ca="1">IF(Table1[[#This Row],[Area]]="Saskatchewan",Table1[[#This Row],[income]],0)</f>
        <v>0</v>
      </c>
      <c r="BX16" s="8">
        <f ca="1">IF(Table1[[#This Row],[Area]]="Nova scotia",Table1[[#This Row],[income]],0)</f>
        <v>0</v>
      </c>
      <c r="BZ16" s="7">
        <f ca="1">IF(Table1[field of work]="health",Table1[income],0)</f>
        <v>0</v>
      </c>
      <c r="CA16">
        <f ca="1">IF(Table1[field of work]="agriculture",Table1[income],0)</f>
        <v>0</v>
      </c>
      <c r="CB16">
        <f ca="1">IF(Table1[[#This Row],[field of work]]="teaching",Table1[[#This Row],[income]],0)</f>
        <v>0</v>
      </c>
      <c r="CC16">
        <f ca="1">IF(Table1[[#This Row],[field of work]]="IT",Table1[[#This Row],[income]],0)</f>
        <v>0</v>
      </c>
      <c r="CD16">
        <f ca="1">IF(Table1[[#This Row],[field of work]]="construction",Table1[[#This Row],[income]],0)</f>
        <v>0</v>
      </c>
      <c r="CE16" s="8">
        <f ca="1">IF(Table1[[#This Row],[field of work]]="general work ",Table1[[#This Row],[income]],0)</f>
        <v>75183</v>
      </c>
      <c r="CH16" s="7">
        <f t="shared" ca="1" si="23"/>
        <v>1</v>
      </c>
      <c r="CI16" s="8"/>
      <c r="CK16" s="7">
        <f ca="1">IF(Table1[[#This Row],[Net worth of person ($)]]&gt;$CM$3,Table1[[#This Row],[age]],0)</f>
        <v>38</v>
      </c>
      <c r="CL16" s="8"/>
    </row>
    <row r="17" spans="2:90" x14ac:dyDescent="0.3">
      <c r="B17">
        <f t="shared" ca="1" si="2"/>
        <v>2</v>
      </c>
      <c r="C17" t="str">
        <f t="shared" ca="1" si="3"/>
        <v>women</v>
      </c>
      <c r="D17">
        <f t="shared" ca="1" si="4"/>
        <v>43</v>
      </c>
      <c r="E17">
        <f t="shared" ca="1" si="5"/>
        <v>3</v>
      </c>
      <c r="F17" t="str">
        <f t="shared" ca="1" si="6"/>
        <v>teaching</v>
      </c>
      <c r="G17">
        <f t="shared" ca="1" si="7"/>
        <v>1</v>
      </c>
      <c r="H17" t="str">
        <f t="shared" ca="1" si="8"/>
        <v>highschool</v>
      </c>
      <c r="I17">
        <f t="shared" ca="1" si="9"/>
        <v>1</v>
      </c>
      <c r="J17">
        <f t="shared" ca="1" si="0"/>
        <v>1</v>
      </c>
      <c r="K17">
        <f t="shared" ca="1" si="10"/>
        <v>63003</v>
      </c>
      <c r="L17">
        <f t="shared" ca="1" si="11"/>
        <v>6</v>
      </c>
      <c r="M17" t="str">
        <f t="shared" ca="1" si="12"/>
        <v>Saskatchewan</v>
      </c>
      <c r="N17">
        <f t="shared" ca="1" si="13"/>
        <v>378018</v>
      </c>
      <c r="O17">
        <f t="shared" ca="1" si="14"/>
        <v>40726.870269047657</v>
      </c>
      <c r="P17">
        <f t="shared" ca="1" si="15"/>
        <v>18334.87056768492</v>
      </c>
      <c r="Q17">
        <f t="shared" ca="1" si="16"/>
        <v>5791</v>
      </c>
      <c r="R17">
        <f t="shared" ca="1" si="17"/>
        <v>98940.820934310352</v>
      </c>
      <c r="S17">
        <f t="shared" ca="1" si="18"/>
        <v>19143.528307715118</v>
      </c>
      <c r="T17">
        <f t="shared" ca="1" si="19"/>
        <v>415496.39887540007</v>
      </c>
      <c r="U17">
        <f t="shared" ca="1" si="20"/>
        <v>145458.691203358</v>
      </c>
      <c r="V17">
        <f t="shared" ca="1" si="21"/>
        <v>270037.70767204207</v>
      </c>
      <c r="X17" s="3">
        <f ca="1">IF(Table1[[#This Row],[gender]]="men",1,0)</f>
        <v>0</v>
      </c>
      <c r="Y17" s="3">
        <f ca="1">IF(Table1[[#This Row],[gender]]="women",1,0)</f>
        <v>1</v>
      </c>
      <c r="Z17" s="3"/>
      <c r="AA17" s="3"/>
      <c r="AB17" s="3"/>
      <c r="AC17" s="3"/>
      <c r="AD17" s="3">
        <v>13</v>
      </c>
      <c r="AE17" s="3" t="s">
        <v>29</v>
      </c>
      <c r="AF17" s="3"/>
      <c r="AG17" s="3"/>
      <c r="AH17" s="3"/>
      <c r="AJ17" s="17"/>
      <c r="AL17" s="7">
        <f ca="1">IF(Table1[[#This Row],[field of work]]="health",1,0)</f>
        <v>0</v>
      </c>
      <c r="AM17">
        <f ca="1">IF(Table1[[#This Row],[field of work]]="general work ",1,0)</f>
        <v>0</v>
      </c>
      <c r="AN17">
        <f ca="1">IF(Table1[[#This Row],[field of work]]="agriculture",1,0)</f>
        <v>0</v>
      </c>
      <c r="AO17">
        <f ca="1">IF(Table1[[#This Row],[field of work]]="teaching",1,0)</f>
        <v>1</v>
      </c>
      <c r="AP17">
        <f ca="1">IF(Table1[[#This Row],[field of work]]="IT",1,0)</f>
        <v>0</v>
      </c>
      <c r="AQ17" s="8">
        <f ca="1">IF(Table1[[#This Row],[field of work]]="construction",1,0)</f>
        <v>0</v>
      </c>
      <c r="AS17" s="7"/>
      <c r="AX17" s="8"/>
      <c r="AZ17" s="7"/>
      <c r="BA17" s="8"/>
      <c r="BB17" s="105">
        <f ca="1">Table1[[#This Row],[Cars Value ]]/Table1[[#This Row],[cars]]</f>
        <v>18334.87056768492</v>
      </c>
      <c r="BC17" s="8"/>
      <c r="BD17" s="7">
        <f ca="1">IF(Table1[Values of debts]&gt;$BE$6,1,0)</f>
        <v>1</v>
      </c>
      <c r="BE17" s="8"/>
      <c r="BF17" s="17"/>
      <c r="BG17" s="20">
        <f ca="1">Table1[[#This Row],[mortage left]]/Table1[[#This Row],[value of house]]</f>
        <v>0.10773791266301513</v>
      </c>
      <c r="BH17">
        <f t="shared" ca="1" si="22"/>
        <v>1</v>
      </c>
      <c r="BI17" s="8"/>
      <c r="BJ17" s="17"/>
      <c r="BL17" s="7">
        <f ca="1">IF(Table1[Area]="Alberta",Table1[income],0)</f>
        <v>0</v>
      </c>
      <c r="BM17">
        <f ca="1">IF(Table1[Area]="Quebec",Table1[income],0)</f>
        <v>0</v>
      </c>
      <c r="BN17">
        <f ca="1">IF(Table1[[#This Row],[Area]]="BC",Table1[[#This Row],[income]],0)</f>
        <v>0</v>
      </c>
      <c r="BO17">
        <f ca="1">IF(Table1[[#This Row],[Area]]="Northwest Ter",Table1[[#This Row],[income]],0)</f>
        <v>0</v>
      </c>
      <c r="BP17">
        <f ca="1">IF(Table1[[#This Row],[Area]]="Newfounland",Table1[[#This Row],[income]],0)</f>
        <v>0</v>
      </c>
      <c r="BQ17">
        <f ca="1">IF(Table1[[#This Row],[Area]]="Manitoba",Table1[[#This Row],[income]],0)</f>
        <v>0</v>
      </c>
      <c r="BR17">
        <f ca="1">IF(Table1[[#This Row],[Area]]="New bruncwick",Table1[[#This Row],[income]],0)</f>
        <v>0</v>
      </c>
      <c r="BS17">
        <f ca="1">IF(Table1[[#This Row],[Area]]="Nunavut",Table1[[#This Row],[income]],0)</f>
        <v>0</v>
      </c>
      <c r="BT17">
        <f ca="1">IF(Table1[[#This Row],[Area]]="Ontario",Table1[[#This Row],[income]],0)</f>
        <v>0</v>
      </c>
      <c r="BU17">
        <f ca="1">IF(Table1[[#This Row],[Area]]="yukon",Table1[[#This Row],[income]],0)</f>
        <v>0</v>
      </c>
      <c r="BV17">
        <f ca="1">IF(Table1[[#This Row],[Area]]="Prince edward Island",Table1[[#This Row],[income]],0)</f>
        <v>0</v>
      </c>
      <c r="BW17">
        <f ca="1">IF(Table1[[#This Row],[Area]]="Saskatchewan",Table1[[#This Row],[income]],0)</f>
        <v>63003</v>
      </c>
      <c r="BX17" s="8">
        <f ca="1">IF(Table1[[#This Row],[Area]]="Nova scotia",Table1[[#This Row],[income]],0)</f>
        <v>0</v>
      </c>
      <c r="BZ17" s="7">
        <f ca="1">IF(Table1[field of work]="health",Table1[income],0)</f>
        <v>0</v>
      </c>
      <c r="CA17">
        <f ca="1">IF(Table1[field of work]="agriculture",Table1[income],0)</f>
        <v>0</v>
      </c>
      <c r="CB17">
        <f ca="1">IF(Table1[[#This Row],[field of work]]="teaching",Table1[[#This Row],[income]],0)</f>
        <v>63003</v>
      </c>
      <c r="CC17">
        <f ca="1">IF(Table1[[#This Row],[field of work]]="IT",Table1[[#This Row],[income]],0)</f>
        <v>0</v>
      </c>
      <c r="CD17">
        <f ca="1">IF(Table1[[#This Row],[field of work]]="construction",Table1[[#This Row],[income]],0)</f>
        <v>0</v>
      </c>
      <c r="CE17" s="8">
        <f ca="1">IF(Table1[[#This Row],[field of work]]="general work ",Table1[[#This Row],[income]],0)</f>
        <v>0</v>
      </c>
      <c r="CH17" s="7">
        <f t="shared" ca="1" si="23"/>
        <v>1</v>
      </c>
      <c r="CI17" s="8"/>
      <c r="CK17" s="7">
        <f ca="1">IF(Table1[[#This Row],[Net worth of person ($)]]&gt;$CM$3,Table1[[#This Row],[age]],0)</f>
        <v>43</v>
      </c>
      <c r="CL17" s="8"/>
    </row>
    <row r="18" spans="2:90" x14ac:dyDescent="0.3">
      <c r="B18">
        <f t="shared" ca="1" si="2"/>
        <v>2</v>
      </c>
      <c r="C18" t="str">
        <f t="shared" ca="1" si="3"/>
        <v>women</v>
      </c>
      <c r="D18">
        <f t="shared" ca="1" si="4"/>
        <v>39</v>
      </c>
      <c r="E18">
        <f t="shared" ca="1" si="5"/>
        <v>4</v>
      </c>
      <c r="F18" t="str">
        <f t="shared" ca="1" si="6"/>
        <v>IT</v>
      </c>
      <c r="G18">
        <f t="shared" ca="1" si="7"/>
        <v>2</v>
      </c>
      <c r="H18" t="str">
        <f t="shared" ca="1" si="8"/>
        <v>college</v>
      </c>
      <c r="I18">
        <f t="shared" ca="1" si="9"/>
        <v>1</v>
      </c>
      <c r="J18">
        <f t="shared" ca="1" si="0"/>
        <v>2</v>
      </c>
      <c r="K18">
        <f t="shared" ca="1" si="10"/>
        <v>47593</v>
      </c>
      <c r="L18">
        <f t="shared" ca="1" si="11"/>
        <v>8</v>
      </c>
      <c r="M18" t="str">
        <f t="shared" ca="1" si="12"/>
        <v>Manitoba</v>
      </c>
      <c r="N18">
        <f t="shared" ca="1" si="13"/>
        <v>237965</v>
      </c>
      <c r="O18">
        <f t="shared" ca="1" si="14"/>
        <v>159344.92877071802</v>
      </c>
      <c r="P18">
        <f t="shared" ca="1" si="15"/>
        <v>82608.758805908874</v>
      </c>
      <c r="Q18">
        <f t="shared" ca="1" si="16"/>
        <v>79764</v>
      </c>
      <c r="R18">
        <f t="shared" ca="1" si="17"/>
        <v>49396.120460666723</v>
      </c>
      <c r="S18">
        <f t="shared" ca="1" si="18"/>
        <v>20743.060367751816</v>
      </c>
      <c r="T18">
        <f t="shared" ca="1" si="19"/>
        <v>341316.81917366065</v>
      </c>
      <c r="U18">
        <f t="shared" ca="1" si="20"/>
        <v>288505.04923138476</v>
      </c>
      <c r="V18">
        <f t="shared" ca="1" si="21"/>
        <v>52811.769942275889</v>
      </c>
      <c r="X18" s="3">
        <f ca="1">IF(Table1[[#This Row],[gender]]="men",1,0)</f>
        <v>0</v>
      </c>
      <c r="Y18" s="3">
        <f ca="1">IF(Table1[[#This Row],[gender]]="women",1,0)</f>
        <v>1</v>
      </c>
      <c r="Z18" s="3"/>
      <c r="AA18" s="3"/>
      <c r="AB18" s="3"/>
      <c r="AC18" s="3"/>
      <c r="AD18" s="3">
        <v>14</v>
      </c>
      <c r="AE18" s="3" t="s">
        <v>30</v>
      </c>
      <c r="AF18" s="3"/>
      <c r="AG18" s="3"/>
      <c r="AH18" s="3"/>
      <c r="AJ18" s="17"/>
      <c r="AL18" s="7">
        <f ca="1">IF(Table1[[#This Row],[field of work]]="health",1,0)</f>
        <v>0</v>
      </c>
      <c r="AM18">
        <f ca="1">IF(Table1[[#This Row],[field of work]]="general work ",1,0)</f>
        <v>0</v>
      </c>
      <c r="AN18">
        <f ca="1">IF(Table1[[#This Row],[field of work]]="agriculture",1,0)</f>
        <v>0</v>
      </c>
      <c r="AO18">
        <f ca="1">IF(Table1[[#This Row],[field of work]]="teaching",1,0)</f>
        <v>0</v>
      </c>
      <c r="AP18">
        <f ca="1">IF(Table1[[#This Row],[field of work]]="IT",1,0)</f>
        <v>1</v>
      </c>
      <c r="AQ18" s="8">
        <f ca="1">IF(Table1[[#This Row],[field of work]]="construction",1,0)</f>
        <v>0</v>
      </c>
      <c r="AS18" s="7"/>
      <c r="AX18" s="8"/>
      <c r="AZ18" s="7"/>
      <c r="BA18" s="8"/>
      <c r="BB18" s="105">
        <f ca="1">Table1[[#This Row],[Cars Value ]]/Table1[[#This Row],[cars]]</f>
        <v>41304.379402954437</v>
      </c>
      <c r="BC18" s="8"/>
      <c r="BD18" s="7">
        <f ca="1">IF(Table1[Values of debts]&gt;$BE$6,1,0)</f>
        <v>1</v>
      </c>
      <c r="BE18" s="8"/>
      <c r="BF18" s="17"/>
      <c r="BG18" s="20">
        <f ca="1">Table1[[#This Row],[mortage left]]/Table1[[#This Row],[value of house]]</f>
        <v>0.66961498023120214</v>
      </c>
      <c r="BH18">
        <f t="shared" ca="1" si="22"/>
        <v>0</v>
      </c>
      <c r="BI18" s="8"/>
      <c r="BJ18" s="17"/>
      <c r="BL18" s="7">
        <f ca="1">IF(Table1[Area]="Alberta",Table1[income],0)</f>
        <v>0</v>
      </c>
      <c r="BM18">
        <f ca="1">IF(Table1[Area]="Quebec",Table1[income],0)</f>
        <v>0</v>
      </c>
      <c r="BN18">
        <f ca="1">IF(Table1[[#This Row],[Area]]="BC",Table1[[#This Row],[income]],0)</f>
        <v>0</v>
      </c>
      <c r="BO18">
        <f ca="1">IF(Table1[[#This Row],[Area]]="Northwest Ter",Table1[[#This Row],[income]],0)</f>
        <v>0</v>
      </c>
      <c r="BP18">
        <f ca="1">IF(Table1[[#This Row],[Area]]="Newfounland",Table1[[#This Row],[income]],0)</f>
        <v>0</v>
      </c>
      <c r="BQ18">
        <f ca="1">IF(Table1[[#This Row],[Area]]="Manitoba",Table1[[#This Row],[income]],0)</f>
        <v>47593</v>
      </c>
      <c r="BR18">
        <f ca="1">IF(Table1[[#This Row],[Area]]="New bruncwick",Table1[[#This Row],[income]],0)</f>
        <v>0</v>
      </c>
      <c r="BS18">
        <f ca="1">IF(Table1[[#This Row],[Area]]="Nunavut",Table1[[#This Row],[income]],0)</f>
        <v>0</v>
      </c>
      <c r="BT18">
        <f ca="1">IF(Table1[[#This Row],[Area]]="Ontario",Table1[[#This Row],[income]],0)</f>
        <v>0</v>
      </c>
      <c r="BU18">
        <f ca="1">IF(Table1[[#This Row],[Area]]="yukon",Table1[[#This Row],[income]],0)</f>
        <v>0</v>
      </c>
      <c r="BV18">
        <f ca="1">IF(Table1[[#This Row],[Area]]="Prince edward Island",Table1[[#This Row],[income]],0)</f>
        <v>0</v>
      </c>
      <c r="BW18">
        <f ca="1">IF(Table1[[#This Row],[Area]]="Saskatchewan",Table1[[#This Row],[income]],0)</f>
        <v>0</v>
      </c>
      <c r="BX18" s="8">
        <f ca="1">IF(Table1[[#This Row],[Area]]="Nova scotia",Table1[[#This Row],[income]],0)</f>
        <v>0</v>
      </c>
      <c r="BZ18" s="7">
        <f ca="1">IF(Table1[field of work]="health",Table1[income],0)</f>
        <v>0</v>
      </c>
      <c r="CA18">
        <f ca="1">IF(Table1[field of work]="agriculture",Table1[income],0)</f>
        <v>0</v>
      </c>
      <c r="CB18">
        <f ca="1">IF(Table1[[#This Row],[field of work]]="teaching",Table1[[#This Row],[income]],0)</f>
        <v>0</v>
      </c>
      <c r="CC18">
        <f ca="1">IF(Table1[[#This Row],[field of work]]="IT",Table1[[#This Row],[income]],0)</f>
        <v>47593</v>
      </c>
      <c r="CD18">
        <f ca="1">IF(Table1[[#This Row],[field of work]]="construction",Table1[[#This Row],[income]],0)</f>
        <v>0</v>
      </c>
      <c r="CE18" s="8">
        <f ca="1">IF(Table1[[#This Row],[field of work]]="general work ",Table1[[#This Row],[income]],0)</f>
        <v>0</v>
      </c>
      <c r="CH18" s="7">
        <f t="shared" ca="1" si="23"/>
        <v>1</v>
      </c>
      <c r="CI18" s="8"/>
      <c r="CK18" s="7">
        <f ca="1">IF(Table1[[#This Row],[Net worth of person ($)]]&gt;$CM$3,Table1[[#This Row],[age]],0)</f>
        <v>39</v>
      </c>
      <c r="CL18" s="8"/>
    </row>
    <row r="19" spans="2:90" x14ac:dyDescent="0.3">
      <c r="B19">
        <f t="shared" ca="1" si="2"/>
        <v>2</v>
      </c>
      <c r="C19" t="str">
        <f t="shared" ca="1" si="3"/>
        <v>women</v>
      </c>
      <c r="D19">
        <f t="shared" ca="1" si="4"/>
        <v>42</v>
      </c>
      <c r="E19">
        <f t="shared" ca="1" si="5"/>
        <v>2</v>
      </c>
      <c r="F19" t="str">
        <f t="shared" ca="1" si="6"/>
        <v>construction</v>
      </c>
      <c r="G19">
        <f t="shared" ca="1" si="7"/>
        <v>6</v>
      </c>
      <c r="H19" t="str">
        <f t="shared" ca="1" si="8"/>
        <v>Other</v>
      </c>
      <c r="I19">
        <f t="shared" ca="1" si="9"/>
        <v>1</v>
      </c>
      <c r="J19">
        <f t="shared" ca="1" si="0"/>
        <v>1</v>
      </c>
      <c r="K19">
        <f t="shared" ca="1" si="10"/>
        <v>35739</v>
      </c>
      <c r="L19">
        <f t="shared" ca="1" si="11"/>
        <v>7</v>
      </c>
      <c r="M19" t="str">
        <f t="shared" ca="1" si="12"/>
        <v>Manitoba</v>
      </c>
      <c r="N19">
        <f t="shared" ca="1" si="13"/>
        <v>178695</v>
      </c>
      <c r="O19">
        <f t="shared" ca="1" si="14"/>
        <v>37896.838436584942</v>
      </c>
      <c r="P19">
        <f t="shared" ca="1" si="15"/>
        <v>2032.1329506488016</v>
      </c>
      <c r="Q19">
        <f t="shared" ca="1" si="16"/>
        <v>1394</v>
      </c>
      <c r="R19">
        <f t="shared" ca="1" si="17"/>
        <v>1898.682424680861</v>
      </c>
      <c r="S19">
        <f t="shared" ca="1" si="18"/>
        <v>15007.268603042321</v>
      </c>
      <c r="T19">
        <f t="shared" ca="1" si="19"/>
        <v>195734.40155369113</v>
      </c>
      <c r="U19">
        <f t="shared" ca="1" si="20"/>
        <v>41189.520861265803</v>
      </c>
      <c r="V19">
        <f t="shared" ca="1" si="21"/>
        <v>154544.88069242533</v>
      </c>
      <c r="X19" s="3">
        <f ca="1">IF(Table1[[#This Row],[gender]]="men",1,0)</f>
        <v>0</v>
      </c>
      <c r="Y19" s="3">
        <f ca="1">IF(Table1[[#This Row],[gender]]="women",1,0)</f>
        <v>1</v>
      </c>
      <c r="Z19" s="3"/>
      <c r="AA19" s="3"/>
      <c r="AB19" s="3"/>
      <c r="AC19" s="3"/>
      <c r="AD19" s="3"/>
      <c r="AE19" s="3"/>
      <c r="AF19" s="3"/>
      <c r="AG19" s="3"/>
      <c r="AH19" s="3"/>
      <c r="AJ19" s="17"/>
      <c r="AL19" s="7">
        <f ca="1">IF(Table1[[#This Row],[field of work]]="health",1,0)</f>
        <v>0</v>
      </c>
      <c r="AM19">
        <f ca="1">IF(Table1[[#This Row],[field of work]]="general work ",1,0)</f>
        <v>0</v>
      </c>
      <c r="AN19">
        <f ca="1">IF(Table1[[#This Row],[field of work]]="agriculture",1,0)</f>
        <v>0</v>
      </c>
      <c r="AO19">
        <f ca="1">IF(Table1[[#This Row],[field of work]]="teaching",1,0)</f>
        <v>0</v>
      </c>
      <c r="AP19">
        <f ca="1">IF(Table1[[#This Row],[field of work]]="IT",1,0)</f>
        <v>0</v>
      </c>
      <c r="AQ19" s="8">
        <f ca="1">IF(Table1[[#This Row],[field of work]]="construction",1,0)</f>
        <v>1</v>
      </c>
      <c r="AS19" s="7"/>
      <c r="AX19" s="8"/>
      <c r="AZ19" s="7"/>
      <c r="BA19" s="8"/>
      <c r="BB19" s="105">
        <f ca="1">Table1[[#This Row],[Cars Value ]]/Table1[[#This Row],[cars]]</f>
        <v>2032.1329506488016</v>
      </c>
      <c r="BC19" s="8"/>
      <c r="BD19" s="7">
        <f ca="1">IF(Table1[Values of debts]&gt;$BE$6,1,0)</f>
        <v>0</v>
      </c>
      <c r="BE19" s="8"/>
      <c r="BF19" s="17"/>
      <c r="BG19" s="20">
        <f ca="1">Table1[[#This Row],[mortage left]]/Table1[[#This Row],[value of house]]</f>
        <v>0.21207553897190712</v>
      </c>
      <c r="BH19">
        <f t="shared" ca="1" si="22"/>
        <v>1</v>
      </c>
      <c r="BI19" s="8"/>
      <c r="BJ19" s="17"/>
      <c r="BL19" s="7">
        <f ca="1">IF(Table1[Area]="Alberta",Table1[income],0)</f>
        <v>0</v>
      </c>
      <c r="BM19">
        <f ca="1">IF(Table1[Area]="Quebec",Table1[income],0)</f>
        <v>0</v>
      </c>
      <c r="BN19">
        <f ca="1">IF(Table1[[#This Row],[Area]]="BC",Table1[[#This Row],[income]],0)</f>
        <v>0</v>
      </c>
      <c r="BO19">
        <f ca="1">IF(Table1[[#This Row],[Area]]="Northwest Ter",Table1[[#This Row],[income]],0)</f>
        <v>0</v>
      </c>
      <c r="BP19">
        <f ca="1">IF(Table1[[#This Row],[Area]]="Newfounland",Table1[[#This Row],[income]],0)</f>
        <v>0</v>
      </c>
      <c r="BQ19">
        <f ca="1">IF(Table1[[#This Row],[Area]]="Manitoba",Table1[[#This Row],[income]],0)</f>
        <v>35739</v>
      </c>
      <c r="BR19">
        <f ca="1">IF(Table1[[#This Row],[Area]]="New bruncwick",Table1[[#This Row],[income]],0)</f>
        <v>0</v>
      </c>
      <c r="BS19">
        <f ca="1">IF(Table1[[#This Row],[Area]]="Nunavut",Table1[[#This Row],[income]],0)</f>
        <v>0</v>
      </c>
      <c r="BT19">
        <f ca="1">IF(Table1[[#This Row],[Area]]="Ontario",Table1[[#This Row],[income]],0)</f>
        <v>0</v>
      </c>
      <c r="BU19">
        <f ca="1">IF(Table1[[#This Row],[Area]]="yukon",Table1[[#This Row],[income]],0)</f>
        <v>0</v>
      </c>
      <c r="BV19">
        <f ca="1">IF(Table1[[#This Row],[Area]]="Prince edward Island",Table1[[#This Row],[income]],0)</f>
        <v>0</v>
      </c>
      <c r="BW19">
        <f ca="1">IF(Table1[[#This Row],[Area]]="Saskatchewan",Table1[[#This Row],[income]],0)</f>
        <v>0</v>
      </c>
      <c r="BX19" s="8">
        <f ca="1">IF(Table1[[#This Row],[Area]]="Nova scotia",Table1[[#This Row],[income]],0)</f>
        <v>0</v>
      </c>
      <c r="BZ19" s="7">
        <f ca="1">IF(Table1[field of work]="health",Table1[income],0)</f>
        <v>0</v>
      </c>
      <c r="CA19">
        <f ca="1">IF(Table1[field of work]="agriculture",Table1[income],0)</f>
        <v>0</v>
      </c>
      <c r="CB19">
        <f ca="1">IF(Table1[[#This Row],[field of work]]="teaching",Table1[[#This Row],[income]],0)</f>
        <v>0</v>
      </c>
      <c r="CC19">
        <f ca="1">IF(Table1[[#This Row],[field of work]]="IT",Table1[[#This Row],[income]],0)</f>
        <v>0</v>
      </c>
      <c r="CD19">
        <f ca="1">IF(Table1[[#This Row],[field of work]]="construction",Table1[[#This Row],[income]],0)</f>
        <v>35739</v>
      </c>
      <c r="CE19" s="8">
        <f ca="1">IF(Table1[[#This Row],[field of work]]="general work ",Table1[[#This Row],[income]],0)</f>
        <v>0</v>
      </c>
      <c r="CH19" s="7">
        <f t="shared" ca="1" si="23"/>
        <v>1</v>
      </c>
      <c r="CI19" s="8"/>
      <c r="CK19" s="7">
        <f ca="1">IF(Table1[[#This Row],[Net worth of person ($)]]&gt;$CM$3,Table1[[#This Row],[age]],0)</f>
        <v>42</v>
      </c>
      <c r="CL19" s="8"/>
    </row>
    <row r="20" spans="2:90" x14ac:dyDescent="0.3">
      <c r="B20">
        <f t="shared" ca="1" si="2"/>
        <v>1</v>
      </c>
      <c r="C20" t="str">
        <f t="shared" ca="1" si="3"/>
        <v>men</v>
      </c>
      <c r="D20">
        <f t="shared" ca="1" si="4"/>
        <v>37</v>
      </c>
      <c r="E20">
        <f t="shared" ca="1" si="5"/>
        <v>3</v>
      </c>
      <c r="F20" t="str">
        <f t="shared" ca="1" si="6"/>
        <v>teaching</v>
      </c>
      <c r="G20">
        <f t="shared" ca="1" si="7"/>
        <v>3</v>
      </c>
      <c r="H20" t="str">
        <f t="shared" ca="1" si="8"/>
        <v>University</v>
      </c>
      <c r="I20">
        <f t="shared" ca="1" si="9"/>
        <v>3</v>
      </c>
      <c r="J20">
        <f t="shared" ca="1" si="0"/>
        <v>2</v>
      </c>
      <c r="K20">
        <f t="shared" ca="1" si="10"/>
        <v>68254</v>
      </c>
      <c r="L20">
        <f t="shared" ca="1" si="11"/>
        <v>6</v>
      </c>
      <c r="M20" t="str">
        <f t="shared" ca="1" si="12"/>
        <v>Saskatchewan</v>
      </c>
      <c r="N20">
        <f t="shared" ca="1" si="13"/>
        <v>204762</v>
      </c>
      <c r="O20">
        <f t="shared" ca="1" si="14"/>
        <v>11201.073752544356</v>
      </c>
      <c r="P20">
        <f t="shared" ca="1" si="15"/>
        <v>11450.171784637621</v>
      </c>
      <c r="Q20">
        <f t="shared" ca="1" si="16"/>
        <v>5042</v>
      </c>
      <c r="R20">
        <f t="shared" ca="1" si="17"/>
        <v>54730.079541323452</v>
      </c>
      <c r="S20">
        <f t="shared" ca="1" si="18"/>
        <v>65692.865088720224</v>
      </c>
      <c r="T20">
        <f t="shared" ca="1" si="19"/>
        <v>281905.03687335784</v>
      </c>
      <c r="U20">
        <f t="shared" ca="1" si="20"/>
        <v>70973.153293867814</v>
      </c>
      <c r="V20">
        <f t="shared" ca="1" si="21"/>
        <v>210931.88357949001</v>
      </c>
      <c r="X20" s="3">
        <f ca="1">IF(Table1[[#This Row],[gender]]="men",1,0)</f>
        <v>1</v>
      </c>
      <c r="Y20" s="3">
        <f ca="1">IF(Table1[[#This Row],[gender]]="women",1,0)</f>
        <v>0</v>
      </c>
      <c r="Z20" s="3"/>
      <c r="AA20" s="3"/>
      <c r="AB20" s="3"/>
      <c r="AC20" s="3"/>
      <c r="AD20" s="3"/>
      <c r="AE20" s="3"/>
      <c r="AF20" s="3"/>
      <c r="AG20" s="3"/>
      <c r="AH20" s="3"/>
      <c r="AJ20" s="17"/>
      <c r="AL20" s="7">
        <f ca="1">IF(Table1[[#This Row],[field of work]]="health",1,0)</f>
        <v>0</v>
      </c>
      <c r="AM20">
        <f ca="1">IF(Table1[[#This Row],[field of work]]="general work ",1,0)</f>
        <v>0</v>
      </c>
      <c r="AN20">
        <f ca="1">IF(Table1[[#This Row],[field of work]]="agriculture",1,0)</f>
        <v>0</v>
      </c>
      <c r="AO20">
        <f ca="1">IF(Table1[[#This Row],[field of work]]="teaching",1,0)</f>
        <v>1</v>
      </c>
      <c r="AP20">
        <f ca="1">IF(Table1[[#This Row],[field of work]]="IT",1,0)</f>
        <v>0</v>
      </c>
      <c r="AQ20" s="8">
        <f ca="1">IF(Table1[[#This Row],[field of work]]="construction",1,0)</f>
        <v>0</v>
      </c>
      <c r="AS20" s="7"/>
      <c r="AX20" s="8"/>
      <c r="AZ20" s="7"/>
      <c r="BA20" s="8"/>
      <c r="BB20" s="105">
        <f ca="1">Table1[[#This Row],[Cars Value ]]/Table1[[#This Row],[cars]]</f>
        <v>5725.0858923188107</v>
      </c>
      <c r="BC20" s="8"/>
      <c r="BD20" s="7">
        <f ca="1">IF(Table1[Values of debts]&gt;$BE$6,1,0)</f>
        <v>0</v>
      </c>
      <c r="BE20" s="8"/>
      <c r="BF20" s="17"/>
      <c r="BG20" s="20">
        <f ca="1">Table1[[#This Row],[mortage left]]/Table1[[#This Row],[value of house]]</f>
        <v>5.4702892883173426E-2</v>
      </c>
      <c r="BH20">
        <f t="shared" ca="1" si="22"/>
        <v>1</v>
      </c>
      <c r="BI20" s="8"/>
      <c r="BJ20" s="17"/>
      <c r="BL20" s="7">
        <f ca="1">IF(Table1[Area]="Alberta",Table1[income],0)</f>
        <v>0</v>
      </c>
      <c r="BM20">
        <f ca="1">IF(Table1[Area]="Quebec",Table1[income],0)</f>
        <v>0</v>
      </c>
      <c r="BN20">
        <f ca="1">IF(Table1[[#This Row],[Area]]="BC",Table1[[#This Row],[income]],0)</f>
        <v>0</v>
      </c>
      <c r="BO20">
        <f ca="1">IF(Table1[[#This Row],[Area]]="Northwest Ter",Table1[[#This Row],[income]],0)</f>
        <v>0</v>
      </c>
      <c r="BP20">
        <f ca="1">IF(Table1[[#This Row],[Area]]="Newfounland",Table1[[#This Row],[income]],0)</f>
        <v>0</v>
      </c>
      <c r="BQ20">
        <f ca="1">IF(Table1[[#This Row],[Area]]="Manitoba",Table1[[#This Row],[income]],0)</f>
        <v>0</v>
      </c>
      <c r="BR20">
        <f ca="1">IF(Table1[[#This Row],[Area]]="New bruncwick",Table1[[#This Row],[income]],0)</f>
        <v>0</v>
      </c>
      <c r="BS20">
        <f ca="1">IF(Table1[[#This Row],[Area]]="Nunavut",Table1[[#This Row],[income]],0)</f>
        <v>0</v>
      </c>
      <c r="BT20">
        <f ca="1">IF(Table1[[#This Row],[Area]]="Ontario",Table1[[#This Row],[income]],0)</f>
        <v>0</v>
      </c>
      <c r="BU20">
        <f ca="1">IF(Table1[[#This Row],[Area]]="yukon",Table1[[#This Row],[income]],0)</f>
        <v>0</v>
      </c>
      <c r="BV20">
        <f ca="1">IF(Table1[[#This Row],[Area]]="Prince edward Island",Table1[[#This Row],[income]],0)</f>
        <v>0</v>
      </c>
      <c r="BW20">
        <f ca="1">IF(Table1[[#This Row],[Area]]="Saskatchewan",Table1[[#This Row],[income]],0)</f>
        <v>68254</v>
      </c>
      <c r="BX20" s="8">
        <f ca="1">IF(Table1[[#This Row],[Area]]="Nova scotia",Table1[[#This Row],[income]],0)</f>
        <v>0</v>
      </c>
      <c r="BZ20" s="7">
        <f ca="1">IF(Table1[field of work]="health",Table1[income],0)</f>
        <v>0</v>
      </c>
      <c r="CA20">
        <f ca="1">IF(Table1[field of work]="agriculture",Table1[income],0)</f>
        <v>0</v>
      </c>
      <c r="CB20">
        <f ca="1">IF(Table1[[#This Row],[field of work]]="teaching",Table1[[#This Row],[income]],0)</f>
        <v>68254</v>
      </c>
      <c r="CC20">
        <f ca="1">IF(Table1[[#This Row],[field of work]]="IT",Table1[[#This Row],[income]],0)</f>
        <v>0</v>
      </c>
      <c r="CD20">
        <f ca="1">IF(Table1[[#This Row],[field of work]]="construction",Table1[[#This Row],[income]],0)</f>
        <v>0</v>
      </c>
      <c r="CE20" s="8">
        <f ca="1">IF(Table1[[#This Row],[field of work]]="general work ",Table1[[#This Row],[income]],0)</f>
        <v>0</v>
      </c>
      <c r="CH20" s="7">
        <f t="shared" ca="1" si="23"/>
        <v>1</v>
      </c>
      <c r="CI20" s="8"/>
      <c r="CK20" s="7">
        <f ca="1">IF(Table1[[#This Row],[Net worth of person ($)]]&gt;$CM$3,Table1[[#This Row],[age]],0)</f>
        <v>37</v>
      </c>
      <c r="CL20" s="8"/>
    </row>
    <row r="21" spans="2:90" x14ac:dyDescent="0.3">
      <c r="B21">
        <f t="shared" ca="1" si="2"/>
        <v>2</v>
      </c>
      <c r="C21" t="str">
        <f t="shared" ca="1" si="3"/>
        <v>women</v>
      </c>
      <c r="D21">
        <f t="shared" ca="1" si="4"/>
        <v>30</v>
      </c>
      <c r="E21">
        <f t="shared" ca="1" si="5"/>
        <v>3</v>
      </c>
      <c r="F21" t="str">
        <f t="shared" ca="1" si="6"/>
        <v>teaching</v>
      </c>
      <c r="G21">
        <f t="shared" ca="1" si="7"/>
        <v>6</v>
      </c>
      <c r="H21" t="str">
        <f t="shared" ca="1" si="8"/>
        <v>Other</v>
      </c>
      <c r="I21">
        <f t="shared" ca="1" si="9"/>
        <v>0</v>
      </c>
      <c r="J21">
        <f t="shared" ca="1" si="0"/>
        <v>2</v>
      </c>
      <c r="K21">
        <f t="shared" ca="1" si="10"/>
        <v>63332</v>
      </c>
      <c r="L21">
        <f t="shared" ca="1" si="11"/>
        <v>2</v>
      </c>
      <c r="M21" t="str">
        <f t="shared" ca="1" si="12"/>
        <v>BC</v>
      </c>
      <c r="N21">
        <f t="shared" ca="1" si="13"/>
        <v>316660</v>
      </c>
      <c r="O21">
        <f t="shared" ca="1" si="14"/>
        <v>8248.5827681107403</v>
      </c>
      <c r="P21">
        <f t="shared" ca="1" si="15"/>
        <v>7589.0526726056833</v>
      </c>
      <c r="Q21">
        <f t="shared" ca="1" si="16"/>
        <v>2310</v>
      </c>
      <c r="R21">
        <f t="shared" ca="1" si="17"/>
        <v>82058.534961683283</v>
      </c>
      <c r="S21">
        <f t="shared" ca="1" si="18"/>
        <v>35612.930079988109</v>
      </c>
      <c r="T21">
        <f t="shared" ca="1" si="19"/>
        <v>359861.98275259376</v>
      </c>
      <c r="U21">
        <f t="shared" ca="1" si="20"/>
        <v>92617.11772979403</v>
      </c>
      <c r="V21">
        <f t="shared" ca="1" si="21"/>
        <v>267244.8650227997</v>
      </c>
      <c r="X21" s="3">
        <f ca="1">IF(Table1[[#This Row],[gender]]="men",1,0)</f>
        <v>0</v>
      </c>
      <c r="Y21" s="3">
        <f ca="1">IF(Table1[[#This Row],[gender]]="women",1,0)</f>
        <v>1</v>
      </c>
      <c r="Z21" s="3"/>
      <c r="AA21" s="3"/>
      <c r="AB21" s="3"/>
      <c r="AC21" s="3"/>
      <c r="AD21" s="3"/>
      <c r="AE21" s="3"/>
      <c r="AF21" s="3"/>
      <c r="AG21" s="3"/>
      <c r="AH21" s="3"/>
      <c r="AJ21" s="17"/>
      <c r="AL21" s="7">
        <f ca="1">IF(Table1[[#This Row],[field of work]]="health",1,0)</f>
        <v>0</v>
      </c>
      <c r="AM21">
        <f ca="1">IF(Table1[[#This Row],[field of work]]="general work ",1,0)</f>
        <v>0</v>
      </c>
      <c r="AN21">
        <f ca="1">IF(Table1[[#This Row],[field of work]]="agriculture",1,0)</f>
        <v>0</v>
      </c>
      <c r="AO21">
        <f ca="1">IF(Table1[[#This Row],[field of work]]="teaching",1,0)</f>
        <v>1</v>
      </c>
      <c r="AP21">
        <f ca="1">IF(Table1[[#This Row],[field of work]]="IT",1,0)</f>
        <v>0</v>
      </c>
      <c r="AQ21" s="8">
        <f ca="1">IF(Table1[[#This Row],[field of work]]="construction",1,0)</f>
        <v>0</v>
      </c>
      <c r="AS21" s="7"/>
      <c r="AX21" s="8"/>
      <c r="AZ21" s="7"/>
      <c r="BA21" s="8"/>
      <c r="BB21" s="105">
        <f ca="1">Table1[[#This Row],[Cars Value ]]/Table1[[#This Row],[cars]]</f>
        <v>3794.5263363028416</v>
      </c>
      <c r="BC21" s="8"/>
      <c r="BD21" s="7">
        <f ca="1">IF(Table1[Values of debts]&gt;$BE$6,1,0)</f>
        <v>0</v>
      </c>
      <c r="BE21" s="8"/>
      <c r="BF21" s="17"/>
      <c r="BG21" s="20">
        <f ca="1">Table1[[#This Row],[mortage left]]/Table1[[#This Row],[value of house]]</f>
        <v>2.6048704503602412E-2</v>
      </c>
      <c r="BH21">
        <f t="shared" ca="1" si="22"/>
        <v>1</v>
      </c>
      <c r="BI21" s="8"/>
      <c r="BJ21" s="17"/>
      <c r="BL21" s="7">
        <f ca="1">IF(Table1[Area]="Alberta",Table1[income],0)</f>
        <v>0</v>
      </c>
      <c r="BM21">
        <f ca="1">IF(Table1[Area]="Quebec",Table1[income],0)</f>
        <v>0</v>
      </c>
      <c r="BN21">
        <f ca="1">IF(Table1[[#This Row],[Area]]="BC",Table1[[#This Row],[income]],0)</f>
        <v>63332</v>
      </c>
      <c r="BO21">
        <f ca="1">IF(Table1[[#This Row],[Area]]="Northwest Ter",Table1[[#This Row],[income]],0)</f>
        <v>0</v>
      </c>
      <c r="BP21">
        <f ca="1">IF(Table1[[#This Row],[Area]]="Newfounland",Table1[[#This Row],[income]],0)</f>
        <v>0</v>
      </c>
      <c r="BQ21">
        <f ca="1">IF(Table1[[#This Row],[Area]]="Manitoba",Table1[[#This Row],[income]],0)</f>
        <v>0</v>
      </c>
      <c r="BR21">
        <f ca="1">IF(Table1[[#This Row],[Area]]="New bruncwick",Table1[[#This Row],[income]],0)</f>
        <v>0</v>
      </c>
      <c r="BS21">
        <f ca="1">IF(Table1[[#This Row],[Area]]="Nunavut",Table1[[#This Row],[income]],0)</f>
        <v>0</v>
      </c>
      <c r="BT21">
        <f ca="1">IF(Table1[[#This Row],[Area]]="Ontario",Table1[[#This Row],[income]],0)</f>
        <v>0</v>
      </c>
      <c r="BU21">
        <f ca="1">IF(Table1[[#This Row],[Area]]="yukon",Table1[[#This Row],[income]],0)</f>
        <v>0</v>
      </c>
      <c r="BV21">
        <f ca="1">IF(Table1[[#This Row],[Area]]="Prince edward Island",Table1[[#This Row],[income]],0)</f>
        <v>0</v>
      </c>
      <c r="BW21">
        <f ca="1">IF(Table1[[#This Row],[Area]]="Saskatchewan",Table1[[#This Row],[income]],0)</f>
        <v>0</v>
      </c>
      <c r="BX21" s="8">
        <f ca="1">IF(Table1[[#This Row],[Area]]="Nova scotia",Table1[[#This Row],[income]],0)</f>
        <v>0</v>
      </c>
      <c r="BZ21" s="7">
        <f ca="1">IF(Table1[field of work]="health",Table1[income],0)</f>
        <v>0</v>
      </c>
      <c r="CA21">
        <f ca="1">IF(Table1[field of work]="agriculture",Table1[income],0)</f>
        <v>0</v>
      </c>
      <c r="CB21">
        <f ca="1">IF(Table1[[#This Row],[field of work]]="teaching",Table1[[#This Row],[income]],0)</f>
        <v>63332</v>
      </c>
      <c r="CC21">
        <f ca="1">IF(Table1[[#This Row],[field of work]]="IT",Table1[[#This Row],[income]],0)</f>
        <v>0</v>
      </c>
      <c r="CD21">
        <f ca="1">IF(Table1[[#This Row],[field of work]]="construction",Table1[[#This Row],[income]],0)</f>
        <v>0</v>
      </c>
      <c r="CE21" s="8">
        <f ca="1">IF(Table1[[#This Row],[field of work]]="general work ",Table1[[#This Row],[income]],0)</f>
        <v>0</v>
      </c>
      <c r="CH21" s="7">
        <f t="shared" ca="1" si="23"/>
        <v>1</v>
      </c>
      <c r="CI21" s="8"/>
      <c r="CK21" s="7">
        <f ca="1">IF(Table1[[#This Row],[Net worth of person ($)]]&gt;$CM$3,Table1[[#This Row],[age]],0)</f>
        <v>30</v>
      </c>
      <c r="CL21" s="8"/>
    </row>
    <row r="22" spans="2:90" x14ac:dyDescent="0.3">
      <c r="B22">
        <f t="shared" ca="1" si="2"/>
        <v>2</v>
      </c>
      <c r="C22" t="str">
        <f t="shared" ca="1" si="3"/>
        <v>women</v>
      </c>
      <c r="D22">
        <f t="shared" ca="1" si="4"/>
        <v>45</v>
      </c>
      <c r="E22">
        <f t="shared" ca="1" si="5"/>
        <v>4</v>
      </c>
      <c r="F22" t="str">
        <f t="shared" ca="1" si="6"/>
        <v>IT</v>
      </c>
      <c r="G22">
        <f t="shared" ca="1" si="7"/>
        <v>5</v>
      </c>
      <c r="H22" t="str">
        <f t="shared" ca="1" si="8"/>
        <v>Other</v>
      </c>
      <c r="I22">
        <f t="shared" ca="1" si="9"/>
        <v>0</v>
      </c>
      <c r="J22">
        <f t="shared" ca="1" si="0"/>
        <v>1</v>
      </c>
      <c r="K22">
        <f t="shared" ca="1" si="10"/>
        <v>81832</v>
      </c>
      <c r="L22">
        <f t="shared" ca="1" si="11"/>
        <v>6</v>
      </c>
      <c r="M22" t="str">
        <f t="shared" ca="1" si="12"/>
        <v>Saskatchewan</v>
      </c>
      <c r="N22">
        <f t="shared" ref="N22:N85" ca="1" si="24">K22*RANDBETWEEN(3,6)</f>
        <v>327328</v>
      </c>
      <c r="O22">
        <f t="shared" ca="1" si="14"/>
        <v>146298.2035256635</v>
      </c>
      <c r="P22">
        <f t="shared" ref="P22:P85" ca="1" si="25">J22*RAND()*K22</f>
        <v>44999.830778261639</v>
      </c>
      <c r="Q22">
        <f t="shared" ca="1" si="16"/>
        <v>43115</v>
      </c>
      <c r="R22">
        <f t="shared" ref="R22:R85" ca="1" si="26">RAND()*K22*2</f>
        <v>145758.39023672868</v>
      </c>
      <c r="S22">
        <f t="shared" ref="S22:S85" ca="1" si="27">RAND()*K22*1.5</f>
        <v>64037.061018631386</v>
      </c>
      <c r="T22">
        <f t="shared" ref="T22:T85" ca="1" si="28">N22+P22+S22</f>
        <v>436364.89179689303</v>
      </c>
      <c r="U22">
        <f t="shared" ref="U22:U85" ca="1" si="29">O22+Q22+R22</f>
        <v>335171.59376239218</v>
      </c>
      <c r="V22">
        <f t="shared" ref="V22:V85" ca="1" si="30">T22-U22</f>
        <v>101193.29803450085</v>
      </c>
      <c r="X22" s="3">
        <f ca="1">IF(Table1[[#This Row],[gender]]="men",1,0)</f>
        <v>0</v>
      </c>
      <c r="Y22" s="3">
        <f ca="1">IF(Table1[[#This Row],[gender]]="women",1,0)</f>
        <v>1</v>
      </c>
      <c r="Z22" s="3"/>
      <c r="AA22" s="3"/>
      <c r="AB22" s="3"/>
      <c r="AC22" s="3"/>
      <c r="AD22" s="3"/>
      <c r="AE22" s="3"/>
      <c r="AF22" s="3"/>
      <c r="AG22" s="3"/>
      <c r="AH22" s="3"/>
      <c r="AJ22" s="17"/>
      <c r="AL22" s="7">
        <f ca="1">IF(Table1[[#This Row],[field of work]]="health",1,0)</f>
        <v>0</v>
      </c>
      <c r="AM22">
        <f ca="1">IF(Table1[[#This Row],[field of work]]="general work ",1,0)</f>
        <v>0</v>
      </c>
      <c r="AN22">
        <f ca="1">IF(Table1[[#This Row],[field of work]]="agriculture",1,0)</f>
        <v>0</v>
      </c>
      <c r="AO22">
        <f ca="1">IF(Table1[[#This Row],[field of work]]="teaching",1,0)</f>
        <v>0</v>
      </c>
      <c r="AP22">
        <f ca="1">IF(Table1[[#This Row],[field of work]]="IT",1,0)</f>
        <v>1</v>
      </c>
      <c r="AQ22" s="8">
        <f ca="1">IF(Table1[[#This Row],[field of work]]="construction",1,0)</f>
        <v>0</v>
      </c>
      <c r="AS22" s="7"/>
      <c r="AX22" s="8"/>
      <c r="AZ22" s="7"/>
      <c r="BA22" s="8"/>
      <c r="BB22" s="105">
        <f ca="1">Table1[[#This Row],[Cars Value ]]/Table1[[#This Row],[cars]]</f>
        <v>44999.830778261639</v>
      </c>
      <c r="BC22" s="8"/>
      <c r="BD22" s="7">
        <f ca="1">IF(Table1[Values of debts]&gt;$BE$6,1,0)</f>
        <v>1</v>
      </c>
      <c r="BE22" s="8"/>
      <c r="BF22" s="17"/>
      <c r="BG22" s="20">
        <f ca="1">Table1[[#This Row],[mortage left]]/Table1[[#This Row],[value of house]]</f>
        <v>0.44694680420148442</v>
      </c>
      <c r="BH22">
        <f t="shared" ca="1" si="22"/>
        <v>1</v>
      </c>
      <c r="BI22" s="8"/>
      <c r="BJ22" s="17"/>
      <c r="BL22" s="7">
        <f ca="1">IF(Table1[Area]="Alberta",Table1[income],0)</f>
        <v>0</v>
      </c>
      <c r="BM22">
        <f ca="1">IF(Table1[Area]="Quebec",Table1[income],0)</f>
        <v>0</v>
      </c>
      <c r="BN22">
        <f ca="1">IF(Table1[[#This Row],[Area]]="BC",Table1[[#This Row],[income]],0)</f>
        <v>0</v>
      </c>
      <c r="BO22">
        <f ca="1">IF(Table1[[#This Row],[Area]]="Northwest Ter",Table1[[#This Row],[income]],0)</f>
        <v>0</v>
      </c>
      <c r="BP22">
        <f ca="1">IF(Table1[[#This Row],[Area]]="Newfounland",Table1[[#This Row],[income]],0)</f>
        <v>0</v>
      </c>
      <c r="BQ22">
        <f ca="1">IF(Table1[[#This Row],[Area]]="Manitoba",Table1[[#This Row],[income]],0)</f>
        <v>0</v>
      </c>
      <c r="BR22">
        <f ca="1">IF(Table1[[#This Row],[Area]]="New bruncwick",Table1[[#This Row],[income]],0)</f>
        <v>0</v>
      </c>
      <c r="BS22">
        <f ca="1">IF(Table1[[#This Row],[Area]]="Nunavut",Table1[[#This Row],[income]],0)</f>
        <v>0</v>
      </c>
      <c r="BT22">
        <f ca="1">IF(Table1[[#This Row],[Area]]="Ontario",Table1[[#This Row],[income]],0)</f>
        <v>0</v>
      </c>
      <c r="BU22">
        <f ca="1">IF(Table1[[#This Row],[Area]]="yukon",Table1[[#This Row],[income]],0)</f>
        <v>0</v>
      </c>
      <c r="BV22">
        <f ca="1">IF(Table1[[#This Row],[Area]]="Prince edward Island",Table1[[#This Row],[income]],0)</f>
        <v>0</v>
      </c>
      <c r="BW22">
        <f ca="1">IF(Table1[[#This Row],[Area]]="Saskatchewan",Table1[[#This Row],[income]],0)</f>
        <v>81832</v>
      </c>
      <c r="BX22" s="8">
        <f ca="1">IF(Table1[[#This Row],[Area]]="Nova scotia",Table1[[#This Row],[income]],0)</f>
        <v>0</v>
      </c>
      <c r="BZ22" s="7">
        <f ca="1">IF(Table1[field of work]="health",Table1[income],0)</f>
        <v>0</v>
      </c>
      <c r="CA22">
        <f ca="1">IF(Table1[field of work]="agriculture",Table1[income],0)</f>
        <v>0</v>
      </c>
      <c r="CB22">
        <f ca="1">IF(Table1[[#This Row],[field of work]]="teaching",Table1[[#This Row],[income]],0)</f>
        <v>0</v>
      </c>
      <c r="CC22">
        <f ca="1">IF(Table1[[#This Row],[field of work]]="IT",Table1[[#This Row],[income]],0)</f>
        <v>81832</v>
      </c>
      <c r="CD22">
        <f ca="1">IF(Table1[[#This Row],[field of work]]="construction",Table1[[#This Row],[income]],0)</f>
        <v>0</v>
      </c>
      <c r="CE22" s="8">
        <f ca="1">IF(Table1[[#This Row],[field of work]]="general work ",Table1[[#This Row],[income]],0)</f>
        <v>0</v>
      </c>
      <c r="CH22" s="7">
        <f t="shared" ca="1" si="23"/>
        <v>1</v>
      </c>
      <c r="CI22" s="8"/>
      <c r="CK22" s="7">
        <f ca="1">IF(Table1[[#This Row],[Net worth of person ($)]]&gt;$CM$3,Table1[[#This Row],[age]],0)</f>
        <v>45</v>
      </c>
      <c r="CL22" s="8"/>
    </row>
    <row r="23" spans="2:90" x14ac:dyDescent="0.3">
      <c r="B23">
        <f t="shared" ca="1" si="2"/>
        <v>1</v>
      </c>
      <c r="C23" t="str">
        <f t="shared" ca="1" si="3"/>
        <v>men</v>
      </c>
      <c r="D23">
        <f t="shared" ca="1" si="4"/>
        <v>29</v>
      </c>
      <c r="E23">
        <f t="shared" ca="1" si="5"/>
        <v>4</v>
      </c>
      <c r="F23" t="str">
        <f t="shared" ca="1" si="6"/>
        <v>IT</v>
      </c>
      <c r="G23">
        <f t="shared" ca="1" si="7"/>
        <v>4</v>
      </c>
      <c r="H23" t="str">
        <f t="shared" ca="1" si="8"/>
        <v>technical</v>
      </c>
      <c r="I23">
        <f t="shared" ca="1" si="9"/>
        <v>3</v>
      </c>
      <c r="J23">
        <f t="shared" ca="1" si="0"/>
        <v>1</v>
      </c>
      <c r="K23">
        <f t="shared" ca="1" si="10"/>
        <v>72693</v>
      </c>
      <c r="L23">
        <f t="shared" ca="1" si="11"/>
        <v>3</v>
      </c>
      <c r="M23" t="str">
        <f t="shared" ca="1" si="12"/>
        <v>Northwest Ter</v>
      </c>
      <c r="N23">
        <f t="shared" ca="1" si="24"/>
        <v>436158</v>
      </c>
      <c r="O23">
        <f t="shared" ca="1" si="14"/>
        <v>429858.58154508297</v>
      </c>
      <c r="P23">
        <f t="shared" ca="1" si="25"/>
        <v>17953.381410767084</v>
      </c>
      <c r="Q23">
        <f t="shared" ca="1" si="16"/>
        <v>14994</v>
      </c>
      <c r="R23">
        <f t="shared" ca="1" si="26"/>
        <v>78704.776254684504</v>
      </c>
      <c r="S23">
        <f t="shared" ca="1" si="27"/>
        <v>4475.6689834421732</v>
      </c>
      <c r="T23">
        <f t="shared" ca="1" si="28"/>
        <v>458587.05039420928</v>
      </c>
      <c r="U23">
        <f t="shared" ca="1" si="29"/>
        <v>523557.35779976746</v>
      </c>
      <c r="V23">
        <f t="shared" ca="1" si="30"/>
        <v>-64970.307405558182</v>
      </c>
      <c r="X23" s="3">
        <f ca="1">IF(Table1[[#This Row],[gender]]="men",1,0)</f>
        <v>1</v>
      </c>
      <c r="Y23" s="3">
        <f ca="1">IF(Table1[[#This Row],[gender]]="women",1,0)</f>
        <v>0</v>
      </c>
      <c r="Z23" s="3"/>
      <c r="AA23" s="3"/>
      <c r="AB23" s="3"/>
      <c r="AC23" s="3"/>
      <c r="AD23" s="3"/>
      <c r="AE23" s="3"/>
      <c r="AF23" s="3"/>
      <c r="AG23" s="3"/>
      <c r="AH23" s="3"/>
      <c r="AJ23" s="17"/>
      <c r="AL23" s="7">
        <f ca="1">IF(Table1[[#This Row],[field of work]]="health",1,0)</f>
        <v>0</v>
      </c>
      <c r="AM23">
        <f ca="1">IF(Table1[[#This Row],[field of work]]="general work ",1,0)</f>
        <v>0</v>
      </c>
      <c r="AN23">
        <f ca="1">IF(Table1[[#This Row],[field of work]]="agriculture",1,0)</f>
        <v>0</v>
      </c>
      <c r="AO23">
        <f ca="1">IF(Table1[[#This Row],[field of work]]="teaching",1,0)</f>
        <v>0</v>
      </c>
      <c r="AP23">
        <f ca="1">IF(Table1[[#This Row],[field of work]]="IT",1,0)</f>
        <v>1</v>
      </c>
      <c r="AQ23" s="8">
        <f ca="1">IF(Table1[[#This Row],[field of work]]="construction",1,0)</f>
        <v>0</v>
      </c>
      <c r="AS23" s="7"/>
      <c r="AX23" s="8"/>
      <c r="AZ23" s="7"/>
      <c r="BA23" s="8"/>
      <c r="BB23" s="105">
        <f ca="1">Table1[[#This Row],[Cars Value ]]/Table1[[#This Row],[cars]]</f>
        <v>17953.381410767084</v>
      </c>
      <c r="BC23" s="8"/>
      <c r="BD23" s="7">
        <f ca="1">IF(Table1[Values of debts]&gt;$BE$6,1,0)</f>
        <v>1</v>
      </c>
      <c r="BE23" s="8"/>
      <c r="BF23" s="17"/>
      <c r="BG23" s="20">
        <f ca="1">Table1[[#This Row],[mortage left]]/Table1[[#This Row],[value of house]]</f>
        <v>0.98555702645619925</v>
      </c>
      <c r="BH23">
        <f t="shared" ca="1" si="22"/>
        <v>0</v>
      </c>
      <c r="BI23" s="8"/>
      <c r="BJ23" s="17"/>
      <c r="BL23" s="7">
        <f ca="1">IF(Table1[Area]="Alberta",Table1[income],0)</f>
        <v>0</v>
      </c>
      <c r="BM23">
        <f ca="1">IF(Table1[Area]="Quebec",Table1[income],0)</f>
        <v>0</v>
      </c>
      <c r="BN23">
        <f ca="1">IF(Table1[[#This Row],[Area]]="BC",Table1[[#This Row],[income]],0)</f>
        <v>0</v>
      </c>
      <c r="BO23">
        <f ca="1">IF(Table1[[#This Row],[Area]]="Northwest Ter",Table1[[#This Row],[income]],0)</f>
        <v>72693</v>
      </c>
      <c r="BP23">
        <f ca="1">IF(Table1[[#This Row],[Area]]="Newfounland",Table1[[#This Row],[income]],0)</f>
        <v>0</v>
      </c>
      <c r="BQ23">
        <f ca="1">IF(Table1[[#This Row],[Area]]="Manitoba",Table1[[#This Row],[income]],0)</f>
        <v>0</v>
      </c>
      <c r="BR23">
        <f ca="1">IF(Table1[[#This Row],[Area]]="New bruncwick",Table1[[#This Row],[income]],0)</f>
        <v>0</v>
      </c>
      <c r="BS23">
        <f ca="1">IF(Table1[[#This Row],[Area]]="Nunavut",Table1[[#This Row],[income]],0)</f>
        <v>0</v>
      </c>
      <c r="BT23">
        <f ca="1">IF(Table1[[#This Row],[Area]]="Ontario",Table1[[#This Row],[income]],0)</f>
        <v>0</v>
      </c>
      <c r="BU23">
        <f ca="1">IF(Table1[[#This Row],[Area]]="yukon",Table1[[#This Row],[income]],0)</f>
        <v>0</v>
      </c>
      <c r="BV23">
        <f ca="1">IF(Table1[[#This Row],[Area]]="Prince edward Island",Table1[[#This Row],[income]],0)</f>
        <v>0</v>
      </c>
      <c r="BW23">
        <f ca="1">IF(Table1[[#This Row],[Area]]="Saskatchewan",Table1[[#This Row],[income]],0)</f>
        <v>0</v>
      </c>
      <c r="BX23" s="8">
        <f ca="1">IF(Table1[[#This Row],[Area]]="Nova scotia",Table1[[#This Row],[income]],0)</f>
        <v>0</v>
      </c>
      <c r="BZ23" s="7">
        <f ca="1">IF(Table1[field of work]="health",Table1[income],0)</f>
        <v>0</v>
      </c>
      <c r="CA23">
        <f ca="1">IF(Table1[field of work]="agriculture",Table1[income],0)</f>
        <v>0</v>
      </c>
      <c r="CB23">
        <f ca="1">IF(Table1[[#This Row],[field of work]]="teaching",Table1[[#This Row],[income]],0)</f>
        <v>0</v>
      </c>
      <c r="CC23">
        <f ca="1">IF(Table1[[#This Row],[field of work]]="IT",Table1[[#This Row],[income]],0)</f>
        <v>72693</v>
      </c>
      <c r="CD23">
        <f ca="1">IF(Table1[[#This Row],[field of work]]="construction",Table1[[#This Row],[income]],0)</f>
        <v>0</v>
      </c>
      <c r="CE23" s="8">
        <f ca="1">IF(Table1[[#This Row],[field of work]]="general work ",Table1[[#This Row],[income]],0)</f>
        <v>0</v>
      </c>
      <c r="CH23" s="7">
        <f t="shared" ca="1" si="23"/>
        <v>1</v>
      </c>
      <c r="CI23" s="8"/>
      <c r="CK23" s="7">
        <f ca="1">IF(Table1[[#This Row],[Net worth of person ($)]]&gt;$CM$3,Table1[[#This Row],[age]],0)</f>
        <v>0</v>
      </c>
      <c r="CL23" s="8"/>
    </row>
    <row r="24" spans="2:90" x14ac:dyDescent="0.3">
      <c r="B24">
        <f t="shared" ca="1" si="2"/>
        <v>2</v>
      </c>
      <c r="C24" t="str">
        <f t="shared" ca="1" si="3"/>
        <v>women</v>
      </c>
      <c r="D24">
        <f t="shared" ca="1" si="4"/>
        <v>34</v>
      </c>
      <c r="E24">
        <f t="shared" ca="1" si="5"/>
        <v>5</v>
      </c>
      <c r="F24" t="str">
        <f t="shared" ca="1" si="6"/>
        <v xml:space="preserve">general work </v>
      </c>
      <c r="G24">
        <f t="shared" ca="1" si="7"/>
        <v>5</v>
      </c>
      <c r="H24" t="str">
        <f t="shared" ca="1" si="8"/>
        <v>Other</v>
      </c>
      <c r="I24">
        <f t="shared" ca="1" si="9"/>
        <v>4</v>
      </c>
      <c r="J24">
        <f t="shared" ca="1" si="0"/>
        <v>1</v>
      </c>
      <c r="K24">
        <f t="shared" ca="1" si="10"/>
        <v>74419</v>
      </c>
      <c r="L24">
        <f t="shared" ca="1" si="11"/>
        <v>8</v>
      </c>
      <c r="M24" t="str">
        <f t="shared" ca="1" si="12"/>
        <v>Manitoba</v>
      </c>
      <c r="N24">
        <f t="shared" ca="1" si="24"/>
        <v>223257</v>
      </c>
      <c r="O24">
        <f t="shared" ca="1" si="14"/>
        <v>146307.68596105798</v>
      </c>
      <c r="P24">
        <f t="shared" ca="1" si="25"/>
        <v>56631.850094161273</v>
      </c>
      <c r="Q24">
        <f t="shared" ca="1" si="16"/>
        <v>25470</v>
      </c>
      <c r="R24">
        <f t="shared" ca="1" si="26"/>
        <v>64373.125334236815</v>
      </c>
      <c r="S24">
        <f t="shared" ca="1" si="27"/>
        <v>40332.67281331405</v>
      </c>
      <c r="T24">
        <f t="shared" ca="1" si="28"/>
        <v>320221.52290747536</v>
      </c>
      <c r="U24">
        <f t="shared" ca="1" si="29"/>
        <v>236150.81129529478</v>
      </c>
      <c r="V24">
        <f t="shared" ca="1" si="30"/>
        <v>84070.711612180574</v>
      </c>
      <c r="X24" s="3">
        <f ca="1">IF(Table1[[#This Row],[gender]]="men",1,0)</f>
        <v>0</v>
      </c>
      <c r="Y24" s="3">
        <f ca="1">IF(Table1[[#This Row],[gender]]="women",1,0)</f>
        <v>1</v>
      </c>
      <c r="Z24" s="3"/>
      <c r="AA24" s="3"/>
      <c r="AB24" s="3"/>
      <c r="AC24" s="3"/>
      <c r="AD24" s="3"/>
      <c r="AE24" s="3"/>
      <c r="AF24" s="3"/>
      <c r="AG24" s="3"/>
      <c r="AH24" s="3"/>
      <c r="AJ24" s="17"/>
      <c r="AL24" s="7">
        <f ca="1">IF(Table1[[#This Row],[field of work]]="health",1,0)</f>
        <v>0</v>
      </c>
      <c r="AM24">
        <f ca="1">IF(Table1[[#This Row],[field of work]]="general work ",1,0)</f>
        <v>1</v>
      </c>
      <c r="AN24">
        <f ca="1">IF(Table1[[#This Row],[field of work]]="agriculture",1,0)</f>
        <v>0</v>
      </c>
      <c r="AO24">
        <f ca="1">IF(Table1[[#This Row],[field of work]]="teaching",1,0)</f>
        <v>0</v>
      </c>
      <c r="AP24">
        <f ca="1">IF(Table1[[#This Row],[field of work]]="IT",1,0)</f>
        <v>0</v>
      </c>
      <c r="AQ24" s="8">
        <f ca="1">IF(Table1[[#This Row],[field of work]]="construction",1,0)</f>
        <v>0</v>
      </c>
      <c r="AS24" s="7"/>
      <c r="AX24" s="8"/>
      <c r="AZ24" s="7"/>
      <c r="BA24" s="8"/>
      <c r="BB24" s="105">
        <f ca="1">Table1[[#This Row],[Cars Value ]]/Table1[[#This Row],[cars]]</f>
        <v>56631.850094161273</v>
      </c>
      <c r="BC24" s="8"/>
      <c r="BD24" s="7">
        <f ca="1">IF(Table1[Values of debts]&gt;$BE$6,1,0)</f>
        <v>1</v>
      </c>
      <c r="BE24" s="8"/>
      <c r="BF24" s="17"/>
      <c r="BG24" s="20">
        <f ca="1">Table1[[#This Row],[mortage left]]/Table1[[#This Row],[value of house]]</f>
        <v>0.65533302857719122</v>
      </c>
      <c r="BH24">
        <f t="shared" ca="1" si="22"/>
        <v>0</v>
      </c>
      <c r="BI24" s="8"/>
      <c r="BJ24" s="17"/>
      <c r="BL24" s="7">
        <f ca="1">IF(Table1[Area]="Alberta",Table1[income],0)</f>
        <v>0</v>
      </c>
      <c r="BM24">
        <f ca="1">IF(Table1[Area]="Quebec",Table1[income],0)</f>
        <v>0</v>
      </c>
      <c r="BN24">
        <f ca="1">IF(Table1[[#This Row],[Area]]="BC",Table1[[#This Row],[income]],0)</f>
        <v>0</v>
      </c>
      <c r="BO24">
        <f ca="1">IF(Table1[[#This Row],[Area]]="Northwest Ter",Table1[[#This Row],[income]],0)</f>
        <v>0</v>
      </c>
      <c r="BP24">
        <f ca="1">IF(Table1[[#This Row],[Area]]="Newfounland",Table1[[#This Row],[income]],0)</f>
        <v>0</v>
      </c>
      <c r="BQ24">
        <f ca="1">IF(Table1[[#This Row],[Area]]="Manitoba",Table1[[#This Row],[income]],0)</f>
        <v>74419</v>
      </c>
      <c r="BR24">
        <f ca="1">IF(Table1[[#This Row],[Area]]="New bruncwick",Table1[[#This Row],[income]],0)</f>
        <v>0</v>
      </c>
      <c r="BS24">
        <f ca="1">IF(Table1[[#This Row],[Area]]="Nunavut",Table1[[#This Row],[income]],0)</f>
        <v>0</v>
      </c>
      <c r="BT24">
        <f ca="1">IF(Table1[[#This Row],[Area]]="Ontario",Table1[[#This Row],[income]],0)</f>
        <v>0</v>
      </c>
      <c r="BU24">
        <f ca="1">IF(Table1[[#This Row],[Area]]="yukon",Table1[[#This Row],[income]],0)</f>
        <v>0</v>
      </c>
      <c r="BV24">
        <f ca="1">IF(Table1[[#This Row],[Area]]="Prince edward Island",Table1[[#This Row],[income]],0)</f>
        <v>0</v>
      </c>
      <c r="BW24">
        <f ca="1">IF(Table1[[#This Row],[Area]]="Saskatchewan",Table1[[#This Row],[income]],0)</f>
        <v>0</v>
      </c>
      <c r="BX24" s="8">
        <f ca="1">IF(Table1[[#This Row],[Area]]="Nova scotia",Table1[[#This Row],[income]],0)</f>
        <v>0</v>
      </c>
      <c r="BZ24" s="7">
        <f ca="1">IF(Table1[field of work]="health",Table1[income],0)</f>
        <v>0</v>
      </c>
      <c r="CA24">
        <f ca="1">IF(Table1[field of work]="agriculture",Table1[income],0)</f>
        <v>0</v>
      </c>
      <c r="CB24">
        <f ca="1">IF(Table1[[#This Row],[field of work]]="teaching",Table1[[#This Row],[income]],0)</f>
        <v>0</v>
      </c>
      <c r="CC24">
        <f ca="1">IF(Table1[[#This Row],[field of work]]="IT",Table1[[#This Row],[income]],0)</f>
        <v>0</v>
      </c>
      <c r="CD24">
        <f ca="1">IF(Table1[[#This Row],[field of work]]="construction",Table1[[#This Row],[income]],0)</f>
        <v>0</v>
      </c>
      <c r="CE24" s="8">
        <f ca="1">IF(Table1[[#This Row],[field of work]]="general work ",Table1[[#This Row],[income]],0)</f>
        <v>74419</v>
      </c>
      <c r="CH24" s="7">
        <f t="shared" ca="1" si="23"/>
        <v>1</v>
      </c>
      <c r="CI24" s="8"/>
      <c r="CK24" s="7">
        <f ca="1">IF(Table1[[#This Row],[Net worth of person ($)]]&gt;$CM$3,Table1[[#This Row],[age]],0)</f>
        <v>34</v>
      </c>
      <c r="CL24" s="8"/>
    </row>
    <row r="25" spans="2:90" x14ac:dyDescent="0.3">
      <c r="B25">
        <f t="shared" ca="1" si="2"/>
        <v>1</v>
      </c>
      <c r="C25" t="str">
        <f t="shared" ca="1" si="3"/>
        <v>men</v>
      </c>
      <c r="D25">
        <f t="shared" ca="1" si="4"/>
        <v>37</v>
      </c>
      <c r="E25">
        <f t="shared" ca="1" si="5"/>
        <v>5</v>
      </c>
      <c r="F25" t="str">
        <f t="shared" ca="1" si="6"/>
        <v xml:space="preserve">general work </v>
      </c>
      <c r="G25">
        <f t="shared" ca="1" si="7"/>
        <v>2</v>
      </c>
      <c r="H25" t="str">
        <f t="shared" ca="1" si="8"/>
        <v>college</v>
      </c>
      <c r="I25">
        <f t="shared" ca="1" si="9"/>
        <v>1</v>
      </c>
      <c r="J25">
        <f t="shared" ca="1" si="0"/>
        <v>1</v>
      </c>
      <c r="K25">
        <f t="shared" ca="1" si="10"/>
        <v>51580</v>
      </c>
      <c r="L25">
        <f t="shared" ca="1" si="11"/>
        <v>13</v>
      </c>
      <c r="M25" t="str">
        <f t="shared" ca="1" si="12"/>
        <v>Nova scotia</v>
      </c>
      <c r="N25">
        <f t="shared" ca="1" si="24"/>
        <v>154740</v>
      </c>
      <c r="O25">
        <f t="shared" ca="1" si="14"/>
        <v>22854.953826330056</v>
      </c>
      <c r="P25">
        <f t="shared" ca="1" si="25"/>
        <v>5868.2342033196037</v>
      </c>
      <c r="Q25">
        <f t="shared" ca="1" si="16"/>
        <v>2562</v>
      </c>
      <c r="R25">
        <f t="shared" ca="1" si="26"/>
        <v>17658.954205847087</v>
      </c>
      <c r="S25">
        <f t="shared" ca="1" si="27"/>
        <v>58370.303810953788</v>
      </c>
      <c r="T25">
        <f t="shared" ca="1" si="28"/>
        <v>218978.53801427339</v>
      </c>
      <c r="U25">
        <f t="shared" ca="1" si="29"/>
        <v>43075.908032177147</v>
      </c>
      <c r="V25">
        <f t="shared" ca="1" si="30"/>
        <v>175902.62998209626</v>
      </c>
      <c r="X25" s="3">
        <f ca="1">IF(Table1[[#This Row],[gender]]="men",1,0)</f>
        <v>1</v>
      </c>
      <c r="Y25" s="3">
        <f ca="1">IF(Table1[[#This Row],[gender]]="women",1,0)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J25" s="17"/>
      <c r="AL25" s="7">
        <f ca="1">IF(Table1[[#This Row],[field of work]]="health",1,0)</f>
        <v>0</v>
      </c>
      <c r="AM25">
        <f ca="1">IF(Table1[[#This Row],[field of work]]="general work ",1,0)</f>
        <v>1</v>
      </c>
      <c r="AN25">
        <f ca="1">IF(Table1[[#This Row],[field of work]]="agriculture",1,0)</f>
        <v>0</v>
      </c>
      <c r="AO25">
        <f ca="1">IF(Table1[[#This Row],[field of work]]="teaching",1,0)</f>
        <v>0</v>
      </c>
      <c r="AP25">
        <f ca="1">IF(Table1[[#This Row],[field of work]]="IT",1,0)</f>
        <v>0</v>
      </c>
      <c r="AQ25" s="8">
        <f ca="1">IF(Table1[[#This Row],[field of work]]="construction",1,0)</f>
        <v>0</v>
      </c>
      <c r="AS25" s="7"/>
      <c r="AX25" s="8"/>
      <c r="AZ25" s="7"/>
      <c r="BA25" s="8"/>
      <c r="BB25" s="105">
        <f ca="1">Table1[[#This Row],[Cars Value ]]/Table1[[#This Row],[cars]]</f>
        <v>5868.2342033196037</v>
      </c>
      <c r="BC25" s="8"/>
      <c r="BD25" s="7">
        <f ca="1">IF(Table1[Values of debts]&gt;$BE$6,1,0)</f>
        <v>0</v>
      </c>
      <c r="BE25" s="8"/>
      <c r="BF25" s="17"/>
      <c r="BG25" s="20">
        <f ca="1">Table1[[#This Row],[mortage left]]/Table1[[#This Row],[value of house]]</f>
        <v>0.14769906828441293</v>
      </c>
      <c r="BH25">
        <f t="shared" ca="1" si="22"/>
        <v>1</v>
      </c>
      <c r="BI25" s="8"/>
      <c r="BJ25" s="17"/>
      <c r="BL25" s="7">
        <f ca="1">IF(Table1[Area]="Alberta",Table1[income],0)</f>
        <v>0</v>
      </c>
      <c r="BM25">
        <f ca="1">IF(Table1[Area]="Quebec",Table1[income],0)</f>
        <v>0</v>
      </c>
      <c r="BN25">
        <f ca="1">IF(Table1[[#This Row],[Area]]="BC",Table1[[#This Row],[income]],0)</f>
        <v>0</v>
      </c>
      <c r="BO25">
        <f ca="1">IF(Table1[[#This Row],[Area]]="Northwest Ter",Table1[[#This Row],[income]],0)</f>
        <v>0</v>
      </c>
      <c r="BP25">
        <f ca="1">IF(Table1[[#This Row],[Area]]="Newfounland",Table1[[#This Row],[income]],0)</f>
        <v>0</v>
      </c>
      <c r="BQ25">
        <f ca="1">IF(Table1[[#This Row],[Area]]="Manitoba",Table1[[#This Row],[income]],0)</f>
        <v>0</v>
      </c>
      <c r="BR25">
        <f ca="1">IF(Table1[[#This Row],[Area]]="New bruncwick",Table1[[#This Row],[income]],0)</f>
        <v>0</v>
      </c>
      <c r="BS25">
        <f ca="1">IF(Table1[[#This Row],[Area]]="Nunavut",Table1[[#This Row],[income]],0)</f>
        <v>0</v>
      </c>
      <c r="BT25">
        <f ca="1">IF(Table1[[#This Row],[Area]]="Ontario",Table1[[#This Row],[income]],0)</f>
        <v>0</v>
      </c>
      <c r="BU25">
        <f ca="1">IF(Table1[[#This Row],[Area]]="yukon",Table1[[#This Row],[income]],0)</f>
        <v>0</v>
      </c>
      <c r="BV25">
        <f ca="1">IF(Table1[[#This Row],[Area]]="Prince edward Island",Table1[[#This Row],[income]],0)</f>
        <v>0</v>
      </c>
      <c r="BW25">
        <f ca="1">IF(Table1[[#This Row],[Area]]="Saskatchewan",Table1[[#This Row],[income]],0)</f>
        <v>0</v>
      </c>
      <c r="BX25" s="8">
        <f ca="1">IF(Table1[[#This Row],[Area]]="Nova scotia",Table1[[#This Row],[income]],0)</f>
        <v>51580</v>
      </c>
      <c r="BZ25" s="7">
        <f ca="1">IF(Table1[field of work]="health",Table1[income],0)</f>
        <v>0</v>
      </c>
      <c r="CA25">
        <f ca="1">IF(Table1[field of work]="agriculture",Table1[income],0)</f>
        <v>0</v>
      </c>
      <c r="CB25">
        <f ca="1">IF(Table1[[#This Row],[field of work]]="teaching",Table1[[#This Row],[income]],0)</f>
        <v>0</v>
      </c>
      <c r="CC25">
        <f ca="1">IF(Table1[[#This Row],[field of work]]="IT",Table1[[#This Row],[income]],0)</f>
        <v>0</v>
      </c>
      <c r="CD25">
        <f ca="1">IF(Table1[[#This Row],[field of work]]="construction",Table1[[#This Row],[income]],0)</f>
        <v>0</v>
      </c>
      <c r="CE25" s="8">
        <f ca="1">IF(Table1[[#This Row],[field of work]]="general work ",Table1[[#This Row],[income]],0)</f>
        <v>51580</v>
      </c>
      <c r="CH25" s="7">
        <f t="shared" ca="1" si="23"/>
        <v>0</v>
      </c>
      <c r="CI25" s="8"/>
      <c r="CK25" s="7">
        <f ca="1">IF(Table1[[#This Row],[Net worth of person ($)]]&gt;$CM$3,Table1[[#This Row],[age]],0)</f>
        <v>37</v>
      </c>
      <c r="CL25" s="8"/>
    </row>
    <row r="26" spans="2:90" x14ac:dyDescent="0.3">
      <c r="B26">
        <f t="shared" ca="1" si="2"/>
        <v>1</v>
      </c>
      <c r="C26" t="str">
        <f t="shared" ca="1" si="3"/>
        <v>men</v>
      </c>
      <c r="D26">
        <f t="shared" ca="1" si="4"/>
        <v>28</v>
      </c>
      <c r="E26">
        <f t="shared" ca="1" si="5"/>
        <v>5</v>
      </c>
      <c r="F26" t="str">
        <f t="shared" ca="1" si="6"/>
        <v xml:space="preserve">general work </v>
      </c>
      <c r="G26">
        <f t="shared" ca="1" si="7"/>
        <v>3</v>
      </c>
      <c r="H26" t="str">
        <f t="shared" ca="1" si="8"/>
        <v>University</v>
      </c>
      <c r="I26">
        <f t="shared" ca="1" si="9"/>
        <v>3</v>
      </c>
      <c r="J26">
        <f t="shared" ca="1" si="0"/>
        <v>2</v>
      </c>
      <c r="K26">
        <f t="shared" ca="1" si="10"/>
        <v>71787</v>
      </c>
      <c r="L26">
        <f t="shared" ca="1" si="11"/>
        <v>9</v>
      </c>
      <c r="M26" t="str">
        <f t="shared" ca="1" si="12"/>
        <v>Ontario</v>
      </c>
      <c r="N26">
        <f t="shared" ca="1" si="24"/>
        <v>287148</v>
      </c>
      <c r="O26">
        <f t="shared" ca="1" si="14"/>
        <v>277883.69667958416</v>
      </c>
      <c r="P26">
        <f t="shared" ca="1" si="25"/>
        <v>18137.821583528206</v>
      </c>
      <c r="Q26">
        <f t="shared" ca="1" si="16"/>
        <v>893</v>
      </c>
      <c r="R26">
        <f t="shared" ca="1" si="26"/>
        <v>10428.596612847023</v>
      </c>
      <c r="S26">
        <f t="shared" ca="1" si="27"/>
        <v>32126.336284025616</v>
      </c>
      <c r="T26">
        <f t="shared" ca="1" si="28"/>
        <v>337412.15786755382</v>
      </c>
      <c r="U26">
        <f t="shared" ca="1" si="29"/>
        <v>289205.29329243116</v>
      </c>
      <c r="V26">
        <f t="shared" ca="1" si="30"/>
        <v>48206.864575122658</v>
      </c>
      <c r="X26" s="3">
        <f ca="1">IF(Table1[[#This Row],[gender]]="men",1,0)</f>
        <v>1</v>
      </c>
      <c r="Y26" s="3">
        <f ca="1">IF(Table1[[#This Row],[gender]]="women",1,0)</f>
        <v>0</v>
      </c>
      <c r="Z26" s="3"/>
      <c r="AA26" s="3"/>
      <c r="AB26" s="3"/>
      <c r="AC26" s="3"/>
      <c r="AD26" s="3"/>
      <c r="AE26" s="3"/>
      <c r="AF26" s="3"/>
      <c r="AG26" s="3"/>
      <c r="AH26" s="3"/>
      <c r="AJ26" s="17"/>
      <c r="AL26" s="7">
        <f ca="1">IF(Table1[[#This Row],[field of work]]="health",1,0)</f>
        <v>0</v>
      </c>
      <c r="AM26">
        <f ca="1">IF(Table1[[#This Row],[field of work]]="general work ",1,0)</f>
        <v>1</v>
      </c>
      <c r="AN26">
        <f ca="1">IF(Table1[[#This Row],[field of work]]="agriculture",1,0)</f>
        <v>0</v>
      </c>
      <c r="AO26">
        <f ca="1">IF(Table1[[#This Row],[field of work]]="teaching",1,0)</f>
        <v>0</v>
      </c>
      <c r="AP26">
        <f ca="1">IF(Table1[[#This Row],[field of work]]="IT",1,0)</f>
        <v>0</v>
      </c>
      <c r="AQ26" s="8">
        <f ca="1">IF(Table1[[#This Row],[field of work]]="construction",1,0)</f>
        <v>0</v>
      </c>
      <c r="AS26" s="7"/>
      <c r="AX26" s="8"/>
      <c r="AZ26" s="7"/>
      <c r="BA26" s="8"/>
      <c r="BB26" s="105">
        <f ca="1">Table1[[#This Row],[Cars Value ]]/Table1[[#This Row],[cars]]</f>
        <v>9068.9107917641031</v>
      </c>
      <c r="BC26" s="8"/>
      <c r="BD26" s="7">
        <f ca="1">IF(Table1[Values of debts]&gt;$BE$6,1,0)</f>
        <v>1</v>
      </c>
      <c r="BE26" s="8"/>
      <c r="BF26" s="17"/>
      <c r="BG26" s="20">
        <f ca="1">Table1[[#This Row],[mortage left]]/Table1[[#This Row],[value of house]]</f>
        <v>0.96773683494081153</v>
      </c>
      <c r="BH26">
        <f t="shared" ca="1" si="22"/>
        <v>0</v>
      </c>
      <c r="BI26" s="8"/>
      <c r="BJ26" s="17"/>
      <c r="BL26" s="7">
        <f ca="1">IF(Table1[Area]="Alberta",Table1[income],0)</f>
        <v>0</v>
      </c>
      <c r="BM26">
        <f ca="1">IF(Table1[Area]="Quebec",Table1[income],0)</f>
        <v>0</v>
      </c>
      <c r="BN26">
        <f ca="1">IF(Table1[[#This Row],[Area]]="BC",Table1[[#This Row],[income]],0)</f>
        <v>0</v>
      </c>
      <c r="BO26">
        <f ca="1">IF(Table1[[#This Row],[Area]]="Northwest Ter",Table1[[#This Row],[income]],0)</f>
        <v>0</v>
      </c>
      <c r="BP26">
        <f ca="1">IF(Table1[[#This Row],[Area]]="Newfounland",Table1[[#This Row],[income]],0)</f>
        <v>0</v>
      </c>
      <c r="BQ26">
        <f ca="1">IF(Table1[[#This Row],[Area]]="Manitoba",Table1[[#This Row],[income]],0)</f>
        <v>0</v>
      </c>
      <c r="BR26">
        <f ca="1">IF(Table1[[#This Row],[Area]]="New bruncwick",Table1[[#This Row],[income]],0)</f>
        <v>0</v>
      </c>
      <c r="BS26">
        <f ca="1">IF(Table1[[#This Row],[Area]]="Nunavut",Table1[[#This Row],[income]],0)</f>
        <v>0</v>
      </c>
      <c r="BT26">
        <f ca="1">IF(Table1[[#This Row],[Area]]="Ontario",Table1[[#This Row],[income]],0)</f>
        <v>71787</v>
      </c>
      <c r="BU26">
        <f ca="1">IF(Table1[[#This Row],[Area]]="yukon",Table1[[#This Row],[income]],0)</f>
        <v>0</v>
      </c>
      <c r="BV26">
        <f ca="1">IF(Table1[[#This Row],[Area]]="Prince edward Island",Table1[[#This Row],[income]],0)</f>
        <v>0</v>
      </c>
      <c r="BW26">
        <f ca="1">IF(Table1[[#This Row],[Area]]="Saskatchewan",Table1[[#This Row],[income]],0)</f>
        <v>0</v>
      </c>
      <c r="BX26" s="8">
        <f ca="1">IF(Table1[[#This Row],[Area]]="Nova scotia",Table1[[#This Row],[income]],0)</f>
        <v>0</v>
      </c>
      <c r="BZ26" s="7">
        <f ca="1">IF(Table1[field of work]="health",Table1[income],0)</f>
        <v>0</v>
      </c>
      <c r="CA26">
        <f ca="1">IF(Table1[field of work]="agriculture",Table1[income],0)</f>
        <v>0</v>
      </c>
      <c r="CB26">
        <f ca="1">IF(Table1[[#This Row],[field of work]]="teaching",Table1[[#This Row],[income]],0)</f>
        <v>0</v>
      </c>
      <c r="CC26">
        <f ca="1">IF(Table1[[#This Row],[field of work]]="IT",Table1[[#This Row],[income]],0)</f>
        <v>0</v>
      </c>
      <c r="CD26">
        <f ca="1">IF(Table1[[#This Row],[field of work]]="construction",Table1[[#This Row],[income]],0)</f>
        <v>0</v>
      </c>
      <c r="CE26" s="8">
        <f ca="1">IF(Table1[[#This Row],[field of work]]="general work ",Table1[[#This Row],[income]],0)</f>
        <v>71787</v>
      </c>
      <c r="CH26" s="7">
        <f t="shared" ca="1" si="23"/>
        <v>1</v>
      </c>
      <c r="CI26" s="8"/>
      <c r="CK26" s="7">
        <f ca="1">IF(Table1[[#This Row],[Net worth of person ($)]]&gt;$CM$3,Table1[[#This Row],[age]],0)</f>
        <v>28</v>
      </c>
      <c r="CL26" s="8"/>
    </row>
    <row r="27" spans="2:90" x14ac:dyDescent="0.3">
      <c r="B27">
        <f t="shared" ca="1" si="2"/>
        <v>1</v>
      </c>
      <c r="C27" t="str">
        <f t="shared" ca="1" si="3"/>
        <v>men</v>
      </c>
      <c r="D27">
        <f t="shared" ca="1" si="4"/>
        <v>42</v>
      </c>
      <c r="E27">
        <f t="shared" ca="1" si="5"/>
        <v>6</v>
      </c>
      <c r="F27" t="str">
        <f t="shared" ca="1" si="6"/>
        <v>agriculture</v>
      </c>
      <c r="G27">
        <f t="shared" ca="1" si="7"/>
        <v>3</v>
      </c>
      <c r="H27" t="str">
        <f t="shared" ca="1" si="8"/>
        <v>University</v>
      </c>
      <c r="I27">
        <f t="shared" ca="1" si="9"/>
        <v>1</v>
      </c>
      <c r="J27">
        <f t="shared" ca="1" si="0"/>
        <v>1</v>
      </c>
      <c r="K27">
        <f t="shared" ca="1" si="10"/>
        <v>60320</v>
      </c>
      <c r="L27">
        <f t="shared" ca="1" si="11"/>
        <v>1</v>
      </c>
      <c r="M27" t="str">
        <f t="shared" ca="1" si="12"/>
        <v>yukon</v>
      </c>
      <c r="N27">
        <f t="shared" ca="1" si="24"/>
        <v>180960</v>
      </c>
      <c r="O27">
        <f t="shared" ca="1" si="14"/>
        <v>55894.69003611066</v>
      </c>
      <c r="P27">
        <f t="shared" ca="1" si="25"/>
        <v>11674.654102039314</v>
      </c>
      <c r="Q27">
        <f t="shared" ca="1" si="16"/>
        <v>5692</v>
      </c>
      <c r="R27">
        <f t="shared" ca="1" si="26"/>
        <v>58815.6102952601</v>
      </c>
      <c r="S27">
        <f t="shared" ca="1" si="27"/>
        <v>4480.6133028494723</v>
      </c>
      <c r="T27">
        <f t="shared" ca="1" si="28"/>
        <v>197115.26740488879</v>
      </c>
      <c r="U27">
        <f t="shared" ca="1" si="29"/>
        <v>120402.30033137076</v>
      </c>
      <c r="V27">
        <f t="shared" ca="1" si="30"/>
        <v>76712.967073518026</v>
      </c>
      <c r="X27" s="3">
        <f ca="1">IF(Table1[[#This Row],[gender]]="men",1,0)</f>
        <v>1</v>
      </c>
      <c r="Y27" s="3">
        <f ca="1">IF(Table1[[#This Row],[gender]]="women",1,0)</f>
        <v>0</v>
      </c>
      <c r="Z27" s="3"/>
      <c r="AA27" s="3"/>
      <c r="AB27" s="3"/>
      <c r="AC27" s="3"/>
      <c r="AD27" s="3"/>
      <c r="AE27" s="3"/>
      <c r="AF27" s="3"/>
      <c r="AG27" s="3"/>
      <c r="AH27" s="3"/>
      <c r="AJ27" s="17"/>
      <c r="AL27" s="7">
        <f ca="1">IF(Table1[[#This Row],[field of work]]="health",1,0)</f>
        <v>0</v>
      </c>
      <c r="AM27">
        <f ca="1">IF(Table1[[#This Row],[field of work]]="general work ",1,0)</f>
        <v>0</v>
      </c>
      <c r="AN27">
        <f ca="1">IF(Table1[[#This Row],[field of work]]="agriculture",1,0)</f>
        <v>1</v>
      </c>
      <c r="AO27">
        <f ca="1">IF(Table1[[#This Row],[field of work]]="teaching",1,0)</f>
        <v>0</v>
      </c>
      <c r="AP27">
        <f ca="1">IF(Table1[[#This Row],[field of work]]="IT",1,0)</f>
        <v>0</v>
      </c>
      <c r="AQ27" s="8">
        <f ca="1">IF(Table1[[#This Row],[field of work]]="construction",1,0)</f>
        <v>0</v>
      </c>
      <c r="AS27" s="7"/>
      <c r="AX27" s="8"/>
      <c r="AZ27" s="7"/>
      <c r="BA27" s="8"/>
      <c r="BB27" s="105">
        <f ca="1">Table1[[#This Row],[Cars Value ]]/Table1[[#This Row],[cars]]</f>
        <v>11674.654102039314</v>
      </c>
      <c r="BC27" s="8"/>
      <c r="BD27" s="7">
        <f ca="1">IF(Table1[Values of debts]&gt;$BE$6,1,0)</f>
        <v>1</v>
      </c>
      <c r="BE27" s="8"/>
      <c r="BF27" s="17"/>
      <c r="BG27" s="20">
        <f ca="1">Table1[[#This Row],[mortage left]]/Table1[[#This Row],[value of house]]</f>
        <v>0.30887870267523576</v>
      </c>
      <c r="BH27">
        <f t="shared" ca="1" si="22"/>
        <v>1</v>
      </c>
      <c r="BI27" s="8"/>
      <c r="BJ27" s="17"/>
      <c r="BL27" s="7">
        <f ca="1">IF(Table1[Area]="Alberta",Table1[income],0)</f>
        <v>0</v>
      </c>
      <c r="BM27">
        <f ca="1">IF(Table1[Area]="Quebec",Table1[income],0)</f>
        <v>0</v>
      </c>
      <c r="BN27">
        <f ca="1">IF(Table1[[#This Row],[Area]]="BC",Table1[[#This Row],[income]],0)</f>
        <v>0</v>
      </c>
      <c r="BO27">
        <f ca="1">IF(Table1[[#This Row],[Area]]="Northwest Ter",Table1[[#This Row],[income]],0)</f>
        <v>0</v>
      </c>
      <c r="BP27">
        <f ca="1">IF(Table1[[#This Row],[Area]]="Newfounland",Table1[[#This Row],[income]],0)</f>
        <v>0</v>
      </c>
      <c r="BQ27">
        <f ca="1">IF(Table1[[#This Row],[Area]]="Manitoba",Table1[[#This Row],[income]],0)</f>
        <v>0</v>
      </c>
      <c r="BR27">
        <f ca="1">IF(Table1[[#This Row],[Area]]="New bruncwick",Table1[[#This Row],[income]],0)</f>
        <v>0</v>
      </c>
      <c r="BS27">
        <f ca="1">IF(Table1[[#This Row],[Area]]="Nunavut",Table1[[#This Row],[income]],0)</f>
        <v>0</v>
      </c>
      <c r="BT27">
        <f ca="1">IF(Table1[[#This Row],[Area]]="Ontario",Table1[[#This Row],[income]],0)</f>
        <v>0</v>
      </c>
      <c r="BU27">
        <f ca="1">IF(Table1[[#This Row],[Area]]="yukon",Table1[[#This Row],[income]],0)</f>
        <v>60320</v>
      </c>
      <c r="BV27">
        <f ca="1">IF(Table1[[#This Row],[Area]]="Prince edward Island",Table1[[#This Row],[income]],0)</f>
        <v>0</v>
      </c>
      <c r="BW27">
        <f ca="1">IF(Table1[[#This Row],[Area]]="Saskatchewan",Table1[[#This Row],[income]],0)</f>
        <v>0</v>
      </c>
      <c r="BX27" s="8">
        <f ca="1">IF(Table1[[#This Row],[Area]]="Nova scotia",Table1[[#This Row],[income]],0)</f>
        <v>0</v>
      </c>
      <c r="BZ27" s="7">
        <f ca="1">IF(Table1[field of work]="health",Table1[income],0)</f>
        <v>0</v>
      </c>
      <c r="CA27">
        <f ca="1">IF(Table1[field of work]="agriculture",Table1[income],0)</f>
        <v>60320</v>
      </c>
      <c r="CB27">
        <f ca="1">IF(Table1[[#This Row],[field of work]]="teaching",Table1[[#This Row],[income]],0)</f>
        <v>0</v>
      </c>
      <c r="CC27">
        <f ca="1">IF(Table1[[#This Row],[field of work]]="IT",Table1[[#This Row],[income]],0)</f>
        <v>0</v>
      </c>
      <c r="CD27">
        <f ca="1">IF(Table1[[#This Row],[field of work]]="construction",Table1[[#This Row],[income]],0)</f>
        <v>0</v>
      </c>
      <c r="CE27" s="8">
        <f ca="1">IF(Table1[[#This Row],[field of work]]="general work ",Table1[[#This Row],[income]],0)</f>
        <v>0</v>
      </c>
      <c r="CH27" s="7">
        <f t="shared" ca="1" si="23"/>
        <v>1</v>
      </c>
      <c r="CI27" s="8"/>
      <c r="CK27" s="7">
        <f ca="1">IF(Table1[[#This Row],[Net worth of person ($)]]&gt;$CM$3,Table1[[#This Row],[age]],0)</f>
        <v>42</v>
      </c>
      <c r="CL27" s="8"/>
    </row>
    <row r="28" spans="2:90" x14ac:dyDescent="0.3">
      <c r="B28">
        <f t="shared" ca="1" si="2"/>
        <v>2</v>
      </c>
      <c r="C28" t="str">
        <f t="shared" ca="1" si="3"/>
        <v>women</v>
      </c>
      <c r="D28">
        <f t="shared" ca="1" si="4"/>
        <v>40</v>
      </c>
      <c r="E28">
        <f t="shared" ca="1" si="5"/>
        <v>6</v>
      </c>
      <c r="F28" t="str">
        <f t="shared" ca="1" si="6"/>
        <v>agriculture</v>
      </c>
      <c r="G28">
        <f t="shared" ca="1" si="7"/>
        <v>5</v>
      </c>
      <c r="H28" t="str">
        <f t="shared" ca="1" si="8"/>
        <v>Other</v>
      </c>
      <c r="I28">
        <f t="shared" ca="1" si="9"/>
        <v>0</v>
      </c>
      <c r="J28">
        <f t="shared" ca="1" si="0"/>
        <v>2</v>
      </c>
      <c r="K28">
        <f t="shared" ca="1" si="10"/>
        <v>36544</v>
      </c>
      <c r="L28">
        <f t="shared" ca="1" si="11"/>
        <v>14</v>
      </c>
      <c r="M28" t="str">
        <f t="shared" ca="1" si="12"/>
        <v>Prince edward island</v>
      </c>
      <c r="N28">
        <f t="shared" ca="1" si="24"/>
        <v>146176</v>
      </c>
      <c r="O28">
        <f t="shared" ca="1" si="14"/>
        <v>96807.236272297931</v>
      </c>
      <c r="P28">
        <f t="shared" ca="1" si="25"/>
        <v>12435.458200223822</v>
      </c>
      <c r="Q28">
        <f t="shared" ca="1" si="16"/>
        <v>10812</v>
      </c>
      <c r="R28">
        <f t="shared" ca="1" si="26"/>
        <v>1347.685164047145</v>
      </c>
      <c r="S28">
        <f t="shared" ca="1" si="27"/>
        <v>46631.627876720639</v>
      </c>
      <c r="T28">
        <f t="shared" ca="1" si="28"/>
        <v>205243.08607694448</v>
      </c>
      <c r="U28">
        <f t="shared" ca="1" si="29"/>
        <v>108966.92143634507</v>
      </c>
      <c r="V28">
        <f t="shared" ca="1" si="30"/>
        <v>96276.164640599411</v>
      </c>
      <c r="X28" s="3">
        <f ca="1">IF(Table1[[#This Row],[gender]]="men",1,0)</f>
        <v>0</v>
      </c>
      <c r="Y28" s="3">
        <f ca="1">IF(Table1[[#This Row],[gender]]="women",1,0)</f>
        <v>1</v>
      </c>
      <c r="Z28" s="3"/>
      <c r="AA28" s="3"/>
      <c r="AB28" s="3"/>
      <c r="AC28" s="3"/>
      <c r="AD28" s="3"/>
      <c r="AE28" s="3"/>
      <c r="AF28" s="3"/>
      <c r="AG28" s="3"/>
      <c r="AH28" s="3"/>
      <c r="AJ28" s="17"/>
      <c r="AL28" s="7">
        <f ca="1">IF(Table1[[#This Row],[field of work]]="health",1,0)</f>
        <v>0</v>
      </c>
      <c r="AM28">
        <f ca="1">IF(Table1[[#This Row],[field of work]]="general work ",1,0)</f>
        <v>0</v>
      </c>
      <c r="AN28">
        <f ca="1">IF(Table1[[#This Row],[field of work]]="agriculture",1,0)</f>
        <v>1</v>
      </c>
      <c r="AO28">
        <f ca="1">IF(Table1[[#This Row],[field of work]]="teaching",1,0)</f>
        <v>0</v>
      </c>
      <c r="AP28">
        <f ca="1">IF(Table1[[#This Row],[field of work]]="IT",1,0)</f>
        <v>0</v>
      </c>
      <c r="AQ28" s="8">
        <f ca="1">IF(Table1[[#This Row],[field of work]]="construction",1,0)</f>
        <v>0</v>
      </c>
      <c r="AS28" s="7"/>
      <c r="AX28" s="8"/>
      <c r="AZ28" s="7"/>
      <c r="BA28" s="8"/>
      <c r="BB28" s="105">
        <f ca="1">Table1[[#This Row],[Cars Value ]]/Table1[[#This Row],[cars]]</f>
        <v>6217.7291001119111</v>
      </c>
      <c r="BC28" s="8"/>
      <c r="BD28" s="7">
        <f ca="1">IF(Table1[Values of debts]&gt;$BE$6,1,0)</f>
        <v>1</v>
      </c>
      <c r="BE28" s="8"/>
      <c r="BF28" s="17"/>
      <c r="BG28" s="20">
        <f ca="1">Table1[[#This Row],[mortage left]]/Table1[[#This Row],[value of house]]</f>
        <v>0.6622649153917054</v>
      </c>
      <c r="BH28">
        <f t="shared" ca="1" si="22"/>
        <v>0</v>
      </c>
      <c r="BI28" s="8"/>
      <c r="BJ28" s="17"/>
      <c r="BL28" s="7">
        <f ca="1">IF(Table1[Area]="Alberta",Table1[income],0)</f>
        <v>0</v>
      </c>
      <c r="BM28">
        <f ca="1">IF(Table1[Area]="Quebec",Table1[income],0)</f>
        <v>0</v>
      </c>
      <c r="BN28">
        <f ca="1">IF(Table1[[#This Row],[Area]]="BC",Table1[[#This Row],[income]],0)</f>
        <v>0</v>
      </c>
      <c r="BO28">
        <f ca="1">IF(Table1[[#This Row],[Area]]="Northwest Ter",Table1[[#This Row],[income]],0)</f>
        <v>0</v>
      </c>
      <c r="BP28">
        <f ca="1">IF(Table1[[#This Row],[Area]]="Newfounland",Table1[[#This Row],[income]],0)</f>
        <v>0</v>
      </c>
      <c r="BQ28">
        <f ca="1">IF(Table1[[#This Row],[Area]]="Manitoba",Table1[[#This Row],[income]],0)</f>
        <v>0</v>
      </c>
      <c r="BR28">
        <f ca="1">IF(Table1[[#This Row],[Area]]="New bruncwick",Table1[[#This Row],[income]],0)</f>
        <v>0</v>
      </c>
      <c r="BS28">
        <f ca="1">IF(Table1[[#This Row],[Area]]="Nunavut",Table1[[#This Row],[income]],0)</f>
        <v>0</v>
      </c>
      <c r="BT28">
        <f ca="1">IF(Table1[[#This Row],[Area]]="Ontario",Table1[[#This Row],[income]],0)</f>
        <v>0</v>
      </c>
      <c r="BU28">
        <f ca="1">IF(Table1[[#This Row],[Area]]="yukon",Table1[[#This Row],[income]],0)</f>
        <v>0</v>
      </c>
      <c r="BV28">
        <f ca="1">IF(Table1[[#This Row],[Area]]="Prince edward Island",Table1[[#This Row],[income]],0)</f>
        <v>36544</v>
      </c>
      <c r="BW28">
        <f ca="1">IF(Table1[[#This Row],[Area]]="Saskatchewan",Table1[[#This Row],[income]],0)</f>
        <v>0</v>
      </c>
      <c r="BX28" s="8">
        <f ca="1">IF(Table1[[#This Row],[Area]]="Nova scotia",Table1[[#This Row],[income]],0)</f>
        <v>0</v>
      </c>
      <c r="BZ28" s="7">
        <f ca="1">IF(Table1[field of work]="health",Table1[income],0)</f>
        <v>0</v>
      </c>
      <c r="CA28">
        <f ca="1">IF(Table1[field of work]="agriculture",Table1[income],0)</f>
        <v>36544</v>
      </c>
      <c r="CB28">
        <f ca="1">IF(Table1[[#This Row],[field of work]]="teaching",Table1[[#This Row],[income]],0)</f>
        <v>0</v>
      </c>
      <c r="CC28">
        <f ca="1">IF(Table1[[#This Row],[field of work]]="IT",Table1[[#This Row],[income]],0)</f>
        <v>0</v>
      </c>
      <c r="CD28">
        <f ca="1">IF(Table1[[#This Row],[field of work]]="construction",Table1[[#This Row],[income]],0)</f>
        <v>0</v>
      </c>
      <c r="CE28" s="8">
        <f ca="1">IF(Table1[[#This Row],[field of work]]="general work ",Table1[[#This Row],[income]],0)</f>
        <v>0</v>
      </c>
      <c r="CH28" s="7">
        <f t="shared" ca="1" si="23"/>
        <v>1</v>
      </c>
      <c r="CI28" s="8"/>
      <c r="CK28" s="7">
        <f ca="1">IF(Table1[[#This Row],[Net worth of person ($)]]&gt;$CM$3,Table1[[#This Row],[age]],0)</f>
        <v>40</v>
      </c>
      <c r="CL28" s="8"/>
    </row>
    <row r="29" spans="2:90" x14ac:dyDescent="0.3">
      <c r="B29">
        <f t="shared" ca="1" si="2"/>
        <v>1</v>
      </c>
      <c r="C29" t="str">
        <f t="shared" ca="1" si="3"/>
        <v>men</v>
      </c>
      <c r="D29">
        <f t="shared" ca="1" si="4"/>
        <v>38</v>
      </c>
      <c r="E29">
        <f t="shared" ca="1" si="5"/>
        <v>4</v>
      </c>
      <c r="F29" t="str">
        <f t="shared" ca="1" si="6"/>
        <v>IT</v>
      </c>
      <c r="G29">
        <f t="shared" ca="1" si="7"/>
        <v>3</v>
      </c>
      <c r="H29" t="str">
        <f t="shared" ca="1" si="8"/>
        <v>University</v>
      </c>
      <c r="I29">
        <f t="shared" ca="1" si="9"/>
        <v>4</v>
      </c>
      <c r="J29">
        <f t="shared" ca="1" si="0"/>
        <v>1</v>
      </c>
      <c r="K29">
        <f t="shared" ca="1" si="10"/>
        <v>28621</v>
      </c>
      <c r="L29">
        <f t="shared" ca="1" si="11"/>
        <v>2</v>
      </c>
      <c r="M29" t="str">
        <f t="shared" ca="1" si="12"/>
        <v>BC</v>
      </c>
      <c r="N29">
        <f t="shared" ca="1" si="24"/>
        <v>114484</v>
      </c>
      <c r="O29">
        <f t="shared" ca="1" si="14"/>
        <v>94420.076369643648</v>
      </c>
      <c r="P29">
        <f t="shared" ca="1" si="25"/>
        <v>26902.635744150964</v>
      </c>
      <c r="Q29">
        <f t="shared" ca="1" si="16"/>
        <v>3702</v>
      </c>
      <c r="R29">
        <f t="shared" ca="1" si="26"/>
        <v>20684.479391893648</v>
      </c>
      <c r="S29">
        <f t="shared" ca="1" si="27"/>
        <v>41753.379103526589</v>
      </c>
      <c r="T29">
        <f t="shared" ca="1" si="28"/>
        <v>183140.01484767755</v>
      </c>
      <c r="U29">
        <f t="shared" ca="1" si="29"/>
        <v>118806.5557615373</v>
      </c>
      <c r="V29">
        <f t="shared" ca="1" si="30"/>
        <v>64333.459086140254</v>
      </c>
      <c r="X29" s="3">
        <f ca="1">IF(Table1[[#This Row],[gender]]="men",1,0)</f>
        <v>1</v>
      </c>
      <c r="Y29" s="3">
        <f ca="1">IF(Table1[[#This Row],[gender]]="women",1,0)</f>
        <v>0</v>
      </c>
      <c r="Z29" s="3"/>
      <c r="AA29" s="3"/>
      <c r="AB29" s="3"/>
      <c r="AC29" s="3"/>
      <c r="AD29" s="3"/>
      <c r="AE29" s="3"/>
      <c r="AF29" s="3"/>
      <c r="AG29" s="3"/>
      <c r="AH29" s="3"/>
      <c r="AJ29" s="17"/>
      <c r="AL29" s="7">
        <f ca="1">IF(Table1[[#This Row],[field of work]]="health",1,0)</f>
        <v>0</v>
      </c>
      <c r="AM29">
        <f ca="1">IF(Table1[[#This Row],[field of work]]="general work ",1,0)</f>
        <v>0</v>
      </c>
      <c r="AN29">
        <f ca="1">IF(Table1[[#This Row],[field of work]]="agriculture",1,0)</f>
        <v>0</v>
      </c>
      <c r="AO29">
        <f ca="1">IF(Table1[[#This Row],[field of work]]="teaching",1,0)</f>
        <v>0</v>
      </c>
      <c r="AP29">
        <f ca="1">IF(Table1[[#This Row],[field of work]]="IT",1,0)</f>
        <v>1</v>
      </c>
      <c r="AQ29" s="8">
        <f ca="1">IF(Table1[[#This Row],[field of work]]="construction",1,0)</f>
        <v>0</v>
      </c>
      <c r="AS29" s="7"/>
      <c r="AX29" s="8"/>
      <c r="AZ29" s="7"/>
      <c r="BA29" s="8"/>
      <c r="BB29" s="105">
        <f ca="1">Table1[[#This Row],[Cars Value ]]/Table1[[#This Row],[cars]]</f>
        <v>26902.635744150964</v>
      </c>
      <c r="BC29" s="8"/>
      <c r="BD29" s="7">
        <f ca="1">IF(Table1[Values of debts]&gt;$BE$6,1,0)</f>
        <v>1</v>
      </c>
      <c r="BE29" s="8"/>
      <c r="BF29" s="17"/>
      <c r="BG29" s="20">
        <f ca="1">Table1[[#This Row],[mortage left]]/Table1[[#This Row],[value of house]]</f>
        <v>0.82474473611721855</v>
      </c>
      <c r="BH29">
        <f t="shared" ca="1" si="22"/>
        <v>0</v>
      </c>
      <c r="BI29" s="8"/>
      <c r="BJ29" s="17"/>
      <c r="BL29" s="7">
        <f ca="1">IF(Table1[Area]="Alberta",Table1[income],0)</f>
        <v>0</v>
      </c>
      <c r="BM29">
        <f ca="1">IF(Table1[Area]="Quebec",Table1[income],0)</f>
        <v>0</v>
      </c>
      <c r="BN29">
        <f ca="1">IF(Table1[[#This Row],[Area]]="BC",Table1[[#This Row],[income]],0)</f>
        <v>28621</v>
      </c>
      <c r="BO29">
        <f ca="1">IF(Table1[[#This Row],[Area]]="Northwest Ter",Table1[[#This Row],[income]],0)</f>
        <v>0</v>
      </c>
      <c r="BP29">
        <f ca="1">IF(Table1[[#This Row],[Area]]="Newfounland",Table1[[#This Row],[income]],0)</f>
        <v>0</v>
      </c>
      <c r="BQ29">
        <f ca="1">IF(Table1[[#This Row],[Area]]="Manitoba",Table1[[#This Row],[income]],0)</f>
        <v>0</v>
      </c>
      <c r="BR29">
        <f ca="1">IF(Table1[[#This Row],[Area]]="New bruncwick",Table1[[#This Row],[income]],0)</f>
        <v>0</v>
      </c>
      <c r="BS29">
        <f ca="1">IF(Table1[[#This Row],[Area]]="Nunavut",Table1[[#This Row],[income]],0)</f>
        <v>0</v>
      </c>
      <c r="BT29">
        <f ca="1">IF(Table1[[#This Row],[Area]]="Ontario",Table1[[#This Row],[income]],0)</f>
        <v>0</v>
      </c>
      <c r="BU29">
        <f ca="1">IF(Table1[[#This Row],[Area]]="yukon",Table1[[#This Row],[income]],0)</f>
        <v>0</v>
      </c>
      <c r="BV29">
        <f ca="1">IF(Table1[[#This Row],[Area]]="Prince edward Island",Table1[[#This Row],[income]],0)</f>
        <v>0</v>
      </c>
      <c r="BW29">
        <f ca="1">IF(Table1[[#This Row],[Area]]="Saskatchewan",Table1[[#This Row],[income]],0)</f>
        <v>0</v>
      </c>
      <c r="BX29" s="8">
        <f ca="1">IF(Table1[[#This Row],[Area]]="Nova scotia",Table1[[#This Row],[income]],0)</f>
        <v>0</v>
      </c>
      <c r="BZ29" s="7">
        <f ca="1">IF(Table1[field of work]="health",Table1[income],0)</f>
        <v>0</v>
      </c>
      <c r="CA29">
        <f ca="1">IF(Table1[field of work]="agriculture",Table1[income],0)</f>
        <v>0</v>
      </c>
      <c r="CB29">
        <f ca="1">IF(Table1[[#This Row],[field of work]]="teaching",Table1[[#This Row],[income]],0)</f>
        <v>0</v>
      </c>
      <c r="CC29">
        <f ca="1">IF(Table1[[#This Row],[field of work]]="IT",Table1[[#This Row],[income]],0)</f>
        <v>28621</v>
      </c>
      <c r="CD29">
        <f ca="1">IF(Table1[[#This Row],[field of work]]="construction",Table1[[#This Row],[income]],0)</f>
        <v>0</v>
      </c>
      <c r="CE29" s="8">
        <f ca="1">IF(Table1[[#This Row],[field of work]]="general work ",Table1[[#This Row],[income]],0)</f>
        <v>0</v>
      </c>
      <c r="CH29" s="7">
        <f t="shared" ca="1" si="23"/>
        <v>1</v>
      </c>
      <c r="CI29" s="8"/>
      <c r="CK29" s="7">
        <f ca="1">IF(Table1[[#This Row],[Net worth of person ($)]]&gt;$CM$3,Table1[[#This Row],[age]],0)</f>
        <v>38</v>
      </c>
      <c r="CL29" s="8"/>
    </row>
    <row r="30" spans="2:90" x14ac:dyDescent="0.3">
      <c r="B30">
        <f t="shared" ca="1" si="2"/>
        <v>1</v>
      </c>
      <c r="C30" t="str">
        <f t="shared" ca="1" si="3"/>
        <v>men</v>
      </c>
      <c r="D30">
        <f t="shared" ca="1" si="4"/>
        <v>44</v>
      </c>
      <c r="E30">
        <f t="shared" ca="1" si="5"/>
        <v>3</v>
      </c>
      <c r="F30" t="str">
        <f t="shared" ca="1" si="6"/>
        <v>teaching</v>
      </c>
      <c r="G30">
        <f t="shared" ca="1" si="7"/>
        <v>2</v>
      </c>
      <c r="H30" t="str">
        <f t="shared" ca="1" si="8"/>
        <v>college</v>
      </c>
      <c r="I30">
        <f t="shared" ca="1" si="9"/>
        <v>4</v>
      </c>
      <c r="J30">
        <f t="shared" ca="1" si="0"/>
        <v>1</v>
      </c>
      <c r="K30">
        <f t="shared" ca="1" si="10"/>
        <v>60027</v>
      </c>
      <c r="L30">
        <f t="shared" ca="1" si="11"/>
        <v>9</v>
      </c>
      <c r="M30" t="str">
        <f t="shared" ca="1" si="12"/>
        <v>Ontario</v>
      </c>
      <c r="N30">
        <f t="shared" ca="1" si="24"/>
        <v>360162</v>
      </c>
      <c r="O30">
        <f t="shared" ca="1" si="14"/>
        <v>310260.32599711529</v>
      </c>
      <c r="P30">
        <f t="shared" ca="1" si="25"/>
        <v>48455.489022892805</v>
      </c>
      <c r="Q30">
        <f t="shared" ca="1" si="16"/>
        <v>43372</v>
      </c>
      <c r="R30">
        <f t="shared" ca="1" si="26"/>
        <v>76515.449317812352</v>
      </c>
      <c r="S30">
        <f t="shared" ca="1" si="27"/>
        <v>46821.159615352408</v>
      </c>
      <c r="T30">
        <f t="shared" ca="1" si="28"/>
        <v>455438.64863824518</v>
      </c>
      <c r="U30">
        <f t="shared" ca="1" si="29"/>
        <v>430147.77531492763</v>
      </c>
      <c r="V30">
        <f t="shared" ca="1" si="30"/>
        <v>25290.873323317559</v>
      </c>
      <c r="X30" s="3">
        <f ca="1">IF(Table1[[#This Row],[gender]]="men",1,0)</f>
        <v>1</v>
      </c>
      <c r="Y30" s="3">
        <f ca="1">IF(Table1[[#This Row],[gender]]="women",1,0)</f>
        <v>0</v>
      </c>
      <c r="Z30" s="3"/>
      <c r="AA30" s="3"/>
      <c r="AB30" s="3"/>
      <c r="AC30" s="3"/>
      <c r="AD30" s="3"/>
      <c r="AE30" s="3"/>
      <c r="AF30" s="3"/>
      <c r="AG30" s="3"/>
      <c r="AH30" s="3"/>
      <c r="AJ30" s="17"/>
      <c r="AL30" s="7">
        <f ca="1">IF(Table1[[#This Row],[field of work]]="health",1,0)</f>
        <v>0</v>
      </c>
      <c r="AM30">
        <f ca="1">IF(Table1[[#This Row],[field of work]]="general work ",1,0)</f>
        <v>0</v>
      </c>
      <c r="AN30">
        <f ca="1">IF(Table1[[#This Row],[field of work]]="agriculture",1,0)</f>
        <v>0</v>
      </c>
      <c r="AO30">
        <f ca="1">IF(Table1[[#This Row],[field of work]]="teaching",1,0)</f>
        <v>1</v>
      </c>
      <c r="AP30">
        <f ca="1">IF(Table1[[#This Row],[field of work]]="IT",1,0)</f>
        <v>0</v>
      </c>
      <c r="AQ30" s="8">
        <f ca="1">IF(Table1[[#This Row],[field of work]]="construction",1,0)</f>
        <v>0</v>
      </c>
      <c r="AS30" s="7"/>
      <c r="AX30" s="8"/>
      <c r="AZ30" s="7"/>
      <c r="BA30" s="8"/>
      <c r="BB30" s="105">
        <f ca="1">Table1[[#This Row],[Cars Value ]]/Table1[[#This Row],[cars]]</f>
        <v>48455.489022892805</v>
      </c>
      <c r="BC30" s="8"/>
      <c r="BD30" s="7">
        <f ca="1">IF(Table1[Values of debts]&gt;$BE$6,1,0)</f>
        <v>1</v>
      </c>
      <c r="BE30" s="8"/>
      <c r="BF30" s="17"/>
      <c r="BG30" s="20">
        <f ca="1">Table1[[#This Row],[mortage left]]/Table1[[#This Row],[value of house]]</f>
        <v>0.86144658791631346</v>
      </c>
      <c r="BH30">
        <f t="shared" ca="1" si="22"/>
        <v>0</v>
      </c>
      <c r="BI30" s="8"/>
      <c r="BJ30" s="17"/>
      <c r="BL30" s="7">
        <f ca="1">IF(Table1[Area]="Alberta",Table1[income],0)</f>
        <v>0</v>
      </c>
      <c r="BM30">
        <f ca="1">IF(Table1[Area]="Quebec",Table1[income],0)</f>
        <v>0</v>
      </c>
      <c r="BN30">
        <f ca="1">IF(Table1[[#This Row],[Area]]="BC",Table1[[#This Row],[income]],0)</f>
        <v>0</v>
      </c>
      <c r="BO30">
        <f ca="1">IF(Table1[[#This Row],[Area]]="Northwest Ter",Table1[[#This Row],[income]],0)</f>
        <v>0</v>
      </c>
      <c r="BP30">
        <f ca="1">IF(Table1[[#This Row],[Area]]="Newfounland",Table1[[#This Row],[income]],0)</f>
        <v>0</v>
      </c>
      <c r="BQ30">
        <f ca="1">IF(Table1[[#This Row],[Area]]="Manitoba",Table1[[#This Row],[income]],0)</f>
        <v>0</v>
      </c>
      <c r="BR30">
        <f ca="1">IF(Table1[[#This Row],[Area]]="New bruncwick",Table1[[#This Row],[income]],0)</f>
        <v>0</v>
      </c>
      <c r="BS30">
        <f ca="1">IF(Table1[[#This Row],[Area]]="Nunavut",Table1[[#This Row],[income]],0)</f>
        <v>0</v>
      </c>
      <c r="BT30">
        <f ca="1">IF(Table1[[#This Row],[Area]]="Ontario",Table1[[#This Row],[income]],0)</f>
        <v>60027</v>
      </c>
      <c r="BU30">
        <f ca="1">IF(Table1[[#This Row],[Area]]="yukon",Table1[[#This Row],[income]],0)</f>
        <v>0</v>
      </c>
      <c r="BV30">
        <f ca="1">IF(Table1[[#This Row],[Area]]="Prince edward Island",Table1[[#This Row],[income]],0)</f>
        <v>0</v>
      </c>
      <c r="BW30">
        <f ca="1">IF(Table1[[#This Row],[Area]]="Saskatchewan",Table1[[#This Row],[income]],0)</f>
        <v>0</v>
      </c>
      <c r="BX30" s="8">
        <f ca="1">IF(Table1[[#This Row],[Area]]="Nova scotia",Table1[[#This Row],[income]],0)</f>
        <v>0</v>
      </c>
      <c r="BZ30" s="7">
        <f ca="1">IF(Table1[field of work]="health",Table1[income],0)</f>
        <v>0</v>
      </c>
      <c r="CA30">
        <f ca="1">IF(Table1[field of work]="agriculture",Table1[income],0)</f>
        <v>0</v>
      </c>
      <c r="CB30">
        <f ca="1">IF(Table1[[#This Row],[field of work]]="teaching",Table1[[#This Row],[income]],0)</f>
        <v>60027</v>
      </c>
      <c r="CC30">
        <f ca="1">IF(Table1[[#This Row],[field of work]]="IT",Table1[[#This Row],[income]],0)</f>
        <v>0</v>
      </c>
      <c r="CD30">
        <f ca="1">IF(Table1[[#This Row],[field of work]]="construction",Table1[[#This Row],[income]],0)</f>
        <v>0</v>
      </c>
      <c r="CE30" s="8">
        <f ca="1">IF(Table1[[#This Row],[field of work]]="general work ",Table1[[#This Row],[income]],0)</f>
        <v>0</v>
      </c>
      <c r="CH30" s="7">
        <f t="shared" ca="1" si="23"/>
        <v>1</v>
      </c>
      <c r="CI30" s="8"/>
      <c r="CK30" s="7">
        <f ca="1">IF(Table1[[#This Row],[Net worth of person ($)]]&gt;$CM$3,Table1[[#This Row],[age]],0)</f>
        <v>44</v>
      </c>
      <c r="CL30" s="8"/>
    </row>
    <row r="31" spans="2:90" x14ac:dyDescent="0.3">
      <c r="B31">
        <f t="shared" ca="1" si="2"/>
        <v>1</v>
      </c>
      <c r="C31" t="str">
        <f t="shared" ca="1" si="3"/>
        <v>men</v>
      </c>
      <c r="D31">
        <f t="shared" ca="1" si="4"/>
        <v>43</v>
      </c>
      <c r="E31">
        <f t="shared" ca="1" si="5"/>
        <v>4</v>
      </c>
      <c r="F31" t="str">
        <f t="shared" ca="1" si="6"/>
        <v>IT</v>
      </c>
      <c r="G31">
        <f t="shared" ca="1" si="7"/>
        <v>5</v>
      </c>
      <c r="H31" t="str">
        <f t="shared" ca="1" si="8"/>
        <v>Other</v>
      </c>
      <c r="I31">
        <f t="shared" ca="1" si="9"/>
        <v>1</v>
      </c>
      <c r="J31">
        <f t="shared" ca="1" si="0"/>
        <v>1</v>
      </c>
      <c r="K31">
        <f t="shared" ca="1" si="10"/>
        <v>47685</v>
      </c>
      <c r="L31">
        <f t="shared" ca="1" si="11"/>
        <v>5</v>
      </c>
      <c r="M31" t="str">
        <f t="shared" ca="1" si="12"/>
        <v>Nunavut</v>
      </c>
      <c r="N31">
        <f t="shared" ca="1" si="24"/>
        <v>238425</v>
      </c>
      <c r="O31">
        <f t="shared" ca="1" si="14"/>
        <v>121340.16115681615</v>
      </c>
      <c r="P31">
        <f t="shared" ca="1" si="25"/>
        <v>15945.080164018616</v>
      </c>
      <c r="Q31">
        <f t="shared" ca="1" si="16"/>
        <v>1304</v>
      </c>
      <c r="R31">
        <f t="shared" ca="1" si="26"/>
        <v>78068.739152682989</v>
      </c>
      <c r="S31">
        <f t="shared" ca="1" si="27"/>
        <v>38251.123909102731</v>
      </c>
      <c r="T31">
        <f t="shared" ca="1" si="28"/>
        <v>292621.20407312136</v>
      </c>
      <c r="U31">
        <f t="shared" ca="1" si="29"/>
        <v>200712.90030949912</v>
      </c>
      <c r="V31">
        <f t="shared" ca="1" si="30"/>
        <v>91908.303763622243</v>
      </c>
      <c r="X31" s="3">
        <f ca="1">IF(Table1[[#This Row],[gender]]="men",1,0)</f>
        <v>1</v>
      </c>
      <c r="Y31" s="3">
        <f ca="1">IF(Table1[[#This Row],[gender]]="women",1,0)</f>
        <v>0</v>
      </c>
      <c r="Z31" s="3"/>
      <c r="AA31" s="3"/>
      <c r="AB31" s="3"/>
      <c r="AC31" s="3"/>
      <c r="AD31" s="3"/>
      <c r="AE31" s="3"/>
      <c r="AF31" s="3"/>
      <c r="AG31" s="3"/>
      <c r="AH31" s="3"/>
      <c r="AJ31" s="17"/>
      <c r="AL31" s="7">
        <f ca="1">IF(Table1[[#This Row],[field of work]]="health",1,0)</f>
        <v>0</v>
      </c>
      <c r="AM31">
        <f ca="1">IF(Table1[[#This Row],[field of work]]="general work ",1,0)</f>
        <v>0</v>
      </c>
      <c r="AN31">
        <f ca="1">IF(Table1[[#This Row],[field of work]]="agriculture",1,0)</f>
        <v>0</v>
      </c>
      <c r="AO31">
        <f ca="1">IF(Table1[[#This Row],[field of work]]="teaching",1,0)</f>
        <v>0</v>
      </c>
      <c r="AP31">
        <f ca="1">IF(Table1[[#This Row],[field of work]]="IT",1,0)</f>
        <v>1</v>
      </c>
      <c r="AQ31" s="8">
        <f ca="1">IF(Table1[[#This Row],[field of work]]="construction",1,0)</f>
        <v>0</v>
      </c>
      <c r="AS31" s="7"/>
      <c r="AX31" s="8"/>
      <c r="AZ31" s="7"/>
      <c r="BA31" s="8"/>
      <c r="BB31" s="105">
        <f ca="1">Table1[[#This Row],[Cars Value ]]/Table1[[#This Row],[cars]]</f>
        <v>15945.080164018616</v>
      </c>
      <c r="BC31" s="8"/>
      <c r="BD31" s="7">
        <f ca="1">IF(Table1[Values of debts]&gt;$BE$6,1,0)</f>
        <v>1</v>
      </c>
      <c r="BE31" s="8"/>
      <c r="BF31" s="17"/>
      <c r="BG31" s="20">
        <f ca="1">Table1[[#This Row],[mortage left]]/Table1[[#This Row],[value of house]]</f>
        <v>0.50892381737156822</v>
      </c>
      <c r="BH31">
        <f t="shared" ca="1" si="22"/>
        <v>0</v>
      </c>
      <c r="BI31" s="8"/>
      <c r="BJ31" s="17"/>
      <c r="BL31" s="7">
        <f ca="1">IF(Table1[Area]="Alberta",Table1[income],0)</f>
        <v>0</v>
      </c>
      <c r="BM31">
        <f ca="1">IF(Table1[Area]="Quebec",Table1[income],0)</f>
        <v>0</v>
      </c>
      <c r="BN31">
        <f ca="1">IF(Table1[[#This Row],[Area]]="BC",Table1[[#This Row],[income]],0)</f>
        <v>0</v>
      </c>
      <c r="BO31">
        <f ca="1">IF(Table1[[#This Row],[Area]]="Northwest Ter",Table1[[#This Row],[income]],0)</f>
        <v>0</v>
      </c>
      <c r="BP31">
        <f ca="1">IF(Table1[[#This Row],[Area]]="Newfounland",Table1[[#This Row],[income]],0)</f>
        <v>0</v>
      </c>
      <c r="BQ31">
        <f ca="1">IF(Table1[[#This Row],[Area]]="Manitoba",Table1[[#This Row],[income]],0)</f>
        <v>0</v>
      </c>
      <c r="BR31">
        <f ca="1">IF(Table1[[#This Row],[Area]]="New bruncwick",Table1[[#This Row],[income]],0)</f>
        <v>0</v>
      </c>
      <c r="BS31">
        <f ca="1">IF(Table1[[#This Row],[Area]]="Nunavut",Table1[[#This Row],[income]],0)</f>
        <v>47685</v>
      </c>
      <c r="BT31">
        <f ca="1">IF(Table1[[#This Row],[Area]]="Ontario",Table1[[#This Row],[income]],0)</f>
        <v>0</v>
      </c>
      <c r="BU31">
        <f ca="1">IF(Table1[[#This Row],[Area]]="yukon",Table1[[#This Row],[income]],0)</f>
        <v>0</v>
      </c>
      <c r="BV31">
        <f ca="1">IF(Table1[[#This Row],[Area]]="Prince edward Island",Table1[[#This Row],[income]],0)</f>
        <v>0</v>
      </c>
      <c r="BW31">
        <f ca="1">IF(Table1[[#This Row],[Area]]="Saskatchewan",Table1[[#This Row],[income]],0)</f>
        <v>0</v>
      </c>
      <c r="BX31" s="8">
        <f ca="1">IF(Table1[[#This Row],[Area]]="Nova scotia",Table1[[#This Row],[income]],0)</f>
        <v>0</v>
      </c>
      <c r="BZ31" s="7">
        <f ca="1">IF(Table1[field of work]="health",Table1[income],0)</f>
        <v>0</v>
      </c>
      <c r="CA31">
        <f ca="1">IF(Table1[field of work]="agriculture",Table1[income],0)</f>
        <v>0</v>
      </c>
      <c r="CB31">
        <f ca="1">IF(Table1[[#This Row],[field of work]]="teaching",Table1[[#This Row],[income]],0)</f>
        <v>0</v>
      </c>
      <c r="CC31">
        <f ca="1">IF(Table1[[#This Row],[field of work]]="IT",Table1[[#This Row],[income]],0)</f>
        <v>47685</v>
      </c>
      <c r="CD31">
        <f ca="1">IF(Table1[[#This Row],[field of work]]="construction",Table1[[#This Row],[income]],0)</f>
        <v>0</v>
      </c>
      <c r="CE31" s="8">
        <f ca="1">IF(Table1[[#This Row],[field of work]]="general work ",Table1[[#This Row],[income]],0)</f>
        <v>0</v>
      </c>
      <c r="CH31" s="7">
        <f t="shared" ca="1" si="23"/>
        <v>1</v>
      </c>
      <c r="CI31" s="8"/>
      <c r="CK31" s="7">
        <f ca="1">IF(Table1[[#This Row],[Net worth of person ($)]]&gt;$CM$3,Table1[[#This Row],[age]],0)</f>
        <v>43</v>
      </c>
      <c r="CL31" s="8"/>
    </row>
    <row r="32" spans="2:90" x14ac:dyDescent="0.3">
      <c r="B32">
        <f t="shared" ca="1" si="2"/>
        <v>2</v>
      </c>
      <c r="C32" t="str">
        <f t="shared" ca="1" si="3"/>
        <v>women</v>
      </c>
      <c r="D32">
        <f t="shared" ca="1" si="4"/>
        <v>35</v>
      </c>
      <c r="E32">
        <f t="shared" ca="1" si="5"/>
        <v>3</v>
      </c>
      <c r="F32" t="str">
        <f t="shared" ca="1" si="6"/>
        <v>teaching</v>
      </c>
      <c r="G32">
        <f t="shared" ca="1" si="7"/>
        <v>5</v>
      </c>
      <c r="H32" t="str">
        <f t="shared" ca="1" si="8"/>
        <v>Other</v>
      </c>
      <c r="I32">
        <f t="shared" ca="1" si="9"/>
        <v>0</v>
      </c>
      <c r="J32">
        <f t="shared" ca="1" si="0"/>
        <v>1</v>
      </c>
      <c r="K32">
        <f t="shared" ca="1" si="10"/>
        <v>48154</v>
      </c>
      <c r="L32">
        <f t="shared" ca="1" si="11"/>
        <v>2</v>
      </c>
      <c r="M32" t="str">
        <f t="shared" ca="1" si="12"/>
        <v>BC</v>
      </c>
      <c r="N32">
        <f t="shared" ca="1" si="24"/>
        <v>144462</v>
      </c>
      <c r="O32">
        <f t="shared" ca="1" si="14"/>
        <v>97624.146509536455</v>
      </c>
      <c r="P32">
        <f t="shared" ca="1" si="25"/>
        <v>47261.619603309016</v>
      </c>
      <c r="Q32">
        <f t="shared" ca="1" si="16"/>
        <v>44178</v>
      </c>
      <c r="R32">
        <f t="shared" ca="1" si="26"/>
        <v>27779.782342765375</v>
      </c>
      <c r="S32">
        <f t="shared" ca="1" si="27"/>
        <v>25247.760008904883</v>
      </c>
      <c r="T32">
        <f t="shared" ca="1" si="28"/>
        <v>216971.3796122139</v>
      </c>
      <c r="U32">
        <f t="shared" ca="1" si="29"/>
        <v>169581.92885230182</v>
      </c>
      <c r="V32">
        <f t="shared" ca="1" si="30"/>
        <v>47389.450759912084</v>
      </c>
      <c r="X32" s="3">
        <f ca="1">IF(Table1[[#This Row],[gender]]="men",1,0)</f>
        <v>0</v>
      </c>
      <c r="Y32" s="3">
        <f ca="1">IF(Table1[[#This Row],[gender]]="women",1,0)</f>
        <v>1</v>
      </c>
      <c r="Z32" s="3"/>
      <c r="AA32" s="3"/>
      <c r="AB32" s="3"/>
      <c r="AC32" s="3"/>
      <c r="AD32" s="3"/>
      <c r="AE32" s="3"/>
      <c r="AF32" s="3"/>
      <c r="AG32" s="3"/>
      <c r="AH32" s="3"/>
      <c r="AJ32" s="17"/>
      <c r="AL32" s="7">
        <f ca="1">IF(Table1[[#This Row],[field of work]]="health",1,0)</f>
        <v>0</v>
      </c>
      <c r="AM32">
        <f ca="1">IF(Table1[[#This Row],[field of work]]="general work ",1,0)</f>
        <v>0</v>
      </c>
      <c r="AN32">
        <f ca="1">IF(Table1[[#This Row],[field of work]]="agriculture",1,0)</f>
        <v>0</v>
      </c>
      <c r="AO32">
        <f ca="1">IF(Table1[[#This Row],[field of work]]="teaching",1,0)</f>
        <v>1</v>
      </c>
      <c r="AP32">
        <f ca="1">IF(Table1[[#This Row],[field of work]]="IT",1,0)</f>
        <v>0</v>
      </c>
      <c r="AQ32" s="8">
        <f ca="1">IF(Table1[[#This Row],[field of work]]="construction",1,0)</f>
        <v>0</v>
      </c>
      <c r="AS32" s="7"/>
      <c r="AX32" s="8"/>
      <c r="AZ32" s="7"/>
      <c r="BA32" s="8"/>
      <c r="BB32" s="105">
        <f ca="1">Table1[[#This Row],[Cars Value ]]/Table1[[#This Row],[cars]]</f>
        <v>47261.619603309016</v>
      </c>
      <c r="BC32" s="8"/>
      <c r="BD32" s="7">
        <f ca="1">IF(Table1[Values of debts]&gt;$BE$6,1,0)</f>
        <v>1</v>
      </c>
      <c r="BE32" s="8"/>
      <c r="BF32" s="17"/>
      <c r="BG32" s="20">
        <f ca="1">Table1[[#This Row],[mortage left]]/Table1[[#This Row],[value of house]]</f>
        <v>0.67577734289665414</v>
      </c>
      <c r="BH32">
        <f t="shared" ca="1" si="22"/>
        <v>0</v>
      </c>
      <c r="BI32" s="8"/>
      <c r="BJ32" s="17"/>
      <c r="BL32" s="7">
        <f ca="1">IF(Table1[Area]="Alberta",Table1[income],0)</f>
        <v>0</v>
      </c>
      <c r="BM32">
        <f ca="1">IF(Table1[Area]="Quebec",Table1[income],0)</f>
        <v>0</v>
      </c>
      <c r="BN32">
        <f ca="1">IF(Table1[[#This Row],[Area]]="BC",Table1[[#This Row],[income]],0)</f>
        <v>48154</v>
      </c>
      <c r="BO32">
        <f ca="1">IF(Table1[[#This Row],[Area]]="Northwest Ter",Table1[[#This Row],[income]],0)</f>
        <v>0</v>
      </c>
      <c r="BP32">
        <f ca="1">IF(Table1[[#This Row],[Area]]="Newfounland",Table1[[#This Row],[income]],0)</f>
        <v>0</v>
      </c>
      <c r="BQ32">
        <f ca="1">IF(Table1[[#This Row],[Area]]="Manitoba",Table1[[#This Row],[income]],0)</f>
        <v>0</v>
      </c>
      <c r="BR32">
        <f ca="1">IF(Table1[[#This Row],[Area]]="New bruncwick",Table1[[#This Row],[income]],0)</f>
        <v>0</v>
      </c>
      <c r="BS32">
        <f ca="1">IF(Table1[[#This Row],[Area]]="Nunavut",Table1[[#This Row],[income]],0)</f>
        <v>0</v>
      </c>
      <c r="BT32">
        <f ca="1">IF(Table1[[#This Row],[Area]]="Ontario",Table1[[#This Row],[income]],0)</f>
        <v>0</v>
      </c>
      <c r="BU32">
        <f ca="1">IF(Table1[[#This Row],[Area]]="yukon",Table1[[#This Row],[income]],0)</f>
        <v>0</v>
      </c>
      <c r="BV32">
        <f ca="1">IF(Table1[[#This Row],[Area]]="Prince edward Island",Table1[[#This Row],[income]],0)</f>
        <v>0</v>
      </c>
      <c r="BW32">
        <f ca="1">IF(Table1[[#This Row],[Area]]="Saskatchewan",Table1[[#This Row],[income]],0)</f>
        <v>0</v>
      </c>
      <c r="BX32" s="8">
        <f ca="1">IF(Table1[[#This Row],[Area]]="Nova scotia",Table1[[#This Row],[income]],0)</f>
        <v>0</v>
      </c>
      <c r="BZ32" s="7">
        <f ca="1">IF(Table1[field of work]="health",Table1[income],0)</f>
        <v>0</v>
      </c>
      <c r="CA32">
        <f ca="1">IF(Table1[field of work]="agriculture",Table1[income],0)</f>
        <v>0</v>
      </c>
      <c r="CB32">
        <f ca="1">IF(Table1[[#This Row],[field of work]]="teaching",Table1[[#This Row],[income]],0)</f>
        <v>48154</v>
      </c>
      <c r="CC32">
        <f ca="1">IF(Table1[[#This Row],[field of work]]="IT",Table1[[#This Row],[income]],0)</f>
        <v>0</v>
      </c>
      <c r="CD32">
        <f ca="1">IF(Table1[[#This Row],[field of work]]="construction",Table1[[#This Row],[income]],0)</f>
        <v>0</v>
      </c>
      <c r="CE32" s="8">
        <f ca="1">IF(Table1[[#This Row],[field of work]]="general work ",Table1[[#This Row],[income]],0)</f>
        <v>0</v>
      </c>
      <c r="CH32" s="7">
        <f t="shared" ca="1" si="23"/>
        <v>1</v>
      </c>
      <c r="CI32" s="8"/>
      <c r="CK32" s="7">
        <f ca="1">IF(Table1[[#This Row],[Net worth of person ($)]]&gt;$CM$3,Table1[[#This Row],[age]],0)</f>
        <v>35</v>
      </c>
      <c r="CL32" s="8"/>
    </row>
    <row r="33" spans="2:90" x14ac:dyDescent="0.3">
      <c r="B33">
        <f t="shared" ca="1" si="2"/>
        <v>1</v>
      </c>
      <c r="C33" t="str">
        <f t="shared" ca="1" si="3"/>
        <v>men</v>
      </c>
      <c r="D33">
        <f t="shared" ca="1" si="4"/>
        <v>41</v>
      </c>
      <c r="E33">
        <f t="shared" ca="1" si="5"/>
        <v>1</v>
      </c>
      <c r="F33" t="str">
        <f t="shared" ca="1" si="6"/>
        <v>health</v>
      </c>
      <c r="G33">
        <f t="shared" ca="1" si="7"/>
        <v>3</v>
      </c>
      <c r="H33" t="str">
        <f t="shared" ca="1" si="8"/>
        <v>University</v>
      </c>
      <c r="I33">
        <f t="shared" ca="1" si="9"/>
        <v>3</v>
      </c>
      <c r="J33">
        <f t="shared" ca="1" si="0"/>
        <v>2</v>
      </c>
      <c r="K33">
        <f t="shared" ca="1" si="10"/>
        <v>42370</v>
      </c>
      <c r="L33">
        <f t="shared" ca="1" si="11"/>
        <v>4</v>
      </c>
      <c r="M33" t="str">
        <f t="shared" ca="1" si="12"/>
        <v>Alberta</v>
      </c>
      <c r="N33">
        <f t="shared" ca="1" si="24"/>
        <v>254220</v>
      </c>
      <c r="O33">
        <f t="shared" ca="1" si="14"/>
        <v>175883.65562153657</v>
      </c>
      <c r="P33">
        <f t="shared" ca="1" si="25"/>
        <v>71125.248599161278</v>
      </c>
      <c r="Q33">
        <f t="shared" ca="1" si="16"/>
        <v>25885</v>
      </c>
      <c r="R33">
        <f t="shared" ca="1" si="26"/>
        <v>8265.8748938416647</v>
      </c>
      <c r="S33">
        <f t="shared" ca="1" si="27"/>
        <v>11143.846471088771</v>
      </c>
      <c r="T33">
        <f t="shared" ca="1" si="28"/>
        <v>336489.09507025004</v>
      </c>
      <c r="U33">
        <f t="shared" ca="1" si="29"/>
        <v>210034.53051537822</v>
      </c>
      <c r="V33">
        <f t="shared" ca="1" si="30"/>
        <v>126454.56455487182</v>
      </c>
      <c r="X33" s="3">
        <f ca="1">IF(Table1[[#This Row],[gender]]="men",1,0)</f>
        <v>1</v>
      </c>
      <c r="Y33" s="3">
        <f ca="1">IF(Table1[[#This Row],[gender]]="women",1,0)</f>
        <v>0</v>
      </c>
      <c r="Z33" s="3"/>
      <c r="AA33" s="3"/>
      <c r="AB33" s="3"/>
      <c r="AC33" s="3"/>
      <c r="AD33" s="3"/>
      <c r="AE33" s="3"/>
      <c r="AF33" s="3"/>
      <c r="AG33" s="3"/>
      <c r="AH33" s="3"/>
      <c r="AJ33" s="17"/>
      <c r="AL33" s="7">
        <f ca="1">IF(Table1[[#This Row],[field of work]]="health",1,0)</f>
        <v>1</v>
      </c>
      <c r="AM33">
        <f ca="1">IF(Table1[[#This Row],[field of work]]="general work ",1,0)</f>
        <v>0</v>
      </c>
      <c r="AN33">
        <f ca="1">IF(Table1[[#This Row],[field of work]]="agriculture",1,0)</f>
        <v>0</v>
      </c>
      <c r="AO33">
        <f ca="1">IF(Table1[[#This Row],[field of work]]="teaching",1,0)</f>
        <v>0</v>
      </c>
      <c r="AP33">
        <f ca="1">IF(Table1[[#This Row],[field of work]]="IT",1,0)</f>
        <v>0</v>
      </c>
      <c r="AQ33" s="8">
        <f ca="1">IF(Table1[[#This Row],[field of work]]="construction",1,0)</f>
        <v>0</v>
      </c>
      <c r="AS33" s="7"/>
      <c r="AX33" s="8"/>
      <c r="AZ33" s="7"/>
      <c r="BA33" s="8"/>
      <c r="BB33" s="105">
        <f ca="1">Table1[[#This Row],[Cars Value ]]/Table1[[#This Row],[cars]]</f>
        <v>35562.624299580639</v>
      </c>
      <c r="BC33" s="8"/>
      <c r="BD33" s="7">
        <f ca="1">IF(Table1[Values of debts]&gt;$BE$6,1,0)</f>
        <v>1</v>
      </c>
      <c r="BE33" s="8"/>
      <c r="BF33" s="17"/>
      <c r="BG33" s="20">
        <f ca="1">Table1[[#This Row],[mortage left]]/Table1[[#This Row],[value of house]]</f>
        <v>0.69185609165894335</v>
      </c>
      <c r="BH33">
        <f t="shared" ca="1" si="22"/>
        <v>0</v>
      </c>
      <c r="BI33" s="8"/>
      <c r="BJ33" s="17"/>
      <c r="BL33" s="7">
        <f ca="1">IF(Table1[Area]="Alberta",Table1[income],0)</f>
        <v>42370</v>
      </c>
      <c r="BM33">
        <f ca="1">IF(Table1[Area]="Quebec",Table1[income],0)</f>
        <v>0</v>
      </c>
      <c r="BN33">
        <f ca="1">IF(Table1[[#This Row],[Area]]="BC",Table1[[#This Row],[income]],0)</f>
        <v>0</v>
      </c>
      <c r="BO33">
        <f ca="1">IF(Table1[[#This Row],[Area]]="Northwest Ter",Table1[[#This Row],[income]],0)</f>
        <v>0</v>
      </c>
      <c r="BP33">
        <f ca="1">IF(Table1[[#This Row],[Area]]="Newfounland",Table1[[#This Row],[income]],0)</f>
        <v>0</v>
      </c>
      <c r="BQ33">
        <f ca="1">IF(Table1[[#This Row],[Area]]="Manitoba",Table1[[#This Row],[income]],0)</f>
        <v>0</v>
      </c>
      <c r="BR33">
        <f ca="1">IF(Table1[[#This Row],[Area]]="New bruncwick",Table1[[#This Row],[income]],0)</f>
        <v>0</v>
      </c>
      <c r="BS33">
        <f ca="1">IF(Table1[[#This Row],[Area]]="Nunavut",Table1[[#This Row],[income]],0)</f>
        <v>0</v>
      </c>
      <c r="BT33">
        <f ca="1">IF(Table1[[#This Row],[Area]]="Ontario",Table1[[#This Row],[income]],0)</f>
        <v>0</v>
      </c>
      <c r="BU33">
        <f ca="1">IF(Table1[[#This Row],[Area]]="yukon",Table1[[#This Row],[income]],0)</f>
        <v>0</v>
      </c>
      <c r="BV33">
        <f ca="1">IF(Table1[[#This Row],[Area]]="Prince edward Island",Table1[[#This Row],[income]],0)</f>
        <v>0</v>
      </c>
      <c r="BW33">
        <f ca="1">IF(Table1[[#This Row],[Area]]="Saskatchewan",Table1[[#This Row],[income]],0)</f>
        <v>0</v>
      </c>
      <c r="BX33" s="8">
        <f ca="1">IF(Table1[[#This Row],[Area]]="Nova scotia",Table1[[#This Row],[income]],0)</f>
        <v>0</v>
      </c>
      <c r="BZ33" s="7">
        <f ca="1">IF(Table1[field of work]="health",Table1[income],0)</f>
        <v>42370</v>
      </c>
      <c r="CA33">
        <f ca="1">IF(Table1[field of work]="agriculture",Table1[income],0)</f>
        <v>0</v>
      </c>
      <c r="CB33">
        <f ca="1">IF(Table1[[#This Row],[field of work]]="teaching",Table1[[#This Row],[income]],0)</f>
        <v>0</v>
      </c>
      <c r="CC33">
        <f ca="1">IF(Table1[[#This Row],[field of work]]="IT",Table1[[#This Row],[income]],0)</f>
        <v>0</v>
      </c>
      <c r="CD33">
        <f ca="1">IF(Table1[[#This Row],[field of work]]="construction",Table1[[#This Row],[income]],0)</f>
        <v>0</v>
      </c>
      <c r="CE33" s="8">
        <f ca="1">IF(Table1[[#This Row],[field of work]]="general work ",Table1[[#This Row],[income]],0)</f>
        <v>0</v>
      </c>
      <c r="CH33" s="7">
        <f t="shared" ca="1" si="23"/>
        <v>1</v>
      </c>
      <c r="CI33" s="8"/>
      <c r="CK33" s="7">
        <f ca="1">IF(Table1[[#This Row],[Net worth of person ($)]]&gt;$CM$3,Table1[[#This Row],[age]],0)</f>
        <v>41</v>
      </c>
      <c r="CL33" s="8"/>
    </row>
    <row r="34" spans="2:90" x14ac:dyDescent="0.3">
      <c r="B34">
        <f t="shared" ca="1" si="2"/>
        <v>2</v>
      </c>
      <c r="C34" t="str">
        <f t="shared" ca="1" si="3"/>
        <v>women</v>
      </c>
      <c r="D34">
        <f t="shared" ca="1" si="4"/>
        <v>29</v>
      </c>
      <c r="E34">
        <f t="shared" ca="1" si="5"/>
        <v>2</v>
      </c>
      <c r="F34" t="str">
        <f t="shared" ca="1" si="6"/>
        <v>construction</v>
      </c>
      <c r="G34">
        <f t="shared" ca="1" si="7"/>
        <v>5</v>
      </c>
      <c r="H34" t="str">
        <f t="shared" ca="1" si="8"/>
        <v>Other</v>
      </c>
      <c r="I34">
        <f t="shared" ca="1" si="9"/>
        <v>1</v>
      </c>
      <c r="J34">
        <f t="shared" ca="1" si="0"/>
        <v>2</v>
      </c>
      <c r="K34">
        <f t="shared" ca="1" si="10"/>
        <v>49781</v>
      </c>
      <c r="L34">
        <f t="shared" ca="1" si="11"/>
        <v>3</v>
      </c>
      <c r="M34" t="str">
        <f t="shared" ca="1" si="12"/>
        <v>Northwest Ter</v>
      </c>
      <c r="N34">
        <f t="shared" ca="1" si="24"/>
        <v>298686</v>
      </c>
      <c r="O34">
        <f t="shared" ca="1" si="14"/>
        <v>54421.945636092547</v>
      </c>
      <c r="P34">
        <f t="shared" ca="1" si="25"/>
        <v>65797.945082117571</v>
      </c>
      <c r="Q34">
        <f t="shared" ca="1" si="16"/>
        <v>16039</v>
      </c>
      <c r="R34">
        <f t="shared" ca="1" si="26"/>
        <v>11177.834342070286</v>
      </c>
      <c r="S34">
        <f t="shared" ca="1" si="27"/>
        <v>65104.187802716551</v>
      </c>
      <c r="T34">
        <f t="shared" ca="1" si="28"/>
        <v>429588.13288483414</v>
      </c>
      <c r="U34">
        <f t="shared" ca="1" si="29"/>
        <v>81638.779978162827</v>
      </c>
      <c r="V34">
        <f t="shared" ca="1" si="30"/>
        <v>347949.35290667129</v>
      </c>
      <c r="X34" s="3">
        <f ca="1">IF(Table1[[#This Row],[gender]]="men",1,0)</f>
        <v>0</v>
      </c>
      <c r="Y34" s="3">
        <f ca="1">IF(Table1[[#This Row],[gender]]="women",1,0)</f>
        <v>1</v>
      </c>
      <c r="Z34" s="3"/>
      <c r="AA34" s="3"/>
      <c r="AB34" s="3"/>
      <c r="AC34" s="3"/>
      <c r="AD34" s="3"/>
      <c r="AE34" s="3"/>
      <c r="AF34" s="3"/>
      <c r="AG34" s="3"/>
      <c r="AH34" s="3"/>
      <c r="AJ34" s="17"/>
      <c r="AL34" s="7">
        <f ca="1">IF(Table1[[#This Row],[field of work]]="health",1,0)</f>
        <v>0</v>
      </c>
      <c r="AM34">
        <f ca="1">IF(Table1[[#This Row],[field of work]]="general work ",1,0)</f>
        <v>0</v>
      </c>
      <c r="AN34">
        <f ca="1">IF(Table1[[#This Row],[field of work]]="agriculture",1,0)</f>
        <v>0</v>
      </c>
      <c r="AO34">
        <f ca="1">IF(Table1[[#This Row],[field of work]]="teaching",1,0)</f>
        <v>0</v>
      </c>
      <c r="AP34">
        <f ca="1">IF(Table1[[#This Row],[field of work]]="IT",1,0)</f>
        <v>0</v>
      </c>
      <c r="AQ34" s="8">
        <f ca="1">IF(Table1[[#This Row],[field of work]]="construction",1,0)</f>
        <v>1</v>
      </c>
      <c r="AS34" s="7"/>
      <c r="AX34" s="8"/>
      <c r="AZ34" s="7"/>
      <c r="BA34" s="8"/>
      <c r="BB34" s="105">
        <f ca="1">Table1[[#This Row],[Cars Value ]]/Table1[[#This Row],[cars]]</f>
        <v>32898.972541058785</v>
      </c>
      <c r="BC34" s="8"/>
      <c r="BD34" s="7">
        <f ca="1">IF(Table1[Values of debts]&gt;$BE$6,1,0)</f>
        <v>0</v>
      </c>
      <c r="BE34" s="8"/>
      <c r="BF34" s="17"/>
      <c r="BG34" s="20">
        <f ca="1">Table1[[#This Row],[mortage left]]/Table1[[#This Row],[value of house]]</f>
        <v>0.18220454134473174</v>
      </c>
      <c r="BH34">
        <f t="shared" ca="1" si="22"/>
        <v>1</v>
      </c>
      <c r="BI34" s="8"/>
      <c r="BJ34" s="17"/>
      <c r="BL34" s="7">
        <f ca="1">IF(Table1[Area]="Alberta",Table1[income],0)</f>
        <v>0</v>
      </c>
      <c r="BM34">
        <f ca="1">IF(Table1[Area]="Quebec",Table1[income],0)</f>
        <v>0</v>
      </c>
      <c r="BN34">
        <f ca="1">IF(Table1[[#This Row],[Area]]="BC",Table1[[#This Row],[income]],0)</f>
        <v>0</v>
      </c>
      <c r="BO34">
        <f ca="1">IF(Table1[[#This Row],[Area]]="Northwest Ter",Table1[[#This Row],[income]],0)</f>
        <v>49781</v>
      </c>
      <c r="BP34">
        <f ca="1">IF(Table1[[#This Row],[Area]]="Newfounland",Table1[[#This Row],[income]],0)</f>
        <v>0</v>
      </c>
      <c r="BQ34">
        <f ca="1">IF(Table1[[#This Row],[Area]]="Manitoba",Table1[[#This Row],[income]],0)</f>
        <v>0</v>
      </c>
      <c r="BR34">
        <f ca="1">IF(Table1[[#This Row],[Area]]="New bruncwick",Table1[[#This Row],[income]],0)</f>
        <v>0</v>
      </c>
      <c r="BS34">
        <f ca="1">IF(Table1[[#This Row],[Area]]="Nunavut",Table1[[#This Row],[income]],0)</f>
        <v>0</v>
      </c>
      <c r="BT34">
        <f ca="1">IF(Table1[[#This Row],[Area]]="Ontario",Table1[[#This Row],[income]],0)</f>
        <v>0</v>
      </c>
      <c r="BU34">
        <f ca="1">IF(Table1[[#This Row],[Area]]="yukon",Table1[[#This Row],[income]],0)</f>
        <v>0</v>
      </c>
      <c r="BV34">
        <f ca="1">IF(Table1[[#This Row],[Area]]="Prince edward Island",Table1[[#This Row],[income]],0)</f>
        <v>0</v>
      </c>
      <c r="BW34">
        <f ca="1">IF(Table1[[#This Row],[Area]]="Saskatchewan",Table1[[#This Row],[income]],0)</f>
        <v>0</v>
      </c>
      <c r="BX34" s="8">
        <f ca="1">IF(Table1[[#This Row],[Area]]="Nova scotia",Table1[[#This Row],[income]],0)</f>
        <v>0</v>
      </c>
      <c r="BZ34" s="7">
        <f ca="1">IF(Table1[field of work]="health",Table1[income],0)</f>
        <v>0</v>
      </c>
      <c r="CA34">
        <f ca="1">IF(Table1[field of work]="agriculture",Table1[income],0)</f>
        <v>0</v>
      </c>
      <c r="CB34">
        <f ca="1">IF(Table1[[#This Row],[field of work]]="teaching",Table1[[#This Row],[income]],0)</f>
        <v>0</v>
      </c>
      <c r="CC34">
        <f ca="1">IF(Table1[[#This Row],[field of work]]="IT",Table1[[#This Row],[income]],0)</f>
        <v>0</v>
      </c>
      <c r="CD34">
        <f ca="1">IF(Table1[[#This Row],[field of work]]="construction",Table1[[#This Row],[income]],0)</f>
        <v>49781</v>
      </c>
      <c r="CE34" s="8">
        <f ca="1">IF(Table1[[#This Row],[field of work]]="general work ",Table1[[#This Row],[income]],0)</f>
        <v>0</v>
      </c>
      <c r="CH34" s="7">
        <f t="shared" ca="1" si="23"/>
        <v>1</v>
      </c>
      <c r="CI34" s="8"/>
      <c r="CK34" s="7">
        <f ca="1">IF(Table1[[#This Row],[Net worth of person ($)]]&gt;$CM$3,Table1[[#This Row],[age]],0)</f>
        <v>29</v>
      </c>
      <c r="CL34" s="8"/>
    </row>
    <row r="35" spans="2:90" x14ac:dyDescent="0.3">
      <c r="B35">
        <f t="shared" ca="1" si="2"/>
        <v>2</v>
      </c>
      <c r="C35" t="str">
        <f t="shared" ca="1" si="3"/>
        <v>women</v>
      </c>
      <c r="D35">
        <f t="shared" ca="1" si="4"/>
        <v>36</v>
      </c>
      <c r="E35">
        <f t="shared" ca="1" si="5"/>
        <v>3</v>
      </c>
      <c r="F35" t="str">
        <f t="shared" ca="1" si="6"/>
        <v>teaching</v>
      </c>
      <c r="G35">
        <f t="shared" ca="1" si="7"/>
        <v>5</v>
      </c>
      <c r="H35" t="str">
        <f t="shared" ca="1" si="8"/>
        <v>Other</v>
      </c>
      <c r="I35">
        <f t="shared" ca="1" si="9"/>
        <v>0</v>
      </c>
      <c r="J35">
        <f t="shared" ca="1" si="0"/>
        <v>2</v>
      </c>
      <c r="K35">
        <f t="shared" ca="1" si="10"/>
        <v>71441</v>
      </c>
      <c r="L35">
        <f t="shared" ca="1" si="11"/>
        <v>5</v>
      </c>
      <c r="M35" t="str">
        <f t="shared" ca="1" si="12"/>
        <v>Nunavut</v>
      </c>
      <c r="N35">
        <f t="shared" ca="1" si="24"/>
        <v>214323</v>
      </c>
      <c r="O35">
        <f t="shared" ca="1" si="14"/>
        <v>30079.648560092035</v>
      </c>
      <c r="P35">
        <f t="shared" ca="1" si="25"/>
        <v>72270.231371023721</v>
      </c>
      <c r="Q35">
        <f t="shared" ca="1" si="16"/>
        <v>27811</v>
      </c>
      <c r="R35">
        <f t="shared" ca="1" si="26"/>
        <v>80510.719876003408</v>
      </c>
      <c r="S35">
        <f t="shared" ca="1" si="27"/>
        <v>49326.452638324561</v>
      </c>
      <c r="T35">
        <f t="shared" ca="1" si="28"/>
        <v>335919.68400934828</v>
      </c>
      <c r="U35">
        <f t="shared" ca="1" si="29"/>
        <v>138401.36843609545</v>
      </c>
      <c r="V35">
        <f t="shared" ca="1" si="30"/>
        <v>197518.31557325282</v>
      </c>
      <c r="X35" s="3">
        <f ca="1">IF(Table1[[#This Row],[gender]]="men",1,0)</f>
        <v>0</v>
      </c>
      <c r="Y35" s="3">
        <f ca="1">IF(Table1[[#This Row],[gender]]="women",1,0)</f>
        <v>1</v>
      </c>
      <c r="Z35" s="3"/>
      <c r="AA35" s="3"/>
      <c r="AB35" s="3"/>
      <c r="AC35" s="3"/>
      <c r="AD35" s="3"/>
      <c r="AE35" s="3"/>
      <c r="AF35" s="3"/>
      <c r="AG35" s="3"/>
      <c r="AH35" s="3"/>
      <c r="AJ35" s="17"/>
      <c r="AL35" s="7">
        <f ca="1">IF(Table1[[#This Row],[field of work]]="health",1,0)</f>
        <v>0</v>
      </c>
      <c r="AM35">
        <f ca="1">IF(Table1[[#This Row],[field of work]]="general work ",1,0)</f>
        <v>0</v>
      </c>
      <c r="AN35">
        <f ca="1">IF(Table1[[#This Row],[field of work]]="agriculture",1,0)</f>
        <v>0</v>
      </c>
      <c r="AO35">
        <f ca="1">IF(Table1[[#This Row],[field of work]]="teaching",1,0)</f>
        <v>1</v>
      </c>
      <c r="AP35">
        <f ca="1">IF(Table1[[#This Row],[field of work]]="IT",1,0)</f>
        <v>0</v>
      </c>
      <c r="AQ35" s="8">
        <f ca="1">IF(Table1[[#This Row],[field of work]]="construction",1,0)</f>
        <v>0</v>
      </c>
      <c r="AS35" s="7"/>
      <c r="AX35" s="8"/>
      <c r="AZ35" s="7"/>
      <c r="BA35" s="8"/>
      <c r="BB35" s="105">
        <f ca="1">Table1[[#This Row],[Cars Value ]]/Table1[[#This Row],[cars]]</f>
        <v>36135.115685511861</v>
      </c>
      <c r="BC35" s="8"/>
      <c r="BD35" s="7">
        <f ca="1">IF(Table1[Values of debts]&gt;$BE$6,1,0)</f>
        <v>1</v>
      </c>
      <c r="BE35" s="8"/>
      <c r="BF35" s="17"/>
      <c r="BG35" s="20">
        <f ca="1">Table1[[#This Row],[mortage left]]/Table1[[#This Row],[value of house]]</f>
        <v>0.14034727285495274</v>
      </c>
      <c r="BH35">
        <f t="shared" ca="1" si="22"/>
        <v>1</v>
      </c>
      <c r="BI35" s="8"/>
      <c r="BJ35" s="17"/>
      <c r="BL35" s="7">
        <f ca="1">IF(Table1[Area]="Alberta",Table1[income],0)</f>
        <v>0</v>
      </c>
      <c r="BM35">
        <f ca="1">IF(Table1[Area]="Quebec",Table1[income],0)</f>
        <v>0</v>
      </c>
      <c r="BN35">
        <f ca="1">IF(Table1[[#This Row],[Area]]="BC",Table1[[#This Row],[income]],0)</f>
        <v>0</v>
      </c>
      <c r="BO35">
        <f ca="1">IF(Table1[[#This Row],[Area]]="Northwest Ter",Table1[[#This Row],[income]],0)</f>
        <v>0</v>
      </c>
      <c r="BP35">
        <f ca="1">IF(Table1[[#This Row],[Area]]="Newfounland",Table1[[#This Row],[income]],0)</f>
        <v>0</v>
      </c>
      <c r="BQ35">
        <f ca="1">IF(Table1[[#This Row],[Area]]="Manitoba",Table1[[#This Row],[income]],0)</f>
        <v>0</v>
      </c>
      <c r="BR35">
        <f ca="1">IF(Table1[[#This Row],[Area]]="New bruncwick",Table1[[#This Row],[income]],0)</f>
        <v>0</v>
      </c>
      <c r="BS35">
        <f ca="1">IF(Table1[[#This Row],[Area]]="Nunavut",Table1[[#This Row],[income]],0)</f>
        <v>71441</v>
      </c>
      <c r="BT35">
        <f ca="1">IF(Table1[[#This Row],[Area]]="Ontario",Table1[[#This Row],[income]],0)</f>
        <v>0</v>
      </c>
      <c r="BU35">
        <f ca="1">IF(Table1[[#This Row],[Area]]="yukon",Table1[[#This Row],[income]],0)</f>
        <v>0</v>
      </c>
      <c r="BV35">
        <f ca="1">IF(Table1[[#This Row],[Area]]="Prince edward Island",Table1[[#This Row],[income]],0)</f>
        <v>0</v>
      </c>
      <c r="BW35">
        <f ca="1">IF(Table1[[#This Row],[Area]]="Saskatchewan",Table1[[#This Row],[income]],0)</f>
        <v>0</v>
      </c>
      <c r="BX35" s="8">
        <f ca="1">IF(Table1[[#This Row],[Area]]="Nova scotia",Table1[[#This Row],[income]],0)</f>
        <v>0</v>
      </c>
      <c r="BZ35" s="7">
        <f ca="1">IF(Table1[field of work]="health",Table1[income],0)</f>
        <v>0</v>
      </c>
      <c r="CA35">
        <f ca="1">IF(Table1[field of work]="agriculture",Table1[income],0)</f>
        <v>0</v>
      </c>
      <c r="CB35">
        <f ca="1">IF(Table1[[#This Row],[field of work]]="teaching",Table1[[#This Row],[income]],0)</f>
        <v>71441</v>
      </c>
      <c r="CC35">
        <f ca="1">IF(Table1[[#This Row],[field of work]]="IT",Table1[[#This Row],[income]],0)</f>
        <v>0</v>
      </c>
      <c r="CD35">
        <f ca="1">IF(Table1[[#This Row],[field of work]]="construction",Table1[[#This Row],[income]],0)</f>
        <v>0</v>
      </c>
      <c r="CE35" s="8">
        <f ca="1">IF(Table1[[#This Row],[field of work]]="general work ",Table1[[#This Row],[income]],0)</f>
        <v>0</v>
      </c>
      <c r="CH35" s="7">
        <f t="shared" ca="1" si="23"/>
        <v>1</v>
      </c>
      <c r="CI35" s="8"/>
      <c r="CK35" s="7">
        <f ca="1">IF(Table1[[#This Row],[Net worth of person ($)]]&gt;$CM$3,Table1[[#This Row],[age]],0)</f>
        <v>36</v>
      </c>
      <c r="CL35" s="8"/>
    </row>
    <row r="36" spans="2:90" x14ac:dyDescent="0.3">
      <c r="B36">
        <f t="shared" ca="1" si="2"/>
        <v>1</v>
      </c>
      <c r="C36" t="str">
        <f t="shared" ca="1" si="3"/>
        <v>men</v>
      </c>
      <c r="D36">
        <f t="shared" ca="1" si="4"/>
        <v>34</v>
      </c>
      <c r="E36">
        <f t="shared" ca="1" si="5"/>
        <v>5</v>
      </c>
      <c r="F36" t="str">
        <f t="shared" ca="1" si="6"/>
        <v xml:space="preserve">general work </v>
      </c>
      <c r="G36">
        <f t="shared" ca="1" si="7"/>
        <v>5</v>
      </c>
      <c r="H36" t="str">
        <f t="shared" ca="1" si="8"/>
        <v>Other</v>
      </c>
      <c r="I36">
        <f t="shared" ca="1" si="9"/>
        <v>2</v>
      </c>
      <c r="J36">
        <f t="shared" ca="1" si="0"/>
        <v>1</v>
      </c>
      <c r="K36">
        <f t="shared" ca="1" si="10"/>
        <v>31603</v>
      </c>
      <c r="L36">
        <f t="shared" ca="1" si="11"/>
        <v>9</v>
      </c>
      <c r="M36" t="str">
        <f t="shared" ca="1" si="12"/>
        <v>Ontario</v>
      </c>
      <c r="N36">
        <f t="shared" ca="1" si="24"/>
        <v>189618</v>
      </c>
      <c r="O36">
        <f t="shared" ca="1" si="14"/>
        <v>160165.97708069201</v>
      </c>
      <c r="P36">
        <f t="shared" ca="1" si="25"/>
        <v>14715.123385453409</v>
      </c>
      <c r="Q36">
        <f t="shared" ca="1" si="16"/>
        <v>7189</v>
      </c>
      <c r="R36">
        <f t="shared" ca="1" si="26"/>
        <v>54014.350676704169</v>
      </c>
      <c r="S36">
        <f t="shared" ca="1" si="27"/>
        <v>46648.635647470044</v>
      </c>
      <c r="T36">
        <f t="shared" ca="1" si="28"/>
        <v>250981.75903292347</v>
      </c>
      <c r="U36">
        <f t="shared" ca="1" si="29"/>
        <v>221369.32775739618</v>
      </c>
      <c r="V36">
        <f t="shared" ca="1" si="30"/>
        <v>29612.431275527284</v>
      </c>
      <c r="X36" s="3">
        <f ca="1">IF(Table1[[#This Row],[gender]]="men",1,0)</f>
        <v>1</v>
      </c>
      <c r="Y36" s="3">
        <f ca="1">IF(Table1[[#This Row],[gender]]="women",1,0)</f>
        <v>0</v>
      </c>
      <c r="Z36" s="3"/>
      <c r="AA36" s="3"/>
      <c r="AB36" s="3"/>
      <c r="AC36" s="3"/>
      <c r="AD36" s="3"/>
      <c r="AE36" s="3"/>
      <c r="AF36" s="3"/>
      <c r="AG36" s="3"/>
      <c r="AH36" s="3"/>
      <c r="AJ36" s="17"/>
      <c r="AL36" s="7">
        <f ca="1">IF(Table1[[#This Row],[field of work]]="health",1,0)</f>
        <v>0</v>
      </c>
      <c r="AM36">
        <f ca="1">IF(Table1[[#This Row],[field of work]]="general work ",1,0)</f>
        <v>1</v>
      </c>
      <c r="AN36">
        <f ca="1">IF(Table1[[#This Row],[field of work]]="agriculture",1,0)</f>
        <v>0</v>
      </c>
      <c r="AO36">
        <f ca="1">IF(Table1[[#This Row],[field of work]]="teaching",1,0)</f>
        <v>0</v>
      </c>
      <c r="AP36">
        <f ca="1">IF(Table1[[#This Row],[field of work]]="IT",1,0)</f>
        <v>0</v>
      </c>
      <c r="AQ36" s="8">
        <f ca="1">IF(Table1[[#This Row],[field of work]]="construction",1,0)</f>
        <v>0</v>
      </c>
      <c r="AS36" s="7"/>
      <c r="AX36" s="8"/>
      <c r="AZ36" s="7"/>
      <c r="BA36" s="8"/>
      <c r="BB36" s="105">
        <f ca="1">Table1[[#This Row],[Cars Value ]]/Table1[[#This Row],[cars]]</f>
        <v>14715.123385453409</v>
      </c>
      <c r="BC36" s="8"/>
      <c r="BD36" s="7">
        <f ca="1">IF(Table1[Values of debts]&gt;$BE$6,1,0)</f>
        <v>1</v>
      </c>
      <c r="BE36" s="8"/>
      <c r="BF36" s="17"/>
      <c r="BG36" s="20">
        <f ca="1">Table1[[#This Row],[mortage left]]/Table1[[#This Row],[value of house]]</f>
        <v>0.84467707222253163</v>
      </c>
      <c r="BH36">
        <f t="shared" ca="1" si="22"/>
        <v>0</v>
      </c>
      <c r="BI36" s="8"/>
      <c r="BJ36" s="17"/>
      <c r="BL36" s="7">
        <f ca="1">IF(Table1[Area]="Alberta",Table1[income],0)</f>
        <v>0</v>
      </c>
      <c r="BM36">
        <f ca="1">IF(Table1[Area]="Quebec",Table1[income],0)</f>
        <v>0</v>
      </c>
      <c r="BN36">
        <f ca="1">IF(Table1[[#This Row],[Area]]="BC",Table1[[#This Row],[income]],0)</f>
        <v>0</v>
      </c>
      <c r="BO36">
        <f ca="1">IF(Table1[[#This Row],[Area]]="Northwest Ter",Table1[[#This Row],[income]],0)</f>
        <v>0</v>
      </c>
      <c r="BP36">
        <f ca="1">IF(Table1[[#This Row],[Area]]="Newfounland",Table1[[#This Row],[income]],0)</f>
        <v>0</v>
      </c>
      <c r="BQ36">
        <f ca="1">IF(Table1[[#This Row],[Area]]="Manitoba",Table1[[#This Row],[income]],0)</f>
        <v>0</v>
      </c>
      <c r="BR36">
        <f ca="1">IF(Table1[[#This Row],[Area]]="New bruncwick",Table1[[#This Row],[income]],0)</f>
        <v>0</v>
      </c>
      <c r="BS36">
        <f ca="1">IF(Table1[[#This Row],[Area]]="Nunavut",Table1[[#This Row],[income]],0)</f>
        <v>0</v>
      </c>
      <c r="BT36">
        <f ca="1">IF(Table1[[#This Row],[Area]]="Ontario",Table1[[#This Row],[income]],0)</f>
        <v>31603</v>
      </c>
      <c r="BU36">
        <f ca="1">IF(Table1[[#This Row],[Area]]="yukon",Table1[[#This Row],[income]],0)</f>
        <v>0</v>
      </c>
      <c r="BV36">
        <f ca="1">IF(Table1[[#This Row],[Area]]="Prince edward Island",Table1[[#This Row],[income]],0)</f>
        <v>0</v>
      </c>
      <c r="BW36">
        <f ca="1">IF(Table1[[#This Row],[Area]]="Saskatchewan",Table1[[#This Row],[income]],0)</f>
        <v>0</v>
      </c>
      <c r="BX36" s="8">
        <f ca="1">IF(Table1[[#This Row],[Area]]="Nova scotia",Table1[[#This Row],[income]],0)</f>
        <v>0</v>
      </c>
      <c r="BZ36" s="7">
        <f ca="1">IF(Table1[field of work]="health",Table1[income],0)</f>
        <v>0</v>
      </c>
      <c r="CA36">
        <f ca="1">IF(Table1[field of work]="agriculture",Table1[income],0)</f>
        <v>0</v>
      </c>
      <c r="CB36">
        <f ca="1">IF(Table1[[#This Row],[field of work]]="teaching",Table1[[#This Row],[income]],0)</f>
        <v>0</v>
      </c>
      <c r="CC36">
        <f ca="1">IF(Table1[[#This Row],[field of work]]="IT",Table1[[#This Row],[income]],0)</f>
        <v>0</v>
      </c>
      <c r="CD36">
        <f ca="1">IF(Table1[[#This Row],[field of work]]="construction",Table1[[#This Row],[income]],0)</f>
        <v>0</v>
      </c>
      <c r="CE36" s="8">
        <f ca="1">IF(Table1[[#This Row],[field of work]]="general work ",Table1[[#This Row],[income]],0)</f>
        <v>31603</v>
      </c>
      <c r="CH36" s="7">
        <f t="shared" ca="1" si="23"/>
        <v>1</v>
      </c>
      <c r="CI36" s="8"/>
      <c r="CK36" s="7">
        <f ca="1">IF(Table1[[#This Row],[Net worth of person ($)]]&gt;$CM$3,Table1[[#This Row],[age]],0)</f>
        <v>34</v>
      </c>
      <c r="CL36" s="8"/>
    </row>
    <row r="37" spans="2:90" x14ac:dyDescent="0.3">
      <c r="B37">
        <f t="shared" ca="1" si="2"/>
        <v>1</v>
      </c>
      <c r="C37" t="str">
        <f t="shared" ca="1" si="3"/>
        <v>men</v>
      </c>
      <c r="D37">
        <f t="shared" ca="1" si="4"/>
        <v>34</v>
      </c>
      <c r="E37">
        <f t="shared" ca="1" si="5"/>
        <v>2</v>
      </c>
      <c r="F37" t="str">
        <f t="shared" ca="1" si="6"/>
        <v>construction</v>
      </c>
      <c r="G37">
        <f t="shared" ca="1" si="7"/>
        <v>6</v>
      </c>
      <c r="H37" t="str">
        <f t="shared" ca="1" si="8"/>
        <v>Other</v>
      </c>
      <c r="I37">
        <f t="shared" ca="1" si="9"/>
        <v>0</v>
      </c>
      <c r="J37">
        <f t="shared" ca="1" si="0"/>
        <v>2</v>
      </c>
      <c r="K37">
        <f t="shared" ca="1" si="10"/>
        <v>47258</v>
      </c>
      <c r="L37">
        <f t="shared" ca="1" si="11"/>
        <v>9</v>
      </c>
      <c r="M37" t="str">
        <f t="shared" ca="1" si="12"/>
        <v>Ontario</v>
      </c>
      <c r="N37">
        <f t="shared" ca="1" si="24"/>
        <v>236290</v>
      </c>
      <c r="O37">
        <f t="shared" ca="1" si="14"/>
        <v>106657.90573706676</v>
      </c>
      <c r="P37">
        <f t="shared" ca="1" si="25"/>
        <v>59817.264542274912</v>
      </c>
      <c r="Q37">
        <f t="shared" ca="1" si="16"/>
        <v>39237</v>
      </c>
      <c r="R37">
        <f t="shared" ca="1" si="26"/>
        <v>17261.25825846041</v>
      </c>
      <c r="S37">
        <f t="shared" ca="1" si="27"/>
        <v>44909.078095517878</v>
      </c>
      <c r="T37">
        <f t="shared" ca="1" si="28"/>
        <v>341016.34263779281</v>
      </c>
      <c r="U37">
        <f t="shared" ca="1" si="29"/>
        <v>163156.16399552717</v>
      </c>
      <c r="V37">
        <f t="shared" ca="1" si="30"/>
        <v>177860.17864226564</v>
      </c>
      <c r="X37" s="3">
        <f ca="1">IF(Table1[[#This Row],[gender]]="men",1,0)</f>
        <v>1</v>
      </c>
      <c r="Y37" s="3">
        <f ca="1">IF(Table1[[#This Row],[gender]]="women",1,0)</f>
        <v>0</v>
      </c>
      <c r="Z37" s="3"/>
      <c r="AA37" s="3"/>
      <c r="AB37" s="3"/>
      <c r="AC37" s="3"/>
      <c r="AD37" s="3"/>
      <c r="AE37" s="3"/>
      <c r="AF37" s="3"/>
      <c r="AG37" s="3"/>
      <c r="AH37" s="3"/>
      <c r="AJ37" s="17"/>
      <c r="AL37" s="7">
        <f ca="1">IF(Table1[[#This Row],[field of work]]="health",1,0)</f>
        <v>0</v>
      </c>
      <c r="AM37">
        <f ca="1">IF(Table1[[#This Row],[field of work]]="general work ",1,0)</f>
        <v>0</v>
      </c>
      <c r="AN37">
        <f ca="1">IF(Table1[[#This Row],[field of work]]="agriculture",1,0)</f>
        <v>0</v>
      </c>
      <c r="AO37">
        <f ca="1">IF(Table1[[#This Row],[field of work]]="teaching",1,0)</f>
        <v>0</v>
      </c>
      <c r="AP37">
        <f ca="1">IF(Table1[[#This Row],[field of work]]="IT",1,0)</f>
        <v>0</v>
      </c>
      <c r="AQ37" s="8">
        <f ca="1">IF(Table1[[#This Row],[field of work]]="construction",1,0)</f>
        <v>1</v>
      </c>
      <c r="AS37" s="7"/>
      <c r="AX37" s="8"/>
      <c r="AZ37" s="7"/>
      <c r="BA37" s="8"/>
      <c r="BB37" s="105">
        <f ca="1">Table1[[#This Row],[Cars Value ]]/Table1[[#This Row],[cars]]</f>
        <v>29908.632271137456</v>
      </c>
      <c r="BC37" s="8"/>
      <c r="BD37" s="7">
        <f ca="1">IF(Table1[Values of debts]&gt;$BE$6,1,0)</f>
        <v>1</v>
      </c>
      <c r="BE37" s="8"/>
      <c r="BF37" s="17"/>
      <c r="BG37" s="20">
        <f ca="1">Table1[[#This Row],[mortage left]]/Table1[[#This Row],[value of house]]</f>
        <v>0.45138560978910136</v>
      </c>
      <c r="BH37">
        <f t="shared" ca="1" si="22"/>
        <v>1</v>
      </c>
      <c r="BI37" s="8"/>
      <c r="BJ37" s="17"/>
      <c r="BL37" s="7">
        <f ca="1">IF(Table1[Area]="Alberta",Table1[income],0)</f>
        <v>0</v>
      </c>
      <c r="BM37">
        <f ca="1">IF(Table1[Area]="Quebec",Table1[income],0)</f>
        <v>0</v>
      </c>
      <c r="BN37">
        <f ca="1">IF(Table1[[#This Row],[Area]]="BC",Table1[[#This Row],[income]],0)</f>
        <v>0</v>
      </c>
      <c r="BO37">
        <f ca="1">IF(Table1[[#This Row],[Area]]="Northwest Ter",Table1[[#This Row],[income]],0)</f>
        <v>0</v>
      </c>
      <c r="BP37">
        <f ca="1">IF(Table1[[#This Row],[Area]]="Newfounland",Table1[[#This Row],[income]],0)</f>
        <v>0</v>
      </c>
      <c r="BQ37">
        <f ca="1">IF(Table1[[#This Row],[Area]]="Manitoba",Table1[[#This Row],[income]],0)</f>
        <v>0</v>
      </c>
      <c r="BR37">
        <f ca="1">IF(Table1[[#This Row],[Area]]="New bruncwick",Table1[[#This Row],[income]],0)</f>
        <v>0</v>
      </c>
      <c r="BS37">
        <f ca="1">IF(Table1[[#This Row],[Area]]="Nunavut",Table1[[#This Row],[income]],0)</f>
        <v>0</v>
      </c>
      <c r="BT37">
        <f ca="1">IF(Table1[[#This Row],[Area]]="Ontario",Table1[[#This Row],[income]],0)</f>
        <v>47258</v>
      </c>
      <c r="BU37">
        <f ca="1">IF(Table1[[#This Row],[Area]]="yukon",Table1[[#This Row],[income]],0)</f>
        <v>0</v>
      </c>
      <c r="BV37">
        <f ca="1">IF(Table1[[#This Row],[Area]]="Prince edward Island",Table1[[#This Row],[income]],0)</f>
        <v>0</v>
      </c>
      <c r="BW37">
        <f ca="1">IF(Table1[[#This Row],[Area]]="Saskatchewan",Table1[[#This Row],[income]],0)</f>
        <v>0</v>
      </c>
      <c r="BX37" s="8">
        <f ca="1">IF(Table1[[#This Row],[Area]]="Nova scotia",Table1[[#This Row],[income]],0)</f>
        <v>0</v>
      </c>
      <c r="BZ37" s="7">
        <f ca="1">IF(Table1[field of work]="health",Table1[income],0)</f>
        <v>0</v>
      </c>
      <c r="CA37">
        <f ca="1">IF(Table1[field of work]="agriculture",Table1[income],0)</f>
        <v>0</v>
      </c>
      <c r="CB37">
        <f ca="1">IF(Table1[[#This Row],[field of work]]="teaching",Table1[[#This Row],[income]],0)</f>
        <v>0</v>
      </c>
      <c r="CC37">
        <f ca="1">IF(Table1[[#This Row],[field of work]]="IT",Table1[[#This Row],[income]],0)</f>
        <v>0</v>
      </c>
      <c r="CD37">
        <f ca="1">IF(Table1[[#This Row],[field of work]]="construction",Table1[[#This Row],[income]],0)</f>
        <v>47258</v>
      </c>
      <c r="CE37" s="8">
        <f ca="1">IF(Table1[[#This Row],[field of work]]="general work ",Table1[[#This Row],[income]],0)</f>
        <v>0</v>
      </c>
      <c r="CH37" s="7">
        <f t="shared" ca="1" si="23"/>
        <v>1</v>
      </c>
      <c r="CI37" s="8"/>
      <c r="CK37" s="7">
        <f ca="1">IF(Table1[[#This Row],[Net worth of person ($)]]&gt;$CM$3,Table1[[#This Row],[age]],0)</f>
        <v>34</v>
      </c>
      <c r="CL37" s="8"/>
    </row>
    <row r="38" spans="2:90" x14ac:dyDescent="0.3">
      <c r="B38">
        <f t="shared" ca="1" si="2"/>
        <v>2</v>
      </c>
      <c r="C38" t="str">
        <f t="shared" ca="1" si="3"/>
        <v>women</v>
      </c>
      <c r="D38">
        <f t="shared" ca="1" si="4"/>
        <v>25</v>
      </c>
      <c r="E38">
        <f t="shared" ca="1" si="5"/>
        <v>6</v>
      </c>
      <c r="F38" t="str">
        <f t="shared" ca="1" si="6"/>
        <v>agriculture</v>
      </c>
      <c r="G38">
        <f t="shared" ca="1" si="7"/>
        <v>3</v>
      </c>
      <c r="H38" t="str">
        <f t="shared" ca="1" si="8"/>
        <v>University</v>
      </c>
      <c r="I38">
        <f t="shared" ca="1" si="9"/>
        <v>0</v>
      </c>
      <c r="J38">
        <f t="shared" ca="1" si="0"/>
        <v>1</v>
      </c>
      <c r="K38">
        <f t="shared" ca="1" si="10"/>
        <v>56515</v>
      </c>
      <c r="L38">
        <f t="shared" ca="1" si="11"/>
        <v>2</v>
      </c>
      <c r="M38" t="str">
        <f t="shared" ca="1" si="12"/>
        <v>BC</v>
      </c>
      <c r="N38">
        <f t="shared" ca="1" si="24"/>
        <v>226060</v>
      </c>
      <c r="O38">
        <f t="shared" ca="1" si="14"/>
        <v>50142.772717053776</v>
      </c>
      <c r="P38">
        <f t="shared" ca="1" si="25"/>
        <v>42209.362838891357</v>
      </c>
      <c r="Q38">
        <f t="shared" ca="1" si="16"/>
        <v>39249</v>
      </c>
      <c r="R38">
        <f t="shared" ca="1" si="26"/>
        <v>13551.152711122419</v>
      </c>
      <c r="S38">
        <f t="shared" ca="1" si="27"/>
        <v>20488.122850758344</v>
      </c>
      <c r="T38">
        <f t="shared" ca="1" si="28"/>
        <v>288757.48568964971</v>
      </c>
      <c r="U38">
        <f t="shared" ca="1" si="29"/>
        <v>102942.92542817618</v>
      </c>
      <c r="V38">
        <f t="shared" ca="1" si="30"/>
        <v>185814.56026147353</v>
      </c>
      <c r="X38" s="3">
        <f ca="1">IF(Table1[[#This Row],[gender]]="men",1,0)</f>
        <v>0</v>
      </c>
      <c r="Y38" s="3">
        <f ca="1">IF(Table1[[#This Row],[gender]]="women",1,0)</f>
        <v>1</v>
      </c>
      <c r="Z38" s="3"/>
      <c r="AA38" s="3"/>
      <c r="AB38" s="3"/>
      <c r="AC38" s="3"/>
      <c r="AD38" s="3"/>
      <c r="AE38" s="3"/>
      <c r="AF38" s="3"/>
      <c r="AG38" s="3"/>
      <c r="AH38" s="3"/>
      <c r="AJ38" s="17"/>
      <c r="AL38" s="7">
        <f ca="1">IF(Table1[[#This Row],[field of work]]="health",1,0)</f>
        <v>0</v>
      </c>
      <c r="AM38">
        <f ca="1">IF(Table1[[#This Row],[field of work]]="general work ",1,0)</f>
        <v>0</v>
      </c>
      <c r="AN38">
        <f ca="1">IF(Table1[[#This Row],[field of work]]="agriculture",1,0)</f>
        <v>1</v>
      </c>
      <c r="AO38">
        <f ca="1">IF(Table1[[#This Row],[field of work]]="teaching",1,0)</f>
        <v>0</v>
      </c>
      <c r="AP38">
        <f ca="1">IF(Table1[[#This Row],[field of work]]="IT",1,0)</f>
        <v>0</v>
      </c>
      <c r="AQ38" s="8">
        <f ca="1">IF(Table1[[#This Row],[field of work]]="construction",1,0)</f>
        <v>0</v>
      </c>
      <c r="AS38" s="7"/>
      <c r="AX38" s="8"/>
      <c r="AZ38" s="7"/>
      <c r="BA38" s="8"/>
      <c r="BB38" s="105">
        <f ca="1">Table1[[#This Row],[Cars Value ]]/Table1[[#This Row],[cars]]</f>
        <v>42209.362838891357</v>
      </c>
      <c r="BC38" s="8"/>
      <c r="BD38" s="7">
        <f ca="1">IF(Table1[Values of debts]&gt;$BE$6,1,0)</f>
        <v>1</v>
      </c>
      <c r="BE38" s="8"/>
      <c r="BF38" s="17"/>
      <c r="BG38" s="20">
        <f ca="1">Table1[[#This Row],[mortage left]]/Table1[[#This Row],[value of house]]</f>
        <v>0.22181178765395815</v>
      </c>
      <c r="BH38">
        <f t="shared" ca="1" si="22"/>
        <v>1</v>
      </c>
      <c r="BI38" s="8"/>
      <c r="BJ38" s="17"/>
      <c r="BL38" s="7">
        <f ca="1">IF(Table1[Area]="Alberta",Table1[income],0)</f>
        <v>0</v>
      </c>
      <c r="BM38">
        <f ca="1">IF(Table1[Area]="Quebec",Table1[income],0)</f>
        <v>0</v>
      </c>
      <c r="BN38">
        <f ca="1">IF(Table1[[#This Row],[Area]]="BC",Table1[[#This Row],[income]],0)</f>
        <v>56515</v>
      </c>
      <c r="BO38">
        <f ca="1">IF(Table1[[#This Row],[Area]]="Northwest Ter",Table1[[#This Row],[income]],0)</f>
        <v>0</v>
      </c>
      <c r="BP38">
        <f ca="1">IF(Table1[[#This Row],[Area]]="Newfounland",Table1[[#This Row],[income]],0)</f>
        <v>0</v>
      </c>
      <c r="BQ38">
        <f ca="1">IF(Table1[[#This Row],[Area]]="Manitoba",Table1[[#This Row],[income]],0)</f>
        <v>0</v>
      </c>
      <c r="BR38">
        <f ca="1">IF(Table1[[#This Row],[Area]]="New bruncwick",Table1[[#This Row],[income]],0)</f>
        <v>0</v>
      </c>
      <c r="BS38">
        <f ca="1">IF(Table1[[#This Row],[Area]]="Nunavut",Table1[[#This Row],[income]],0)</f>
        <v>0</v>
      </c>
      <c r="BT38">
        <f ca="1">IF(Table1[[#This Row],[Area]]="Ontario",Table1[[#This Row],[income]],0)</f>
        <v>0</v>
      </c>
      <c r="BU38">
        <f ca="1">IF(Table1[[#This Row],[Area]]="yukon",Table1[[#This Row],[income]],0)</f>
        <v>0</v>
      </c>
      <c r="BV38">
        <f ca="1">IF(Table1[[#This Row],[Area]]="Prince edward Island",Table1[[#This Row],[income]],0)</f>
        <v>0</v>
      </c>
      <c r="BW38">
        <f ca="1">IF(Table1[[#This Row],[Area]]="Saskatchewan",Table1[[#This Row],[income]],0)</f>
        <v>0</v>
      </c>
      <c r="BX38" s="8">
        <f ca="1">IF(Table1[[#This Row],[Area]]="Nova scotia",Table1[[#This Row],[income]],0)</f>
        <v>0</v>
      </c>
      <c r="BZ38" s="7">
        <f ca="1">IF(Table1[field of work]="health",Table1[income],0)</f>
        <v>0</v>
      </c>
      <c r="CA38">
        <f ca="1">IF(Table1[field of work]="agriculture",Table1[income],0)</f>
        <v>56515</v>
      </c>
      <c r="CB38">
        <f ca="1">IF(Table1[[#This Row],[field of work]]="teaching",Table1[[#This Row],[income]],0)</f>
        <v>0</v>
      </c>
      <c r="CC38">
        <f ca="1">IF(Table1[[#This Row],[field of work]]="IT",Table1[[#This Row],[income]],0)</f>
        <v>0</v>
      </c>
      <c r="CD38">
        <f ca="1">IF(Table1[[#This Row],[field of work]]="construction",Table1[[#This Row],[income]],0)</f>
        <v>0</v>
      </c>
      <c r="CE38" s="8">
        <f ca="1">IF(Table1[[#This Row],[field of work]]="general work ",Table1[[#This Row],[income]],0)</f>
        <v>0</v>
      </c>
      <c r="CH38" s="7">
        <f t="shared" ca="1" si="23"/>
        <v>1</v>
      </c>
      <c r="CI38" s="8"/>
      <c r="CK38" s="7">
        <f ca="1">IF(Table1[[#This Row],[Net worth of person ($)]]&gt;$CM$3,Table1[[#This Row],[age]],0)</f>
        <v>25</v>
      </c>
      <c r="CL38" s="8"/>
    </row>
    <row r="39" spans="2:90" x14ac:dyDescent="0.3">
      <c r="B39">
        <f t="shared" ca="1" si="2"/>
        <v>1</v>
      </c>
      <c r="C39" t="str">
        <f t="shared" ca="1" si="3"/>
        <v>men</v>
      </c>
      <c r="D39">
        <f t="shared" ca="1" si="4"/>
        <v>38</v>
      </c>
      <c r="E39">
        <f t="shared" ca="1" si="5"/>
        <v>1</v>
      </c>
      <c r="F39" t="str">
        <f t="shared" ca="1" si="6"/>
        <v>health</v>
      </c>
      <c r="G39">
        <f t="shared" ca="1" si="7"/>
        <v>3</v>
      </c>
      <c r="H39" t="str">
        <f t="shared" ca="1" si="8"/>
        <v>University</v>
      </c>
      <c r="I39">
        <f t="shared" ca="1" si="9"/>
        <v>4</v>
      </c>
      <c r="J39">
        <f t="shared" ca="1" si="0"/>
        <v>2</v>
      </c>
      <c r="K39">
        <f t="shared" ca="1" si="10"/>
        <v>60577</v>
      </c>
      <c r="L39">
        <f t="shared" ca="1" si="11"/>
        <v>10</v>
      </c>
      <c r="M39" t="str">
        <f t="shared" ca="1" si="12"/>
        <v>Quebec</v>
      </c>
      <c r="N39">
        <f t="shared" ca="1" si="24"/>
        <v>363462</v>
      </c>
      <c r="O39">
        <f t="shared" ca="1" si="14"/>
        <v>264292.34508445195</v>
      </c>
      <c r="P39">
        <f t="shared" ca="1" si="25"/>
        <v>78678.577303765778</v>
      </c>
      <c r="Q39">
        <f t="shared" ca="1" si="16"/>
        <v>65604</v>
      </c>
      <c r="R39">
        <f t="shared" ca="1" si="26"/>
        <v>118706.06044772564</v>
      </c>
      <c r="S39">
        <f t="shared" ca="1" si="27"/>
        <v>50445.813256458481</v>
      </c>
      <c r="T39">
        <f t="shared" ca="1" si="28"/>
        <v>492586.3905602243</v>
      </c>
      <c r="U39">
        <f t="shared" ca="1" si="29"/>
        <v>448602.4055321776</v>
      </c>
      <c r="V39">
        <f t="shared" ca="1" si="30"/>
        <v>43983.985028046707</v>
      </c>
      <c r="X39" s="3">
        <f ca="1">IF(Table1[[#This Row],[gender]]="men",1,0)</f>
        <v>1</v>
      </c>
      <c r="Y39" s="3">
        <f ca="1">IF(Table1[[#This Row],[gender]]="women",1,0)</f>
        <v>0</v>
      </c>
      <c r="Z39" s="3"/>
      <c r="AA39" s="3"/>
      <c r="AB39" s="3"/>
      <c r="AC39" s="3"/>
      <c r="AD39" s="3"/>
      <c r="AE39" s="3"/>
      <c r="AF39" s="3"/>
      <c r="AG39" s="3"/>
      <c r="AH39" s="3"/>
      <c r="AJ39" s="17"/>
      <c r="AL39" s="7">
        <f ca="1">IF(Table1[[#This Row],[field of work]]="health",1,0)</f>
        <v>1</v>
      </c>
      <c r="AM39">
        <f ca="1">IF(Table1[[#This Row],[field of work]]="general work ",1,0)</f>
        <v>0</v>
      </c>
      <c r="AN39">
        <f ca="1">IF(Table1[[#This Row],[field of work]]="agriculture",1,0)</f>
        <v>0</v>
      </c>
      <c r="AO39">
        <f ca="1">IF(Table1[[#This Row],[field of work]]="teaching",1,0)</f>
        <v>0</v>
      </c>
      <c r="AP39">
        <f ca="1">IF(Table1[[#This Row],[field of work]]="IT",1,0)</f>
        <v>0</v>
      </c>
      <c r="AQ39" s="8">
        <f ca="1">IF(Table1[[#This Row],[field of work]]="construction",1,0)</f>
        <v>0</v>
      </c>
      <c r="AS39" s="7"/>
      <c r="AX39" s="8"/>
      <c r="AZ39" s="7"/>
      <c r="BA39" s="8"/>
      <c r="BB39" s="105">
        <f ca="1">Table1[[#This Row],[Cars Value ]]/Table1[[#This Row],[cars]]</f>
        <v>39339.288651882889</v>
      </c>
      <c r="BC39" s="8"/>
      <c r="BD39" s="7">
        <f ca="1">IF(Table1[Values of debts]&gt;$BE$6,1,0)</f>
        <v>1</v>
      </c>
      <c r="BE39" s="8"/>
      <c r="BF39" s="17"/>
      <c r="BG39" s="20">
        <f ca="1">Table1[[#This Row],[mortage left]]/Table1[[#This Row],[value of house]]</f>
        <v>0.72715261866289171</v>
      </c>
      <c r="BH39">
        <f t="shared" ca="1" si="22"/>
        <v>0</v>
      </c>
      <c r="BI39" s="8"/>
      <c r="BJ39" s="17"/>
      <c r="BL39" s="7">
        <f ca="1">IF(Table1[Area]="Alberta",Table1[income],0)</f>
        <v>0</v>
      </c>
      <c r="BM39">
        <f ca="1">IF(Table1[Area]="Quebec",Table1[income],0)</f>
        <v>60577</v>
      </c>
      <c r="BN39">
        <f ca="1">IF(Table1[[#This Row],[Area]]="BC",Table1[[#This Row],[income]],0)</f>
        <v>0</v>
      </c>
      <c r="BO39">
        <f ca="1">IF(Table1[[#This Row],[Area]]="Northwest Ter",Table1[[#This Row],[income]],0)</f>
        <v>0</v>
      </c>
      <c r="BP39">
        <f ca="1">IF(Table1[[#This Row],[Area]]="Newfounland",Table1[[#This Row],[income]],0)</f>
        <v>0</v>
      </c>
      <c r="BQ39">
        <f ca="1">IF(Table1[[#This Row],[Area]]="Manitoba",Table1[[#This Row],[income]],0)</f>
        <v>0</v>
      </c>
      <c r="BR39">
        <f ca="1">IF(Table1[[#This Row],[Area]]="New bruncwick",Table1[[#This Row],[income]],0)</f>
        <v>0</v>
      </c>
      <c r="BS39">
        <f ca="1">IF(Table1[[#This Row],[Area]]="Nunavut",Table1[[#This Row],[income]],0)</f>
        <v>0</v>
      </c>
      <c r="BT39">
        <f ca="1">IF(Table1[[#This Row],[Area]]="Ontario",Table1[[#This Row],[income]],0)</f>
        <v>0</v>
      </c>
      <c r="BU39">
        <f ca="1">IF(Table1[[#This Row],[Area]]="yukon",Table1[[#This Row],[income]],0)</f>
        <v>0</v>
      </c>
      <c r="BV39">
        <f ca="1">IF(Table1[[#This Row],[Area]]="Prince edward Island",Table1[[#This Row],[income]],0)</f>
        <v>0</v>
      </c>
      <c r="BW39">
        <f ca="1">IF(Table1[[#This Row],[Area]]="Saskatchewan",Table1[[#This Row],[income]],0)</f>
        <v>0</v>
      </c>
      <c r="BX39" s="8">
        <f ca="1">IF(Table1[[#This Row],[Area]]="Nova scotia",Table1[[#This Row],[income]],0)</f>
        <v>0</v>
      </c>
      <c r="BZ39" s="7">
        <f ca="1">IF(Table1[field of work]="health",Table1[income],0)</f>
        <v>60577</v>
      </c>
      <c r="CA39">
        <f ca="1">IF(Table1[field of work]="agriculture",Table1[income],0)</f>
        <v>0</v>
      </c>
      <c r="CB39">
        <f ca="1">IF(Table1[[#This Row],[field of work]]="teaching",Table1[[#This Row],[income]],0)</f>
        <v>0</v>
      </c>
      <c r="CC39">
        <f ca="1">IF(Table1[[#This Row],[field of work]]="IT",Table1[[#This Row],[income]],0)</f>
        <v>0</v>
      </c>
      <c r="CD39">
        <f ca="1">IF(Table1[[#This Row],[field of work]]="construction",Table1[[#This Row],[income]],0)</f>
        <v>0</v>
      </c>
      <c r="CE39" s="8">
        <f ca="1">IF(Table1[[#This Row],[field of work]]="general work ",Table1[[#This Row],[income]],0)</f>
        <v>0</v>
      </c>
      <c r="CH39" s="7">
        <f t="shared" ca="1" si="23"/>
        <v>1</v>
      </c>
      <c r="CI39" s="8"/>
      <c r="CK39" s="7">
        <f ca="1">IF(Table1[[#This Row],[Net worth of person ($)]]&gt;$CM$3,Table1[[#This Row],[age]],0)</f>
        <v>38</v>
      </c>
      <c r="CL39" s="8"/>
    </row>
    <row r="40" spans="2:90" x14ac:dyDescent="0.3">
      <c r="B40">
        <f t="shared" ca="1" si="2"/>
        <v>1</v>
      </c>
      <c r="C40" t="str">
        <f t="shared" ca="1" si="3"/>
        <v>men</v>
      </c>
      <c r="D40">
        <f t="shared" ca="1" si="4"/>
        <v>39</v>
      </c>
      <c r="E40">
        <f t="shared" ca="1" si="5"/>
        <v>2</v>
      </c>
      <c r="F40" t="str">
        <f t="shared" ca="1" si="6"/>
        <v>construction</v>
      </c>
      <c r="G40">
        <f t="shared" ca="1" si="7"/>
        <v>6</v>
      </c>
      <c r="H40" t="str">
        <f t="shared" ca="1" si="8"/>
        <v>Other</v>
      </c>
      <c r="I40">
        <f t="shared" ca="1" si="9"/>
        <v>4</v>
      </c>
      <c r="J40">
        <f t="shared" ca="1" si="0"/>
        <v>2</v>
      </c>
      <c r="K40">
        <f t="shared" ca="1" si="10"/>
        <v>71891</v>
      </c>
      <c r="L40">
        <f t="shared" ca="1" si="11"/>
        <v>8</v>
      </c>
      <c r="M40" t="str">
        <f t="shared" ca="1" si="12"/>
        <v>Manitoba</v>
      </c>
      <c r="N40">
        <f t="shared" ca="1" si="24"/>
        <v>287564</v>
      </c>
      <c r="O40">
        <f t="shared" ca="1" si="14"/>
        <v>235534.60218697783</v>
      </c>
      <c r="P40">
        <f t="shared" ca="1" si="25"/>
        <v>31048.404891871622</v>
      </c>
      <c r="Q40">
        <f t="shared" ca="1" si="16"/>
        <v>17160</v>
      </c>
      <c r="R40">
        <f t="shared" ca="1" si="26"/>
        <v>142189.6306307413</v>
      </c>
      <c r="S40">
        <f t="shared" ca="1" si="27"/>
        <v>20443.914111396833</v>
      </c>
      <c r="T40">
        <f t="shared" ca="1" si="28"/>
        <v>339056.31900326844</v>
      </c>
      <c r="U40">
        <f t="shared" ca="1" si="29"/>
        <v>394884.23281771911</v>
      </c>
      <c r="V40">
        <f t="shared" ca="1" si="30"/>
        <v>-55827.913814450672</v>
      </c>
      <c r="X40" s="3">
        <f ca="1">IF(Table1[[#This Row],[gender]]="men",1,0)</f>
        <v>1</v>
      </c>
      <c r="Y40" s="3">
        <f ca="1">IF(Table1[[#This Row],[gender]]="women",1,0)</f>
        <v>0</v>
      </c>
      <c r="Z40" s="3"/>
      <c r="AA40" s="3"/>
      <c r="AB40" s="3"/>
      <c r="AC40" s="3"/>
      <c r="AD40" s="3"/>
      <c r="AE40" s="3"/>
      <c r="AF40" s="3"/>
      <c r="AG40" s="3"/>
      <c r="AH40" s="3"/>
      <c r="AJ40" s="17"/>
      <c r="AL40" s="7">
        <f ca="1">IF(Table1[[#This Row],[field of work]]="health",1,0)</f>
        <v>0</v>
      </c>
      <c r="AM40">
        <f ca="1">IF(Table1[[#This Row],[field of work]]="general work ",1,0)</f>
        <v>0</v>
      </c>
      <c r="AN40">
        <f ca="1">IF(Table1[[#This Row],[field of work]]="agriculture",1,0)</f>
        <v>0</v>
      </c>
      <c r="AO40">
        <f ca="1">IF(Table1[[#This Row],[field of work]]="teaching",1,0)</f>
        <v>0</v>
      </c>
      <c r="AP40">
        <f ca="1">IF(Table1[[#This Row],[field of work]]="IT",1,0)</f>
        <v>0</v>
      </c>
      <c r="AQ40" s="8">
        <f ca="1">IF(Table1[[#This Row],[field of work]]="construction",1,0)</f>
        <v>1</v>
      </c>
      <c r="AS40" s="7"/>
      <c r="AX40" s="8"/>
      <c r="AZ40" s="7"/>
      <c r="BA40" s="8"/>
      <c r="BB40" s="105">
        <f ca="1">Table1[[#This Row],[Cars Value ]]/Table1[[#This Row],[cars]]</f>
        <v>15524.202445935811</v>
      </c>
      <c r="BC40" s="8"/>
      <c r="BD40" s="7">
        <f ca="1">IF(Table1[Values of debts]&gt;$BE$6,1,0)</f>
        <v>1</v>
      </c>
      <c r="BE40" s="8"/>
      <c r="BF40" s="17"/>
      <c r="BG40" s="20">
        <f ca="1">Table1[[#This Row],[mortage left]]/Table1[[#This Row],[value of house]]</f>
        <v>0.81906845845438869</v>
      </c>
      <c r="BH40">
        <f t="shared" ca="1" si="22"/>
        <v>0</v>
      </c>
      <c r="BI40" s="8"/>
      <c r="BJ40" s="17"/>
      <c r="BL40" s="7">
        <f ca="1">IF(Table1[Area]="Alberta",Table1[income],0)</f>
        <v>0</v>
      </c>
      <c r="BM40">
        <f ca="1">IF(Table1[Area]="Quebec",Table1[income],0)</f>
        <v>0</v>
      </c>
      <c r="BN40">
        <f ca="1">IF(Table1[[#This Row],[Area]]="BC",Table1[[#This Row],[income]],0)</f>
        <v>0</v>
      </c>
      <c r="BO40">
        <f ca="1">IF(Table1[[#This Row],[Area]]="Northwest Ter",Table1[[#This Row],[income]],0)</f>
        <v>0</v>
      </c>
      <c r="BP40">
        <f ca="1">IF(Table1[[#This Row],[Area]]="Newfounland",Table1[[#This Row],[income]],0)</f>
        <v>0</v>
      </c>
      <c r="BQ40">
        <f ca="1">IF(Table1[[#This Row],[Area]]="Manitoba",Table1[[#This Row],[income]],0)</f>
        <v>71891</v>
      </c>
      <c r="BR40">
        <f ca="1">IF(Table1[[#This Row],[Area]]="New bruncwick",Table1[[#This Row],[income]],0)</f>
        <v>0</v>
      </c>
      <c r="BS40">
        <f ca="1">IF(Table1[[#This Row],[Area]]="Nunavut",Table1[[#This Row],[income]],0)</f>
        <v>0</v>
      </c>
      <c r="BT40">
        <f ca="1">IF(Table1[[#This Row],[Area]]="Ontario",Table1[[#This Row],[income]],0)</f>
        <v>0</v>
      </c>
      <c r="BU40">
        <f ca="1">IF(Table1[[#This Row],[Area]]="yukon",Table1[[#This Row],[income]],0)</f>
        <v>0</v>
      </c>
      <c r="BV40">
        <f ca="1">IF(Table1[[#This Row],[Area]]="Prince edward Island",Table1[[#This Row],[income]],0)</f>
        <v>0</v>
      </c>
      <c r="BW40">
        <f ca="1">IF(Table1[[#This Row],[Area]]="Saskatchewan",Table1[[#This Row],[income]],0)</f>
        <v>0</v>
      </c>
      <c r="BX40" s="8">
        <f ca="1">IF(Table1[[#This Row],[Area]]="Nova scotia",Table1[[#This Row],[income]],0)</f>
        <v>0</v>
      </c>
      <c r="BZ40" s="7">
        <f ca="1">IF(Table1[field of work]="health",Table1[income],0)</f>
        <v>0</v>
      </c>
      <c r="CA40">
        <f ca="1">IF(Table1[field of work]="agriculture",Table1[income],0)</f>
        <v>0</v>
      </c>
      <c r="CB40">
        <f ca="1">IF(Table1[[#This Row],[field of work]]="teaching",Table1[[#This Row],[income]],0)</f>
        <v>0</v>
      </c>
      <c r="CC40">
        <f ca="1">IF(Table1[[#This Row],[field of work]]="IT",Table1[[#This Row],[income]],0)</f>
        <v>0</v>
      </c>
      <c r="CD40">
        <f ca="1">IF(Table1[[#This Row],[field of work]]="construction",Table1[[#This Row],[income]],0)</f>
        <v>71891</v>
      </c>
      <c r="CE40" s="8">
        <f ca="1">IF(Table1[[#This Row],[field of work]]="general work ",Table1[[#This Row],[income]],0)</f>
        <v>0</v>
      </c>
      <c r="CH40" s="7">
        <f t="shared" ca="1" si="23"/>
        <v>1</v>
      </c>
      <c r="CI40" s="8"/>
      <c r="CK40" s="7">
        <f ca="1">IF(Table1[[#This Row],[Net worth of person ($)]]&gt;$CM$3,Table1[[#This Row],[age]],0)</f>
        <v>0</v>
      </c>
      <c r="CL40" s="8"/>
    </row>
    <row r="41" spans="2:90" x14ac:dyDescent="0.3">
      <c r="B41">
        <f t="shared" ca="1" si="2"/>
        <v>2</v>
      </c>
      <c r="C41" t="str">
        <f t="shared" ca="1" si="3"/>
        <v>women</v>
      </c>
      <c r="D41">
        <f t="shared" ca="1" si="4"/>
        <v>40</v>
      </c>
      <c r="E41">
        <f t="shared" ca="1" si="5"/>
        <v>2</v>
      </c>
      <c r="F41" t="str">
        <f t="shared" ca="1" si="6"/>
        <v>construction</v>
      </c>
      <c r="G41">
        <f t="shared" ca="1" si="7"/>
        <v>1</v>
      </c>
      <c r="H41" t="str">
        <f t="shared" ca="1" si="8"/>
        <v>highschool</v>
      </c>
      <c r="I41">
        <f t="shared" ca="1" si="9"/>
        <v>1</v>
      </c>
      <c r="J41">
        <f t="shared" ca="1" si="0"/>
        <v>1</v>
      </c>
      <c r="K41">
        <f t="shared" ca="1" si="10"/>
        <v>49825</v>
      </c>
      <c r="L41">
        <f t="shared" ca="1" si="11"/>
        <v>10</v>
      </c>
      <c r="M41" t="str">
        <f t="shared" ca="1" si="12"/>
        <v>Quebec</v>
      </c>
      <c r="N41">
        <f t="shared" ca="1" si="24"/>
        <v>149475</v>
      </c>
      <c r="O41">
        <f t="shared" ca="1" si="14"/>
        <v>82709.499454665231</v>
      </c>
      <c r="P41">
        <f t="shared" ca="1" si="25"/>
        <v>41191.78455779139</v>
      </c>
      <c r="Q41">
        <f t="shared" ca="1" si="16"/>
        <v>25461</v>
      </c>
      <c r="R41">
        <f t="shared" ca="1" si="26"/>
        <v>86165.752131721718</v>
      </c>
      <c r="S41">
        <f t="shared" ca="1" si="27"/>
        <v>1653.2575628196691</v>
      </c>
      <c r="T41">
        <f t="shared" ca="1" si="28"/>
        <v>192320.04212061106</v>
      </c>
      <c r="U41">
        <f t="shared" ca="1" si="29"/>
        <v>194336.25158638693</v>
      </c>
      <c r="V41">
        <f t="shared" ca="1" si="30"/>
        <v>-2016.2094657758716</v>
      </c>
      <c r="X41" s="3">
        <f ca="1">IF(Table1[[#This Row],[gender]]="men",1,0)</f>
        <v>0</v>
      </c>
      <c r="Y41" s="3">
        <f ca="1">IF(Table1[[#This Row],[gender]]="women",1,0)</f>
        <v>1</v>
      </c>
      <c r="Z41" s="3"/>
      <c r="AA41" s="3"/>
      <c r="AB41" s="3"/>
      <c r="AC41" s="3"/>
      <c r="AD41" s="3"/>
      <c r="AE41" s="3"/>
      <c r="AF41" s="3"/>
      <c r="AG41" s="3"/>
      <c r="AH41" s="3"/>
      <c r="AJ41" s="17"/>
      <c r="AL41" s="7">
        <f ca="1">IF(Table1[[#This Row],[field of work]]="health",1,0)</f>
        <v>0</v>
      </c>
      <c r="AM41">
        <f ca="1">IF(Table1[[#This Row],[field of work]]="general work ",1,0)</f>
        <v>0</v>
      </c>
      <c r="AN41">
        <f ca="1">IF(Table1[[#This Row],[field of work]]="agriculture",1,0)</f>
        <v>0</v>
      </c>
      <c r="AO41">
        <f ca="1">IF(Table1[[#This Row],[field of work]]="teaching",1,0)</f>
        <v>0</v>
      </c>
      <c r="AP41">
        <f ca="1">IF(Table1[[#This Row],[field of work]]="IT",1,0)</f>
        <v>0</v>
      </c>
      <c r="AQ41" s="8">
        <f ca="1">IF(Table1[[#This Row],[field of work]]="construction",1,0)</f>
        <v>1</v>
      </c>
      <c r="AS41" s="7"/>
      <c r="AX41" s="8"/>
      <c r="AZ41" s="7"/>
      <c r="BA41" s="8"/>
      <c r="BB41" s="105">
        <f ca="1">Table1[[#This Row],[Cars Value ]]/Table1[[#This Row],[cars]]</f>
        <v>41191.78455779139</v>
      </c>
      <c r="BC41" s="8"/>
      <c r="BD41" s="7">
        <f ca="1">IF(Table1[Values of debts]&gt;$BE$6,1,0)</f>
        <v>1</v>
      </c>
      <c r="BE41" s="8"/>
      <c r="BF41" s="17"/>
      <c r="BG41" s="20">
        <f ca="1">Table1[[#This Row],[mortage left]]/Table1[[#This Row],[value of house]]</f>
        <v>0.55333332968499904</v>
      </c>
      <c r="BH41">
        <f t="shared" ca="1" si="22"/>
        <v>0</v>
      </c>
      <c r="BI41" s="8"/>
      <c r="BJ41" s="17"/>
      <c r="BL41" s="7">
        <f ca="1">IF(Table1[Area]="Alberta",Table1[income],0)</f>
        <v>0</v>
      </c>
      <c r="BM41">
        <f ca="1">IF(Table1[Area]="Quebec",Table1[income],0)</f>
        <v>49825</v>
      </c>
      <c r="BN41">
        <f ca="1">IF(Table1[[#This Row],[Area]]="BC",Table1[[#This Row],[income]],0)</f>
        <v>0</v>
      </c>
      <c r="BO41">
        <f ca="1">IF(Table1[[#This Row],[Area]]="Northwest Ter",Table1[[#This Row],[income]],0)</f>
        <v>0</v>
      </c>
      <c r="BP41">
        <f ca="1">IF(Table1[[#This Row],[Area]]="Newfounland",Table1[[#This Row],[income]],0)</f>
        <v>0</v>
      </c>
      <c r="BQ41">
        <f ca="1">IF(Table1[[#This Row],[Area]]="Manitoba",Table1[[#This Row],[income]],0)</f>
        <v>0</v>
      </c>
      <c r="BR41">
        <f ca="1">IF(Table1[[#This Row],[Area]]="New bruncwick",Table1[[#This Row],[income]],0)</f>
        <v>0</v>
      </c>
      <c r="BS41">
        <f ca="1">IF(Table1[[#This Row],[Area]]="Nunavut",Table1[[#This Row],[income]],0)</f>
        <v>0</v>
      </c>
      <c r="BT41">
        <f ca="1">IF(Table1[[#This Row],[Area]]="Ontario",Table1[[#This Row],[income]],0)</f>
        <v>0</v>
      </c>
      <c r="BU41">
        <f ca="1">IF(Table1[[#This Row],[Area]]="yukon",Table1[[#This Row],[income]],0)</f>
        <v>0</v>
      </c>
      <c r="BV41">
        <f ca="1">IF(Table1[[#This Row],[Area]]="Prince edward Island",Table1[[#This Row],[income]],0)</f>
        <v>0</v>
      </c>
      <c r="BW41">
        <f ca="1">IF(Table1[[#This Row],[Area]]="Saskatchewan",Table1[[#This Row],[income]],0)</f>
        <v>0</v>
      </c>
      <c r="BX41" s="8">
        <f ca="1">IF(Table1[[#This Row],[Area]]="Nova scotia",Table1[[#This Row],[income]],0)</f>
        <v>0</v>
      </c>
      <c r="BZ41" s="7">
        <f ca="1">IF(Table1[field of work]="health",Table1[income],0)</f>
        <v>0</v>
      </c>
      <c r="CA41">
        <f ca="1">IF(Table1[field of work]="agriculture",Table1[income],0)</f>
        <v>0</v>
      </c>
      <c r="CB41">
        <f ca="1">IF(Table1[[#This Row],[field of work]]="teaching",Table1[[#This Row],[income]],0)</f>
        <v>0</v>
      </c>
      <c r="CC41">
        <f ca="1">IF(Table1[[#This Row],[field of work]]="IT",Table1[[#This Row],[income]],0)</f>
        <v>0</v>
      </c>
      <c r="CD41">
        <f ca="1">IF(Table1[[#This Row],[field of work]]="construction",Table1[[#This Row],[income]],0)</f>
        <v>49825</v>
      </c>
      <c r="CE41" s="8">
        <f ca="1">IF(Table1[[#This Row],[field of work]]="general work ",Table1[[#This Row],[income]],0)</f>
        <v>0</v>
      </c>
      <c r="CH41" s="7">
        <f t="shared" ca="1" si="23"/>
        <v>1</v>
      </c>
      <c r="CI41" s="8"/>
      <c r="CK41" s="7">
        <f ca="1">IF(Table1[[#This Row],[Net worth of person ($)]]&gt;$CM$3,Table1[[#This Row],[age]],0)</f>
        <v>0</v>
      </c>
      <c r="CL41" s="8"/>
    </row>
    <row r="42" spans="2:90" x14ac:dyDescent="0.3">
      <c r="B42">
        <f t="shared" ca="1" si="2"/>
        <v>2</v>
      </c>
      <c r="C42" t="str">
        <f t="shared" ca="1" si="3"/>
        <v>women</v>
      </c>
      <c r="D42">
        <f t="shared" ca="1" si="4"/>
        <v>42</v>
      </c>
      <c r="E42">
        <f t="shared" ca="1" si="5"/>
        <v>4</v>
      </c>
      <c r="F42" t="str">
        <f t="shared" ca="1" si="6"/>
        <v>IT</v>
      </c>
      <c r="G42">
        <f t="shared" ca="1" si="7"/>
        <v>3</v>
      </c>
      <c r="H42" t="str">
        <f t="shared" ca="1" si="8"/>
        <v>University</v>
      </c>
      <c r="I42">
        <f t="shared" ca="1" si="9"/>
        <v>2</v>
      </c>
      <c r="J42">
        <f t="shared" ca="1" si="0"/>
        <v>2</v>
      </c>
      <c r="K42">
        <f t="shared" ca="1" si="10"/>
        <v>67574</v>
      </c>
      <c r="L42">
        <f t="shared" ca="1" si="11"/>
        <v>4</v>
      </c>
      <c r="M42" t="str">
        <f t="shared" ca="1" si="12"/>
        <v>Alberta</v>
      </c>
      <c r="N42">
        <f t="shared" ca="1" si="24"/>
        <v>202722</v>
      </c>
      <c r="O42">
        <f t="shared" ca="1" si="14"/>
        <v>18528.12358251389</v>
      </c>
      <c r="P42">
        <f t="shared" ca="1" si="25"/>
        <v>118679.21651275172</v>
      </c>
      <c r="Q42">
        <f t="shared" ca="1" si="16"/>
        <v>18325</v>
      </c>
      <c r="R42">
        <f t="shared" ca="1" si="26"/>
        <v>27536.451061164495</v>
      </c>
      <c r="S42">
        <f t="shared" ca="1" si="27"/>
        <v>30438.847371860116</v>
      </c>
      <c r="T42">
        <f t="shared" ca="1" si="28"/>
        <v>351840.06388461182</v>
      </c>
      <c r="U42">
        <f t="shared" ca="1" si="29"/>
        <v>64389.574643678381</v>
      </c>
      <c r="V42">
        <f t="shared" ca="1" si="30"/>
        <v>287450.48924093344</v>
      </c>
      <c r="X42" s="3">
        <f ca="1">IF(Table1[[#This Row],[gender]]="men",1,0)</f>
        <v>0</v>
      </c>
      <c r="Y42" s="3">
        <f ca="1">IF(Table1[[#This Row],[gender]]="women",1,0)</f>
        <v>1</v>
      </c>
      <c r="Z42" s="3"/>
      <c r="AA42" s="3"/>
      <c r="AB42" s="3"/>
      <c r="AC42" s="3"/>
      <c r="AD42" s="3"/>
      <c r="AE42" s="3"/>
      <c r="AF42" s="3"/>
      <c r="AG42" s="3"/>
      <c r="AH42" s="3"/>
      <c r="AJ42" s="17"/>
      <c r="AL42" s="7">
        <f ca="1">IF(Table1[[#This Row],[field of work]]="health",1,0)</f>
        <v>0</v>
      </c>
      <c r="AM42">
        <f ca="1">IF(Table1[[#This Row],[field of work]]="general work ",1,0)</f>
        <v>0</v>
      </c>
      <c r="AN42">
        <f ca="1">IF(Table1[[#This Row],[field of work]]="agriculture",1,0)</f>
        <v>0</v>
      </c>
      <c r="AO42">
        <f ca="1">IF(Table1[[#This Row],[field of work]]="teaching",1,0)</f>
        <v>0</v>
      </c>
      <c r="AP42">
        <f ca="1">IF(Table1[[#This Row],[field of work]]="IT",1,0)</f>
        <v>1</v>
      </c>
      <c r="AQ42" s="8">
        <f ca="1">IF(Table1[[#This Row],[field of work]]="construction",1,0)</f>
        <v>0</v>
      </c>
      <c r="AS42" s="7"/>
      <c r="AX42" s="8"/>
      <c r="AZ42" s="7"/>
      <c r="BA42" s="8"/>
      <c r="BB42" s="105">
        <f ca="1">Table1[[#This Row],[Cars Value ]]/Table1[[#This Row],[cars]]</f>
        <v>59339.608256375861</v>
      </c>
      <c r="BC42" s="8"/>
      <c r="BD42" s="7">
        <f ca="1">IF(Table1[Values of debts]&gt;$BE$6,1,0)</f>
        <v>0</v>
      </c>
      <c r="BE42" s="8"/>
      <c r="BF42" s="17"/>
      <c r="BG42" s="20">
        <f ca="1">Table1[[#This Row],[mortage left]]/Table1[[#This Row],[value of house]]</f>
        <v>9.1396708707066274E-2</v>
      </c>
      <c r="BH42">
        <f t="shared" ca="1" si="22"/>
        <v>1</v>
      </c>
      <c r="BI42" s="8"/>
      <c r="BJ42" s="17"/>
      <c r="BL42" s="7">
        <f ca="1">IF(Table1[Area]="Alberta",Table1[income],0)</f>
        <v>67574</v>
      </c>
      <c r="BM42">
        <f ca="1">IF(Table1[Area]="Quebec",Table1[income],0)</f>
        <v>0</v>
      </c>
      <c r="BN42">
        <f ca="1">IF(Table1[[#This Row],[Area]]="BC",Table1[[#This Row],[income]],0)</f>
        <v>0</v>
      </c>
      <c r="BO42">
        <f ca="1">IF(Table1[[#This Row],[Area]]="Northwest Ter",Table1[[#This Row],[income]],0)</f>
        <v>0</v>
      </c>
      <c r="BP42">
        <f ca="1">IF(Table1[[#This Row],[Area]]="Newfounland",Table1[[#This Row],[income]],0)</f>
        <v>0</v>
      </c>
      <c r="BQ42">
        <f ca="1">IF(Table1[[#This Row],[Area]]="Manitoba",Table1[[#This Row],[income]],0)</f>
        <v>0</v>
      </c>
      <c r="BR42">
        <f ca="1">IF(Table1[[#This Row],[Area]]="New bruncwick",Table1[[#This Row],[income]],0)</f>
        <v>0</v>
      </c>
      <c r="BS42">
        <f ca="1">IF(Table1[[#This Row],[Area]]="Nunavut",Table1[[#This Row],[income]],0)</f>
        <v>0</v>
      </c>
      <c r="BT42">
        <f ca="1">IF(Table1[[#This Row],[Area]]="Ontario",Table1[[#This Row],[income]],0)</f>
        <v>0</v>
      </c>
      <c r="BU42">
        <f ca="1">IF(Table1[[#This Row],[Area]]="yukon",Table1[[#This Row],[income]],0)</f>
        <v>0</v>
      </c>
      <c r="BV42">
        <f ca="1">IF(Table1[[#This Row],[Area]]="Prince edward Island",Table1[[#This Row],[income]],0)</f>
        <v>0</v>
      </c>
      <c r="BW42">
        <f ca="1">IF(Table1[[#This Row],[Area]]="Saskatchewan",Table1[[#This Row],[income]],0)</f>
        <v>0</v>
      </c>
      <c r="BX42" s="8">
        <f ca="1">IF(Table1[[#This Row],[Area]]="Nova scotia",Table1[[#This Row],[income]],0)</f>
        <v>0</v>
      </c>
      <c r="BZ42" s="7">
        <f ca="1">IF(Table1[field of work]="health",Table1[income],0)</f>
        <v>0</v>
      </c>
      <c r="CA42">
        <f ca="1">IF(Table1[field of work]="agriculture",Table1[income],0)</f>
        <v>0</v>
      </c>
      <c r="CB42">
        <f ca="1">IF(Table1[[#This Row],[field of work]]="teaching",Table1[[#This Row],[income]],0)</f>
        <v>0</v>
      </c>
      <c r="CC42">
        <f ca="1">IF(Table1[[#This Row],[field of work]]="IT",Table1[[#This Row],[income]],0)</f>
        <v>67574</v>
      </c>
      <c r="CD42">
        <f ca="1">IF(Table1[[#This Row],[field of work]]="construction",Table1[[#This Row],[income]],0)</f>
        <v>0</v>
      </c>
      <c r="CE42" s="8">
        <f ca="1">IF(Table1[[#This Row],[field of work]]="general work ",Table1[[#This Row],[income]],0)</f>
        <v>0</v>
      </c>
      <c r="CH42" s="7">
        <f t="shared" ca="1" si="23"/>
        <v>0</v>
      </c>
      <c r="CI42" s="8"/>
      <c r="CK42" s="7">
        <f ca="1">IF(Table1[[#This Row],[Net worth of person ($)]]&gt;$CM$3,Table1[[#This Row],[age]],0)</f>
        <v>42</v>
      </c>
      <c r="CL42" s="8"/>
    </row>
    <row r="43" spans="2:90" x14ac:dyDescent="0.3">
      <c r="B43">
        <f t="shared" ca="1" si="2"/>
        <v>2</v>
      </c>
      <c r="C43" t="str">
        <f t="shared" ca="1" si="3"/>
        <v>women</v>
      </c>
      <c r="D43">
        <f t="shared" ca="1" si="4"/>
        <v>37</v>
      </c>
      <c r="E43">
        <f t="shared" ca="1" si="5"/>
        <v>3</v>
      </c>
      <c r="F43" t="str">
        <f t="shared" ca="1" si="6"/>
        <v>teaching</v>
      </c>
      <c r="G43">
        <f t="shared" ca="1" si="7"/>
        <v>6</v>
      </c>
      <c r="H43" t="str">
        <f t="shared" ca="1" si="8"/>
        <v>Other</v>
      </c>
      <c r="I43">
        <f t="shared" ca="1" si="9"/>
        <v>4</v>
      </c>
      <c r="J43">
        <f t="shared" ca="1" si="0"/>
        <v>2</v>
      </c>
      <c r="K43">
        <f t="shared" ca="1" si="10"/>
        <v>52541</v>
      </c>
      <c r="L43">
        <f t="shared" ca="1" si="11"/>
        <v>4</v>
      </c>
      <c r="M43" t="str">
        <f t="shared" ca="1" si="12"/>
        <v>Alberta</v>
      </c>
      <c r="N43">
        <f t="shared" ca="1" si="24"/>
        <v>262705</v>
      </c>
      <c r="O43">
        <f t="shared" ca="1" si="14"/>
        <v>4835.0569708540152</v>
      </c>
      <c r="P43">
        <f t="shared" ca="1" si="25"/>
        <v>36022.844701816131</v>
      </c>
      <c r="Q43">
        <f t="shared" ca="1" si="16"/>
        <v>3313</v>
      </c>
      <c r="R43">
        <f t="shared" ca="1" si="26"/>
        <v>58745.482529516528</v>
      </c>
      <c r="S43">
        <f t="shared" ca="1" si="27"/>
        <v>21332.837158066362</v>
      </c>
      <c r="T43">
        <f t="shared" ca="1" si="28"/>
        <v>320060.68185988249</v>
      </c>
      <c r="U43">
        <f t="shared" ca="1" si="29"/>
        <v>66893.539500370549</v>
      </c>
      <c r="V43">
        <f t="shared" ca="1" si="30"/>
        <v>253167.14235951193</v>
      </c>
      <c r="X43" s="3">
        <f ca="1">IF(Table1[[#This Row],[gender]]="men",1,0)</f>
        <v>0</v>
      </c>
      <c r="Y43" s="3">
        <f ca="1">IF(Table1[[#This Row],[gender]]="women",1,0)</f>
        <v>1</v>
      </c>
      <c r="Z43" s="3"/>
      <c r="AA43" s="3"/>
      <c r="AB43" s="3"/>
      <c r="AC43" s="3"/>
      <c r="AD43" s="3"/>
      <c r="AE43" s="3"/>
      <c r="AF43" s="3"/>
      <c r="AG43" s="3"/>
      <c r="AH43" s="3"/>
      <c r="AJ43" s="17"/>
      <c r="AL43" s="7">
        <f ca="1">IF(Table1[[#This Row],[field of work]]="health",1,0)</f>
        <v>0</v>
      </c>
      <c r="AM43">
        <f ca="1">IF(Table1[[#This Row],[field of work]]="general work ",1,0)</f>
        <v>0</v>
      </c>
      <c r="AN43">
        <f ca="1">IF(Table1[[#This Row],[field of work]]="agriculture",1,0)</f>
        <v>0</v>
      </c>
      <c r="AO43">
        <f ca="1">IF(Table1[[#This Row],[field of work]]="teaching",1,0)</f>
        <v>1</v>
      </c>
      <c r="AP43">
        <f ca="1">IF(Table1[[#This Row],[field of work]]="IT",1,0)</f>
        <v>0</v>
      </c>
      <c r="AQ43" s="8">
        <f ca="1">IF(Table1[[#This Row],[field of work]]="construction",1,0)</f>
        <v>0</v>
      </c>
      <c r="AS43" s="7"/>
      <c r="AX43" s="8"/>
      <c r="AZ43" s="7"/>
      <c r="BA43" s="8"/>
      <c r="BB43" s="105">
        <f ca="1">Table1[[#This Row],[Cars Value ]]/Table1[[#This Row],[cars]]</f>
        <v>18011.422350908066</v>
      </c>
      <c r="BC43" s="8"/>
      <c r="BD43" s="7">
        <f ca="1">IF(Table1[Values of debts]&gt;$BE$6,1,0)</f>
        <v>0</v>
      </c>
      <c r="BE43" s="8"/>
      <c r="BF43" s="17"/>
      <c r="BG43" s="20">
        <f ca="1">Table1[[#This Row],[mortage left]]/Table1[[#This Row],[value of house]]</f>
        <v>1.8404891307184923E-2</v>
      </c>
      <c r="BH43">
        <f t="shared" ca="1" si="22"/>
        <v>1</v>
      </c>
      <c r="BI43" s="8"/>
      <c r="BJ43" s="17"/>
      <c r="BL43" s="7">
        <f ca="1">IF(Table1[Area]="Alberta",Table1[income],0)</f>
        <v>52541</v>
      </c>
      <c r="BM43">
        <f ca="1">IF(Table1[Area]="Quebec",Table1[income],0)</f>
        <v>0</v>
      </c>
      <c r="BN43">
        <f ca="1">IF(Table1[[#This Row],[Area]]="BC",Table1[[#This Row],[income]],0)</f>
        <v>0</v>
      </c>
      <c r="BO43">
        <f ca="1">IF(Table1[[#This Row],[Area]]="Northwest Ter",Table1[[#This Row],[income]],0)</f>
        <v>0</v>
      </c>
      <c r="BP43">
        <f ca="1">IF(Table1[[#This Row],[Area]]="Newfounland",Table1[[#This Row],[income]],0)</f>
        <v>0</v>
      </c>
      <c r="BQ43">
        <f ca="1">IF(Table1[[#This Row],[Area]]="Manitoba",Table1[[#This Row],[income]],0)</f>
        <v>0</v>
      </c>
      <c r="BR43">
        <f ca="1">IF(Table1[[#This Row],[Area]]="New bruncwick",Table1[[#This Row],[income]],0)</f>
        <v>0</v>
      </c>
      <c r="BS43">
        <f ca="1">IF(Table1[[#This Row],[Area]]="Nunavut",Table1[[#This Row],[income]],0)</f>
        <v>0</v>
      </c>
      <c r="BT43">
        <f ca="1">IF(Table1[[#This Row],[Area]]="Ontario",Table1[[#This Row],[income]],0)</f>
        <v>0</v>
      </c>
      <c r="BU43">
        <f ca="1">IF(Table1[[#This Row],[Area]]="yukon",Table1[[#This Row],[income]],0)</f>
        <v>0</v>
      </c>
      <c r="BV43">
        <f ca="1">IF(Table1[[#This Row],[Area]]="Prince edward Island",Table1[[#This Row],[income]],0)</f>
        <v>0</v>
      </c>
      <c r="BW43">
        <f ca="1">IF(Table1[[#This Row],[Area]]="Saskatchewan",Table1[[#This Row],[income]],0)</f>
        <v>0</v>
      </c>
      <c r="BX43" s="8">
        <f ca="1">IF(Table1[[#This Row],[Area]]="Nova scotia",Table1[[#This Row],[income]],0)</f>
        <v>0</v>
      </c>
      <c r="BZ43" s="7">
        <f ca="1">IF(Table1[field of work]="health",Table1[income],0)</f>
        <v>0</v>
      </c>
      <c r="CA43">
        <f ca="1">IF(Table1[field of work]="agriculture",Table1[income],0)</f>
        <v>0</v>
      </c>
      <c r="CB43">
        <f ca="1">IF(Table1[[#This Row],[field of work]]="teaching",Table1[[#This Row],[income]],0)</f>
        <v>52541</v>
      </c>
      <c r="CC43">
        <f ca="1">IF(Table1[[#This Row],[field of work]]="IT",Table1[[#This Row],[income]],0)</f>
        <v>0</v>
      </c>
      <c r="CD43">
        <f ca="1">IF(Table1[[#This Row],[field of work]]="construction",Table1[[#This Row],[income]],0)</f>
        <v>0</v>
      </c>
      <c r="CE43" s="8">
        <f ca="1">IF(Table1[[#This Row],[field of work]]="general work ",Table1[[#This Row],[income]],0)</f>
        <v>0</v>
      </c>
      <c r="CH43" s="7">
        <f t="shared" ca="1" si="23"/>
        <v>1</v>
      </c>
      <c r="CI43" s="8"/>
      <c r="CK43" s="7">
        <f ca="1">IF(Table1[[#This Row],[Net worth of person ($)]]&gt;$CM$3,Table1[[#This Row],[age]],0)</f>
        <v>37</v>
      </c>
      <c r="CL43" s="8"/>
    </row>
    <row r="44" spans="2:90" x14ac:dyDescent="0.3">
      <c r="B44">
        <f t="shared" ca="1" si="2"/>
        <v>2</v>
      </c>
      <c r="C44" t="str">
        <f t="shared" ca="1" si="3"/>
        <v>women</v>
      </c>
      <c r="D44">
        <f t="shared" ca="1" si="4"/>
        <v>30</v>
      </c>
      <c r="E44">
        <f t="shared" ca="1" si="5"/>
        <v>5</v>
      </c>
      <c r="F44" t="str">
        <f t="shared" ca="1" si="6"/>
        <v xml:space="preserve">general work </v>
      </c>
      <c r="G44">
        <f t="shared" ca="1" si="7"/>
        <v>5</v>
      </c>
      <c r="H44" t="str">
        <f t="shared" ca="1" si="8"/>
        <v>Other</v>
      </c>
      <c r="I44">
        <f t="shared" ca="1" si="9"/>
        <v>2</v>
      </c>
      <c r="J44">
        <f t="shared" ca="1" si="0"/>
        <v>1</v>
      </c>
      <c r="K44">
        <f t="shared" ca="1" si="10"/>
        <v>32608</v>
      </c>
      <c r="L44">
        <f t="shared" ca="1" si="11"/>
        <v>1</v>
      </c>
      <c r="M44" t="str">
        <f t="shared" ca="1" si="12"/>
        <v>yukon</v>
      </c>
      <c r="N44">
        <f t="shared" ca="1" si="24"/>
        <v>97824</v>
      </c>
      <c r="O44">
        <f t="shared" ca="1" si="14"/>
        <v>35277.651677277121</v>
      </c>
      <c r="P44">
        <f t="shared" ca="1" si="25"/>
        <v>22532.23922176061</v>
      </c>
      <c r="Q44">
        <f t="shared" ca="1" si="16"/>
        <v>17539</v>
      </c>
      <c r="R44">
        <f t="shared" ca="1" si="26"/>
        <v>26262.867640375698</v>
      </c>
      <c r="S44">
        <f t="shared" ca="1" si="27"/>
        <v>30033.449711237372</v>
      </c>
      <c r="T44">
        <f t="shared" ca="1" si="28"/>
        <v>150389.68893299799</v>
      </c>
      <c r="U44">
        <f t="shared" ca="1" si="29"/>
        <v>79079.519317652826</v>
      </c>
      <c r="V44">
        <f t="shared" ca="1" si="30"/>
        <v>71310.169615345163</v>
      </c>
      <c r="X44" s="3">
        <f ca="1">IF(Table1[[#This Row],[gender]]="men",1,0)</f>
        <v>0</v>
      </c>
      <c r="Y44" s="3">
        <f ca="1">IF(Table1[[#This Row],[gender]]="women",1,0)</f>
        <v>1</v>
      </c>
      <c r="Z44" s="3"/>
      <c r="AA44" s="3"/>
      <c r="AB44" s="3"/>
      <c r="AC44" s="3"/>
      <c r="AD44" s="3"/>
      <c r="AE44" s="3"/>
      <c r="AF44" s="3"/>
      <c r="AG44" s="3"/>
      <c r="AH44" s="3"/>
      <c r="AJ44" s="17"/>
      <c r="AL44" s="7">
        <f ca="1">IF(Table1[[#This Row],[field of work]]="health",1,0)</f>
        <v>0</v>
      </c>
      <c r="AM44">
        <f ca="1">IF(Table1[[#This Row],[field of work]]="general work ",1,0)</f>
        <v>1</v>
      </c>
      <c r="AN44">
        <f ca="1">IF(Table1[[#This Row],[field of work]]="agriculture",1,0)</f>
        <v>0</v>
      </c>
      <c r="AO44">
        <f ca="1">IF(Table1[[#This Row],[field of work]]="teaching",1,0)</f>
        <v>0</v>
      </c>
      <c r="AP44">
        <f ca="1">IF(Table1[[#This Row],[field of work]]="IT",1,0)</f>
        <v>0</v>
      </c>
      <c r="AQ44" s="8">
        <f ca="1">IF(Table1[[#This Row],[field of work]]="construction",1,0)</f>
        <v>0</v>
      </c>
      <c r="AS44" s="7"/>
      <c r="AX44" s="8"/>
      <c r="AZ44" s="7"/>
      <c r="BA44" s="8"/>
      <c r="BB44" s="105">
        <f ca="1">Table1[[#This Row],[Cars Value ]]/Table1[[#This Row],[cars]]</f>
        <v>22532.23922176061</v>
      </c>
      <c r="BC44" s="8"/>
      <c r="BD44" s="7">
        <f ca="1">IF(Table1[Values of debts]&gt;$BE$6,1,0)</f>
        <v>0</v>
      </c>
      <c r="BE44" s="8"/>
      <c r="BF44" s="17"/>
      <c r="BG44" s="20">
        <f ca="1">Table1[[#This Row],[mortage left]]/Table1[[#This Row],[value of house]]</f>
        <v>0.36062368822862612</v>
      </c>
      <c r="BH44">
        <f t="shared" ca="1" si="22"/>
        <v>1</v>
      </c>
      <c r="BI44" s="8"/>
      <c r="BJ44" s="17"/>
      <c r="BL44" s="7">
        <f ca="1">IF(Table1[Area]="Alberta",Table1[income],0)</f>
        <v>0</v>
      </c>
      <c r="BM44">
        <f ca="1">IF(Table1[Area]="Quebec",Table1[income],0)</f>
        <v>0</v>
      </c>
      <c r="BN44">
        <f ca="1">IF(Table1[[#This Row],[Area]]="BC",Table1[[#This Row],[income]],0)</f>
        <v>0</v>
      </c>
      <c r="BO44">
        <f ca="1">IF(Table1[[#This Row],[Area]]="Northwest Ter",Table1[[#This Row],[income]],0)</f>
        <v>0</v>
      </c>
      <c r="BP44">
        <f ca="1">IF(Table1[[#This Row],[Area]]="Newfounland",Table1[[#This Row],[income]],0)</f>
        <v>0</v>
      </c>
      <c r="BQ44">
        <f ca="1">IF(Table1[[#This Row],[Area]]="Manitoba",Table1[[#This Row],[income]],0)</f>
        <v>0</v>
      </c>
      <c r="BR44">
        <f ca="1">IF(Table1[[#This Row],[Area]]="New bruncwick",Table1[[#This Row],[income]],0)</f>
        <v>0</v>
      </c>
      <c r="BS44">
        <f ca="1">IF(Table1[[#This Row],[Area]]="Nunavut",Table1[[#This Row],[income]],0)</f>
        <v>0</v>
      </c>
      <c r="BT44">
        <f ca="1">IF(Table1[[#This Row],[Area]]="Ontario",Table1[[#This Row],[income]],0)</f>
        <v>0</v>
      </c>
      <c r="BU44">
        <f ca="1">IF(Table1[[#This Row],[Area]]="yukon",Table1[[#This Row],[income]],0)</f>
        <v>32608</v>
      </c>
      <c r="BV44">
        <f ca="1">IF(Table1[[#This Row],[Area]]="Prince edward Island",Table1[[#This Row],[income]],0)</f>
        <v>0</v>
      </c>
      <c r="BW44">
        <f ca="1">IF(Table1[[#This Row],[Area]]="Saskatchewan",Table1[[#This Row],[income]],0)</f>
        <v>0</v>
      </c>
      <c r="BX44" s="8">
        <f ca="1">IF(Table1[[#This Row],[Area]]="Nova scotia",Table1[[#This Row],[income]],0)</f>
        <v>0</v>
      </c>
      <c r="BZ44" s="7">
        <f ca="1">IF(Table1[field of work]="health",Table1[income],0)</f>
        <v>0</v>
      </c>
      <c r="CA44">
        <f ca="1">IF(Table1[field of work]="agriculture",Table1[income],0)</f>
        <v>0</v>
      </c>
      <c r="CB44">
        <f ca="1">IF(Table1[[#This Row],[field of work]]="teaching",Table1[[#This Row],[income]],0)</f>
        <v>0</v>
      </c>
      <c r="CC44">
        <f ca="1">IF(Table1[[#This Row],[field of work]]="IT",Table1[[#This Row],[income]],0)</f>
        <v>0</v>
      </c>
      <c r="CD44">
        <f ca="1">IF(Table1[[#This Row],[field of work]]="construction",Table1[[#This Row],[income]],0)</f>
        <v>0</v>
      </c>
      <c r="CE44" s="8">
        <f ca="1">IF(Table1[[#This Row],[field of work]]="general work ",Table1[[#This Row],[income]],0)</f>
        <v>32608</v>
      </c>
      <c r="CH44" s="7">
        <f t="shared" ca="1" si="23"/>
        <v>1</v>
      </c>
      <c r="CI44" s="8"/>
      <c r="CK44" s="7">
        <f ca="1">IF(Table1[[#This Row],[Net worth of person ($)]]&gt;$CM$3,Table1[[#This Row],[age]],0)</f>
        <v>30</v>
      </c>
      <c r="CL44" s="8"/>
    </row>
    <row r="45" spans="2:90" x14ac:dyDescent="0.3">
      <c r="B45">
        <f t="shared" ca="1" si="2"/>
        <v>2</v>
      </c>
      <c r="C45" t="str">
        <f t="shared" ca="1" si="3"/>
        <v>women</v>
      </c>
      <c r="D45">
        <f t="shared" ca="1" si="4"/>
        <v>26</v>
      </c>
      <c r="E45">
        <f t="shared" ca="1" si="5"/>
        <v>3</v>
      </c>
      <c r="F45" t="str">
        <f t="shared" ca="1" si="6"/>
        <v>teaching</v>
      </c>
      <c r="G45">
        <f t="shared" ca="1" si="7"/>
        <v>3</v>
      </c>
      <c r="H45" t="str">
        <f t="shared" ca="1" si="8"/>
        <v>University</v>
      </c>
      <c r="I45">
        <f t="shared" ca="1" si="9"/>
        <v>2</v>
      </c>
      <c r="J45">
        <f t="shared" ca="1" si="0"/>
        <v>1</v>
      </c>
      <c r="K45">
        <f t="shared" ca="1" si="10"/>
        <v>74294</v>
      </c>
      <c r="L45">
        <f t="shared" ca="1" si="11"/>
        <v>1</v>
      </c>
      <c r="M45" t="str">
        <f t="shared" ca="1" si="12"/>
        <v>yukon</v>
      </c>
      <c r="N45">
        <f t="shared" ca="1" si="24"/>
        <v>371470</v>
      </c>
      <c r="O45">
        <f t="shared" ca="1" si="14"/>
        <v>117817.69375964694</v>
      </c>
      <c r="P45">
        <f t="shared" ca="1" si="25"/>
        <v>41561.54448437471</v>
      </c>
      <c r="Q45">
        <f t="shared" ca="1" si="16"/>
        <v>35617</v>
      </c>
      <c r="R45">
        <f t="shared" ca="1" si="26"/>
        <v>22037.579468171323</v>
      </c>
      <c r="S45">
        <f t="shared" ca="1" si="27"/>
        <v>108747.13021133481</v>
      </c>
      <c r="T45">
        <f t="shared" ca="1" si="28"/>
        <v>521778.67469570949</v>
      </c>
      <c r="U45">
        <f t="shared" ca="1" si="29"/>
        <v>175472.27322781825</v>
      </c>
      <c r="V45">
        <f t="shared" ca="1" si="30"/>
        <v>346306.40146789124</v>
      </c>
      <c r="X45" s="3">
        <f ca="1">IF(Table1[[#This Row],[gender]]="men",1,0)</f>
        <v>0</v>
      </c>
      <c r="Y45" s="3">
        <f ca="1">IF(Table1[[#This Row],[gender]]="women",1,0)</f>
        <v>1</v>
      </c>
      <c r="Z45" s="3"/>
      <c r="AA45" s="3"/>
      <c r="AB45" s="3"/>
      <c r="AC45" s="3"/>
      <c r="AD45" s="3"/>
      <c r="AE45" s="3"/>
      <c r="AF45" s="3"/>
      <c r="AG45" s="3"/>
      <c r="AH45" s="3"/>
      <c r="AJ45" s="17"/>
      <c r="AL45" s="7">
        <f ca="1">IF(Table1[[#This Row],[field of work]]="health",1,0)</f>
        <v>0</v>
      </c>
      <c r="AM45">
        <f ca="1">IF(Table1[[#This Row],[field of work]]="general work ",1,0)</f>
        <v>0</v>
      </c>
      <c r="AN45">
        <f ca="1">IF(Table1[[#This Row],[field of work]]="agriculture",1,0)</f>
        <v>0</v>
      </c>
      <c r="AO45">
        <f ca="1">IF(Table1[[#This Row],[field of work]]="teaching",1,0)</f>
        <v>1</v>
      </c>
      <c r="AP45">
        <f ca="1">IF(Table1[[#This Row],[field of work]]="IT",1,0)</f>
        <v>0</v>
      </c>
      <c r="AQ45" s="8">
        <f ca="1">IF(Table1[[#This Row],[field of work]]="construction",1,0)</f>
        <v>0</v>
      </c>
      <c r="AS45" s="7"/>
      <c r="AX45" s="8"/>
      <c r="AZ45" s="7"/>
      <c r="BA45" s="8"/>
      <c r="BB45" s="105">
        <f ca="1">Table1[[#This Row],[Cars Value ]]/Table1[[#This Row],[cars]]</f>
        <v>41561.54448437471</v>
      </c>
      <c r="BC45" s="8"/>
      <c r="BD45" s="7">
        <f ca="1">IF(Table1[Values of debts]&gt;$BE$6,1,0)</f>
        <v>1</v>
      </c>
      <c r="BE45" s="8"/>
      <c r="BF45" s="17"/>
      <c r="BG45" s="20">
        <f ca="1">Table1[[#This Row],[mortage left]]/Table1[[#This Row],[value of house]]</f>
        <v>0.31716610697942482</v>
      </c>
      <c r="BH45">
        <f t="shared" ca="1" si="22"/>
        <v>1</v>
      </c>
      <c r="BI45" s="8"/>
      <c r="BJ45" s="17"/>
      <c r="BL45" s="7">
        <f ca="1">IF(Table1[Area]="Alberta",Table1[income],0)</f>
        <v>0</v>
      </c>
      <c r="BM45">
        <f ca="1">IF(Table1[Area]="Quebec",Table1[income],0)</f>
        <v>0</v>
      </c>
      <c r="BN45">
        <f ca="1">IF(Table1[[#This Row],[Area]]="BC",Table1[[#This Row],[income]],0)</f>
        <v>0</v>
      </c>
      <c r="BO45">
        <f ca="1">IF(Table1[[#This Row],[Area]]="Northwest Ter",Table1[[#This Row],[income]],0)</f>
        <v>0</v>
      </c>
      <c r="BP45">
        <f ca="1">IF(Table1[[#This Row],[Area]]="Newfounland",Table1[[#This Row],[income]],0)</f>
        <v>0</v>
      </c>
      <c r="BQ45">
        <f ca="1">IF(Table1[[#This Row],[Area]]="Manitoba",Table1[[#This Row],[income]],0)</f>
        <v>0</v>
      </c>
      <c r="BR45">
        <f ca="1">IF(Table1[[#This Row],[Area]]="New bruncwick",Table1[[#This Row],[income]],0)</f>
        <v>0</v>
      </c>
      <c r="BS45">
        <f ca="1">IF(Table1[[#This Row],[Area]]="Nunavut",Table1[[#This Row],[income]],0)</f>
        <v>0</v>
      </c>
      <c r="BT45">
        <f ca="1">IF(Table1[[#This Row],[Area]]="Ontario",Table1[[#This Row],[income]],0)</f>
        <v>0</v>
      </c>
      <c r="BU45">
        <f ca="1">IF(Table1[[#This Row],[Area]]="yukon",Table1[[#This Row],[income]],0)</f>
        <v>74294</v>
      </c>
      <c r="BV45">
        <f ca="1">IF(Table1[[#This Row],[Area]]="Prince edward Island",Table1[[#This Row],[income]],0)</f>
        <v>0</v>
      </c>
      <c r="BW45">
        <f ca="1">IF(Table1[[#This Row],[Area]]="Saskatchewan",Table1[[#This Row],[income]],0)</f>
        <v>0</v>
      </c>
      <c r="BX45" s="8">
        <f ca="1">IF(Table1[[#This Row],[Area]]="Nova scotia",Table1[[#This Row],[income]],0)</f>
        <v>0</v>
      </c>
      <c r="BZ45" s="7">
        <f ca="1">IF(Table1[field of work]="health",Table1[income],0)</f>
        <v>0</v>
      </c>
      <c r="CA45">
        <f ca="1">IF(Table1[field of work]="agriculture",Table1[income],0)</f>
        <v>0</v>
      </c>
      <c r="CB45">
        <f ca="1">IF(Table1[[#This Row],[field of work]]="teaching",Table1[[#This Row],[income]],0)</f>
        <v>74294</v>
      </c>
      <c r="CC45">
        <f ca="1">IF(Table1[[#This Row],[field of work]]="IT",Table1[[#This Row],[income]],0)</f>
        <v>0</v>
      </c>
      <c r="CD45">
        <f ca="1">IF(Table1[[#This Row],[field of work]]="construction",Table1[[#This Row],[income]],0)</f>
        <v>0</v>
      </c>
      <c r="CE45" s="8">
        <f ca="1">IF(Table1[[#This Row],[field of work]]="general work ",Table1[[#This Row],[income]],0)</f>
        <v>0</v>
      </c>
      <c r="CH45" s="7">
        <f t="shared" ca="1" si="23"/>
        <v>1</v>
      </c>
      <c r="CI45" s="8"/>
      <c r="CK45" s="7">
        <f ca="1">IF(Table1[[#This Row],[Net worth of person ($)]]&gt;$CM$3,Table1[[#This Row],[age]],0)</f>
        <v>26</v>
      </c>
      <c r="CL45" s="8"/>
    </row>
    <row r="46" spans="2:90" x14ac:dyDescent="0.3">
      <c r="B46">
        <f t="shared" ca="1" si="2"/>
        <v>1</v>
      </c>
      <c r="C46" t="str">
        <f t="shared" ca="1" si="3"/>
        <v>men</v>
      </c>
      <c r="D46">
        <f t="shared" ca="1" si="4"/>
        <v>27</v>
      </c>
      <c r="E46">
        <f t="shared" ca="1" si="5"/>
        <v>6</v>
      </c>
      <c r="F46" t="str">
        <f t="shared" ca="1" si="6"/>
        <v>agriculture</v>
      </c>
      <c r="G46">
        <f t="shared" ca="1" si="7"/>
        <v>5</v>
      </c>
      <c r="H46" t="str">
        <f t="shared" ca="1" si="8"/>
        <v>Other</v>
      </c>
      <c r="I46">
        <f t="shared" ca="1" si="9"/>
        <v>3</v>
      </c>
      <c r="J46">
        <f t="shared" ca="1" si="0"/>
        <v>2</v>
      </c>
      <c r="K46">
        <f t="shared" ca="1" si="10"/>
        <v>67187</v>
      </c>
      <c r="L46">
        <f t="shared" ca="1" si="11"/>
        <v>11</v>
      </c>
      <c r="M46" t="str">
        <f t="shared" ca="1" si="12"/>
        <v>Newfounland</v>
      </c>
      <c r="N46">
        <f t="shared" ca="1" si="24"/>
        <v>335935</v>
      </c>
      <c r="O46">
        <f t="shared" ca="1" si="14"/>
        <v>296361.69376612682</v>
      </c>
      <c r="P46">
        <f t="shared" ca="1" si="25"/>
        <v>44778.95089361319</v>
      </c>
      <c r="Q46">
        <f t="shared" ca="1" si="16"/>
        <v>8039</v>
      </c>
      <c r="R46">
        <f t="shared" ca="1" si="26"/>
        <v>30048.207086646158</v>
      </c>
      <c r="S46">
        <f t="shared" ca="1" si="27"/>
        <v>94682.598286425258</v>
      </c>
      <c r="T46">
        <f t="shared" ca="1" si="28"/>
        <v>475396.54918003839</v>
      </c>
      <c r="U46">
        <f t="shared" ca="1" si="29"/>
        <v>334448.90085277299</v>
      </c>
      <c r="V46">
        <f t="shared" ca="1" si="30"/>
        <v>140947.6483272654</v>
      </c>
      <c r="X46" s="3">
        <f ca="1">IF(Table1[[#This Row],[gender]]="men",1,0)</f>
        <v>1</v>
      </c>
      <c r="Y46" s="3">
        <f ca="1">IF(Table1[[#This Row],[gender]]="women",1,0)</f>
        <v>0</v>
      </c>
      <c r="Z46" s="3"/>
      <c r="AA46" s="3"/>
      <c r="AB46" s="3"/>
      <c r="AC46" s="3"/>
      <c r="AD46" s="3"/>
      <c r="AE46" s="3"/>
      <c r="AF46" s="3"/>
      <c r="AG46" s="3"/>
      <c r="AH46" s="3"/>
      <c r="AJ46" s="17"/>
      <c r="AL46" s="7">
        <f ca="1">IF(Table1[[#This Row],[field of work]]="health",1,0)</f>
        <v>0</v>
      </c>
      <c r="AM46">
        <f ca="1">IF(Table1[[#This Row],[field of work]]="general work ",1,0)</f>
        <v>0</v>
      </c>
      <c r="AN46">
        <f ca="1">IF(Table1[[#This Row],[field of work]]="agriculture",1,0)</f>
        <v>1</v>
      </c>
      <c r="AO46">
        <f ca="1">IF(Table1[[#This Row],[field of work]]="teaching",1,0)</f>
        <v>0</v>
      </c>
      <c r="AP46">
        <f ca="1">IF(Table1[[#This Row],[field of work]]="IT",1,0)</f>
        <v>0</v>
      </c>
      <c r="AQ46" s="8">
        <f ca="1">IF(Table1[[#This Row],[field of work]]="construction",1,0)</f>
        <v>0</v>
      </c>
      <c r="AS46" s="7"/>
      <c r="AX46" s="8"/>
      <c r="AZ46" s="7"/>
      <c r="BA46" s="8"/>
      <c r="BB46" s="105">
        <f ca="1">Table1[[#This Row],[Cars Value ]]/Table1[[#This Row],[cars]]</f>
        <v>22389.475446806595</v>
      </c>
      <c r="BC46" s="8"/>
      <c r="BD46" s="7">
        <f ca="1">IF(Table1[Values of debts]&gt;$BE$6,1,0)</f>
        <v>1</v>
      </c>
      <c r="BE46" s="8"/>
      <c r="BF46" s="17"/>
      <c r="BG46" s="20">
        <f ca="1">Table1[[#This Row],[mortage left]]/Table1[[#This Row],[value of house]]</f>
        <v>0.88219951409090092</v>
      </c>
      <c r="BH46">
        <f t="shared" ca="1" si="22"/>
        <v>0</v>
      </c>
      <c r="BI46" s="8"/>
      <c r="BJ46" s="17"/>
      <c r="BL46" s="7">
        <f ca="1">IF(Table1[Area]="Alberta",Table1[income],0)</f>
        <v>0</v>
      </c>
      <c r="BM46">
        <f ca="1">IF(Table1[Area]="Quebec",Table1[income],0)</f>
        <v>0</v>
      </c>
      <c r="BN46">
        <f ca="1">IF(Table1[[#This Row],[Area]]="BC",Table1[[#This Row],[income]],0)</f>
        <v>0</v>
      </c>
      <c r="BO46">
        <f ca="1">IF(Table1[[#This Row],[Area]]="Northwest Ter",Table1[[#This Row],[income]],0)</f>
        <v>0</v>
      </c>
      <c r="BP46">
        <f ca="1">IF(Table1[[#This Row],[Area]]="Newfounland",Table1[[#This Row],[income]],0)</f>
        <v>67187</v>
      </c>
      <c r="BQ46">
        <f ca="1">IF(Table1[[#This Row],[Area]]="Manitoba",Table1[[#This Row],[income]],0)</f>
        <v>0</v>
      </c>
      <c r="BR46">
        <f ca="1">IF(Table1[[#This Row],[Area]]="New bruncwick",Table1[[#This Row],[income]],0)</f>
        <v>0</v>
      </c>
      <c r="BS46">
        <f ca="1">IF(Table1[[#This Row],[Area]]="Nunavut",Table1[[#This Row],[income]],0)</f>
        <v>0</v>
      </c>
      <c r="BT46">
        <f ca="1">IF(Table1[[#This Row],[Area]]="Ontario",Table1[[#This Row],[income]],0)</f>
        <v>0</v>
      </c>
      <c r="BU46">
        <f ca="1">IF(Table1[[#This Row],[Area]]="yukon",Table1[[#This Row],[income]],0)</f>
        <v>0</v>
      </c>
      <c r="BV46">
        <f ca="1">IF(Table1[[#This Row],[Area]]="Prince edward Island",Table1[[#This Row],[income]],0)</f>
        <v>0</v>
      </c>
      <c r="BW46">
        <f ca="1">IF(Table1[[#This Row],[Area]]="Saskatchewan",Table1[[#This Row],[income]],0)</f>
        <v>0</v>
      </c>
      <c r="BX46" s="8">
        <f ca="1">IF(Table1[[#This Row],[Area]]="Nova scotia",Table1[[#This Row],[income]],0)</f>
        <v>0</v>
      </c>
      <c r="BZ46" s="7">
        <f ca="1">IF(Table1[field of work]="health",Table1[income],0)</f>
        <v>0</v>
      </c>
      <c r="CA46">
        <f ca="1">IF(Table1[field of work]="agriculture",Table1[income],0)</f>
        <v>67187</v>
      </c>
      <c r="CB46">
        <f ca="1">IF(Table1[[#This Row],[field of work]]="teaching",Table1[[#This Row],[income]],0)</f>
        <v>0</v>
      </c>
      <c r="CC46">
        <f ca="1">IF(Table1[[#This Row],[field of work]]="IT",Table1[[#This Row],[income]],0)</f>
        <v>0</v>
      </c>
      <c r="CD46">
        <f ca="1">IF(Table1[[#This Row],[field of work]]="construction",Table1[[#This Row],[income]],0)</f>
        <v>0</v>
      </c>
      <c r="CE46" s="8">
        <f ca="1">IF(Table1[[#This Row],[field of work]]="general work ",Table1[[#This Row],[income]],0)</f>
        <v>0</v>
      </c>
      <c r="CH46" s="7">
        <f t="shared" ca="1" si="23"/>
        <v>1</v>
      </c>
      <c r="CI46" s="8"/>
      <c r="CK46" s="7">
        <f ca="1">IF(Table1[[#This Row],[Net worth of person ($)]]&gt;$CM$3,Table1[[#This Row],[age]],0)</f>
        <v>27</v>
      </c>
      <c r="CL46" s="8"/>
    </row>
    <row r="47" spans="2:90" x14ac:dyDescent="0.3">
      <c r="B47">
        <f t="shared" ca="1" si="2"/>
        <v>2</v>
      </c>
      <c r="C47" t="str">
        <f t="shared" ca="1" si="3"/>
        <v>women</v>
      </c>
      <c r="D47">
        <f t="shared" ca="1" si="4"/>
        <v>25</v>
      </c>
      <c r="E47">
        <f t="shared" ca="1" si="5"/>
        <v>5</v>
      </c>
      <c r="F47" t="str">
        <f t="shared" ca="1" si="6"/>
        <v xml:space="preserve">general work </v>
      </c>
      <c r="G47">
        <f t="shared" ca="1" si="7"/>
        <v>5</v>
      </c>
      <c r="H47" t="str">
        <f t="shared" ca="1" si="8"/>
        <v>Other</v>
      </c>
      <c r="I47">
        <f t="shared" ca="1" si="9"/>
        <v>0</v>
      </c>
      <c r="J47">
        <f t="shared" ca="1" si="0"/>
        <v>2</v>
      </c>
      <c r="K47">
        <f t="shared" ca="1" si="10"/>
        <v>56910</v>
      </c>
      <c r="L47">
        <f t="shared" ca="1" si="11"/>
        <v>5</v>
      </c>
      <c r="M47" t="str">
        <f t="shared" ca="1" si="12"/>
        <v>Nunavut</v>
      </c>
      <c r="N47">
        <f t="shared" ca="1" si="24"/>
        <v>341460</v>
      </c>
      <c r="O47">
        <f t="shared" ca="1" si="14"/>
        <v>224203.76638343764</v>
      </c>
      <c r="P47">
        <f t="shared" ca="1" si="25"/>
        <v>105124.94712006448</v>
      </c>
      <c r="Q47">
        <f t="shared" ca="1" si="16"/>
        <v>61084</v>
      </c>
      <c r="R47">
        <f t="shared" ca="1" si="26"/>
        <v>18640.216805197113</v>
      </c>
      <c r="S47">
        <f t="shared" ca="1" si="27"/>
        <v>32506.458542270339</v>
      </c>
      <c r="T47">
        <f t="shared" ca="1" si="28"/>
        <v>479091.40566233482</v>
      </c>
      <c r="U47">
        <f t="shared" ca="1" si="29"/>
        <v>303927.9831886348</v>
      </c>
      <c r="V47">
        <f t="shared" ca="1" si="30"/>
        <v>175163.42247370002</v>
      </c>
      <c r="X47" s="3">
        <f ca="1">IF(Table1[[#This Row],[gender]]="men",1,0)</f>
        <v>0</v>
      </c>
      <c r="Y47" s="3">
        <f ca="1">IF(Table1[[#This Row],[gender]]="women",1,0)</f>
        <v>1</v>
      </c>
      <c r="Z47" s="3"/>
      <c r="AA47" s="3"/>
      <c r="AB47" s="3"/>
      <c r="AC47" s="3"/>
      <c r="AD47" s="3"/>
      <c r="AE47" s="3"/>
      <c r="AF47" s="3"/>
      <c r="AG47" s="3"/>
      <c r="AH47" s="3"/>
      <c r="AJ47" s="17"/>
      <c r="AL47" s="7">
        <f ca="1">IF(Table1[[#This Row],[field of work]]="health",1,0)</f>
        <v>0</v>
      </c>
      <c r="AM47">
        <f ca="1">IF(Table1[[#This Row],[field of work]]="general work ",1,0)</f>
        <v>1</v>
      </c>
      <c r="AN47">
        <f ca="1">IF(Table1[[#This Row],[field of work]]="agriculture",1,0)</f>
        <v>0</v>
      </c>
      <c r="AO47">
        <f ca="1">IF(Table1[[#This Row],[field of work]]="teaching",1,0)</f>
        <v>0</v>
      </c>
      <c r="AP47">
        <f ca="1">IF(Table1[[#This Row],[field of work]]="IT",1,0)</f>
        <v>0</v>
      </c>
      <c r="AQ47" s="8">
        <f ca="1">IF(Table1[[#This Row],[field of work]]="construction",1,0)</f>
        <v>0</v>
      </c>
      <c r="AS47" s="7"/>
      <c r="AX47" s="8"/>
      <c r="AZ47" s="7"/>
      <c r="BA47" s="8"/>
      <c r="BB47" s="105">
        <f ca="1">Table1[[#This Row],[Cars Value ]]/Table1[[#This Row],[cars]]</f>
        <v>52562.473560032238</v>
      </c>
      <c r="BC47" s="8"/>
      <c r="BD47" s="7">
        <f ca="1">IF(Table1[Values of debts]&gt;$BE$6,1,0)</f>
        <v>1</v>
      </c>
      <c r="BE47" s="8"/>
      <c r="BF47" s="17"/>
      <c r="BG47" s="20">
        <f ca="1">Table1[[#This Row],[mortage left]]/Table1[[#This Row],[value of house]]</f>
        <v>0.65660331044174325</v>
      </c>
      <c r="BH47">
        <f t="shared" ca="1" si="22"/>
        <v>0</v>
      </c>
      <c r="BI47" s="8"/>
      <c r="BJ47" s="17"/>
      <c r="BL47" s="7">
        <f ca="1">IF(Table1[Area]="Alberta",Table1[income],0)</f>
        <v>0</v>
      </c>
      <c r="BM47">
        <f ca="1">IF(Table1[Area]="Quebec",Table1[income],0)</f>
        <v>0</v>
      </c>
      <c r="BN47">
        <f ca="1">IF(Table1[[#This Row],[Area]]="BC",Table1[[#This Row],[income]],0)</f>
        <v>0</v>
      </c>
      <c r="BO47">
        <f ca="1">IF(Table1[[#This Row],[Area]]="Northwest Ter",Table1[[#This Row],[income]],0)</f>
        <v>0</v>
      </c>
      <c r="BP47">
        <f ca="1">IF(Table1[[#This Row],[Area]]="Newfounland",Table1[[#This Row],[income]],0)</f>
        <v>0</v>
      </c>
      <c r="BQ47">
        <f ca="1">IF(Table1[[#This Row],[Area]]="Manitoba",Table1[[#This Row],[income]],0)</f>
        <v>0</v>
      </c>
      <c r="BR47">
        <f ca="1">IF(Table1[[#This Row],[Area]]="New bruncwick",Table1[[#This Row],[income]],0)</f>
        <v>0</v>
      </c>
      <c r="BS47">
        <f ca="1">IF(Table1[[#This Row],[Area]]="Nunavut",Table1[[#This Row],[income]],0)</f>
        <v>56910</v>
      </c>
      <c r="BT47">
        <f ca="1">IF(Table1[[#This Row],[Area]]="Ontario",Table1[[#This Row],[income]],0)</f>
        <v>0</v>
      </c>
      <c r="BU47">
        <f ca="1">IF(Table1[[#This Row],[Area]]="yukon",Table1[[#This Row],[income]],0)</f>
        <v>0</v>
      </c>
      <c r="BV47">
        <f ca="1">IF(Table1[[#This Row],[Area]]="Prince edward Island",Table1[[#This Row],[income]],0)</f>
        <v>0</v>
      </c>
      <c r="BW47">
        <f ca="1">IF(Table1[[#This Row],[Area]]="Saskatchewan",Table1[[#This Row],[income]],0)</f>
        <v>0</v>
      </c>
      <c r="BX47" s="8">
        <f ca="1">IF(Table1[[#This Row],[Area]]="Nova scotia",Table1[[#This Row],[income]],0)</f>
        <v>0</v>
      </c>
      <c r="BZ47" s="7">
        <f ca="1">IF(Table1[field of work]="health",Table1[income],0)</f>
        <v>0</v>
      </c>
      <c r="CA47">
        <f ca="1">IF(Table1[field of work]="agriculture",Table1[income],0)</f>
        <v>0</v>
      </c>
      <c r="CB47">
        <f ca="1">IF(Table1[[#This Row],[field of work]]="teaching",Table1[[#This Row],[income]],0)</f>
        <v>0</v>
      </c>
      <c r="CC47">
        <f ca="1">IF(Table1[[#This Row],[field of work]]="IT",Table1[[#This Row],[income]],0)</f>
        <v>0</v>
      </c>
      <c r="CD47">
        <f ca="1">IF(Table1[[#This Row],[field of work]]="construction",Table1[[#This Row],[income]],0)</f>
        <v>0</v>
      </c>
      <c r="CE47" s="8">
        <f ca="1">IF(Table1[[#This Row],[field of work]]="general work ",Table1[[#This Row],[income]],0)</f>
        <v>56910</v>
      </c>
      <c r="CH47" s="7">
        <f t="shared" ca="1" si="23"/>
        <v>1</v>
      </c>
      <c r="CI47" s="8"/>
      <c r="CK47" s="7">
        <f ca="1">IF(Table1[[#This Row],[Net worth of person ($)]]&gt;$CM$3,Table1[[#This Row],[age]],0)</f>
        <v>25</v>
      </c>
      <c r="CL47" s="8"/>
    </row>
    <row r="48" spans="2:90" x14ac:dyDescent="0.3">
      <c r="B48">
        <f t="shared" ca="1" si="2"/>
        <v>2</v>
      </c>
      <c r="C48" t="str">
        <f t="shared" ca="1" si="3"/>
        <v>women</v>
      </c>
      <c r="D48">
        <f t="shared" ca="1" si="4"/>
        <v>33</v>
      </c>
      <c r="E48">
        <f t="shared" ca="1" si="5"/>
        <v>6</v>
      </c>
      <c r="F48" t="str">
        <f t="shared" ca="1" si="6"/>
        <v>agriculture</v>
      </c>
      <c r="G48">
        <f t="shared" ca="1" si="7"/>
        <v>2</v>
      </c>
      <c r="H48" t="str">
        <f t="shared" ca="1" si="8"/>
        <v>college</v>
      </c>
      <c r="I48">
        <f t="shared" ca="1" si="9"/>
        <v>4</v>
      </c>
      <c r="J48">
        <f t="shared" ca="1" si="0"/>
        <v>1</v>
      </c>
      <c r="K48">
        <f t="shared" ca="1" si="10"/>
        <v>85993</v>
      </c>
      <c r="L48">
        <f t="shared" ca="1" si="11"/>
        <v>7</v>
      </c>
      <c r="M48" t="str">
        <f t="shared" ca="1" si="12"/>
        <v>Manitoba</v>
      </c>
      <c r="N48">
        <f t="shared" ca="1" si="24"/>
        <v>429965</v>
      </c>
      <c r="O48">
        <f t="shared" ca="1" si="14"/>
        <v>375225.89263716264</v>
      </c>
      <c r="P48">
        <f t="shared" ca="1" si="25"/>
        <v>24614.824038482478</v>
      </c>
      <c r="Q48">
        <f t="shared" ca="1" si="16"/>
        <v>6670</v>
      </c>
      <c r="R48">
        <f t="shared" ca="1" si="26"/>
        <v>104216.45755261603</v>
      </c>
      <c r="S48">
        <f t="shared" ca="1" si="27"/>
        <v>99826.684539769776</v>
      </c>
      <c r="T48">
        <f t="shared" ca="1" si="28"/>
        <v>554406.50857825228</v>
      </c>
      <c r="U48">
        <f t="shared" ca="1" si="29"/>
        <v>486112.35018977866</v>
      </c>
      <c r="V48">
        <f t="shared" ca="1" si="30"/>
        <v>68294.158388473617</v>
      </c>
      <c r="X48" s="3">
        <f ca="1">IF(Table1[[#This Row],[gender]]="men",1,0)</f>
        <v>0</v>
      </c>
      <c r="Y48" s="3">
        <f ca="1">IF(Table1[[#This Row],[gender]]="women",1,0)</f>
        <v>1</v>
      </c>
      <c r="Z48" s="3"/>
      <c r="AA48" s="3"/>
      <c r="AB48" s="3"/>
      <c r="AC48" s="3"/>
      <c r="AD48" s="3"/>
      <c r="AE48" s="3"/>
      <c r="AF48" s="3"/>
      <c r="AG48" s="3"/>
      <c r="AH48" s="3"/>
      <c r="AJ48" s="17"/>
      <c r="AL48" s="7">
        <f ca="1">IF(Table1[[#This Row],[field of work]]="health",1,0)</f>
        <v>0</v>
      </c>
      <c r="AM48">
        <f ca="1">IF(Table1[[#This Row],[field of work]]="general work ",1,0)</f>
        <v>0</v>
      </c>
      <c r="AN48">
        <f ca="1">IF(Table1[[#This Row],[field of work]]="agriculture",1,0)</f>
        <v>1</v>
      </c>
      <c r="AO48">
        <f ca="1">IF(Table1[[#This Row],[field of work]]="teaching",1,0)</f>
        <v>0</v>
      </c>
      <c r="AP48">
        <f ca="1">IF(Table1[[#This Row],[field of work]]="IT",1,0)</f>
        <v>0</v>
      </c>
      <c r="AQ48" s="8">
        <f ca="1">IF(Table1[[#This Row],[field of work]]="construction",1,0)</f>
        <v>0</v>
      </c>
      <c r="AS48" s="7"/>
      <c r="AX48" s="8"/>
      <c r="AZ48" s="7"/>
      <c r="BA48" s="8"/>
      <c r="BB48" s="105">
        <f ca="1">Table1[[#This Row],[Cars Value ]]/Table1[[#This Row],[cars]]</f>
        <v>24614.824038482478</v>
      </c>
      <c r="BC48" s="8"/>
      <c r="BD48" s="7">
        <f ca="1">IF(Table1[Values of debts]&gt;$BE$6,1,0)</f>
        <v>1</v>
      </c>
      <c r="BE48" s="8"/>
      <c r="BF48" s="17"/>
      <c r="BG48" s="20">
        <f ca="1">Table1[[#This Row],[mortage left]]/Table1[[#This Row],[value of house]]</f>
        <v>0.87268938782729444</v>
      </c>
      <c r="BH48">
        <f t="shared" ca="1" si="22"/>
        <v>0</v>
      </c>
      <c r="BI48" s="8"/>
      <c r="BJ48" s="17"/>
      <c r="BL48" s="7">
        <f ca="1">IF(Table1[Area]="Alberta",Table1[income],0)</f>
        <v>0</v>
      </c>
      <c r="BM48">
        <f ca="1">IF(Table1[Area]="Quebec",Table1[income],0)</f>
        <v>0</v>
      </c>
      <c r="BN48">
        <f ca="1">IF(Table1[[#This Row],[Area]]="BC",Table1[[#This Row],[income]],0)</f>
        <v>0</v>
      </c>
      <c r="BO48">
        <f ca="1">IF(Table1[[#This Row],[Area]]="Northwest Ter",Table1[[#This Row],[income]],0)</f>
        <v>0</v>
      </c>
      <c r="BP48">
        <f ca="1">IF(Table1[[#This Row],[Area]]="Newfounland",Table1[[#This Row],[income]],0)</f>
        <v>0</v>
      </c>
      <c r="BQ48">
        <f ca="1">IF(Table1[[#This Row],[Area]]="Manitoba",Table1[[#This Row],[income]],0)</f>
        <v>85993</v>
      </c>
      <c r="BR48">
        <f ca="1">IF(Table1[[#This Row],[Area]]="New bruncwick",Table1[[#This Row],[income]],0)</f>
        <v>0</v>
      </c>
      <c r="BS48">
        <f ca="1">IF(Table1[[#This Row],[Area]]="Nunavut",Table1[[#This Row],[income]],0)</f>
        <v>0</v>
      </c>
      <c r="BT48">
        <f ca="1">IF(Table1[[#This Row],[Area]]="Ontario",Table1[[#This Row],[income]],0)</f>
        <v>0</v>
      </c>
      <c r="BU48">
        <f ca="1">IF(Table1[[#This Row],[Area]]="yukon",Table1[[#This Row],[income]],0)</f>
        <v>0</v>
      </c>
      <c r="BV48">
        <f ca="1">IF(Table1[[#This Row],[Area]]="Prince edward Island",Table1[[#This Row],[income]],0)</f>
        <v>0</v>
      </c>
      <c r="BW48">
        <f ca="1">IF(Table1[[#This Row],[Area]]="Saskatchewan",Table1[[#This Row],[income]],0)</f>
        <v>0</v>
      </c>
      <c r="BX48" s="8">
        <f ca="1">IF(Table1[[#This Row],[Area]]="Nova scotia",Table1[[#This Row],[income]],0)</f>
        <v>0</v>
      </c>
      <c r="BZ48" s="7">
        <f ca="1">IF(Table1[field of work]="health",Table1[income],0)</f>
        <v>0</v>
      </c>
      <c r="CA48">
        <f ca="1">IF(Table1[field of work]="agriculture",Table1[income],0)</f>
        <v>85993</v>
      </c>
      <c r="CB48">
        <f ca="1">IF(Table1[[#This Row],[field of work]]="teaching",Table1[[#This Row],[income]],0)</f>
        <v>0</v>
      </c>
      <c r="CC48">
        <f ca="1">IF(Table1[[#This Row],[field of work]]="IT",Table1[[#This Row],[income]],0)</f>
        <v>0</v>
      </c>
      <c r="CD48">
        <f ca="1">IF(Table1[[#This Row],[field of work]]="construction",Table1[[#This Row],[income]],0)</f>
        <v>0</v>
      </c>
      <c r="CE48" s="8">
        <f ca="1">IF(Table1[[#This Row],[field of work]]="general work ",Table1[[#This Row],[income]],0)</f>
        <v>0</v>
      </c>
      <c r="CH48" s="7">
        <f t="shared" ca="1" si="23"/>
        <v>1</v>
      </c>
      <c r="CI48" s="8"/>
      <c r="CK48" s="7">
        <f ca="1">IF(Table1[[#This Row],[Net worth of person ($)]]&gt;$CM$3,Table1[[#This Row],[age]],0)</f>
        <v>33</v>
      </c>
      <c r="CL48" s="8"/>
    </row>
    <row r="49" spans="2:90" x14ac:dyDescent="0.3">
      <c r="B49">
        <f t="shared" ca="1" si="2"/>
        <v>2</v>
      </c>
      <c r="C49" t="str">
        <f t="shared" ca="1" si="3"/>
        <v>women</v>
      </c>
      <c r="D49">
        <f t="shared" ca="1" si="4"/>
        <v>35</v>
      </c>
      <c r="E49">
        <f t="shared" ca="1" si="5"/>
        <v>5</v>
      </c>
      <c r="F49" t="str">
        <f t="shared" ca="1" si="6"/>
        <v xml:space="preserve">general work </v>
      </c>
      <c r="G49">
        <f t="shared" ca="1" si="7"/>
        <v>2</v>
      </c>
      <c r="H49" t="str">
        <f t="shared" ca="1" si="8"/>
        <v>college</v>
      </c>
      <c r="I49">
        <f t="shared" ca="1" si="9"/>
        <v>0</v>
      </c>
      <c r="J49">
        <f t="shared" ca="1" si="0"/>
        <v>2</v>
      </c>
      <c r="K49">
        <f t="shared" ca="1" si="10"/>
        <v>85617</v>
      </c>
      <c r="L49">
        <f t="shared" ca="1" si="11"/>
        <v>6</v>
      </c>
      <c r="M49" t="str">
        <f t="shared" ca="1" si="12"/>
        <v>Saskatchewan</v>
      </c>
      <c r="N49">
        <f t="shared" ca="1" si="24"/>
        <v>513702</v>
      </c>
      <c r="O49">
        <f t="shared" ca="1" si="14"/>
        <v>98257.986539757825</v>
      </c>
      <c r="P49">
        <f t="shared" ca="1" si="25"/>
        <v>71080.963833756337</v>
      </c>
      <c r="Q49">
        <f t="shared" ca="1" si="16"/>
        <v>9612</v>
      </c>
      <c r="R49">
        <f t="shared" ca="1" si="26"/>
        <v>89140.279176165801</v>
      </c>
      <c r="S49">
        <f t="shared" ca="1" si="27"/>
        <v>74187.739668495458</v>
      </c>
      <c r="T49">
        <f t="shared" ca="1" si="28"/>
        <v>658970.70350225177</v>
      </c>
      <c r="U49">
        <f t="shared" ca="1" si="29"/>
        <v>197010.26571592363</v>
      </c>
      <c r="V49">
        <f t="shared" ca="1" si="30"/>
        <v>461960.43778632814</v>
      </c>
      <c r="X49" s="3">
        <f ca="1">IF(Table1[[#This Row],[gender]]="men",1,0)</f>
        <v>0</v>
      </c>
      <c r="Y49" s="3">
        <f ca="1">IF(Table1[[#This Row],[gender]]="women",1,0)</f>
        <v>1</v>
      </c>
      <c r="Z49" s="3"/>
      <c r="AA49" s="3"/>
      <c r="AB49" s="3"/>
      <c r="AC49" s="3"/>
      <c r="AD49" s="3"/>
      <c r="AE49" s="3"/>
      <c r="AF49" s="3"/>
      <c r="AG49" s="3"/>
      <c r="AH49" s="3"/>
      <c r="AJ49" s="17"/>
      <c r="AL49" s="7">
        <f ca="1">IF(Table1[[#This Row],[field of work]]="health",1,0)</f>
        <v>0</v>
      </c>
      <c r="AM49">
        <f ca="1">IF(Table1[[#This Row],[field of work]]="general work ",1,0)</f>
        <v>1</v>
      </c>
      <c r="AN49">
        <f ca="1">IF(Table1[[#This Row],[field of work]]="agriculture",1,0)</f>
        <v>0</v>
      </c>
      <c r="AO49">
        <f ca="1">IF(Table1[[#This Row],[field of work]]="teaching",1,0)</f>
        <v>0</v>
      </c>
      <c r="AP49">
        <f ca="1">IF(Table1[[#This Row],[field of work]]="IT",1,0)</f>
        <v>0</v>
      </c>
      <c r="AQ49" s="8">
        <f ca="1">IF(Table1[[#This Row],[field of work]]="construction",1,0)</f>
        <v>0</v>
      </c>
      <c r="AS49" s="7"/>
      <c r="AX49" s="8"/>
      <c r="AZ49" s="7"/>
      <c r="BA49" s="8"/>
      <c r="BB49" s="105">
        <f ca="1">Table1[[#This Row],[Cars Value ]]/Table1[[#This Row],[cars]]</f>
        <v>35540.481916878169</v>
      </c>
      <c r="BC49" s="8"/>
      <c r="BD49" s="7">
        <f ca="1">IF(Table1[Values of debts]&gt;$BE$6,1,0)</f>
        <v>1</v>
      </c>
      <c r="BE49" s="8"/>
      <c r="BF49" s="17"/>
      <c r="BG49" s="20">
        <f ca="1">Table1[[#This Row],[mortage left]]/Table1[[#This Row],[value of house]]</f>
        <v>0.19127429237137061</v>
      </c>
      <c r="BH49">
        <f t="shared" ca="1" si="22"/>
        <v>1</v>
      </c>
      <c r="BI49" s="8"/>
      <c r="BJ49" s="17"/>
      <c r="BL49" s="7">
        <f ca="1">IF(Table1[Area]="Alberta",Table1[income],0)</f>
        <v>0</v>
      </c>
      <c r="BM49">
        <f ca="1">IF(Table1[Area]="Quebec",Table1[income],0)</f>
        <v>0</v>
      </c>
      <c r="BN49">
        <f ca="1">IF(Table1[[#This Row],[Area]]="BC",Table1[[#This Row],[income]],0)</f>
        <v>0</v>
      </c>
      <c r="BO49">
        <f ca="1">IF(Table1[[#This Row],[Area]]="Northwest Ter",Table1[[#This Row],[income]],0)</f>
        <v>0</v>
      </c>
      <c r="BP49">
        <f ca="1">IF(Table1[[#This Row],[Area]]="Newfounland",Table1[[#This Row],[income]],0)</f>
        <v>0</v>
      </c>
      <c r="BQ49">
        <f ca="1">IF(Table1[[#This Row],[Area]]="Manitoba",Table1[[#This Row],[income]],0)</f>
        <v>0</v>
      </c>
      <c r="BR49">
        <f ca="1">IF(Table1[[#This Row],[Area]]="New bruncwick",Table1[[#This Row],[income]],0)</f>
        <v>0</v>
      </c>
      <c r="BS49">
        <f ca="1">IF(Table1[[#This Row],[Area]]="Nunavut",Table1[[#This Row],[income]],0)</f>
        <v>0</v>
      </c>
      <c r="BT49">
        <f ca="1">IF(Table1[[#This Row],[Area]]="Ontario",Table1[[#This Row],[income]],0)</f>
        <v>0</v>
      </c>
      <c r="BU49">
        <f ca="1">IF(Table1[[#This Row],[Area]]="yukon",Table1[[#This Row],[income]],0)</f>
        <v>0</v>
      </c>
      <c r="BV49">
        <f ca="1">IF(Table1[[#This Row],[Area]]="Prince edward Island",Table1[[#This Row],[income]],0)</f>
        <v>0</v>
      </c>
      <c r="BW49">
        <f ca="1">IF(Table1[[#This Row],[Area]]="Saskatchewan",Table1[[#This Row],[income]],0)</f>
        <v>85617</v>
      </c>
      <c r="BX49" s="8">
        <f ca="1">IF(Table1[[#This Row],[Area]]="Nova scotia",Table1[[#This Row],[income]],0)</f>
        <v>0</v>
      </c>
      <c r="BZ49" s="7">
        <f ca="1">IF(Table1[field of work]="health",Table1[income],0)</f>
        <v>0</v>
      </c>
      <c r="CA49">
        <f ca="1">IF(Table1[field of work]="agriculture",Table1[income],0)</f>
        <v>0</v>
      </c>
      <c r="CB49">
        <f ca="1">IF(Table1[[#This Row],[field of work]]="teaching",Table1[[#This Row],[income]],0)</f>
        <v>0</v>
      </c>
      <c r="CC49">
        <f ca="1">IF(Table1[[#This Row],[field of work]]="IT",Table1[[#This Row],[income]],0)</f>
        <v>0</v>
      </c>
      <c r="CD49">
        <f ca="1">IF(Table1[[#This Row],[field of work]]="construction",Table1[[#This Row],[income]],0)</f>
        <v>0</v>
      </c>
      <c r="CE49" s="8">
        <f ca="1">IF(Table1[[#This Row],[field of work]]="general work ",Table1[[#This Row],[income]],0)</f>
        <v>85617</v>
      </c>
      <c r="CH49" s="7">
        <f t="shared" ca="1" si="23"/>
        <v>1</v>
      </c>
      <c r="CI49" s="8"/>
      <c r="CK49" s="7">
        <f ca="1">IF(Table1[[#This Row],[Net worth of person ($)]]&gt;$CM$3,Table1[[#This Row],[age]],0)</f>
        <v>35</v>
      </c>
      <c r="CL49" s="8"/>
    </row>
    <row r="50" spans="2:90" x14ac:dyDescent="0.3">
      <c r="B50">
        <f t="shared" ca="1" si="2"/>
        <v>2</v>
      </c>
      <c r="C50" t="str">
        <f t="shared" ca="1" si="3"/>
        <v>women</v>
      </c>
      <c r="D50">
        <f t="shared" ca="1" si="4"/>
        <v>32</v>
      </c>
      <c r="E50">
        <f t="shared" ca="1" si="5"/>
        <v>6</v>
      </c>
      <c r="F50" t="str">
        <f t="shared" ca="1" si="6"/>
        <v>agriculture</v>
      </c>
      <c r="G50">
        <f t="shared" ca="1" si="7"/>
        <v>6</v>
      </c>
      <c r="H50" t="str">
        <f t="shared" ca="1" si="8"/>
        <v>Other</v>
      </c>
      <c r="I50">
        <f t="shared" ca="1" si="9"/>
        <v>0</v>
      </c>
      <c r="J50">
        <f t="shared" ca="1" si="0"/>
        <v>1</v>
      </c>
      <c r="K50">
        <f t="shared" ca="1" si="10"/>
        <v>84025</v>
      </c>
      <c r="L50">
        <f t="shared" ca="1" si="11"/>
        <v>12</v>
      </c>
      <c r="M50" t="str">
        <f t="shared" ca="1" si="12"/>
        <v>New bruncwick</v>
      </c>
      <c r="N50">
        <f t="shared" ca="1" si="24"/>
        <v>252075</v>
      </c>
      <c r="O50">
        <f t="shared" ca="1" si="14"/>
        <v>158736.07460532882</v>
      </c>
      <c r="P50">
        <f t="shared" ca="1" si="25"/>
        <v>36343.83433750613</v>
      </c>
      <c r="Q50">
        <f t="shared" ca="1" si="16"/>
        <v>4927</v>
      </c>
      <c r="R50">
        <f t="shared" ca="1" si="26"/>
        <v>163039.78454749062</v>
      </c>
      <c r="S50">
        <f t="shared" ca="1" si="27"/>
        <v>42989.711724474946</v>
      </c>
      <c r="T50">
        <f t="shared" ca="1" si="28"/>
        <v>331408.54606198112</v>
      </c>
      <c r="U50">
        <f t="shared" ca="1" si="29"/>
        <v>326702.85915281944</v>
      </c>
      <c r="V50">
        <f t="shared" ca="1" si="30"/>
        <v>4705.6869091616827</v>
      </c>
      <c r="X50" s="3">
        <f ca="1">IF(Table1[[#This Row],[gender]]="men",1,0)</f>
        <v>0</v>
      </c>
      <c r="Y50" s="3">
        <f ca="1">IF(Table1[[#This Row],[gender]]="women",1,0)</f>
        <v>1</v>
      </c>
      <c r="Z50" s="3"/>
      <c r="AA50" s="3"/>
      <c r="AB50" s="3"/>
      <c r="AC50" s="3"/>
      <c r="AD50" s="3"/>
      <c r="AE50" s="3"/>
      <c r="AF50" s="3"/>
      <c r="AG50" s="3"/>
      <c r="AH50" s="3"/>
      <c r="AJ50" s="17"/>
      <c r="AL50" s="7">
        <f ca="1">IF(Table1[[#This Row],[field of work]]="health",1,0)</f>
        <v>0</v>
      </c>
      <c r="AM50">
        <f ca="1">IF(Table1[[#This Row],[field of work]]="general work ",1,0)</f>
        <v>0</v>
      </c>
      <c r="AN50">
        <f ca="1">IF(Table1[[#This Row],[field of work]]="agriculture",1,0)</f>
        <v>1</v>
      </c>
      <c r="AO50">
        <f ca="1">IF(Table1[[#This Row],[field of work]]="teaching",1,0)</f>
        <v>0</v>
      </c>
      <c r="AP50">
        <f ca="1">IF(Table1[[#This Row],[field of work]]="IT",1,0)</f>
        <v>0</v>
      </c>
      <c r="AQ50" s="8">
        <f ca="1">IF(Table1[[#This Row],[field of work]]="construction",1,0)</f>
        <v>0</v>
      </c>
      <c r="AS50" s="7"/>
      <c r="AX50" s="8"/>
      <c r="AZ50" s="7"/>
      <c r="BA50" s="8"/>
      <c r="BB50" s="105">
        <f ca="1">Table1[[#This Row],[Cars Value ]]/Table1[[#This Row],[cars]]</f>
        <v>36343.83433750613</v>
      </c>
      <c r="BC50" s="8"/>
      <c r="BD50" s="7">
        <f ca="1">IF(Table1[Values of debts]&gt;$BE$6,1,0)</f>
        <v>1</v>
      </c>
      <c r="BE50" s="8"/>
      <c r="BF50" s="17"/>
      <c r="BG50" s="20">
        <f ca="1">Table1[[#This Row],[mortage left]]/Table1[[#This Row],[value of house]]</f>
        <v>0.62971764199277525</v>
      </c>
      <c r="BH50">
        <f t="shared" ca="1" si="22"/>
        <v>0</v>
      </c>
      <c r="BI50" s="8"/>
      <c r="BJ50" s="17"/>
      <c r="BL50" s="7">
        <f ca="1">IF(Table1[Area]="Alberta",Table1[income],0)</f>
        <v>0</v>
      </c>
      <c r="BM50">
        <f ca="1">IF(Table1[Area]="Quebec",Table1[income],0)</f>
        <v>0</v>
      </c>
      <c r="BN50">
        <f ca="1">IF(Table1[[#This Row],[Area]]="BC",Table1[[#This Row],[income]],0)</f>
        <v>0</v>
      </c>
      <c r="BO50">
        <f ca="1">IF(Table1[[#This Row],[Area]]="Northwest Ter",Table1[[#This Row],[income]],0)</f>
        <v>0</v>
      </c>
      <c r="BP50">
        <f ca="1">IF(Table1[[#This Row],[Area]]="Newfounland",Table1[[#This Row],[income]],0)</f>
        <v>0</v>
      </c>
      <c r="BQ50">
        <f ca="1">IF(Table1[[#This Row],[Area]]="Manitoba",Table1[[#This Row],[income]],0)</f>
        <v>0</v>
      </c>
      <c r="BR50">
        <f ca="1">IF(Table1[[#This Row],[Area]]="New bruncwick",Table1[[#This Row],[income]],0)</f>
        <v>84025</v>
      </c>
      <c r="BS50">
        <f ca="1">IF(Table1[[#This Row],[Area]]="Nunavut",Table1[[#This Row],[income]],0)</f>
        <v>0</v>
      </c>
      <c r="BT50">
        <f ca="1">IF(Table1[[#This Row],[Area]]="Ontario",Table1[[#This Row],[income]],0)</f>
        <v>0</v>
      </c>
      <c r="BU50">
        <f ca="1">IF(Table1[[#This Row],[Area]]="yukon",Table1[[#This Row],[income]],0)</f>
        <v>0</v>
      </c>
      <c r="BV50">
        <f ca="1">IF(Table1[[#This Row],[Area]]="Prince edward Island",Table1[[#This Row],[income]],0)</f>
        <v>0</v>
      </c>
      <c r="BW50">
        <f ca="1">IF(Table1[[#This Row],[Area]]="Saskatchewan",Table1[[#This Row],[income]],0)</f>
        <v>0</v>
      </c>
      <c r="BX50" s="8">
        <f ca="1">IF(Table1[[#This Row],[Area]]="Nova scotia",Table1[[#This Row],[income]],0)</f>
        <v>0</v>
      </c>
      <c r="BZ50" s="7">
        <f ca="1">IF(Table1[field of work]="health",Table1[income],0)</f>
        <v>0</v>
      </c>
      <c r="CA50">
        <f ca="1">IF(Table1[field of work]="agriculture",Table1[income],0)</f>
        <v>84025</v>
      </c>
      <c r="CB50">
        <f ca="1">IF(Table1[[#This Row],[field of work]]="teaching",Table1[[#This Row],[income]],0)</f>
        <v>0</v>
      </c>
      <c r="CC50">
        <f ca="1">IF(Table1[[#This Row],[field of work]]="IT",Table1[[#This Row],[income]],0)</f>
        <v>0</v>
      </c>
      <c r="CD50">
        <f ca="1">IF(Table1[[#This Row],[field of work]]="construction",Table1[[#This Row],[income]],0)</f>
        <v>0</v>
      </c>
      <c r="CE50" s="8">
        <f ca="1">IF(Table1[[#This Row],[field of work]]="general work ",Table1[[#This Row],[income]],0)</f>
        <v>0</v>
      </c>
      <c r="CH50" s="7">
        <f t="shared" ca="1" si="23"/>
        <v>1</v>
      </c>
      <c r="CI50" s="8"/>
      <c r="CK50" s="7">
        <f ca="1">IF(Table1[[#This Row],[Net worth of person ($)]]&gt;$CM$3,Table1[[#This Row],[age]],0)</f>
        <v>32</v>
      </c>
      <c r="CL50" s="8"/>
    </row>
    <row r="51" spans="2:90" x14ac:dyDescent="0.3">
      <c r="B51">
        <f t="shared" ca="1" si="2"/>
        <v>2</v>
      </c>
      <c r="C51" t="str">
        <f t="shared" ca="1" si="3"/>
        <v>women</v>
      </c>
      <c r="D51">
        <f t="shared" ca="1" si="4"/>
        <v>37</v>
      </c>
      <c r="E51">
        <f t="shared" ca="1" si="5"/>
        <v>5</v>
      </c>
      <c r="F51" t="str">
        <f t="shared" ca="1" si="6"/>
        <v xml:space="preserve">general work </v>
      </c>
      <c r="G51">
        <f t="shared" ca="1" si="7"/>
        <v>2</v>
      </c>
      <c r="H51" t="str">
        <f t="shared" ca="1" si="8"/>
        <v>college</v>
      </c>
      <c r="I51">
        <f t="shared" ca="1" si="9"/>
        <v>3</v>
      </c>
      <c r="J51">
        <f t="shared" ca="1" si="0"/>
        <v>2</v>
      </c>
      <c r="K51">
        <f t="shared" ca="1" si="10"/>
        <v>78369</v>
      </c>
      <c r="L51">
        <f t="shared" ca="1" si="11"/>
        <v>4</v>
      </c>
      <c r="M51" t="str">
        <f t="shared" ca="1" si="12"/>
        <v>Alberta</v>
      </c>
      <c r="N51">
        <f t="shared" ca="1" si="24"/>
        <v>391845</v>
      </c>
      <c r="O51">
        <f t="shared" ca="1" si="14"/>
        <v>307667.57584602199</v>
      </c>
      <c r="P51">
        <f t="shared" ca="1" si="25"/>
        <v>16672.545930680768</v>
      </c>
      <c r="Q51">
        <f t="shared" ca="1" si="16"/>
        <v>7457</v>
      </c>
      <c r="R51">
        <f t="shared" ca="1" si="26"/>
        <v>154851.24940341603</v>
      </c>
      <c r="S51">
        <f t="shared" ca="1" si="27"/>
        <v>6236.8017939706897</v>
      </c>
      <c r="T51">
        <f t="shared" ca="1" si="28"/>
        <v>414754.34772465145</v>
      </c>
      <c r="U51">
        <f t="shared" ca="1" si="29"/>
        <v>469975.82524943806</v>
      </c>
      <c r="V51">
        <f t="shared" ca="1" si="30"/>
        <v>-55221.477524786605</v>
      </c>
      <c r="X51" s="3">
        <f ca="1">IF(Table1[[#This Row],[gender]]="men",1,0)</f>
        <v>0</v>
      </c>
      <c r="Y51" s="3">
        <f ca="1">IF(Table1[[#This Row],[gender]]="women",1,0)</f>
        <v>1</v>
      </c>
      <c r="Z51" s="3"/>
      <c r="AA51" s="3"/>
      <c r="AB51" s="3"/>
      <c r="AC51" s="3"/>
      <c r="AD51" s="3"/>
      <c r="AE51" s="3"/>
      <c r="AF51" s="3"/>
      <c r="AG51" s="3"/>
      <c r="AH51" s="3"/>
      <c r="AJ51" s="17"/>
      <c r="AL51" s="7">
        <f ca="1">IF(Table1[[#This Row],[field of work]]="health",1,0)</f>
        <v>0</v>
      </c>
      <c r="AM51">
        <f ca="1">IF(Table1[[#This Row],[field of work]]="general work ",1,0)</f>
        <v>1</v>
      </c>
      <c r="AN51">
        <f ca="1">IF(Table1[[#This Row],[field of work]]="agriculture",1,0)</f>
        <v>0</v>
      </c>
      <c r="AO51">
        <f ca="1">IF(Table1[[#This Row],[field of work]]="teaching",1,0)</f>
        <v>0</v>
      </c>
      <c r="AP51">
        <f ca="1">IF(Table1[[#This Row],[field of work]]="IT",1,0)</f>
        <v>0</v>
      </c>
      <c r="AQ51" s="8">
        <f ca="1">IF(Table1[[#This Row],[field of work]]="construction",1,0)</f>
        <v>0</v>
      </c>
      <c r="AS51" s="7"/>
      <c r="AX51" s="8"/>
      <c r="AZ51" s="7"/>
      <c r="BA51" s="8"/>
      <c r="BB51" s="105">
        <f ca="1">Table1[[#This Row],[Cars Value ]]/Table1[[#This Row],[cars]]</f>
        <v>8336.272965340384</v>
      </c>
      <c r="BC51" s="8"/>
      <c r="BD51" s="7">
        <f ca="1">IF(Table1[Values of debts]&gt;$BE$6,1,0)</f>
        <v>1</v>
      </c>
      <c r="BE51" s="8"/>
      <c r="BF51" s="17"/>
      <c r="BG51" s="20">
        <f ca="1">Table1[[#This Row],[mortage left]]/Table1[[#This Row],[value of house]]</f>
        <v>0.78517673020204926</v>
      </c>
      <c r="BH51">
        <f t="shared" ca="1" si="22"/>
        <v>0</v>
      </c>
      <c r="BI51" s="8"/>
      <c r="BJ51" s="17"/>
      <c r="BL51" s="7">
        <f ca="1">IF(Table1[Area]="Alberta",Table1[income],0)</f>
        <v>78369</v>
      </c>
      <c r="BM51">
        <f ca="1">IF(Table1[Area]="Quebec",Table1[income],0)</f>
        <v>0</v>
      </c>
      <c r="BN51">
        <f ca="1">IF(Table1[[#This Row],[Area]]="BC",Table1[[#This Row],[income]],0)</f>
        <v>0</v>
      </c>
      <c r="BO51">
        <f ca="1">IF(Table1[[#This Row],[Area]]="Northwest Ter",Table1[[#This Row],[income]],0)</f>
        <v>0</v>
      </c>
      <c r="BP51">
        <f ca="1">IF(Table1[[#This Row],[Area]]="Newfounland",Table1[[#This Row],[income]],0)</f>
        <v>0</v>
      </c>
      <c r="BQ51">
        <f ca="1">IF(Table1[[#This Row],[Area]]="Manitoba",Table1[[#This Row],[income]],0)</f>
        <v>0</v>
      </c>
      <c r="BR51">
        <f ca="1">IF(Table1[[#This Row],[Area]]="New bruncwick",Table1[[#This Row],[income]],0)</f>
        <v>0</v>
      </c>
      <c r="BS51">
        <f ca="1">IF(Table1[[#This Row],[Area]]="Nunavut",Table1[[#This Row],[income]],0)</f>
        <v>0</v>
      </c>
      <c r="BT51">
        <f ca="1">IF(Table1[[#This Row],[Area]]="Ontario",Table1[[#This Row],[income]],0)</f>
        <v>0</v>
      </c>
      <c r="BU51">
        <f ca="1">IF(Table1[[#This Row],[Area]]="yukon",Table1[[#This Row],[income]],0)</f>
        <v>0</v>
      </c>
      <c r="BV51">
        <f ca="1">IF(Table1[[#This Row],[Area]]="Prince edward Island",Table1[[#This Row],[income]],0)</f>
        <v>0</v>
      </c>
      <c r="BW51">
        <f ca="1">IF(Table1[[#This Row],[Area]]="Saskatchewan",Table1[[#This Row],[income]],0)</f>
        <v>0</v>
      </c>
      <c r="BX51" s="8">
        <f ca="1">IF(Table1[[#This Row],[Area]]="Nova scotia",Table1[[#This Row],[income]],0)</f>
        <v>0</v>
      </c>
      <c r="BZ51" s="7">
        <f ca="1">IF(Table1[field of work]="health",Table1[income],0)</f>
        <v>0</v>
      </c>
      <c r="CA51">
        <f ca="1">IF(Table1[field of work]="agriculture",Table1[income],0)</f>
        <v>0</v>
      </c>
      <c r="CB51">
        <f ca="1">IF(Table1[[#This Row],[field of work]]="teaching",Table1[[#This Row],[income]],0)</f>
        <v>0</v>
      </c>
      <c r="CC51">
        <f ca="1">IF(Table1[[#This Row],[field of work]]="IT",Table1[[#This Row],[income]],0)</f>
        <v>0</v>
      </c>
      <c r="CD51">
        <f ca="1">IF(Table1[[#This Row],[field of work]]="construction",Table1[[#This Row],[income]],0)</f>
        <v>0</v>
      </c>
      <c r="CE51" s="8">
        <f ca="1">IF(Table1[[#This Row],[field of work]]="general work ",Table1[[#This Row],[income]],0)</f>
        <v>78369</v>
      </c>
      <c r="CH51" s="7">
        <f t="shared" ca="1" si="23"/>
        <v>1</v>
      </c>
      <c r="CI51" s="8"/>
      <c r="CK51" s="7">
        <f ca="1">IF(Table1[[#This Row],[Net worth of person ($)]]&gt;$CM$3,Table1[[#This Row],[age]],0)</f>
        <v>0</v>
      </c>
      <c r="CL51" s="8"/>
    </row>
    <row r="52" spans="2:90" x14ac:dyDescent="0.3">
      <c r="B52">
        <f t="shared" ca="1" si="2"/>
        <v>1</v>
      </c>
      <c r="C52" t="str">
        <f t="shared" ca="1" si="3"/>
        <v>men</v>
      </c>
      <c r="D52">
        <f t="shared" ca="1" si="4"/>
        <v>28</v>
      </c>
      <c r="E52">
        <f t="shared" ca="1" si="5"/>
        <v>4</v>
      </c>
      <c r="F52" t="str">
        <f t="shared" ca="1" si="6"/>
        <v>IT</v>
      </c>
      <c r="G52">
        <f t="shared" ca="1" si="7"/>
        <v>3</v>
      </c>
      <c r="H52" t="str">
        <f t="shared" ca="1" si="8"/>
        <v>University</v>
      </c>
      <c r="I52">
        <f t="shared" ca="1" si="9"/>
        <v>4</v>
      </c>
      <c r="J52">
        <f t="shared" ca="1" si="0"/>
        <v>1</v>
      </c>
      <c r="K52">
        <f t="shared" ca="1" si="10"/>
        <v>52987</v>
      </c>
      <c r="L52">
        <f t="shared" ca="1" si="11"/>
        <v>11</v>
      </c>
      <c r="M52" t="str">
        <f t="shared" ca="1" si="12"/>
        <v>Newfounland</v>
      </c>
      <c r="N52">
        <f t="shared" ca="1" si="24"/>
        <v>211948</v>
      </c>
      <c r="O52">
        <f t="shared" ca="1" si="14"/>
        <v>67712.402154057752</v>
      </c>
      <c r="P52">
        <f t="shared" ca="1" si="25"/>
        <v>3771.5254935186208</v>
      </c>
      <c r="Q52">
        <f t="shared" ca="1" si="16"/>
        <v>3564</v>
      </c>
      <c r="R52">
        <f t="shared" ca="1" si="26"/>
        <v>37880.009290505914</v>
      </c>
      <c r="S52">
        <f t="shared" ca="1" si="27"/>
        <v>55135.795598220604</v>
      </c>
      <c r="T52">
        <f t="shared" ca="1" si="28"/>
        <v>270855.32109173923</v>
      </c>
      <c r="U52">
        <f t="shared" ca="1" si="29"/>
        <v>109156.41144456367</v>
      </c>
      <c r="V52">
        <f t="shared" ca="1" si="30"/>
        <v>161698.90964717558</v>
      </c>
      <c r="X52" s="3">
        <f ca="1">IF(Table1[[#This Row],[gender]]="men",1,0)</f>
        <v>1</v>
      </c>
      <c r="Y52" s="3">
        <f ca="1">IF(Table1[[#This Row],[gender]]="women",1,0)</f>
        <v>0</v>
      </c>
      <c r="Z52" s="3"/>
      <c r="AA52" s="3"/>
      <c r="AB52" s="3"/>
      <c r="AC52" s="3"/>
      <c r="AD52" s="3"/>
      <c r="AE52" s="3"/>
      <c r="AF52" s="3"/>
      <c r="AG52" s="3"/>
      <c r="AH52" s="3"/>
      <c r="AJ52" s="17"/>
      <c r="AL52" s="7">
        <f ca="1">IF(Table1[[#This Row],[field of work]]="health",1,0)</f>
        <v>0</v>
      </c>
      <c r="AM52">
        <f ca="1">IF(Table1[[#This Row],[field of work]]="general work ",1,0)</f>
        <v>0</v>
      </c>
      <c r="AN52">
        <f ca="1">IF(Table1[[#This Row],[field of work]]="agriculture",1,0)</f>
        <v>0</v>
      </c>
      <c r="AO52">
        <f ca="1">IF(Table1[[#This Row],[field of work]]="teaching",1,0)</f>
        <v>0</v>
      </c>
      <c r="AP52">
        <f ca="1">IF(Table1[[#This Row],[field of work]]="IT",1,0)</f>
        <v>1</v>
      </c>
      <c r="AQ52" s="8">
        <f ca="1">IF(Table1[[#This Row],[field of work]]="construction",1,0)</f>
        <v>0</v>
      </c>
      <c r="AS52" s="7"/>
      <c r="AX52" s="8"/>
      <c r="AZ52" s="7"/>
      <c r="BA52" s="8"/>
      <c r="BB52" s="105">
        <f ca="1">Table1[[#This Row],[Cars Value ]]/Table1[[#This Row],[cars]]</f>
        <v>3771.5254935186208</v>
      </c>
      <c r="BC52" s="8"/>
      <c r="BD52" s="7">
        <f ca="1">IF(Table1[Values of debts]&gt;$BE$6,1,0)</f>
        <v>1</v>
      </c>
      <c r="BE52" s="8"/>
      <c r="BF52" s="17"/>
      <c r="BG52" s="20">
        <f ca="1">Table1[[#This Row],[mortage left]]/Table1[[#This Row],[value of house]]</f>
        <v>0.31947648552502383</v>
      </c>
      <c r="BH52">
        <f t="shared" ca="1" si="22"/>
        <v>1</v>
      </c>
      <c r="BI52" s="8"/>
      <c r="BJ52" s="17"/>
      <c r="BL52" s="7">
        <f ca="1">IF(Table1[Area]="Alberta",Table1[income],0)</f>
        <v>0</v>
      </c>
      <c r="BM52">
        <f ca="1">IF(Table1[Area]="Quebec",Table1[income],0)</f>
        <v>0</v>
      </c>
      <c r="BN52">
        <f ca="1">IF(Table1[[#This Row],[Area]]="BC",Table1[[#This Row],[income]],0)</f>
        <v>0</v>
      </c>
      <c r="BO52">
        <f ca="1">IF(Table1[[#This Row],[Area]]="Northwest Ter",Table1[[#This Row],[income]],0)</f>
        <v>0</v>
      </c>
      <c r="BP52">
        <f ca="1">IF(Table1[[#This Row],[Area]]="Newfounland",Table1[[#This Row],[income]],0)</f>
        <v>52987</v>
      </c>
      <c r="BQ52">
        <f ca="1">IF(Table1[[#This Row],[Area]]="Manitoba",Table1[[#This Row],[income]],0)</f>
        <v>0</v>
      </c>
      <c r="BR52">
        <f ca="1">IF(Table1[[#This Row],[Area]]="New bruncwick",Table1[[#This Row],[income]],0)</f>
        <v>0</v>
      </c>
      <c r="BS52">
        <f ca="1">IF(Table1[[#This Row],[Area]]="Nunavut",Table1[[#This Row],[income]],0)</f>
        <v>0</v>
      </c>
      <c r="BT52">
        <f ca="1">IF(Table1[[#This Row],[Area]]="Ontario",Table1[[#This Row],[income]],0)</f>
        <v>0</v>
      </c>
      <c r="BU52">
        <f ca="1">IF(Table1[[#This Row],[Area]]="yukon",Table1[[#This Row],[income]],0)</f>
        <v>0</v>
      </c>
      <c r="BV52">
        <f ca="1">IF(Table1[[#This Row],[Area]]="Prince edward Island",Table1[[#This Row],[income]],0)</f>
        <v>0</v>
      </c>
      <c r="BW52">
        <f ca="1">IF(Table1[[#This Row],[Area]]="Saskatchewan",Table1[[#This Row],[income]],0)</f>
        <v>0</v>
      </c>
      <c r="BX52" s="8">
        <f ca="1">IF(Table1[[#This Row],[Area]]="Nova scotia",Table1[[#This Row],[income]],0)</f>
        <v>0</v>
      </c>
      <c r="BZ52" s="7">
        <f ca="1">IF(Table1[field of work]="health",Table1[income],0)</f>
        <v>0</v>
      </c>
      <c r="CA52">
        <f ca="1">IF(Table1[field of work]="agriculture",Table1[income],0)</f>
        <v>0</v>
      </c>
      <c r="CB52">
        <f ca="1">IF(Table1[[#This Row],[field of work]]="teaching",Table1[[#This Row],[income]],0)</f>
        <v>0</v>
      </c>
      <c r="CC52">
        <f ca="1">IF(Table1[[#This Row],[field of work]]="IT",Table1[[#This Row],[income]],0)</f>
        <v>52987</v>
      </c>
      <c r="CD52">
        <f ca="1">IF(Table1[[#This Row],[field of work]]="construction",Table1[[#This Row],[income]],0)</f>
        <v>0</v>
      </c>
      <c r="CE52" s="8">
        <f ca="1">IF(Table1[[#This Row],[field of work]]="general work ",Table1[[#This Row],[income]],0)</f>
        <v>0</v>
      </c>
      <c r="CH52" s="7">
        <f t="shared" ca="1" si="23"/>
        <v>1</v>
      </c>
      <c r="CI52" s="8"/>
      <c r="CK52" s="7">
        <f ca="1">IF(Table1[[#This Row],[Net worth of person ($)]]&gt;$CM$3,Table1[[#This Row],[age]],0)</f>
        <v>28</v>
      </c>
      <c r="CL52" s="8"/>
    </row>
    <row r="53" spans="2:90" x14ac:dyDescent="0.3">
      <c r="B53">
        <f t="shared" ca="1" si="2"/>
        <v>2</v>
      </c>
      <c r="C53" t="str">
        <f t="shared" ca="1" si="3"/>
        <v>women</v>
      </c>
      <c r="D53">
        <f t="shared" ca="1" si="4"/>
        <v>35</v>
      </c>
      <c r="E53">
        <f t="shared" ca="1" si="5"/>
        <v>1</v>
      </c>
      <c r="F53" t="str">
        <f t="shared" ca="1" si="6"/>
        <v>health</v>
      </c>
      <c r="G53">
        <f t="shared" ca="1" si="7"/>
        <v>5</v>
      </c>
      <c r="H53" t="str">
        <f t="shared" ca="1" si="8"/>
        <v>Other</v>
      </c>
      <c r="I53">
        <f t="shared" ca="1" si="9"/>
        <v>4</v>
      </c>
      <c r="J53">
        <f t="shared" ca="1" si="0"/>
        <v>2</v>
      </c>
      <c r="K53">
        <f t="shared" ca="1" si="10"/>
        <v>45682</v>
      </c>
      <c r="L53">
        <f t="shared" ca="1" si="11"/>
        <v>12</v>
      </c>
      <c r="M53" t="str">
        <f t="shared" ca="1" si="12"/>
        <v>New bruncwick</v>
      </c>
      <c r="N53">
        <f t="shared" ca="1" si="24"/>
        <v>274092</v>
      </c>
      <c r="O53">
        <f t="shared" ca="1" si="14"/>
        <v>259376.85059710417</v>
      </c>
      <c r="P53">
        <f t="shared" ca="1" si="25"/>
        <v>21296.856892885782</v>
      </c>
      <c r="Q53">
        <f t="shared" ca="1" si="16"/>
        <v>19978</v>
      </c>
      <c r="R53">
        <f t="shared" ca="1" si="26"/>
        <v>13248.045755765348</v>
      </c>
      <c r="S53">
        <f t="shared" ca="1" si="27"/>
        <v>62597.848910543355</v>
      </c>
      <c r="T53">
        <f t="shared" ca="1" si="28"/>
        <v>357986.70580342913</v>
      </c>
      <c r="U53">
        <f t="shared" ca="1" si="29"/>
        <v>292602.89635286952</v>
      </c>
      <c r="V53">
        <f t="shared" ca="1" si="30"/>
        <v>65383.809450559609</v>
      </c>
      <c r="X53" s="3">
        <f ca="1">IF(Table1[[#This Row],[gender]]="men",1,0)</f>
        <v>0</v>
      </c>
      <c r="Y53" s="3">
        <f ca="1">IF(Table1[[#This Row],[gender]]="women",1,0)</f>
        <v>1</v>
      </c>
      <c r="Z53" s="3"/>
      <c r="AA53" s="3"/>
      <c r="AB53" s="3"/>
      <c r="AC53" s="3"/>
      <c r="AD53" s="3"/>
      <c r="AE53" s="3"/>
      <c r="AF53" s="3"/>
      <c r="AG53" s="3"/>
      <c r="AH53" s="3"/>
      <c r="AJ53" s="17"/>
      <c r="AL53" s="7">
        <f ca="1">IF(Table1[[#This Row],[field of work]]="health",1,0)</f>
        <v>1</v>
      </c>
      <c r="AM53">
        <f ca="1">IF(Table1[[#This Row],[field of work]]="general work ",1,0)</f>
        <v>0</v>
      </c>
      <c r="AN53">
        <f ca="1">IF(Table1[[#This Row],[field of work]]="agriculture",1,0)</f>
        <v>0</v>
      </c>
      <c r="AO53">
        <f ca="1">IF(Table1[[#This Row],[field of work]]="teaching",1,0)</f>
        <v>0</v>
      </c>
      <c r="AP53">
        <f ca="1">IF(Table1[[#This Row],[field of work]]="IT",1,0)</f>
        <v>0</v>
      </c>
      <c r="AQ53" s="8">
        <f ca="1">IF(Table1[[#This Row],[field of work]]="construction",1,0)</f>
        <v>0</v>
      </c>
      <c r="AS53" s="7"/>
      <c r="AX53" s="8"/>
      <c r="AZ53" s="7"/>
      <c r="BA53" s="8"/>
      <c r="BB53" s="105">
        <f ca="1">Table1[[#This Row],[Cars Value ]]/Table1[[#This Row],[cars]]</f>
        <v>10648.428446442891</v>
      </c>
      <c r="BC53" s="8"/>
      <c r="BD53" s="7">
        <f ca="1">IF(Table1[Values of debts]&gt;$BE$6,1,0)</f>
        <v>1</v>
      </c>
      <c r="BE53" s="8"/>
      <c r="BF53" s="17"/>
      <c r="BG53" s="20">
        <f ca="1">Table1[[#This Row],[mortage left]]/Table1[[#This Row],[value of house]]</f>
        <v>0.94631310142982716</v>
      </c>
      <c r="BH53">
        <f t="shared" ca="1" si="22"/>
        <v>0</v>
      </c>
      <c r="BI53" s="8"/>
      <c r="BJ53" s="17"/>
      <c r="BL53" s="7">
        <f ca="1">IF(Table1[Area]="Alberta",Table1[income],0)</f>
        <v>0</v>
      </c>
      <c r="BM53">
        <f ca="1">IF(Table1[Area]="Quebec",Table1[income],0)</f>
        <v>0</v>
      </c>
      <c r="BN53">
        <f ca="1">IF(Table1[[#This Row],[Area]]="BC",Table1[[#This Row],[income]],0)</f>
        <v>0</v>
      </c>
      <c r="BO53">
        <f ca="1">IF(Table1[[#This Row],[Area]]="Northwest Ter",Table1[[#This Row],[income]],0)</f>
        <v>0</v>
      </c>
      <c r="BP53">
        <f ca="1">IF(Table1[[#This Row],[Area]]="Newfounland",Table1[[#This Row],[income]],0)</f>
        <v>0</v>
      </c>
      <c r="BQ53">
        <f ca="1">IF(Table1[[#This Row],[Area]]="Manitoba",Table1[[#This Row],[income]],0)</f>
        <v>0</v>
      </c>
      <c r="BR53">
        <f ca="1">IF(Table1[[#This Row],[Area]]="New bruncwick",Table1[[#This Row],[income]],0)</f>
        <v>45682</v>
      </c>
      <c r="BS53">
        <f ca="1">IF(Table1[[#This Row],[Area]]="Nunavut",Table1[[#This Row],[income]],0)</f>
        <v>0</v>
      </c>
      <c r="BT53">
        <f ca="1">IF(Table1[[#This Row],[Area]]="Ontario",Table1[[#This Row],[income]],0)</f>
        <v>0</v>
      </c>
      <c r="BU53">
        <f ca="1">IF(Table1[[#This Row],[Area]]="yukon",Table1[[#This Row],[income]],0)</f>
        <v>0</v>
      </c>
      <c r="BV53">
        <f ca="1">IF(Table1[[#This Row],[Area]]="Prince edward Island",Table1[[#This Row],[income]],0)</f>
        <v>0</v>
      </c>
      <c r="BW53">
        <f ca="1">IF(Table1[[#This Row],[Area]]="Saskatchewan",Table1[[#This Row],[income]],0)</f>
        <v>0</v>
      </c>
      <c r="BX53" s="8">
        <f ca="1">IF(Table1[[#This Row],[Area]]="Nova scotia",Table1[[#This Row],[income]],0)</f>
        <v>0</v>
      </c>
      <c r="BZ53" s="7">
        <f ca="1">IF(Table1[field of work]="health",Table1[income],0)</f>
        <v>45682</v>
      </c>
      <c r="CA53">
        <f ca="1">IF(Table1[field of work]="agriculture",Table1[income],0)</f>
        <v>0</v>
      </c>
      <c r="CB53">
        <f ca="1">IF(Table1[[#This Row],[field of work]]="teaching",Table1[[#This Row],[income]],0)</f>
        <v>0</v>
      </c>
      <c r="CC53">
        <f ca="1">IF(Table1[[#This Row],[field of work]]="IT",Table1[[#This Row],[income]],0)</f>
        <v>0</v>
      </c>
      <c r="CD53">
        <f ca="1">IF(Table1[[#This Row],[field of work]]="construction",Table1[[#This Row],[income]],0)</f>
        <v>0</v>
      </c>
      <c r="CE53" s="8">
        <f ca="1">IF(Table1[[#This Row],[field of work]]="general work ",Table1[[#This Row],[income]],0)</f>
        <v>0</v>
      </c>
      <c r="CH53" s="7">
        <f t="shared" ca="1" si="23"/>
        <v>1</v>
      </c>
      <c r="CI53" s="8"/>
      <c r="CK53" s="7">
        <f ca="1">IF(Table1[[#This Row],[Net worth of person ($)]]&gt;$CM$3,Table1[[#This Row],[age]],0)</f>
        <v>35</v>
      </c>
      <c r="CL53" s="8"/>
    </row>
    <row r="54" spans="2:90" x14ac:dyDescent="0.3">
      <c r="B54">
        <f t="shared" ca="1" si="2"/>
        <v>1</v>
      </c>
      <c r="C54" t="str">
        <f t="shared" ca="1" si="3"/>
        <v>men</v>
      </c>
      <c r="D54">
        <f t="shared" ca="1" si="4"/>
        <v>28</v>
      </c>
      <c r="E54">
        <f t="shared" ca="1" si="5"/>
        <v>3</v>
      </c>
      <c r="F54" t="str">
        <f t="shared" ca="1" si="6"/>
        <v>teaching</v>
      </c>
      <c r="G54">
        <f t="shared" ca="1" si="7"/>
        <v>5</v>
      </c>
      <c r="H54" t="str">
        <f t="shared" ca="1" si="8"/>
        <v>Other</v>
      </c>
      <c r="I54">
        <f t="shared" ca="1" si="9"/>
        <v>2</v>
      </c>
      <c r="J54">
        <f t="shared" ca="1" si="0"/>
        <v>2</v>
      </c>
      <c r="K54">
        <f t="shared" ca="1" si="10"/>
        <v>77350</v>
      </c>
      <c r="L54">
        <f t="shared" ca="1" si="11"/>
        <v>11</v>
      </c>
      <c r="M54" t="str">
        <f t="shared" ca="1" si="12"/>
        <v>Newfounland</v>
      </c>
      <c r="N54">
        <f t="shared" ca="1" si="24"/>
        <v>386750</v>
      </c>
      <c r="O54">
        <f t="shared" ca="1" si="14"/>
        <v>152139.26217989635</v>
      </c>
      <c r="P54">
        <f t="shared" ca="1" si="25"/>
        <v>107334.64666192123</v>
      </c>
      <c r="Q54">
        <f t="shared" ca="1" si="16"/>
        <v>55100</v>
      </c>
      <c r="R54">
        <f t="shared" ca="1" si="26"/>
        <v>25188.32998879088</v>
      </c>
      <c r="S54">
        <f t="shared" ca="1" si="27"/>
        <v>81356.444301457013</v>
      </c>
      <c r="T54">
        <f t="shared" ca="1" si="28"/>
        <v>575441.0909633782</v>
      </c>
      <c r="U54">
        <f t="shared" ca="1" si="29"/>
        <v>232427.59216868723</v>
      </c>
      <c r="V54">
        <f t="shared" ca="1" si="30"/>
        <v>343013.49879469094</v>
      </c>
      <c r="X54" s="3">
        <f ca="1">IF(Table1[[#This Row],[gender]]="men",1,0)</f>
        <v>1</v>
      </c>
      <c r="Y54" s="3">
        <f ca="1">IF(Table1[[#This Row],[gender]]="women",1,0)</f>
        <v>0</v>
      </c>
      <c r="Z54" s="3"/>
      <c r="AA54" s="3"/>
      <c r="AB54" s="3"/>
      <c r="AC54" s="3"/>
      <c r="AD54" s="3"/>
      <c r="AE54" s="3"/>
      <c r="AF54" s="3"/>
      <c r="AG54" s="3"/>
      <c r="AH54" s="3"/>
      <c r="AJ54" s="17"/>
      <c r="AL54" s="7">
        <f ca="1">IF(Table1[[#This Row],[field of work]]="health",1,0)</f>
        <v>0</v>
      </c>
      <c r="AM54">
        <f ca="1">IF(Table1[[#This Row],[field of work]]="general work ",1,0)</f>
        <v>0</v>
      </c>
      <c r="AN54">
        <f ca="1">IF(Table1[[#This Row],[field of work]]="agriculture",1,0)</f>
        <v>0</v>
      </c>
      <c r="AO54">
        <f ca="1">IF(Table1[[#This Row],[field of work]]="teaching",1,0)</f>
        <v>1</v>
      </c>
      <c r="AP54">
        <f ca="1">IF(Table1[[#This Row],[field of work]]="IT",1,0)</f>
        <v>0</v>
      </c>
      <c r="AQ54" s="8">
        <f ca="1">IF(Table1[[#This Row],[field of work]]="construction",1,0)</f>
        <v>0</v>
      </c>
      <c r="AS54" s="7"/>
      <c r="AX54" s="8"/>
      <c r="AZ54" s="7"/>
      <c r="BA54" s="8"/>
      <c r="BB54" s="105">
        <f ca="1">Table1[[#This Row],[Cars Value ]]/Table1[[#This Row],[cars]]</f>
        <v>53667.323330960615</v>
      </c>
      <c r="BC54" s="8"/>
      <c r="BD54" s="7">
        <f ca="1">IF(Table1[Values of debts]&gt;$BE$6,1,0)</f>
        <v>1</v>
      </c>
      <c r="BE54" s="8"/>
      <c r="BF54" s="17"/>
      <c r="BG54" s="20">
        <f ca="1">Table1[[#This Row],[mortage left]]/Table1[[#This Row],[value of house]]</f>
        <v>0.39337882916585998</v>
      </c>
      <c r="BH54">
        <f t="shared" ca="1" si="22"/>
        <v>1</v>
      </c>
      <c r="BI54" s="8"/>
      <c r="BJ54" s="17"/>
      <c r="BL54" s="7">
        <f ca="1">IF(Table1[Area]="Alberta",Table1[income],0)</f>
        <v>0</v>
      </c>
      <c r="BM54">
        <f ca="1">IF(Table1[Area]="Quebec",Table1[income],0)</f>
        <v>0</v>
      </c>
      <c r="BN54">
        <f ca="1">IF(Table1[[#This Row],[Area]]="BC",Table1[[#This Row],[income]],0)</f>
        <v>0</v>
      </c>
      <c r="BO54">
        <f ca="1">IF(Table1[[#This Row],[Area]]="Northwest Ter",Table1[[#This Row],[income]],0)</f>
        <v>0</v>
      </c>
      <c r="BP54">
        <f ca="1">IF(Table1[[#This Row],[Area]]="Newfounland",Table1[[#This Row],[income]],0)</f>
        <v>77350</v>
      </c>
      <c r="BQ54">
        <f ca="1">IF(Table1[[#This Row],[Area]]="Manitoba",Table1[[#This Row],[income]],0)</f>
        <v>0</v>
      </c>
      <c r="BR54">
        <f ca="1">IF(Table1[[#This Row],[Area]]="New bruncwick",Table1[[#This Row],[income]],0)</f>
        <v>0</v>
      </c>
      <c r="BS54">
        <f ca="1">IF(Table1[[#This Row],[Area]]="Nunavut",Table1[[#This Row],[income]],0)</f>
        <v>0</v>
      </c>
      <c r="BT54">
        <f ca="1">IF(Table1[[#This Row],[Area]]="Ontario",Table1[[#This Row],[income]],0)</f>
        <v>0</v>
      </c>
      <c r="BU54">
        <f ca="1">IF(Table1[[#This Row],[Area]]="yukon",Table1[[#This Row],[income]],0)</f>
        <v>0</v>
      </c>
      <c r="BV54">
        <f ca="1">IF(Table1[[#This Row],[Area]]="Prince edward Island",Table1[[#This Row],[income]],0)</f>
        <v>0</v>
      </c>
      <c r="BW54">
        <f ca="1">IF(Table1[[#This Row],[Area]]="Saskatchewan",Table1[[#This Row],[income]],0)</f>
        <v>0</v>
      </c>
      <c r="BX54" s="8">
        <f ca="1">IF(Table1[[#This Row],[Area]]="Nova scotia",Table1[[#This Row],[income]],0)</f>
        <v>0</v>
      </c>
      <c r="BZ54" s="7">
        <f ca="1">IF(Table1[field of work]="health",Table1[income],0)</f>
        <v>0</v>
      </c>
      <c r="CA54">
        <f ca="1">IF(Table1[field of work]="agriculture",Table1[income],0)</f>
        <v>0</v>
      </c>
      <c r="CB54">
        <f ca="1">IF(Table1[[#This Row],[field of work]]="teaching",Table1[[#This Row],[income]],0)</f>
        <v>77350</v>
      </c>
      <c r="CC54">
        <f ca="1">IF(Table1[[#This Row],[field of work]]="IT",Table1[[#This Row],[income]],0)</f>
        <v>0</v>
      </c>
      <c r="CD54">
        <f ca="1">IF(Table1[[#This Row],[field of work]]="construction",Table1[[#This Row],[income]],0)</f>
        <v>0</v>
      </c>
      <c r="CE54" s="8">
        <f ca="1">IF(Table1[[#This Row],[field of work]]="general work ",Table1[[#This Row],[income]],0)</f>
        <v>0</v>
      </c>
      <c r="CH54" s="7">
        <f t="shared" ca="1" si="23"/>
        <v>1</v>
      </c>
      <c r="CI54" s="8"/>
      <c r="CK54" s="7">
        <f ca="1">IF(Table1[[#This Row],[Net worth of person ($)]]&gt;$CM$3,Table1[[#This Row],[age]],0)</f>
        <v>28</v>
      </c>
      <c r="CL54" s="8"/>
    </row>
    <row r="55" spans="2:90" x14ac:dyDescent="0.3">
      <c r="B55">
        <f t="shared" ca="1" si="2"/>
        <v>1</v>
      </c>
      <c r="C55" t="str">
        <f t="shared" ca="1" si="3"/>
        <v>men</v>
      </c>
      <c r="D55">
        <f t="shared" ca="1" si="4"/>
        <v>37</v>
      </c>
      <c r="E55">
        <f t="shared" ca="1" si="5"/>
        <v>3</v>
      </c>
      <c r="F55" t="str">
        <f t="shared" ca="1" si="6"/>
        <v>teaching</v>
      </c>
      <c r="G55">
        <f t="shared" ca="1" si="7"/>
        <v>4</v>
      </c>
      <c r="H55" t="str">
        <f t="shared" ca="1" si="8"/>
        <v>technical</v>
      </c>
      <c r="I55">
        <f t="shared" ca="1" si="9"/>
        <v>2</v>
      </c>
      <c r="J55">
        <f t="shared" ca="1" si="0"/>
        <v>2</v>
      </c>
      <c r="K55">
        <f t="shared" ca="1" si="10"/>
        <v>69419</v>
      </c>
      <c r="L55">
        <f t="shared" ca="1" si="11"/>
        <v>8</v>
      </c>
      <c r="M55" t="str">
        <f t="shared" ca="1" si="12"/>
        <v>Manitoba</v>
      </c>
      <c r="N55">
        <f t="shared" ca="1" si="24"/>
        <v>347095</v>
      </c>
      <c r="O55">
        <f t="shared" ca="1" si="14"/>
        <v>221789.15898580028</v>
      </c>
      <c r="P55">
        <f t="shared" ca="1" si="25"/>
        <v>13952.802556793027</v>
      </c>
      <c r="Q55">
        <f t="shared" ca="1" si="16"/>
        <v>174</v>
      </c>
      <c r="R55">
        <f t="shared" ca="1" si="26"/>
        <v>50775.925806085848</v>
      </c>
      <c r="S55">
        <f t="shared" ca="1" si="27"/>
        <v>13870.882715678254</v>
      </c>
      <c r="T55">
        <f t="shared" ca="1" si="28"/>
        <v>374918.68527247128</v>
      </c>
      <c r="U55">
        <f t="shared" ca="1" si="29"/>
        <v>272739.08479188615</v>
      </c>
      <c r="V55">
        <f t="shared" ca="1" si="30"/>
        <v>102179.60048058513</v>
      </c>
      <c r="X55" s="3">
        <f ca="1">IF(Table1[[#This Row],[gender]]="men",1,0)</f>
        <v>1</v>
      </c>
      <c r="Y55" s="3">
        <f ca="1">IF(Table1[[#This Row],[gender]]="women",1,0)</f>
        <v>0</v>
      </c>
      <c r="Z55" s="3"/>
      <c r="AA55" s="3"/>
      <c r="AB55" s="3"/>
      <c r="AC55" s="3"/>
      <c r="AD55" s="3"/>
      <c r="AE55" s="3"/>
      <c r="AF55" s="3"/>
      <c r="AG55" s="3"/>
      <c r="AH55" s="3"/>
      <c r="AJ55" s="17"/>
      <c r="AL55" s="7">
        <f ca="1">IF(Table1[[#This Row],[field of work]]="health",1,0)</f>
        <v>0</v>
      </c>
      <c r="AM55">
        <f ca="1">IF(Table1[[#This Row],[field of work]]="general work ",1,0)</f>
        <v>0</v>
      </c>
      <c r="AN55">
        <f ca="1">IF(Table1[[#This Row],[field of work]]="agriculture",1,0)</f>
        <v>0</v>
      </c>
      <c r="AO55">
        <f ca="1">IF(Table1[[#This Row],[field of work]]="teaching",1,0)</f>
        <v>1</v>
      </c>
      <c r="AP55">
        <f ca="1">IF(Table1[[#This Row],[field of work]]="IT",1,0)</f>
        <v>0</v>
      </c>
      <c r="AQ55" s="8">
        <f ca="1">IF(Table1[[#This Row],[field of work]]="construction",1,0)</f>
        <v>0</v>
      </c>
      <c r="AS55" s="7"/>
      <c r="AX55" s="8"/>
      <c r="AZ55" s="7"/>
      <c r="BA55" s="8"/>
      <c r="BB55" s="105">
        <f ca="1">Table1[[#This Row],[Cars Value ]]/Table1[[#This Row],[cars]]</f>
        <v>6976.4012783965136</v>
      </c>
      <c r="BC55" s="8"/>
      <c r="BD55" s="7">
        <f ca="1">IF(Table1[Values of debts]&gt;$BE$6,1,0)</f>
        <v>1</v>
      </c>
      <c r="BE55" s="8"/>
      <c r="BF55" s="17"/>
      <c r="BG55" s="20">
        <f ca="1">Table1[[#This Row],[mortage left]]/Table1[[#This Row],[value of house]]</f>
        <v>0.63898690268024683</v>
      </c>
      <c r="BH55">
        <f t="shared" ca="1" si="22"/>
        <v>0</v>
      </c>
      <c r="BI55" s="8"/>
      <c r="BJ55" s="17"/>
      <c r="BL55" s="7">
        <f ca="1">IF(Table1[Area]="Alberta",Table1[income],0)</f>
        <v>0</v>
      </c>
      <c r="BM55">
        <f ca="1">IF(Table1[Area]="Quebec",Table1[income],0)</f>
        <v>0</v>
      </c>
      <c r="BN55">
        <f ca="1">IF(Table1[[#This Row],[Area]]="BC",Table1[[#This Row],[income]],0)</f>
        <v>0</v>
      </c>
      <c r="BO55">
        <f ca="1">IF(Table1[[#This Row],[Area]]="Northwest Ter",Table1[[#This Row],[income]],0)</f>
        <v>0</v>
      </c>
      <c r="BP55">
        <f ca="1">IF(Table1[[#This Row],[Area]]="Newfounland",Table1[[#This Row],[income]],0)</f>
        <v>0</v>
      </c>
      <c r="BQ55">
        <f ca="1">IF(Table1[[#This Row],[Area]]="Manitoba",Table1[[#This Row],[income]],0)</f>
        <v>69419</v>
      </c>
      <c r="BR55">
        <f ca="1">IF(Table1[[#This Row],[Area]]="New bruncwick",Table1[[#This Row],[income]],0)</f>
        <v>0</v>
      </c>
      <c r="BS55">
        <f ca="1">IF(Table1[[#This Row],[Area]]="Nunavut",Table1[[#This Row],[income]],0)</f>
        <v>0</v>
      </c>
      <c r="BT55">
        <f ca="1">IF(Table1[[#This Row],[Area]]="Ontario",Table1[[#This Row],[income]],0)</f>
        <v>0</v>
      </c>
      <c r="BU55">
        <f ca="1">IF(Table1[[#This Row],[Area]]="yukon",Table1[[#This Row],[income]],0)</f>
        <v>0</v>
      </c>
      <c r="BV55">
        <f ca="1">IF(Table1[[#This Row],[Area]]="Prince edward Island",Table1[[#This Row],[income]],0)</f>
        <v>0</v>
      </c>
      <c r="BW55">
        <f ca="1">IF(Table1[[#This Row],[Area]]="Saskatchewan",Table1[[#This Row],[income]],0)</f>
        <v>0</v>
      </c>
      <c r="BX55" s="8">
        <f ca="1">IF(Table1[[#This Row],[Area]]="Nova scotia",Table1[[#This Row],[income]],0)</f>
        <v>0</v>
      </c>
      <c r="BZ55" s="7">
        <f ca="1">IF(Table1[field of work]="health",Table1[income],0)</f>
        <v>0</v>
      </c>
      <c r="CA55">
        <f ca="1">IF(Table1[field of work]="agriculture",Table1[income],0)</f>
        <v>0</v>
      </c>
      <c r="CB55">
        <f ca="1">IF(Table1[[#This Row],[field of work]]="teaching",Table1[[#This Row],[income]],0)</f>
        <v>69419</v>
      </c>
      <c r="CC55">
        <f ca="1">IF(Table1[[#This Row],[field of work]]="IT",Table1[[#This Row],[income]],0)</f>
        <v>0</v>
      </c>
      <c r="CD55">
        <f ca="1">IF(Table1[[#This Row],[field of work]]="construction",Table1[[#This Row],[income]],0)</f>
        <v>0</v>
      </c>
      <c r="CE55" s="8">
        <f ca="1">IF(Table1[[#This Row],[field of work]]="general work ",Table1[[#This Row],[income]],0)</f>
        <v>0</v>
      </c>
      <c r="CH55" s="7">
        <f t="shared" ca="1" si="23"/>
        <v>1</v>
      </c>
      <c r="CI55" s="8"/>
      <c r="CK55" s="7">
        <f ca="1">IF(Table1[[#This Row],[Net worth of person ($)]]&gt;$CM$3,Table1[[#This Row],[age]],0)</f>
        <v>37</v>
      </c>
      <c r="CL55" s="8"/>
    </row>
    <row r="56" spans="2:90" x14ac:dyDescent="0.3">
      <c r="B56">
        <f t="shared" ca="1" si="2"/>
        <v>1</v>
      </c>
      <c r="C56" t="str">
        <f t="shared" ca="1" si="3"/>
        <v>men</v>
      </c>
      <c r="D56">
        <f t="shared" ca="1" si="4"/>
        <v>33</v>
      </c>
      <c r="E56">
        <f t="shared" ca="1" si="5"/>
        <v>6</v>
      </c>
      <c r="F56" t="str">
        <f t="shared" ca="1" si="6"/>
        <v>agriculture</v>
      </c>
      <c r="G56">
        <f t="shared" ca="1" si="7"/>
        <v>1</v>
      </c>
      <c r="H56" t="str">
        <f t="shared" ca="1" si="8"/>
        <v>highschool</v>
      </c>
      <c r="I56">
        <f t="shared" ca="1" si="9"/>
        <v>4</v>
      </c>
      <c r="J56">
        <f t="shared" ca="1" si="0"/>
        <v>2</v>
      </c>
      <c r="K56">
        <f t="shared" ca="1" si="10"/>
        <v>77023</v>
      </c>
      <c r="L56">
        <f t="shared" ca="1" si="11"/>
        <v>12</v>
      </c>
      <c r="M56" t="str">
        <f t="shared" ca="1" si="12"/>
        <v>New bruncwick</v>
      </c>
      <c r="N56">
        <f t="shared" ca="1" si="24"/>
        <v>308092</v>
      </c>
      <c r="O56">
        <f t="shared" ca="1" si="14"/>
        <v>300112.78961794474</v>
      </c>
      <c r="P56">
        <f t="shared" ca="1" si="25"/>
        <v>48644.698470210707</v>
      </c>
      <c r="Q56">
        <f t="shared" ca="1" si="16"/>
        <v>1524</v>
      </c>
      <c r="R56">
        <f t="shared" ca="1" si="26"/>
        <v>102099.8973809802</v>
      </c>
      <c r="S56">
        <f t="shared" ca="1" si="27"/>
        <v>12166.690635156889</v>
      </c>
      <c r="T56">
        <f t="shared" ca="1" si="28"/>
        <v>368903.38910536759</v>
      </c>
      <c r="U56">
        <f t="shared" ca="1" si="29"/>
        <v>403736.68699892494</v>
      </c>
      <c r="V56">
        <f t="shared" ca="1" si="30"/>
        <v>-34833.297893557348</v>
      </c>
      <c r="X56" s="3">
        <f ca="1">IF(Table1[[#This Row],[gender]]="men",1,0)</f>
        <v>1</v>
      </c>
      <c r="Y56" s="3">
        <f ca="1">IF(Table1[[#This Row],[gender]]="women",1,0)</f>
        <v>0</v>
      </c>
      <c r="Z56" s="3"/>
      <c r="AA56" s="3"/>
      <c r="AB56" s="3"/>
      <c r="AC56" s="3"/>
      <c r="AD56" s="3"/>
      <c r="AE56" s="3"/>
      <c r="AF56" s="3"/>
      <c r="AG56" s="3"/>
      <c r="AH56" s="3"/>
      <c r="AJ56" s="17"/>
      <c r="AL56" s="7">
        <f ca="1">IF(Table1[[#This Row],[field of work]]="health",1,0)</f>
        <v>0</v>
      </c>
      <c r="AM56">
        <f ca="1">IF(Table1[[#This Row],[field of work]]="general work ",1,0)</f>
        <v>0</v>
      </c>
      <c r="AN56">
        <f ca="1">IF(Table1[[#This Row],[field of work]]="agriculture",1,0)</f>
        <v>1</v>
      </c>
      <c r="AO56">
        <f ca="1">IF(Table1[[#This Row],[field of work]]="teaching",1,0)</f>
        <v>0</v>
      </c>
      <c r="AP56">
        <f ca="1">IF(Table1[[#This Row],[field of work]]="IT",1,0)</f>
        <v>0</v>
      </c>
      <c r="AQ56" s="8">
        <f ca="1">IF(Table1[[#This Row],[field of work]]="construction",1,0)</f>
        <v>0</v>
      </c>
      <c r="AS56" s="7"/>
      <c r="AX56" s="8"/>
      <c r="AZ56" s="7"/>
      <c r="BA56" s="8"/>
      <c r="BB56" s="105">
        <f ca="1">Table1[[#This Row],[Cars Value ]]/Table1[[#This Row],[cars]]</f>
        <v>24322.349235105354</v>
      </c>
      <c r="BC56" s="8"/>
      <c r="BD56" s="7">
        <f ca="1">IF(Table1[Values of debts]&gt;$BE$6,1,0)</f>
        <v>1</v>
      </c>
      <c r="BE56" s="8"/>
      <c r="BF56" s="17"/>
      <c r="BG56" s="20">
        <f ca="1">Table1[[#This Row],[mortage left]]/Table1[[#This Row],[value of house]]</f>
        <v>0.97410120878810469</v>
      </c>
      <c r="BH56">
        <f t="shared" ca="1" si="22"/>
        <v>0</v>
      </c>
      <c r="BI56" s="8"/>
      <c r="BJ56" s="17"/>
      <c r="BL56" s="7">
        <f ca="1">IF(Table1[Area]="Alberta",Table1[income],0)</f>
        <v>0</v>
      </c>
      <c r="BM56">
        <f ca="1">IF(Table1[Area]="Quebec",Table1[income],0)</f>
        <v>0</v>
      </c>
      <c r="BN56">
        <f ca="1">IF(Table1[[#This Row],[Area]]="BC",Table1[[#This Row],[income]],0)</f>
        <v>0</v>
      </c>
      <c r="BO56">
        <f ca="1">IF(Table1[[#This Row],[Area]]="Northwest Ter",Table1[[#This Row],[income]],0)</f>
        <v>0</v>
      </c>
      <c r="BP56">
        <f ca="1">IF(Table1[[#This Row],[Area]]="Newfounland",Table1[[#This Row],[income]],0)</f>
        <v>0</v>
      </c>
      <c r="BQ56">
        <f ca="1">IF(Table1[[#This Row],[Area]]="Manitoba",Table1[[#This Row],[income]],0)</f>
        <v>0</v>
      </c>
      <c r="BR56">
        <f ca="1">IF(Table1[[#This Row],[Area]]="New bruncwick",Table1[[#This Row],[income]],0)</f>
        <v>77023</v>
      </c>
      <c r="BS56">
        <f ca="1">IF(Table1[[#This Row],[Area]]="Nunavut",Table1[[#This Row],[income]],0)</f>
        <v>0</v>
      </c>
      <c r="BT56">
        <f ca="1">IF(Table1[[#This Row],[Area]]="Ontario",Table1[[#This Row],[income]],0)</f>
        <v>0</v>
      </c>
      <c r="BU56">
        <f ca="1">IF(Table1[[#This Row],[Area]]="yukon",Table1[[#This Row],[income]],0)</f>
        <v>0</v>
      </c>
      <c r="BV56">
        <f ca="1">IF(Table1[[#This Row],[Area]]="Prince edward Island",Table1[[#This Row],[income]],0)</f>
        <v>0</v>
      </c>
      <c r="BW56">
        <f ca="1">IF(Table1[[#This Row],[Area]]="Saskatchewan",Table1[[#This Row],[income]],0)</f>
        <v>0</v>
      </c>
      <c r="BX56" s="8">
        <f ca="1">IF(Table1[[#This Row],[Area]]="Nova scotia",Table1[[#This Row],[income]],0)</f>
        <v>0</v>
      </c>
      <c r="BZ56" s="7">
        <f ca="1">IF(Table1[field of work]="health",Table1[income],0)</f>
        <v>0</v>
      </c>
      <c r="CA56">
        <f ca="1">IF(Table1[field of work]="agriculture",Table1[income],0)</f>
        <v>77023</v>
      </c>
      <c r="CB56">
        <f ca="1">IF(Table1[[#This Row],[field of work]]="teaching",Table1[[#This Row],[income]],0)</f>
        <v>0</v>
      </c>
      <c r="CC56">
        <f ca="1">IF(Table1[[#This Row],[field of work]]="IT",Table1[[#This Row],[income]],0)</f>
        <v>0</v>
      </c>
      <c r="CD56">
        <f ca="1">IF(Table1[[#This Row],[field of work]]="construction",Table1[[#This Row],[income]],0)</f>
        <v>0</v>
      </c>
      <c r="CE56" s="8">
        <f ca="1">IF(Table1[[#This Row],[field of work]]="general work ",Table1[[#This Row],[income]],0)</f>
        <v>0</v>
      </c>
      <c r="CH56" s="7">
        <f t="shared" ca="1" si="23"/>
        <v>1</v>
      </c>
      <c r="CI56" s="8"/>
      <c r="CK56" s="7">
        <f ca="1">IF(Table1[[#This Row],[Net worth of person ($)]]&gt;$CM$3,Table1[[#This Row],[age]],0)</f>
        <v>0</v>
      </c>
      <c r="CL56" s="8"/>
    </row>
    <row r="57" spans="2:90" x14ac:dyDescent="0.3">
      <c r="B57">
        <f t="shared" ca="1" si="2"/>
        <v>1</v>
      </c>
      <c r="C57" t="str">
        <f t="shared" ca="1" si="3"/>
        <v>men</v>
      </c>
      <c r="D57">
        <f t="shared" ca="1" si="4"/>
        <v>33</v>
      </c>
      <c r="E57">
        <f t="shared" ca="1" si="5"/>
        <v>3</v>
      </c>
      <c r="F57" t="str">
        <f t="shared" ca="1" si="6"/>
        <v>teaching</v>
      </c>
      <c r="G57">
        <f t="shared" ca="1" si="7"/>
        <v>1</v>
      </c>
      <c r="H57" t="str">
        <f t="shared" ca="1" si="8"/>
        <v>highschool</v>
      </c>
      <c r="I57">
        <f t="shared" ca="1" si="9"/>
        <v>0</v>
      </c>
      <c r="J57">
        <f t="shared" ca="1" si="0"/>
        <v>2</v>
      </c>
      <c r="K57">
        <f t="shared" ca="1" si="10"/>
        <v>88610</v>
      </c>
      <c r="L57">
        <f t="shared" ca="1" si="11"/>
        <v>8</v>
      </c>
      <c r="M57" t="str">
        <f t="shared" ca="1" si="12"/>
        <v>Manitoba</v>
      </c>
      <c r="N57">
        <f t="shared" ca="1" si="24"/>
        <v>354440</v>
      </c>
      <c r="O57">
        <f t="shared" ca="1" si="14"/>
        <v>246722.61678856105</v>
      </c>
      <c r="P57">
        <f t="shared" ca="1" si="25"/>
        <v>133779.93429151742</v>
      </c>
      <c r="Q57">
        <f t="shared" ca="1" si="16"/>
        <v>105917</v>
      </c>
      <c r="R57">
        <f t="shared" ca="1" si="26"/>
        <v>148968.09560018464</v>
      </c>
      <c r="S57">
        <f t="shared" ca="1" si="27"/>
        <v>57472.405276358193</v>
      </c>
      <c r="T57">
        <f t="shared" ca="1" si="28"/>
        <v>545692.33956787561</v>
      </c>
      <c r="U57">
        <f t="shared" ca="1" si="29"/>
        <v>501607.71238874568</v>
      </c>
      <c r="V57">
        <f t="shared" ca="1" si="30"/>
        <v>44084.627179129922</v>
      </c>
      <c r="X57" s="3">
        <f ca="1">IF(Table1[[#This Row],[gender]]="men",1,0)</f>
        <v>1</v>
      </c>
      <c r="Y57" s="3">
        <f ca="1">IF(Table1[[#This Row],[gender]]="women",1,0)</f>
        <v>0</v>
      </c>
      <c r="Z57" s="3"/>
      <c r="AA57" s="3"/>
      <c r="AB57" s="3"/>
      <c r="AC57" s="3"/>
      <c r="AD57" s="3"/>
      <c r="AE57" s="3"/>
      <c r="AF57" s="3"/>
      <c r="AG57" s="3"/>
      <c r="AH57" s="3"/>
      <c r="AJ57" s="17"/>
      <c r="AL57" s="7">
        <f ca="1">IF(Table1[[#This Row],[field of work]]="health",1,0)</f>
        <v>0</v>
      </c>
      <c r="AM57">
        <f ca="1">IF(Table1[[#This Row],[field of work]]="general work ",1,0)</f>
        <v>0</v>
      </c>
      <c r="AN57">
        <f ca="1">IF(Table1[[#This Row],[field of work]]="agriculture",1,0)</f>
        <v>0</v>
      </c>
      <c r="AO57">
        <f ca="1">IF(Table1[[#This Row],[field of work]]="teaching",1,0)</f>
        <v>1</v>
      </c>
      <c r="AP57">
        <f ca="1">IF(Table1[[#This Row],[field of work]]="IT",1,0)</f>
        <v>0</v>
      </c>
      <c r="AQ57" s="8">
        <f ca="1">IF(Table1[[#This Row],[field of work]]="construction",1,0)</f>
        <v>0</v>
      </c>
      <c r="AS57" s="7"/>
      <c r="AX57" s="8"/>
      <c r="AZ57" s="7"/>
      <c r="BA57" s="8"/>
      <c r="BB57" s="105">
        <f ca="1">Table1[[#This Row],[Cars Value ]]/Table1[[#This Row],[cars]]</f>
        <v>66889.96714575871</v>
      </c>
      <c r="BC57" s="8"/>
      <c r="BD57" s="7">
        <f ca="1">IF(Table1[Values of debts]&gt;$BE$6,1,0)</f>
        <v>1</v>
      </c>
      <c r="BE57" s="8"/>
      <c r="BF57" s="17"/>
      <c r="BG57" s="20">
        <f ca="1">Table1[[#This Row],[mortage left]]/Table1[[#This Row],[value of house]]</f>
        <v>0.69609134631689717</v>
      </c>
      <c r="BH57">
        <f t="shared" ca="1" si="22"/>
        <v>0</v>
      </c>
      <c r="BI57" s="8"/>
      <c r="BJ57" s="17"/>
      <c r="BL57" s="7">
        <f ca="1">IF(Table1[Area]="Alberta",Table1[income],0)</f>
        <v>0</v>
      </c>
      <c r="BM57">
        <f ca="1">IF(Table1[Area]="Quebec",Table1[income],0)</f>
        <v>0</v>
      </c>
      <c r="BN57">
        <f ca="1">IF(Table1[[#This Row],[Area]]="BC",Table1[[#This Row],[income]],0)</f>
        <v>0</v>
      </c>
      <c r="BO57">
        <f ca="1">IF(Table1[[#This Row],[Area]]="Northwest Ter",Table1[[#This Row],[income]],0)</f>
        <v>0</v>
      </c>
      <c r="BP57">
        <f ca="1">IF(Table1[[#This Row],[Area]]="Newfounland",Table1[[#This Row],[income]],0)</f>
        <v>0</v>
      </c>
      <c r="BQ57">
        <f ca="1">IF(Table1[[#This Row],[Area]]="Manitoba",Table1[[#This Row],[income]],0)</f>
        <v>88610</v>
      </c>
      <c r="BR57">
        <f ca="1">IF(Table1[[#This Row],[Area]]="New bruncwick",Table1[[#This Row],[income]],0)</f>
        <v>0</v>
      </c>
      <c r="BS57">
        <f ca="1">IF(Table1[[#This Row],[Area]]="Nunavut",Table1[[#This Row],[income]],0)</f>
        <v>0</v>
      </c>
      <c r="BT57">
        <f ca="1">IF(Table1[[#This Row],[Area]]="Ontario",Table1[[#This Row],[income]],0)</f>
        <v>0</v>
      </c>
      <c r="BU57">
        <f ca="1">IF(Table1[[#This Row],[Area]]="yukon",Table1[[#This Row],[income]],0)</f>
        <v>0</v>
      </c>
      <c r="BV57">
        <f ca="1">IF(Table1[[#This Row],[Area]]="Prince edward Island",Table1[[#This Row],[income]],0)</f>
        <v>0</v>
      </c>
      <c r="BW57">
        <f ca="1">IF(Table1[[#This Row],[Area]]="Saskatchewan",Table1[[#This Row],[income]],0)</f>
        <v>0</v>
      </c>
      <c r="BX57" s="8">
        <f ca="1">IF(Table1[[#This Row],[Area]]="Nova scotia",Table1[[#This Row],[income]],0)</f>
        <v>0</v>
      </c>
      <c r="BZ57" s="7">
        <f ca="1">IF(Table1[field of work]="health",Table1[income],0)</f>
        <v>0</v>
      </c>
      <c r="CA57">
        <f ca="1">IF(Table1[field of work]="agriculture",Table1[income],0)</f>
        <v>0</v>
      </c>
      <c r="CB57">
        <f ca="1">IF(Table1[[#This Row],[field of work]]="teaching",Table1[[#This Row],[income]],0)</f>
        <v>88610</v>
      </c>
      <c r="CC57">
        <f ca="1">IF(Table1[[#This Row],[field of work]]="IT",Table1[[#This Row],[income]],0)</f>
        <v>0</v>
      </c>
      <c r="CD57">
        <f ca="1">IF(Table1[[#This Row],[field of work]]="construction",Table1[[#This Row],[income]],0)</f>
        <v>0</v>
      </c>
      <c r="CE57" s="8">
        <f ca="1">IF(Table1[[#This Row],[field of work]]="general work ",Table1[[#This Row],[income]],0)</f>
        <v>0</v>
      </c>
      <c r="CH57" s="7">
        <f t="shared" ca="1" si="23"/>
        <v>1</v>
      </c>
      <c r="CI57" s="8"/>
      <c r="CK57" s="7">
        <f ca="1">IF(Table1[[#This Row],[Net worth of person ($)]]&gt;$CM$3,Table1[[#This Row],[age]],0)</f>
        <v>33</v>
      </c>
      <c r="CL57" s="8"/>
    </row>
    <row r="58" spans="2:90" x14ac:dyDescent="0.3">
      <c r="B58">
        <f t="shared" ca="1" si="2"/>
        <v>2</v>
      </c>
      <c r="C58" t="str">
        <f t="shared" ca="1" si="3"/>
        <v>women</v>
      </c>
      <c r="D58">
        <f t="shared" ca="1" si="4"/>
        <v>44</v>
      </c>
      <c r="E58">
        <f t="shared" ca="1" si="5"/>
        <v>5</v>
      </c>
      <c r="F58" t="str">
        <f t="shared" ca="1" si="6"/>
        <v xml:space="preserve">general work </v>
      </c>
      <c r="G58">
        <f t="shared" ca="1" si="7"/>
        <v>5</v>
      </c>
      <c r="H58" t="str">
        <f t="shared" ca="1" si="8"/>
        <v>Other</v>
      </c>
      <c r="I58">
        <f t="shared" ca="1" si="9"/>
        <v>4</v>
      </c>
      <c r="J58">
        <f t="shared" ca="1" si="0"/>
        <v>2</v>
      </c>
      <c r="K58">
        <f t="shared" ca="1" si="10"/>
        <v>81863</v>
      </c>
      <c r="L58">
        <f t="shared" ca="1" si="11"/>
        <v>5</v>
      </c>
      <c r="M58" t="str">
        <f t="shared" ca="1" si="12"/>
        <v>Nunavut</v>
      </c>
      <c r="N58">
        <f t="shared" ca="1" si="24"/>
        <v>491178</v>
      </c>
      <c r="O58">
        <f t="shared" ca="1" si="14"/>
        <v>412997.99912811886</v>
      </c>
      <c r="P58">
        <f t="shared" ca="1" si="25"/>
        <v>126284.41144304459</v>
      </c>
      <c r="Q58">
        <f t="shared" ca="1" si="16"/>
        <v>45026</v>
      </c>
      <c r="R58">
        <f t="shared" ca="1" si="26"/>
        <v>36487.240696257555</v>
      </c>
      <c r="S58">
        <f t="shared" ca="1" si="27"/>
        <v>11705.740209520203</v>
      </c>
      <c r="T58">
        <f t="shared" ca="1" si="28"/>
        <v>629168.15165256476</v>
      </c>
      <c r="U58">
        <f t="shared" ca="1" si="29"/>
        <v>494511.23982437642</v>
      </c>
      <c r="V58">
        <f t="shared" ca="1" si="30"/>
        <v>134656.91182818834</v>
      </c>
      <c r="X58" s="3">
        <f ca="1">IF(Table1[[#This Row],[gender]]="men",1,0)</f>
        <v>0</v>
      </c>
      <c r="Y58" s="3">
        <f ca="1">IF(Table1[[#This Row],[gender]]="women",1,0)</f>
        <v>1</v>
      </c>
      <c r="Z58" s="3"/>
      <c r="AA58" s="3"/>
      <c r="AB58" s="3"/>
      <c r="AC58" s="3"/>
      <c r="AD58" s="3"/>
      <c r="AE58" s="3"/>
      <c r="AF58" s="3"/>
      <c r="AG58" s="3"/>
      <c r="AH58" s="3"/>
      <c r="AJ58" s="17"/>
      <c r="AL58" s="7">
        <f ca="1">IF(Table1[[#This Row],[field of work]]="health",1,0)</f>
        <v>0</v>
      </c>
      <c r="AM58">
        <f ca="1">IF(Table1[[#This Row],[field of work]]="general work ",1,0)</f>
        <v>1</v>
      </c>
      <c r="AN58">
        <f ca="1">IF(Table1[[#This Row],[field of work]]="agriculture",1,0)</f>
        <v>0</v>
      </c>
      <c r="AO58">
        <f ca="1">IF(Table1[[#This Row],[field of work]]="teaching",1,0)</f>
        <v>0</v>
      </c>
      <c r="AP58">
        <f ca="1">IF(Table1[[#This Row],[field of work]]="IT",1,0)</f>
        <v>0</v>
      </c>
      <c r="AQ58" s="8">
        <f ca="1">IF(Table1[[#This Row],[field of work]]="construction",1,0)</f>
        <v>0</v>
      </c>
      <c r="AS58" s="7"/>
      <c r="AX58" s="8"/>
      <c r="AZ58" s="7"/>
      <c r="BA58" s="8"/>
      <c r="BB58" s="105">
        <f ca="1">Table1[[#This Row],[Cars Value ]]/Table1[[#This Row],[cars]]</f>
        <v>63142.205721522296</v>
      </c>
      <c r="BC58" s="8"/>
      <c r="BD58" s="7">
        <f ca="1">IF(Table1[Values of debts]&gt;$BE$6,1,0)</f>
        <v>1</v>
      </c>
      <c r="BE58" s="8"/>
      <c r="BF58" s="17"/>
      <c r="BG58" s="20">
        <f ca="1">Table1[[#This Row],[mortage left]]/Table1[[#This Row],[value of house]]</f>
        <v>0.8408316315635449</v>
      </c>
      <c r="BH58">
        <f t="shared" ca="1" si="22"/>
        <v>0</v>
      </c>
      <c r="BI58" s="8"/>
      <c r="BJ58" s="17"/>
      <c r="BL58" s="7">
        <f ca="1">IF(Table1[Area]="Alberta",Table1[income],0)</f>
        <v>0</v>
      </c>
      <c r="BM58">
        <f ca="1">IF(Table1[Area]="Quebec",Table1[income],0)</f>
        <v>0</v>
      </c>
      <c r="BN58">
        <f ca="1">IF(Table1[[#This Row],[Area]]="BC",Table1[[#This Row],[income]],0)</f>
        <v>0</v>
      </c>
      <c r="BO58">
        <f ca="1">IF(Table1[[#This Row],[Area]]="Northwest Ter",Table1[[#This Row],[income]],0)</f>
        <v>0</v>
      </c>
      <c r="BP58">
        <f ca="1">IF(Table1[[#This Row],[Area]]="Newfounland",Table1[[#This Row],[income]],0)</f>
        <v>0</v>
      </c>
      <c r="BQ58">
        <f ca="1">IF(Table1[[#This Row],[Area]]="Manitoba",Table1[[#This Row],[income]],0)</f>
        <v>0</v>
      </c>
      <c r="BR58">
        <f ca="1">IF(Table1[[#This Row],[Area]]="New bruncwick",Table1[[#This Row],[income]],0)</f>
        <v>0</v>
      </c>
      <c r="BS58">
        <f ca="1">IF(Table1[[#This Row],[Area]]="Nunavut",Table1[[#This Row],[income]],0)</f>
        <v>81863</v>
      </c>
      <c r="BT58">
        <f ca="1">IF(Table1[[#This Row],[Area]]="Ontario",Table1[[#This Row],[income]],0)</f>
        <v>0</v>
      </c>
      <c r="BU58">
        <f ca="1">IF(Table1[[#This Row],[Area]]="yukon",Table1[[#This Row],[income]],0)</f>
        <v>0</v>
      </c>
      <c r="BV58">
        <f ca="1">IF(Table1[[#This Row],[Area]]="Prince edward Island",Table1[[#This Row],[income]],0)</f>
        <v>0</v>
      </c>
      <c r="BW58">
        <f ca="1">IF(Table1[[#This Row],[Area]]="Saskatchewan",Table1[[#This Row],[income]],0)</f>
        <v>0</v>
      </c>
      <c r="BX58" s="8">
        <f ca="1">IF(Table1[[#This Row],[Area]]="Nova scotia",Table1[[#This Row],[income]],0)</f>
        <v>0</v>
      </c>
      <c r="BZ58" s="7">
        <f ca="1">IF(Table1[field of work]="health",Table1[income],0)</f>
        <v>0</v>
      </c>
      <c r="CA58">
        <f ca="1">IF(Table1[field of work]="agriculture",Table1[income],0)</f>
        <v>0</v>
      </c>
      <c r="CB58">
        <f ca="1">IF(Table1[[#This Row],[field of work]]="teaching",Table1[[#This Row],[income]],0)</f>
        <v>0</v>
      </c>
      <c r="CC58">
        <f ca="1">IF(Table1[[#This Row],[field of work]]="IT",Table1[[#This Row],[income]],0)</f>
        <v>0</v>
      </c>
      <c r="CD58">
        <f ca="1">IF(Table1[[#This Row],[field of work]]="construction",Table1[[#This Row],[income]],0)</f>
        <v>0</v>
      </c>
      <c r="CE58" s="8">
        <f ca="1">IF(Table1[[#This Row],[field of work]]="general work ",Table1[[#This Row],[income]],0)</f>
        <v>81863</v>
      </c>
      <c r="CH58" s="7">
        <f t="shared" ca="1" si="23"/>
        <v>1</v>
      </c>
      <c r="CI58" s="8"/>
      <c r="CK58" s="7">
        <f ca="1">IF(Table1[[#This Row],[Net worth of person ($)]]&gt;$CM$3,Table1[[#This Row],[age]],0)</f>
        <v>44</v>
      </c>
      <c r="CL58" s="8"/>
    </row>
    <row r="59" spans="2:90" x14ac:dyDescent="0.3">
      <c r="B59">
        <f t="shared" ca="1" si="2"/>
        <v>1</v>
      </c>
      <c r="C59" t="str">
        <f t="shared" ca="1" si="3"/>
        <v>men</v>
      </c>
      <c r="D59">
        <f t="shared" ca="1" si="4"/>
        <v>32</v>
      </c>
      <c r="E59">
        <f t="shared" ca="1" si="5"/>
        <v>1</v>
      </c>
      <c r="F59" t="str">
        <f t="shared" ca="1" si="6"/>
        <v>health</v>
      </c>
      <c r="G59">
        <f t="shared" ca="1" si="7"/>
        <v>4</v>
      </c>
      <c r="H59" t="str">
        <f t="shared" ca="1" si="8"/>
        <v>technical</v>
      </c>
      <c r="I59">
        <f t="shared" ca="1" si="9"/>
        <v>1</v>
      </c>
      <c r="J59">
        <f t="shared" ca="1" si="0"/>
        <v>1</v>
      </c>
      <c r="K59">
        <f t="shared" ca="1" si="10"/>
        <v>60236</v>
      </c>
      <c r="L59">
        <f t="shared" ca="1" si="11"/>
        <v>9</v>
      </c>
      <c r="M59" t="str">
        <f t="shared" ca="1" si="12"/>
        <v>Ontario</v>
      </c>
      <c r="N59">
        <f t="shared" ca="1" si="24"/>
        <v>180708</v>
      </c>
      <c r="O59">
        <f t="shared" ca="1" si="14"/>
        <v>11432.862560418032</v>
      </c>
      <c r="P59">
        <f t="shared" ca="1" si="25"/>
        <v>34173.786364011758</v>
      </c>
      <c r="Q59">
        <f t="shared" ca="1" si="16"/>
        <v>9105</v>
      </c>
      <c r="R59">
        <f t="shared" ca="1" si="26"/>
        <v>54753.200344462064</v>
      </c>
      <c r="S59">
        <f t="shared" ca="1" si="27"/>
        <v>10516.507232110982</v>
      </c>
      <c r="T59">
        <f t="shared" ca="1" si="28"/>
        <v>225398.29359612273</v>
      </c>
      <c r="U59">
        <f t="shared" ca="1" si="29"/>
        <v>75291.062904880091</v>
      </c>
      <c r="V59">
        <f t="shared" ca="1" si="30"/>
        <v>150107.23069124264</v>
      </c>
      <c r="X59" s="3">
        <f ca="1">IF(Table1[[#This Row],[gender]]="men",1,0)</f>
        <v>1</v>
      </c>
      <c r="Y59" s="3">
        <f ca="1">IF(Table1[[#This Row],[gender]]="women",1,0)</f>
        <v>0</v>
      </c>
      <c r="Z59" s="3"/>
      <c r="AA59" s="3"/>
      <c r="AB59" s="3"/>
      <c r="AC59" s="3"/>
      <c r="AD59" s="3"/>
      <c r="AE59" s="3"/>
      <c r="AF59" s="3"/>
      <c r="AG59" s="3"/>
      <c r="AH59" s="3"/>
      <c r="AJ59" s="17"/>
      <c r="AL59" s="7">
        <f ca="1">IF(Table1[[#This Row],[field of work]]="health",1,0)</f>
        <v>1</v>
      </c>
      <c r="AM59">
        <f ca="1">IF(Table1[[#This Row],[field of work]]="general work ",1,0)</f>
        <v>0</v>
      </c>
      <c r="AN59">
        <f ca="1">IF(Table1[[#This Row],[field of work]]="agriculture",1,0)</f>
        <v>0</v>
      </c>
      <c r="AO59">
        <f ca="1">IF(Table1[[#This Row],[field of work]]="teaching",1,0)</f>
        <v>0</v>
      </c>
      <c r="AP59">
        <f ca="1">IF(Table1[[#This Row],[field of work]]="IT",1,0)</f>
        <v>0</v>
      </c>
      <c r="AQ59" s="8">
        <f ca="1">IF(Table1[[#This Row],[field of work]]="construction",1,0)</f>
        <v>0</v>
      </c>
      <c r="AS59" s="7"/>
      <c r="AX59" s="8"/>
      <c r="AZ59" s="7"/>
      <c r="BA59" s="8"/>
      <c r="BB59" s="105">
        <f ca="1">Table1[[#This Row],[Cars Value ]]/Table1[[#This Row],[cars]]</f>
        <v>34173.786364011758</v>
      </c>
      <c r="BC59" s="8"/>
      <c r="BD59" s="7">
        <f ca="1">IF(Table1[Values of debts]&gt;$BE$6,1,0)</f>
        <v>0</v>
      </c>
      <c r="BE59" s="8"/>
      <c r="BF59" s="17"/>
      <c r="BG59" s="20">
        <f ca="1">Table1[[#This Row],[mortage left]]/Table1[[#This Row],[value of house]]</f>
        <v>6.3267052706122762E-2</v>
      </c>
      <c r="BH59">
        <f t="shared" ca="1" si="22"/>
        <v>1</v>
      </c>
      <c r="BI59" s="8"/>
      <c r="BJ59" s="17"/>
      <c r="BL59" s="7">
        <f ca="1">IF(Table1[Area]="Alberta",Table1[income],0)</f>
        <v>0</v>
      </c>
      <c r="BM59">
        <f ca="1">IF(Table1[Area]="Quebec",Table1[income],0)</f>
        <v>0</v>
      </c>
      <c r="BN59">
        <f ca="1">IF(Table1[[#This Row],[Area]]="BC",Table1[[#This Row],[income]],0)</f>
        <v>0</v>
      </c>
      <c r="BO59">
        <f ca="1">IF(Table1[[#This Row],[Area]]="Northwest Ter",Table1[[#This Row],[income]],0)</f>
        <v>0</v>
      </c>
      <c r="BP59">
        <f ca="1">IF(Table1[[#This Row],[Area]]="Newfounland",Table1[[#This Row],[income]],0)</f>
        <v>0</v>
      </c>
      <c r="BQ59">
        <f ca="1">IF(Table1[[#This Row],[Area]]="Manitoba",Table1[[#This Row],[income]],0)</f>
        <v>0</v>
      </c>
      <c r="BR59">
        <f ca="1">IF(Table1[[#This Row],[Area]]="New bruncwick",Table1[[#This Row],[income]],0)</f>
        <v>0</v>
      </c>
      <c r="BS59">
        <f ca="1">IF(Table1[[#This Row],[Area]]="Nunavut",Table1[[#This Row],[income]],0)</f>
        <v>0</v>
      </c>
      <c r="BT59">
        <f ca="1">IF(Table1[[#This Row],[Area]]="Ontario",Table1[[#This Row],[income]],0)</f>
        <v>60236</v>
      </c>
      <c r="BU59">
        <f ca="1">IF(Table1[[#This Row],[Area]]="yukon",Table1[[#This Row],[income]],0)</f>
        <v>0</v>
      </c>
      <c r="BV59">
        <f ca="1">IF(Table1[[#This Row],[Area]]="Prince edward Island",Table1[[#This Row],[income]],0)</f>
        <v>0</v>
      </c>
      <c r="BW59">
        <f ca="1">IF(Table1[[#This Row],[Area]]="Saskatchewan",Table1[[#This Row],[income]],0)</f>
        <v>0</v>
      </c>
      <c r="BX59" s="8">
        <f ca="1">IF(Table1[[#This Row],[Area]]="Nova scotia",Table1[[#This Row],[income]],0)</f>
        <v>0</v>
      </c>
      <c r="BZ59" s="7">
        <f ca="1">IF(Table1[field of work]="health",Table1[income],0)</f>
        <v>60236</v>
      </c>
      <c r="CA59">
        <f ca="1">IF(Table1[field of work]="agriculture",Table1[income],0)</f>
        <v>0</v>
      </c>
      <c r="CB59">
        <f ca="1">IF(Table1[[#This Row],[field of work]]="teaching",Table1[[#This Row],[income]],0)</f>
        <v>0</v>
      </c>
      <c r="CC59">
        <f ca="1">IF(Table1[[#This Row],[field of work]]="IT",Table1[[#This Row],[income]],0)</f>
        <v>0</v>
      </c>
      <c r="CD59">
        <f ca="1">IF(Table1[[#This Row],[field of work]]="construction",Table1[[#This Row],[income]],0)</f>
        <v>0</v>
      </c>
      <c r="CE59" s="8">
        <f ca="1">IF(Table1[[#This Row],[field of work]]="general work ",Table1[[#This Row],[income]],0)</f>
        <v>0</v>
      </c>
      <c r="CH59" s="7">
        <f t="shared" ca="1" si="23"/>
        <v>1</v>
      </c>
      <c r="CI59" s="8"/>
      <c r="CK59" s="7">
        <f ca="1">IF(Table1[[#This Row],[Net worth of person ($)]]&gt;$CM$3,Table1[[#This Row],[age]],0)</f>
        <v>32</v>
      </c>
      <c r="CL59" s="8"/>
    </row>
    <row r="60" spans="2:90" x14ac:dyDescent="0.3">
      <c r="B60">
        <f t="shared" ca="1" si="2"/>
        <v>1</v>
      </c>
      <c r="C60" t="str">
        <f t="shared" ca="1" si="3"/>
        <v>men</v>
      </c>
      <c r="D60">
        <f t="shared" ca="1" si="4"/>
        <v>40</v>
      </c>
      <c r="E60">
        <f t="shared" ca="1" si="5"/>
        <v>5</v>
      </c>
      <c r="F60" t="str">
        <f t="shared" ca="1" si="6"/>
        <v xml:space="preserve">general work </v>
      </c>
      <c r="G60">
        <f t="shared" ca="1" si="7"/>
        <v>4</v>
      </c>
      <c r="H60" t="str">
        <f t="shared" ca="1" si="8"/>
        <v>technical</v>
      </c>
      <c r="I60">
        <f t="shared" ca="1" si="9"/>
        <v>2</v>
      </c>
      <c r="J60">
        <f t="shared" ca="1" si="0"/>
        <v>2</v>
      </c>
      <c r="K60">
        <f t="shared" ca="1" si="10"/>
        <v>85890</v>
      </c>
      <c r="L60">
        <f t="shared" ca="1" si="11"/>
        <v>2</v>
      </c>
      <c r="M60" t="str">
        <f t="shared" ca="1" si="12"/>
        <v>BC</v>
      </c>
      <c r="N60">
        <f t="shared" ca="1" si="24"/>
        <v>343560</v>
      </c>
      <c r="O60">
        <f t="shared" ca="1" si="14"/>
        <v>309115.85449583648</v>
      </c>
      <c r="P60">
        <f t="shared" ca="1" si="25"/>
        <v>82555.181017867435</v>
      </c>
      <c r="Q60">
        <f t="shared" ca="1" si="16"/>
        <v>65155</v>
      </c>
      <c r="R60">
        <f t="shared" ca="1" si="26"/>
        <v>84044.243248232597</v>
      </c>
      <c r="S60">
        <f t="shared" ca="1" si="27"/>
        <v>125402.41712188197</v>
      </c>
      <c r="T60">
        <f t="shared" ca="1" si="28"/>
        <v>551517.59813974937</v>
      </c>
      <c r="U60">
        <f t="shared" ca="1" si="29"/>
        <v>458315.09774406906</v>
      </c>
      <c r="V60">
        <f t="shared" ca="1" si="30"/>
        <v>93202.500395680312</v>
      </c>
      <c r="X60" s="3">
        <f ca="1">IF(Table1[[#This Row],[gender]]="men",1,0)</f>
        <v>1</v>
      </c>
      <c r="Y60" s="3">
        <f ca="1">IF(Table1[[#This Row],[gender]]="women",1,0)</f>
        <v>0</v>
      </c>
      <c r="Z60" s="3"/>
      <c r="AA60" s="3"/>
      <c r="AB60" s="3"/>
      <c r="AC60" s="3"/>
      <c r="AD60" s="3"/>
      <c r="AE60" s="3"/>
      <c r="AF60" s="3"/>
      <c r="AG60" s="3"/>
      <c r="AH60" s="3"/>
      <c r="AJ60" s="17"/>
      <c r="AL60" s="7">
        <f ca="1">IF(Table1[[#This Row],[field of work]]="health",1,0)</f>
        <v>0</v>
      </c>
      <c r="AM60">
        <f ca="1">IF(Table1[[#This Row],[field of work]]="general work ",1,0)</f>
        <v>1</v>
      </c>
      <c r="AN60">
        <f ca="1">IF(Table1[[#This Row],[field of work]]="agriculture",1,0)</f>
        <v>0</v>
      </c>
      <c r="AO60">
        <f ca="1">IF(Table1[[#This Row],[field of work]]="teaching",1,0)</f>
        <v>0</v>
      </c>
      <c r="AP60">
        <f ca="1">IF(Table1[[#This Row],[field of work]]="IT",1,0)</f>
        <v>0</v>
      </c>
      <c r="AQ60" s="8">
        <f ca="1">IF(Table1[[#This Row],[field of work]]="construction",1,0)</f>
        <v>0</v>
      </c>
      <c r="AS60" s="7"/>
      <c r="AX60" s="8"/>
      <c r="AZ60" s="7"/>
      <c r="BA60" s="8"/>
      <c r="BB60" s="105">
        <f ca="1">Table1[[#This Row],[Cars Value ]]/Table1[[#This Row],[cars]]</f>
        <v>41277.590508933718</v>
      </c>
      <c r="BC60" s="8"/>
      <c r="BD60" s="7">
        <f ca="1">IF(Table1[Values of debts]&gt;$BE$6,1,0)</f>
        <v>1</v>
      </c>
      <c r="BE60" s="8"/>
      <c r="BF60" s="17"/>
      <c r="BG60" s="20">
        <f ca="1">Table1[[#This Row],[mortage left]]/Table1[[#This Row],[value of house]]</f>
        <v>0.89974343490463526</v>
      </c>
      <c r="BH60">
        <f t="shared" ca="1" si="22"/>
        <v>0</v>
      </c>
      <c r="BI60" s="8"/>
      <c r="BJ60" s="17"/>
      <c r="BL60" s="7">
        <f ca="1">IF(Table1[Area]="Alberta",Table1[income],0)</f>
        <v>0</v>
      </c>
      <c r="BM60">
        <f ca="1">IF(Table1[Area]="Quebec",Table1[income],0)</f>
        <v>0</v>
      </c>
      <c r="BN60">
        <f ca="1">IF(Table1[[#This Row],[Area]]="BC",Table1[[#This Row],[income]],0)</f>
        <v>85890</v>
      </c>
      <c r="BO60">
        <f ca="1">IF(Table1[[#This Row],[Area]]="Northwest Ter",Table1[[#This Row],[income]],0)</f>
        <v>0</v>
      </c>
      <c r="BP60">
        <f ca="1">IF(Table1[[#This Row],[Area]]="Newfounland",Table1[[#This Row],[income]],0)</f>
        <v>0</v>
      </c>
      <c r="BQ60">
        <f ca="1">IF(Table1[[#This Row],[Area]]="Manitoba",Table1[[#This Row],[income]],0)</f>
        <v>0</v>
      </c>
      <c r="BR60">
        <f ca="1">IF(Table1[[#This Row],[Area]]="New bruncwick",Table1[[#This Row],[income]],0)</f>
        <v>0</v>
      </c>
      <c r="BS60">
        <f ca="1">IF(Table1[[#This Row],[Area]]="Nunavut",Table1[[#This Row],[income]],0)</f>
        <v>0</v>
      </c>
      <c r="BT60">
        <f ca="1">IF(Table1[[#This Row],[Area]]="Ontario",Table1[[#This Row],[income]],0)</f>
        <v>0</v>
      </c>
      <c r="BU60">
        <f ca="1">IF(Table1[[#This Row],[Area]]="yukon",Table1[[#This Row],[income]],0)</f>
        <v>0</v>
      </c>
      <c r="BV60">
        <f ca="1">IF(Table1[[#This Row],[Area]]="Prince edward Island",Table1[[#This Row],[income]],0)</f>
        <v>0</v>
      </c>
      <c r="BW60">
        <f ca="1">IF(Table1[[#This Row],[Area]]="Saskatchewan",Table1[[#This Row],[income]],0)</f>
        <v>0</v>
      </c>
      <c r="BX60" s="8">
        <f ca="1">IF(Table1[[#This Row],[Area]]="Nova scotia",Table1[[#This Row],[income]],0)</f>
        <v>0</v>
      </c>
      <c r="BZ60" s="7">
        <f ca="1">IF(Table1[field of work]="health",Table1[income],0)</f>
        <v>0</v>
      </c>
      <c r="CA60">
        <f ca="1">IF(Table1[field of work]="agriculture",Table1[income],0)</f>
        <v>0</v>
      </c>
      <c r="CB60">
        <f ca="1">IF(Table1[[#This Row],[field of work]]="teaching",Table1[[#This Row],[income]],0)</f>
        <v>0</v>
      </c>
      <c r="CC60">
        <f ca="1">IF(Table1[[#This Row],[field of work]]="IT",Table1[[#This Row],[income]],0)</f>
        <v>0</v>
      </c>
      <c r="CD60">
        <f ca="1">IF(Table1[[#This Row],[field of work]]="construction",Table1[[#This Row],[income]],0)</f>
        <v>0</v>
      </c>
      <c r="CE60" s="8">
        <f ca="1">IF(Table1[[#This Row],[field of work]]="general work ",Table1[[#This Row],[income]],0)</f>
        <v>85890</v>
      </c>
      <c r="CH60" s="7">
        <f t="shared" ca="1" si="23"/>
        <v>1</v>
      </c>
      <c r="CI60" s="8"/>
      <c r="CK60" s="7">
        <f ca="1">IF(Table1[[#This Row],[Net worth of person ($)]]&gt;$CM$3,Table1[[#This Row],[age]],0)</f>
        <v>40</v>
      </c>
      <c r="CL60" s="8"/>
    </row>
    <row r="61" spans="2:90" x14ac:dyDescent="0.3">
      <c r="B61">
        <f t="shared" ca="1" si="2"/>
        <v>1</v>
      </c>
      <c r="C61" t="str">
        <f t="shared" ca="1" si="3"/>
        <v>men</v>
      </c>
      <c r="D61">
        <f t="shared" ca="1" si="4"/>
        <v>36</v>
      </c>
      <c r="E61">
        <f t="shared" ca="1" si="5"/>
        <v>6</v>
      </c>
      <c r="F61" t="str">
        <f t="shared" ca="1" si="6"/>
        <v>agriculture</v>
      </c>
      <c r="G61">
        <f t="shared" ca="1" si="7"/>
        <v>5</v>
      </c>
      <c r="H61" t="str">
        <f t="shared" ca="1" si="8"/>
        <v>Other</v>
      </c>
      <c r="I61">
        <f t="shared" ca="1" si="9"/>
        <v>3</v>
      </c>
      <c r="J61">
        <f t="shared" ca="1" si="0"/>
        <v>2</v>
      </c>
      <c r="K61">
        <f t="shared" ca="1" si="10"/>
        <v>52416</v>
      </c>
      <c r="L61">
        <f t="shared" ca="1" si="11"/>
        <v>6</v>
      </c>
      <c r="M61" t="str">
        <f t="shared" ca="1" si="12"/>
        <v>Saskatchewan</v>
      </c>
      <c r="N61">
        <f t="shared" ca="1" si="24"/>
        <v>262080</v>
      </c>
      <c r="O61">
        <f t="shared" ca="1" si="14"/>
        <v>257872.13864929008</v>
      </c>
      <c r="P61">
        <f t="shared" ca="1" si="25"/>
        <v>47916.879809144521</v>
      </c>
      <c r="Q61">
        <f t="shared" ca="1" si="16"/>
        <v>20976</v>
      </c>
      <c r="R61">
        <f t="shared" ca="1" si="26"/>
        <v>66304.619874859563</v>
      </c>
      <c r="S61">
        <f t="shared" ca="1" si="27"/>
        <v>20914.466699365879</v>
      </c>
      <c r="T61">
        <f t="shared" ca="1" si="28"/>
        <v>330911.34650851041</v>
      </c>
      <c r="U61">
        <f t="shared" ca="1" si="29"/>
        <v>345152.75852414966</v>
      </c>
      <c r="V61">
        <f t="shared" ca="1" si="30"/>
        <v>-14241.412015639246</v>
      </c>
      <c r="X61" s="3">
        <f ca="1">IF(Table1[[#This Row],[gender]]="men",1,0)</f>
        <v>1</v>
      </c>
      <c r="Y61" s="3">
        <f ca="1">IF(Table1[[#This Row],[gender]]="women",1,0)</f>
        <v>0</v>
      </c>
      <c r="Z61" s="3"/>
      <c r="AA61" s="3"/>
      <c r="AB61" s="3"/>
      <c r="AC61" s="3"/>
      <c r="AD61" s="3"/>
      <c r="AE61" s="3"/>
      <c r="AF61" s="3"/>
      <c r="AG61" s="3"/>
      <c r="AH61" s="3"/>
      <c r="AJ61" s="17"/>
      <c r="AL61" s="7">
        <f ca="1">IF(Table1[[#This Row],[field of work]]="health",1,0)</f>
        <v>0</v>
      </c>
      <c r="AM61">
        <f ca="1">IF(Table1[[#This Row],[field of work]]="general work ",1,0)</f>
        <v>0</v>
      </c>
      <c r="AN61">
        <f ca="1">IF(Table1[[#This Row],[field of work]]="agriculture",1,0)</f>
        <v>1</v>
      </c>
      <c r="AO61">
        <f ca="1">IF(Table1[[#This Row],[field of work]]="teaching",1,0)</f>
        <v>0</v>
      </c>
      <c r="AP61">
        <f ca="1">IF(Table1[[#This Row],[field of work]]="IT",1,0)</f>
        <v>0</v>
      </c>
      <c r="AQ61" s="8">
        <f ca="1">IF(Table1[[#This Row],[field of work]]="construction",1,0)</f>
        <v>0</v>
      </c>
      <c r="AS61" s="7"/>
      <c r="AX61" s="8"/>
      <c r="AZ61" s="7"/>
      <c r="BA61" s="8"/>
      <c r="BB61" s="105">
        <f ca="1">Table1[[#This Row],[Cars Value ]]/Table1[[#This Row],[cars]]</f>
        <v>23958.43990457226</v>
      </c>
      <c r="BC61" s="8"/>
      <c r="BD61" s="7">
        <f ca="1">IF(Table1[Values of debts]&gt;$BE$6,1,0)</f>
        <v>1</v>
      </c>
      <c r="BE61" s="8"/>
      <c r="BF61" s="17"/>
      <c r="BG61" s="20">
        <f ca="1">Table1[[#This Row],[mortage left]]/Table1[[#This Row],[value of house]]</f>
        <v>0.98394436297806043</v>
      </c>
      <c r="BH61">
        <f t="shared" ca="1" si="22"/>
        <v>0</v>
      </c>
      <c r="BI61" s="8"/>
      <c r="BJ61" s="17"/>
      <c r="BL61" s="7">
        <f ca="1">IF(Table1[Area]="Alberta",Table1[income],0)</f>
        <v>0</v>
      </c>
      <c r="BM61">
        <f ca="1">IF(Table1[Area]="Quebec",Table1[income],0)</f>
        <v>0</v>
      </c>
      <c r="BN61">
        <f ca="1">IF(Table1[[#This Row],[Area]]="BC",Table1[[#This Row],[income]],0)</f>
        <v>0</v>
      </c>
      <c r="BO61">
        <f ca="1">IF(Table1[[#This Row],[Area]]="Northwest Ter",Table1[[#This Row],[income]],0)</f>
        <v>0</v>
      </c>
      <c r="BP61">
        <f ca="1">IF(Table1[[#This Row],[Area]]="Newfounland",Table1[[#This Row],[income]],0)</f>
        <v>0</v>
      </c>
      <c r="BQ61">
        <f ca="1">IF(Table1[[#This Row],[Area]]="Manitoba",Table1[[#This Row],[income]],0)</f>
        <v>0</v>
      </c>
      <c r="BR61">
        <f ca="1">IF(Table1[[#This Row],[Area]]="New bruncwick",Table1[[#This Row],[income]],0)</f>
        <v>0</v>
      </c>
      <c r="BS61">
        <f ca="1">IF(Table1[[#This Row],[Area]]="Nunavut",Table1[[#This Row],[income]],0)</f>
        <v>0</v>
      </c>
      <c r="BT61">
        <f ca="1">IF(Table1[[#This Row],[Area]]="Ontario",Table1[[#This Row],[income]],0)</f>
        <v>0</v>
      </c>
      <c r="BU61">
        <f ca="1">IF(Table1[[#This Row],[Area]]="yukon",Table1[[#This Row],[income]],0)</f>
        <v>0</v>
      </c>
      <c r="BV61">
        <f ca="1">IF(Table1[[#This Row],[Area]]="Prince edward Island",Table1[[#This Row],[income]],0)</f>
        <v>0</v>
      </c>
      <c r="BW61">
        <f ca="1">IF(Table1[[#This Row],[Area]]="Saskatchewan",Table1[[#This Row],[income]],0)</f>
        <v>52416</v>
      </c>
      <c r="BX61" s="8">
        <f ca="1">IF(Table1[[#This Row],[Area]]="Nova scotia",Table1[[#This Row],[income]],0)</f>
        <v>0</v>
      </c>
      <c r="BZ61" s="7">
        <f ca="1">IF(Table1[field of work]="health",Table1[income],0)</f>
        <v>0</v>
      </c>
      <c r="CA61">
        <f ca="1">IF(Table1[field of work]="agriculture",Table1[income],0)</f>
        <v>52416</v>
      </c>
      <c r="CB61">
        <f ca="1">IF(Table1[[#This Row],[field of work]]="teaching",Table1[[#This Row],[income]],0)</f>
        <v>0</v>
      </c>
      <c r="CC61">
        <f ca="1">IF(Table1[[#This Row],[field of work]]="IT",Table1[[#This Row],[income]],0)</f>
        <v>0</v>
      </c>
      <c r="CD61">
        <f ca="1">IF(Table1[[#This Row],[field of work]]="construction",Table1[[#This Row],[income]],0)</f>
        <v>0</v>
      </c>
      <c r="CE61" s="8">
        <f ca="1">IF(Table1[[#This Row],[field of work]]="general work ",Table1[[#This Row],[income]],0)</f>
        <v>0</v>
      </c>
      <c r="CH61" s="7">
        <f t="shared" ca="1" si="23"/>
        <v>1</v>
      </c>
      <c r="CI61" s="8"/>
      <c r="CK61" s="7">
        <f ca="1">IF(Table1[[#This Row],[Net worth of person ($)]]&gt;$CM$3,Table1[[#This Row],[age]],0)</f>
        <v>0</v>
      </c>
      <c r="CL61" s="8"/>
    </row>
    <row r="62" spans="2:90" x14ac:dyDescent="0.3">
      <c r="B62">
        <f t="shared" ca="1" si="2"/>
        <v>1</v>
      </c>
      <c r="C62" t="str">
        <f t="shared" ca="1" si="3"/>
        <v>men</v>
      </c>
      <c r="D62">
        <f t="shared" ca="1" si="4"/>
        <v>43</v>
      </c>
      <c r="E62">
        <f t="shared" ca="1" si="5"/>
        <v>3</v>
      </c>
      <c r="F62" t="str">
        <f t="shared" ca="1" si="6"/>
        <v>teaching</v>
      </c>
      <c r="G62">
        <f t="shared" ca="1" si="7"/>
        <v>3</v>
      </c>
      <c r="H62" t="str">
        <f t="shared" ca="1" si="8"/>
        <v>University</v>
      </c>
      <c r="I62">
        <f t="shared" ca="1" si="9"/>
        <v>4</v>
      </c>
      <c r="J62">
        <f t="shared" ca="1" si="0"/>
        <v>1</v>
      </c>
      <c r="K62">
        <f t="shared" ca="1" si="10"/>
        <v>63645</v>
      </c>
      <c r="L62">
        <f t="shared" ca="1" si="11"/>
        <v>3</v>
      </c>
      <c r="M62" t="str">
        <f t="shared" ca="1" si="12"/>
        <v>Northwest Ter</v>
      </c>
      <c r="N62">
        <f t="shared" ca="1" si="24"/>
        <v>254580</v>
      </c>
      <c r="O62">
        <f t="shared" ca="1" si="14"/>
        <v>115977.1113318212</v>
      </c>
      <c r="P62">
        <f t="shared" ca="1" si="25"/>
        <v>10848.606919403928</v>
      </c>
      <c r="Q62">
        <f t="shared" ca="1" si="16"/>
        <v>258</v>
      </c>
      <c r="R62">
        <f t="shared" ca="1" si="26"/>
        <v>44229.254465699785</v>
      </c>
      <c r="S62">
        <f t="shared" ca="1" si="27"/>
        <v>75505.572522520772</v>
      </c>
      <c r="T62">
        <f t="shared" ca="1" si="28"/>
        <v>340934.17944192473</v>
      </c>
      <c r="U62">
        <f t="shared" ca="1" si="29"/>
        <v>160464.36579752099</v>
      </c>
      <c r="V62">
        <f t="shared" ca="1" si="30"/>
        <v>180469.81364440374</v>
      </c>
      <c r="X62" s="3">
        <f ca="1">IF(Table1[[#This Row],[gender]]="men",1,0)</f>
        <v>1</v>
      </c>
      <c r="Y62" s="3">
        <f ca="1">IF(Table1[[#This Row],[gender]]="women",1,0)</f>
        <v>0</v>
      </c>
      <c r="Z62" s="3"/>
      <c r="AA62" s="3"/>
      <c r="AB62" s="3"/>
      <c r="AC62" s="3"/>
      <c r="AD62" s="3"/>
      <c r="AE62" s="3"/>
      <c r="AF62" s="3"/>
      <c r="AG62" s="3"/>
      <c r="AH62" s="3"/>
      <c r="AJ62" s="17"/>
      <c r="AL62" s="7">
        <f ca="1">IF(Table1[[#This Row],[field of work]]="health",1,0)</f>
        <v>0</v>
      </c>
      <c r="AM62">
        <f ca="1">IF(Table1[[#This Row],[field of work]]="general work ",1,0)</f>
        <v>0</v>
      </c>
      <c r="AN62">
        <f ca="1">IF(Table1[[#This Row],[field of work]]="agriculture",1,0)</f>
        <v>0</v>
      </c>
      <c r="AO62">
        <f ca="1">IF(Table1[[#This Row],[field of work]]="teaching",1,0)</f>
        <v>1</v>
      </c>
      <c r="AP62">
        <f ca="1">IF(Table1[[#This Row],[field of work]]="IT",1,0)</f>
        <v>0</v>
      </c>
      <c r="AQ62" s="8">
        <f ca="1">IF(Table1[[#This Row],[field of work]]="construction",1,0)</f>
        <v>0</v>
      </c>
      <c r="AS62" s="7"/>
      <c r="AX62" s="8"/>
      <c r="AZ62" s="7"/>
      <c r="BA62" s="8"/>
      <c r="BB62" s="105">
        <f ca="1">Table1[[#This Row],[Cars Value ]]/Table1[[#This Row],[cars]]</f>
        <v>10848.606919403928</v>
      </c>
      <c r="BC62" s="8"/>
      <c r="BD62" s="7">
        <f ca="1">IF(Table1[Values of debts]&gt;$BE$6,1,0)</f>
        <v>1</v>
      </c>
      <c r="BE62" s="8"/>
      <c r="BF62" s="17"/>
      <c r="BG62" s="20">
        <f ca="1">Table1[[#This Row],[mortage left]]/Table1[[#This Row],[value of house]]</f>
        <v>0.45556253960178017</v>
      </c>
      <c r="BH62">
        <f t="shared" ca="1" si="22"/>
        <v>1</v>
      </c>
      <c r="BI62" s="8"/>
      <c r="BJ62" s="17"/>
      <c r="BL62" s="7">
        <f ca="1">IF(Table1[Area]="Alberta",Table1[income],0)</f>
        <v>0</v>
      </c>
      <c r="BM62">
        <f ca="1">IF(Table1[Area]="Quebec",Table1[income],0)</f>
        <v>0</v>
      </c>
      <c r="BN62">
        <f ca="1">IF(Table1[[#This Row],[Area]]="BC",Table1[[#This Row],[income]],0)</f>
        <v>0</v>
      </c>
      <c r="BO62">
        <f ca="1">IF(Table1[[#This Row],[Area]]="Northwest Ter",Table1[[#This Row],[income]],0)</f>
        <v>63645</v>
      </c>
      <c r="BP62">
        <f ca="1">IF(Table1[[#This Row],[Area]]="Newfounland",Table1[[#This Row],[income]],0)</f>
        <v>0</v>
      </c>
      <c r="BQ62">
        <f ca="1">IF(Table1[[#This Row],[Area]]="Manitoba",Table1[[#This Row],[income]],0)</f>
        <v>0</v>
      </c>
      <c r="BR62">
        <f ca="1">IF(Table1[[#This Row],[Area]]="New bruncwick",Table1[[#This Row],[income]],0)</f>
        <v>0</v>
      </c>
      <c r="BS62">
        <f ca="1">IF(Table1[[#This Row],[Area]]="Nunavut",Table1[[#This Row],[income]],0)</f>
        <v>0</v>
      </c>
      <c r="BT62">
        <f ca="1">IF(Table1[[#This Row],[Area]]="Ontario",Table1[[#This Row],[income]],0)</f>
        <v>0</v>
      </c>
      <c r="BU62">
        <f ca="1">IF(Table1[[#This Row],[Area]]="yukon",Table1[[#This Row],[income]],0)</f>
        <v>0</v>
      </c>
      <c r="BV62">
        <f ca="1">IF(Table1[[#This Row],[Area]]="Prince edward Island",Table1[[#This Row],[income]],0)</f>
        <v>0</v>
      </c>
      <c r="BW62">
        <f ca="1">IF(Table1[[#This Row],[Area]]="Saskatchewan",Table1[[#This Row],[income]],0)</f>
        <v>0</v>
      </c>
      <c r="BX62" s="8">
        <f ca="1">IF(Table1[[#This Row],[Area]]="Nova scotia",Table1[[#This Row],[income]],0)</f>
        <v>0</v>
      </c>
      <c r="BZ62" s="7">
        <f ca="1">IF(Table1[field of work]="health",Table1[income],0)</f>
        <v>0</v>
      </c>
      <c r="CA62">
        <f ca="1">IF(Table1[field of work]="agriculture",Table1[income],0)</f>
        <v>0</v>
      </c>
      <c r="CB62">
        <f ca="1">IF(Table1[[#This Row],[field of work]]="teaching",Table1[[#This Row],[income]],0)</f>
        <v>63645</v>
      </c>
      <c r="CC62">
        <f ca="1">IF(Table1[[#This Row],[field of work]]="IT",Table1[[#This Row],[income]],0)</f>
        <v>0</v>
      </c>
      <c r="CD62">
        <f ca="1">IF(Table1[[#This Row],[field of work]]="construction",Table1[[#This Row],[income]],0)</f>
        <v>0</v>
      </c>
      <c r="CE62" s="8">
        <f ca="1">IF(Table1[[#This Row],[field of work]]="general work ",Table1[[#This Row],[income]],0)</f>
        <v>0</v>
      </c>
      <c r="CH62" s="7">
        <f t="shared" ca="1" si="23"/>
        <v>1</v>
      </c>
      <c r="CI62" s="8"/>
      <c r="CK62" s="7">
        <f ca="1">IF(Table1[[#This Row],[Net worth of person ($)]]&gt;$CM$3,Table1[[#This Row],[age]],0)</f>
        <v>43</v>
      </c>
      <c r="CL62" s="8"/>
    </row>
    <row r="63" spans="2:90" x14ac:dyDescent="0.3">
      <c r="B63">
        <f t="shared" ca="1" si="2"/>
        <v>2</v>
      </c>
      <c r="C63" t="str">
        <f t="shared" ca="1" si="3"/>
        <v>women</v>
      </c>
      <c r="D63">
        <f t="shared" ca="1" si="4"/>
        <v>40</v>
      </c>
      <c r="E63">
        <f t="shared" ca="1" si="5"/>
        <v>2</v>
      </c>
      <c r="F63" t="str">
        <f t="shared" ca="1" si="6"/>
        <v>construction</v>
      </c>
      <c r="G63">
        <f t="shared" ca="1" si="7"/>
        <v>6</v>
      </c>
      <c r="H63" t="str">
        <f t="shared" ca="1" si="8"/>
        <v>Other</v>
      </c>
      <c r="I63">
        <f t="shared" ca="1" si="9"/>
        <v>2</v>
      </c>
      <c r="J63">
        <f t="shared" ca="1" si="0"/>
        <v>2</v>
      </c>
      <c r="K63">
        <f t="shared" ca="1" si="10"/>
        <v>85476</v>
      </c>
      <c r="L63">
        <f t="shared" ca="1" si="11"/>
        <v>5</v>
      </c>
      <c r="M63" t="str">
        <f t="shared" ca="1" si="12"/>
        <v>Nunavut</v>
      </c>
      <c r="N63">
        <f t="shared" ca="1" si="24"/>
        <v>341904</v>
      </c>
      <c r="O63">
        <f t="shared" ca="1" si="14"/>
        <v>129848.30944396791</v>
      </c>
      <c r="P63">
        <f t="shared" ca="1" si="25"/>
        <v>91361.872772163551</v>
      </c>
      <c r="Q63">
        <f t="shared" ca="1" si="16"/>
        <v>3514</v>
      </c>
      <c r="R63">
        <f t="shared" ca="1" si="26"/>
        <v>149328.36928654031</v>
      </c>
      <c r="S63">
        <f t="shared" ca="1" si="27"/>
        <v>109265.22689406751</v>
      </c>
      <c r="T63">
        <f t="shared" ca="1" si="28"/>
        <v>542531.09966623108</v>
      </c>
      <c r="U63">
        <f t="shared" ca="1" si="29"/>
        <v>282690.6787305082</v>
      </c>
      <c r="V63">
        <f t="shared" ca="1" si="30"/>
        <v>259840.42093572288</v>
      </c>
      <c r="X63" s="3">
        <f ca="1">IF(Table1[[#This Row],[gender]]="men",1,0)</f>
        <v>0</v>
      </c>
      <c r="Y63" s="3">
        <f ca="1">IF(Table1[[#This Row],[gender]]="women",1,0)</f>
        <v>1</v>
      </c>
      <c r="Z63" s="3"/>
      <c r="AA63" s="3"/>
      <c r="AB63" s="3"/>
      <c r="AC63" s="3"/>
      <c r="AD63" s="3"/>
      <c r="AE63" s="3"/>
      <c r="AF63" s="3"/>
      <c r="AG63" s="3"/>
      <c r="AH63" s="3"/>
      <c r="AJ63" s="17"/>
      <c r="AL63" s="7">
        <f ca="1">IF(Table1[[#This Row],[field of work]]="health",1,0)</f>
        <v>0</v>
      </c>
      <c r="AM63">
        <f ca="1">IF(Table1[[#This Row],[field of work]]="general work ",1,0)</f>
        <v>0</v>
      </c>
      <c r="AN63">
        <f ca="1">IF(Table1[[#This Row],[field of work]]="agriculture",1,0)</f>
        <v>0</v>
      </c>
      <c r="AO63">
        <f ca="1">IF(Table1[[#This Row],[field of work]]="teaching",1,0)</f>
        <v>0</v>
      </c>
      <c r="AP63">
        <f ca="1">IF(Table1[[#This Row],[field of work]]="IT",1,0)</f>
        <v>0</v>
      </c>
      <c r="AQ63" s="8">
        <f ca="1">IF(Table1[[#This Row],[field of work]]="construction",1,0)</f>
        <v>1</v>
      </c>
      <c r="AS63" s="7"/>
      <c r="AX63" s="8"/>
      <c r="AZ63" s="7"/>
      <c r="BA63" s="8"/>
      <c r="BB63" s="105">
        <f ca="1">Table1[[#This Row],[Cars Value ]]/Table1[[#This Row],[cars]]</f>
        <v>45680.936386081776</v>
      </c>
      <c r="BC63" s="8"/>
      <c r="BD63" s="7">
        <f ca="1">IF(Table1[Values of debts]&gt;$BE$6,1,0)</f>
        <v>1</v>
      </c>
      <c r="BE63" s="8"/>
      <c r="BF63" s="17"/>
      <c r="BG63" s="20">
        <f ca="1">Table1[[#This Row],[mortage left]]/Table1[[#This Row],[value of house]]</f>
        <v>0.3797800243459214</v>
      </c>
      <c r="BH63">
        <f t="shared" ca="1" si="22"/>
        <v>1</v>
      </c>
      <c r="BI63" s="8"/>
      <c r="BJ63" s="17"/>
      <c r="BL63" s="7">
        <f ca="1">IF(Table1[Area]="Alberta",Table1[income],0)</f>
        <v>0</v>
      </c>
      <c r="BM63">
        <f ca="1">IF(Table1[Area]="Quebec",Table1[income],0)</f>
        <v>0</v>
      </c>
      <c r="BN63">
        <f ca="1">IF(Table1[[#This Row],[Area]]="BC",Table1[[#This Row],[income]],0)</f>
        <v>0</v>
      </c>
      <c r="BO63">
        <f ca="1">IF(Table1[[#This Row],[Area]]="Northwest Ter",Table1[[#This Row],[income]],0)</f>
        <v>0</v>
      </c>
      <c r="BP63">
        <f ca="1">IF(Table1[[#This Row],[Area]]="Newfounland",Table1[[#This Row],[income]],0)</f>
        <v>0</v>
      </c>
      <c r="BQ63">
        <f ca="1">IF(Table1[[#This Row],[Area]]="Manitoba",Table1[[#This Row],[income]],0)</f>
        <v>0</v>
      </c>
      <c r="BR63">
        <f ca="1">IF(Table1[[#This Row],[Area]]="New bruncwick",Table1[[#This Row],[income]],0)</f>
        <v>0</v>
      </c>
      <c r="BS63">
        <f ca="1">IF(Table1[[#This Row],[Area]]="Nunavut",Table1[[#This Row],[income]],0)</f>
        <v>85476</v>
      </c>
      <c r="BT63">
        <f ca="1">IF(Table1[[#This Row],[Area]]="Ontario",Table1[[#This Row],[income]],0)</f>
        <v>0</v>
      </c>
      <c r="BU63">
        <f ca="1">IF(Table1[[#This Row],[Area]]="yukon",Table1[[#This Row],[income]],0)</f>
        <v>0</v>
      </c>
      <c r="BV63">
        <f ca="1">IF(Table1[[#This Row],[Area]]="Prince edward Island",Table1[[#This Row],[income]],0)</f>
        <v>0</v>
      </c>
      <c r="BW63">
        <f ca="1">IF(Table1[[#This Row],[Area]]="Saskatchewan",Table1[[#This Row],[income]],0)</f>
        <v>0</v>
      </c>
      <c r="BX63" s="8">
        <f ca="1">IF(Table1[[#This Row],[Area]]="Nova scotia",Table1[[#This Row],[income]],0)</f>
        <v>0</v>
      </c>
      <c r="BZ63" s="7">
        <f ca="1">IF(Table1[field of work]="health",Table1[income],0)</f>
        <v>0</v>
      </c>
      <c r="CA63">
        <f ca="1">IF(Table1[field of work]="agriculture",Table1[income],0)</f>
        <v>0</v>
      </c>
      <c r="CB63">
        <f ca="1">IF(Table1[[#This Row],[field of work]]="teaching",Table1[[#This Row],[income]],0)</f>
        <v>0</v>
      </c>
      <c r="CC63">
        <f ca="1">IF(Table1[[#This Row],[field of work]]="IT",Table1[[#This Row],[income]],0)</f>
        <v>0</v>
      </c>
      <c r="CD63">
        <f ca="1">IF(Table1[[#This Row],[field of work]]="construction",Table1[[#This Row],[income]],0)</f>
        <v>85476</v>
      </c>
      <c r="CE63" s="8">
        <f ca="1">IF(Table1[[#This Row],[field of work]]="general work ",Table1[[#This Row],[income]],0)</f>
        <v>0</v>
      </c>
      <c r="CH63" s="7">
        <f t="shared" ca="1" si="23"/>
        <v>1</v>
      </c>
      <c r="CI63" s="8"/>
      <c r="CK63" s="7">
        <f ca="1">IF(Table1[[#This Row],[Net worth of person ($)]]&gt;$CM$3,Table1[[#This Row],[age]],0)</f>
        <v>40</v>
      </c>
      <c r="CL63" s="8"/>
    </row>
    <row r="64" spans="2:90" x14ac:dyDescent="0.3">
      <c r="B64">
        <f t="shared" ca="1" si="2"/>
        <v>2</v>
      </c>
      <c r="C64" t="str">
        <f t="shared" ca="1" si="3"/>
        <v>women</v>
      </c>
      <c r="D64">
        <f t="shared" ca="1" si="4"/>
        <v>34</v>
      </c>
      <c r="E64">
        <f t="shared" ca="1" si="5"/>
        <v>3</v>
      </c>
      <c r="F64" t="str">
        <f t="shared" ca="1" si="6"/>
        <v>teaching</v>
      </c>
      <c r="G64">
        <f t="shared" ca="1" si="7"/>
        <v>3</v>
      </c>
      <c r="H64" t="str">
        <f t="shared" ca="1" si="8"/>
        <v>University</v>
      </c>
      <c r="I64">
        <f t="shared" ca="1" si="9"/>
        <v>0</v>
      </c>
      <c r="J64">
        <f t="shared" ca="1" si="0"/>
        <v>1</v>
      </c>
      <c r="K64">
        <f t="shared" ca="1" si="10"/>
        <v>79060</v>
      </c>
      <c r="L64">
        <f t="shared" ca="1" si="11"/>
        <v>2</v>
      </c>
      <c r="M64" t="str">
        <f t="shared" ca="1" si="12"/>
        <v>BC</v>
      </c>
      <c r="N64">
        <f t="shared" ca="1" si="24"/>
        <v>237180</v>
      </c>
      <c r="O64">
        <f t="shared" ca="1" si="14"/>
        <v>111446.14807748134</v>
      </c>
      <c r="P64">
        <f t="shared" ca="1" si="25"/>
        <v>56124.131822154806</v>
      </c>
      <c r="Q64">
        <f t="shared" ca="1" si="16"/>
        <v>21867</v>
      </c>
      <c r="R64">
        <f t="shared" ca="1" si="26"/>
        <v>35790.637851206295</v>
      </c>
      <c r="S64">
        <f t="shared" ca="1" si="27"/>
        <v>41370.080744818493</v>
      </c>
      <c r="T64">
        <f t="shared" ca="1" si="28"/>
        <v>334674.21256697329</v>
      </c>
      <c r="U64">
        <f t="shared" ca="1" si="29"/>
        <v>169103.78592868763</v>
      </c>
      <c r="V64">
        <f t="shared" ca="1" si="30"/>
        <v>165570.42663828566</v>
      </c>
      <c r="X64" s="3">
        <f ca="1">IF(Table1[[#This Row],[gender]]="men",1,0)</f>
        <v>0</v>
      </c>
      <c r="Y64" s="3">
        <f ca="1">IF(Table1[[#This Row],[gender]]="women",1,0)</f>
        <v>1</v>
      </c>
      <c r="Z64" s="3"/>
      <c r="AA64" s="3"/>
      <c r="AB64" s="3"/>
      <c r="AC64" s="3"/>
      <c r="AD64" s="3"/>
      <c r="AE64" s="3"/>
      <c r="AF64" s="3"/>
      <c r="AG64" s="3"/>
      <c r="AH64" s="3"/>
      <c r="AJ64" s="17"/>
      <c r="AL64" s="7">
        <f ca="1">IF(Table1[[#This Row],[field of work]]="health",1,0)</f>
        <v>0</v>
      </c>
      <c r="AM64">
        <f ca="1">IF(Table1[[#This Row],[field of work]]="general work ",1,0)</f>
        <v>0</v>
      </c>
      <c r="AN64">
        <f ca="1">IF(Table1[[#This Row],[field of work]]="agriculture",1,0)</f>
        <v>0</v>
      </c>
      <c r="AO64">
        <f ca="1">IF(Table1[[#This Row],[field of work]]="teaching",1,0)</f>
        <v>1</v>
      </c>
      <c r="AP64">
        <f ca="1">IF(Table1[[#This Row],[field of work]]="IT",1,0)</f>
        <v>0</v>
      </c>
      <c r="AQ64" s="8">
        <f ca="1">IF(Table1[[#This Row],[field of work]]="construction",1,0)</f>
        <v>0</v>
      </c>
      <c r="AS64" s="7"/>
      <c r="AX64" s="8"/>
      <c r="AZ64" s="7"/>
      <c r="BA64" s="8"/>
      <c r="BB64" s="105">
        <f ca="1">Table1[[#This Row],[Cars Value ]]/Table1[[#This Row],[cars]]</f>
        <v>56124.131822154806</v>
      </c>
      <c r="BC64" s="8"/>
      <c r="BD64" s="7">
        <f ca="1">IF(Table1[Values of debts]&gt;$BE$6,1,0)</f>
        <v>1</v>
      </c>
      <c r="BE64" s="8"/>
      <c r="BF64" s="17"/>
      <c r="BG64" s="20">
        <f ca="1">Table1[[#This Row],[mortage left]]/Table1[[#This Row],[value of house]]</f>
        <v>0.46988004080226553</v>
      </c>
      <c r="BH64">
        <f t="shared" ca="1" si="22"/>
        <v>1</v>
      </c>
      <c r="BI64" s="8"/>
      <c r="BJ64" s="17"/>
      <c r="BL64" s="7">
        <f ca="1">IF(Table1[Area]="Alberta",Table1[income],0)</f>
        <v>0</v>
      </c>
      <c r="BM64">
        <f ca="1">IF(Table1[Area]="Quebec",Table1[income],0)</f>
        <v>0</v>
      </c>
      <c r="BN64">
        <f ca="1">IF(Table1[[#This Row],[Area]]="BC",Table1[[#This Row],[income]],0)</f>
        <v>79060</v>
      </c>
      <c r="BO64">
        <f ca="1">IF(Table1[[#This Row],[Area]]="Northwest Ter",Table1[[#This Row],[income]],0)</f>
        <v>0</v>
      </c>
      <c r="BP64">
        <f ca="1">IF(Table1[[#This Row],[Area]]="Newfounland",Table1[[#This Row],[income]],0)</f>
        <v>0</v>
      </c>
      <c r="BQ64">
        <f ca="1">IF(Table1[[#This Row],[Area]]="Manitoba",Table1[[#This Row],[income]],0)</f>
        <v>0</v>
      </c>
      <c r="BR64">
        <f ca="1">IF(Table1[[#This Row],[Area]]="New bruncwick",Table1[[#This Row],[income]],0)</f>
        <v>0</v>
      </c>
      <c r="BS64">
        <f ca="1">IF(Table1[[#This Row],[Area]]="Nunavut",Table1[[#This Row],[income]],0)</f>
        <v>0</v>
      </c>
      <c r="BT64">
        <f ca="1">IF(Table1[[#This Row],[Area]]="Ontario",Table1[[#This Row],[income]],0)</f>
        <v>0</v>
      </c>
      <c r="BU64">
        <f ca="1">IF(Table1[[#This Row],[Area]]="yukon",Table1[[#This Row],[income]],0)</f>
        <v>0</v>
      </c>
      <c r="BV64">
        <f ca="1">IF(Table1[[#This Row],[Area]]="Prince edward Island",Table1[[#This Row],[income]],0)</f>
        <v>0</v>
      </c>
      <c r="BW64">
        <f ca="1">IF(Table1[[#This Row],[Area]]="Saskatchewan",Table1[[#This Row],[income]],0)</f>
        <v>0</v>
      </c>
      <c r="BX64" s="8">
        <f ca="1">IF(Table1[[#This Row],[Area]]="Nova scotia",Table1[[#This Row],[income]],0)</f>
        <v>0</v>
      </c>
      <c r="BZ64" s="7">
        <f ca="1">IF(Table1[field of work]="health",Table1[income],0)</f>
        <v>0</v>
      </c>
      <c r="CA64">
        <f ca="1">IF(Table1[field of work]="agriculture",Table1[income],0)</f>
        <v>0</v>
      </c>
      <c r="CB64">
        <f ca="1">IF(Table1[[#This Row],[field of work]]="teaching",Table1[[#This Row],[income]],0)</f>
        <v>79060</v>
      </c>
      <c r="CC64">
        <f ca="1">IF(Table1[[#This Row],[field of work]]="IT",Table1[[#This Row],[income]],0)</f>
        <v>0</v>
      </c>
      <c r="CD64">
        <f ca="1">IF(Table1[[#This Row],[field of work]]="construction",Table1[[#This Row],[income]],0)</f>
        <v>0</v>
      </c>
      <c r="CE64" s="8">
        <f ca="1">IF(Table1[[#This Row],[field of work]]="general work ",Table1[[#This Row],[income]],0)</f>
        <v>0</v>
      </c>
      <c r="CH64" s="7">
        <f t="shared" ca="1" si="23"/>
        <v>1</v>
      </c>
      <c r="CI64" s="8"/>
      <c r="CK64" s="7">
        <f ca="1">IF(Table1[[#This Row],[Net worth of person ($)]]&gt;$CM$3,Table1[[#This Row],[age]],0)</f>
        <v>34</v>
      </c>
      <c r="CL64" s="8"/>
    </row>
    <row r="65" spans="2:90" x14ac:dyDescent="0.3">
      <c r="B65">
        <f t="shared" ca="1" si="2"/>
        <v>1</v>
      </c>
      <c r="C65" t="str">
        <f t="shared" ca="1" si="3"/>
        <v>men</v>
      </c>
      <c r="D65">
        <f t="shared" ca="1" si="4"/>
        <v>27</v>
      </c>
      <c r="E65">
        <f t="shared" ca="1" si="5"/>
        <v>1</v>
      </c>
      <c r="F65" t="str">
        <f t="shared" ca="1" si="6"/>
        <v>health</v>
      </c>
      <c r="G65">
        <f t="shared" ca="1" si="7"/>
        <v>6</v>
      </c>
      <c r="H65" t="str">
        <f t="shared" ca="1" si="8"/>
        <v>Other</v>
      </c>
      <c r="I65">
        <f t="shared" ca="1" si="9"/>
        <v>4</v>
      </c>
      <c r="J65">
        <f t="shared" ca="1" si="0"/>
        <v>2</v>
      </c>
      <c r="K65">
        <f t="shared" ca="1" si="10"/>
        <v>67009</v>
      </c>
      <c r="L65">
        <f t="shared" ca="1" si="11"/>
        <v>4</v>
      </c>
      <c r="M65" t="str">
        <f t="shared" ca="1" si="12"/>
        <v>Alberta</v>
      </c>
      <c r="N65">
        <f t="shared" ca="1" si="24"/>
        <v>335045</v>
      </c>
      <c r="O65">
        <f t="shared" ca="1" si="14"/>
        <v>21808.378213944758</v>
      </c>
      <c r="P65">
        <f t="shared" ca="1" si="25"/>
        <v>114768.0816329517</v>
      </c>
      <c r="Q65">
        <f t="shared" ca="1" si="16"/>
        <v>54063</v>
      </c>
      <c r="R65">
        <f t="shared" ca="1" si="26"/>
        <v>35912.13160781678</v>
      </c>
      <c r="S65">
        <f t="shared" ca="1" si="27"/>
        <v>78795.717994724037</v>
      </c>
      <c r="T65">
        <f t="shared" ca="1" si="28"/>
        <v>528608.79962767567</v>
      </c>
      <c r="U65">
        <f t="shared" ca="1" si="29"/>
        <v>111783.50982176155</v>
      </c>
      <c r="V65">
        <f t="shared" ca="1" si="30"/>
        <v>416825.28980591416</v>
      </c>
      <c r="X65" s="3">
        <f ca="1">IF(Table1[[#This Row],[gender]]="men",1,0)</f>
        <v>1</v>
      </c>
      <c r="Y65" s="3">
        <f ca="1">IF(Table1[[#This Row],[gender]]="women",1,0)</f>
        <v>0</v>
      </c>
      <c r="Z65" s="3"/>
      <c r="AA65" s="3"/>
      <c r="AB65" s="3"/>
      <c r="AC65" s="3"/>
      <c r="AD65" s="3"/>
      <c r="AE65" s="3"/>
      <c r="AF65" s="3"/>
      <c r="AG65" s="3"/>
      <c r="AH65" s="3"/>
      <c r="AJ65" s="17"/>
      <c r="AL65" s="7">
        <f ca="1">IF(Table1[[#This Row],[field of work]]="health",1,0)</f>
        <v>1</v>
      </c>
      <c r="AM65">
        <f ca="1">IF(Table1[[#This Row],[field of work]]="general work ",1,0)</f>
        <v>0</v>
      </c>
      <c r="AN65">
        <f ca="1">IF(Table1[[#This Row],[field of work]]="agriculture",1,0)</f>
        <v>0</v>
      </c>
      <c r="AO65">
        <f ca="1">IF(Table1[[#This Row],[field of work]]="teaching",1,0)</f>
        <v>0</v>
      </c>
      <c r="AP65">
        <f ca="1">IF(Table1[[#This Row],[field of work]]="IT",1,0)</f>
        <v>0</v>
      </c>
      <c r="AQ65" s="8">
        <f ca="1">IF(Table1[[#This Row],[field of work]]="construction",1,0)</f>
        <v>0</v>
      </c>
      <c r="AS65" s="7"/>
      <c r="AX65" s="8"/>
      <c r="AZ65" s="7"/>
      <c r="BA65" s="8"/>
      <c r="BB65" s="105">
        <f ca="1">Table1[[#This Row],[Cars Value ]]/Table1[[#This Row],[cars]]</f>
        <v>57384.040816475848</v>
      </c>
      <c r="BC65" s="8"/>
      <c r="BD65" s="7">
        <f ca="1">IF(Table1[Values of debts]&gt;$BE$6,1,0)</f>
        <v>1</v>
      </c>
      <c r="BE65" s="8"/>
      <c r="BF65" s="17"/>
      <c r="BG65" s="20">
        <f ca="1">Table1[[#This Row],[mortage left]]/Table1[[#This Row],[value of house]]</f>
        <v>6.5090892906758069E-2</v>
      </c>
      <c r="BH65">
        <f t="shared" ca="1" si="22"/>
        <v>1</v>
      </c>
      <c r="BI65" s="8"/>
      <c r="BJ65" s="17"/>
      <c r="BL65" s="7">
        <f ca="1">IF(Table1[Area]="Alberta",Table1[income],0)</f>
        <v>67009</v>
      </c>
      <c r="BM65">
        <f ca="1">IF(Table1[Area]="Quebec",Table1[income],0)</f>
        <v>0</v>
      </c>
      <c r="BN65">
        <f ca="1">IF(Table1[[#This Row],[Area]]="BC",Table1[[#This Row],[income]],0)</f>
        <v>0</v>
      </c>
      <c r="BO65">
        <f ca="1">IF(Table1[[#This Row],[Area]]="Northwest Ter",Table1[[#This Row],[income]],0)</f>
        <v>0</v>
      </c>
      <c r="BP65">
        <f ca="1">IF(Table1[[#This Row],[Area]]="Newfounland",Table1[[#This Row],[income]],0)</f>
        <v>0</v>
      </c>
      <c r="BQ65">
        <f ca="1">IF(Table1[[#This Row],[Area]]="Manitoba",Table1[[#This Row],[income]],0)</f>
        <v>0</v>
      </c>
      <c r="BR65">
        <f ca="1">IF(Table1[[#This Row],[Area]]="New bruncwick",Table1[[#This Row],[income]],0)</f>
        <v>0</v>
      </c>
      <c r="BS65">
        <f ca="1">IF(Table1[[#This Row],[Area]]="Nunavut",Table1[[#This Row],[income]],0)</f>
        <v>0</v>
      </c>
      <c r="BT65">
        <f ca="1">IF(Table1[[#This Row],[Area]]="Ontario",Table1[[#This Row],[income]],0)</f>
        <v>0</v>
      </c>
      <c r="BU65">
        <f ca="1">IF(Table1[[#This Row],[Area]]="yukon",Table1[[#This Row],[income]],0)</f>
        <v>0</v>
      </c>
      <c r="BV65">
        <f ca="1">IF(Table1[[#This Row],[Area]]="Prince edward Island",Table1[[#This Row],[income]],0)</f>
        <v>0</v>
      </c>
      <c r="BW65">
        <f ca="1">IF(Table1[[#This Row],[Area]]="Saskatchewan",Table1[[#This Row],[income]],0)</f>
        <v>0</v>
      </c>
      <c r="BX65" s="8">
        <f ca="1">IF(Table1[[#This Row],[Area]]="Nova scotia",Table1[[#This Row],[income]],0)</f>
        <v>0</v>
      </c>
      <c r="BZ65" s="7">
        <f ca="1">IF(Table1[field of work]="health",Table1[income],0)</f>
        <v>67009</v>
      </c>
      <c r="CA65">
        <f ca="1">IF(Table1[field of work]="agriculture",Table1[income],0)</f>
        <v>0</v>
      </c>
      <c r="CB65">
        <f ca="1">IF(Table1[[#This Row],[field of work]]="teaching",Table1[[#This Row],[income]],0)</f>
        <v>0</v>
      </c>
      <c r="CC65">
        <f ca="1">IF(Table1[[#This Row],[field of work]]="IT",Table1[[#This Row],[income]],0)</f>
        <v>0</v>
      </c>
      <c r="CD65">
        <f ca="1">IF(Table1[[#This Row],[field of work]]="construction",Table1[[#This Row],[income]],0)</f>
        <v>0</v>
      </c>
      <c r="CE65" s="8">
        <f ca="1">IF(Table1[[#This Row],[field of work]]="general work ",Table1[[#This Row],[income]],0)</f>
        <v>0</v>
      </c>
      <c r="CH65" s="7">
        <f t="shared" ca="1" si="23"/>
        <v>1</v>
      </c>
      <c r="CI65" s="8"/>
      <c r="CK65" s="7">
        <f ca="1">IF(Table1[[#This Row],[Net worth of person ($)]]&gt;$CM$3,Table1[[#This Row],[age]],0)</f>
        <v>27</v>
      </c>
      <c r="CL65" s="8"/>
    </row>
    <row r="66" spans="2:90" x14ac:dyDescent="0.3">
      <c r="B66">
        <f t="shared" ca="1" si="2"/>
        <v>1</v>
      </c>
      <c r="C66" t="str">
        <f t="shared" ca="1" si="3"/>
        <v>men</v>
      </c>
      <c r="D66">
        <f t="shared" ca="1" si="4"/>
        <v>28</v>
      </c>
      <c r="E66">
        <f t="shared" ca="1" si="5"/>
        <v>2</v>
      </c>
      <c r="F66" t="str">
        <f t="shared" ca="1" si="6"/>
        <v>construction</v>
      </c>
      <c r="G66">
        <f t="shared" ca="1" si="7"/>
        <v>1</v>
      </c>
      <c r="H66" t="str">
        <f t="shared" ca="1" si="8"/>
        <v>highschool</v>
      </c>
      <c r="I66">
        <f t="shared" ca="1" si="9"/>
        <v>2</v>
      </c>
      <c r="J66">
        <f t="shared" ca="1" si="0"/>
        <v>2</v>
      </c>
      <c r="K66">
        <f t="shared" ca="1" si="10"/>
        <v>69029</v>
      </c>
      <c r="L66">
        <f t="shared" ca="1" si="11"/>
        <v>14</v>
      </c>
      <c r="M66" t="str">
        <f t="shared" ca="1" si="12"/>
        <v>Prince edward island</v>
      </c>
      <c r="N66">
        <f t="shared" ca="1" si="24"/>
        <v>414174</v>
      </c>
      <c r="O66">
        <f t="shared" ca="1" si="14"/>
        <v>230488.00092410238</v>
      </c>
      <c r="P66">
        <f t="shared" ca="1" si="25"/>
        <v>21172.143732407876</v>
      </c>
      <c r="Q66">
        <f t="shared" ca="1" si="16"/>
        <v>330</v>
      </c>
      <c r="R66">
        <f t="shared" ca="1" si="26"/>
        <v>47975.219070085637</v>
      </c>
      <c r="S66">
        <f t="shared" ca="1" si="27"/>
        <v>50664.461169983093</v>
      </c>
      <c r="T66">
        <f t="shared" ca="1" si="28"/>
        <v>486010.60490239097</v>
      </c>
      <c r="U66">
        <f t="shared" ca="1" si="29"/>
        <v>278793.219994188</v>
      </c>
      <c r="V66">
        <f t="shared" ca="1" si="30"/>
        <v>207217.38490820298</v>
      </c>
      <c r="X66" s="3">
        <f ca="1">IF(Table1[[#This Row],[gender]]="men",1,0)</f>
        <v>1</v>
      </c>
      <c r="Y66" s="3">
        <f ca="1">IF(Table1[[#This Row],[gender]]="women",1,0)</f>
        <v>0</v>
      </c>
      <c r="Z66" s="3"/>
      <c r="AA66" s="3"/>
      <c r="AB66" s="3"/>
      <c r="AC66" s="3"/>
      <c r="AD66" s="3"/>
      <c r="AE66" s="3"/>
      <c r="AF66" s="3"/>
      <c r="AG66" s="3"/>
      <c r="AH66" s="3"/>
      <c r="AJ66" s="17"/>
      <c r="AL66" s="7">
        <f ca="1">IF(Table1[[#This Row],[field of work]]="health",1,0)</f>
        <v>0</v>
      </c>
      <c r="AM66">
        <f ca="1">IF(Table1[[#This Row],[field of work]]="general work ",1,0)</f>
        <v>0</v>
      </c>
      <c r="AN66">
        <f ca="1">IF(Table1[[#This Row],[field of work]]="agriculture",1,0)</f>
        <v>0</v>
      </c>
      <c r="AO66">
        <f ca="1">IF(Table1[[#This Row],[field of work]]="teaching",1,0)</f>
        <v>0</v>
      </c>
      <c r="AP66">
        <f ca="1">IF(Table1[[#This Row],[field of work]]="IT",1,0)</f>
        <v>0</v>
      </c>
      <c r="AQ66" s="8">
        <f ca="1">IF(Table1[[#This Row],[field of work]]="construction",1,0)</f>
        <v>1</v>
      </c>
      <c r="AS66" s="7"/>
      <c r="AX66" s="8"/>
      <c r="AZ66" s="7"/>
      <c r="BA66" s="8"/>
      <c r="BB66" s="105">
        <f ca="1">Table1[[#This Row],[Cars Value ]]/Table1[[#This Row],[cars]]</f>
        <v>10586.071866203938</v>
      </c>
      <c r="BC66" s="8"/>
      <c r="BD66" s="7">
        <f ca="1">IF(Table1[Values of debts]&gt;$BE$6,1,0)</f>
        <v>1</v>
      </c>
      <c r="BE66" s="8"/>
      <c r="BF66" s="17"/>
      <c r="BG66" s="20">
        <f ca="1">Table1[[#This Row],[mortage left]]/Table1[[#This Row],[value of house]]</f>
        <v>0.55650041027225849</v>
      </c>
      <c r="BH66">
        <f t="shared" ca="1" si="22"/>
        <v>0</v>
      </c>
      <c r="BI66" s="8"/>
      <c r="BJ66" s="17"/>
      <c r="BL66" s="7">
        <f ca="1">IF(Table1[Area]="Alberta",Table1[income],0)</f>
        <v>0</v>
      </c>
      <c r="BM66">
        <f ca="1">IF(Table1[Area]="Quebec",Table1[income],0)</f>
        <v>0</v>
      </c>
      <c r="BN66">
        <f ca="1">IF(Table1[[#This Row],[Area]]="BC",Table1[[#This Row],[income]],0)</f>
        <v>0</v>
      </c>
      <c r="BO66">
        <f ca="1">IF(Table1[[#This Row],[Area]]="Northwest Ter",Table1[[#This Row],[income]],0)</f>
        <v>0</v>
      </c>
      <c r="BP66">
        <f ca="1">IF(Table1[[#This Row],[Area]]="Newfounland",Table1[[#This Row],[income]],0)</f>
        <v>0</v>
      </c>
      <c r="BQ66">
        <f ca="1">IF(Table1[[#This Row],[Area]]="Manitoba",Table1[[#This Row],[income]],0)</f>
        <v>0</v>
      </c>
      <c r="BR66">
        <f ca="1">IF(Table1[[#This Row],[Area]]="New bruncwick",Table1[[#This Row],[income]],0)</f>
        <v>0</v>
      </c>
      <c r="BS66">
        <f ca="1">IF(Table1[[#This Row],[Area]]="Nunavut",Table1[[#This Row],[income]],0)</f>
        <v>0</v>
      </c>
      <c r="BT66">
        <f ca="1">IF(Table1[[#This Row],[Area]]="Ontario",Table1[[#This Row],[income]],0)</f>
        <v>0</v>
      </c>
      <c r="BU66">
        <f ca="1">IF(Table1[[#This Row],[Area]]="yukon",Table1[[#This Row],[income]],0)</f>
        <v>0</v>
      </c>
      <c r="BV66">
        <f ca="1">IF(Table1[[#This Row],[Area]]="Prince edward Island",Table1[[#This Row],[income]],0)</f>
        <v>69029</v>
      </c>
      <c r="BW66">
        <f ca="1">IF(Table1[[#This Row],[Area]]="Saskatchewan",Table1[[#This Row],[income]],0)</f>
        <v>0</v>
      </c>
      <c r="BX66" s="8">
        <f ca="1">IF(Table1[[#This Row],[Area]]="Nova scotia",Table1[[#This Row],[income]],0)</f>
        <v>0</v>
      </c>
      <c r="BZ66" s="7">
        <f ca="1">IF(Table1[field of work]="health",Table1[income],0)</f>
        <v>0</v>
      </c>
      <c r="CA66">
        <f ca="1">IF(Table1[field of work]="agriculture",Table1[income],0)</f>
        <v>0</v>
      </c>
      <c r="CB66">
        <f ca="1">IF(Table1[[#This Row],[field of work]]="teaching",Table1[[#This Row],[income]],0)</f>
        <v>0</v>
      </c>
      <c r="CC66">
        <f ca="1">IF(Table1[[#This Row],[field of work]]="IT",Table1[[#This Row],[income]],0)</f>
        <v>0</v>
      </c>
      <c r="CD66">
        <f ca="1">IF(Table1[[#This Row],[field of work]]="construction",Table1[[#This Row],[income]],0)</f>
        <v>69029</v>
      </c>
      <c r="CE66" s="8">
        <f ca="1">IF(Table1[[#This Row],[field of work]]="general work ",Table1[[#This Row],[income]],0)</f>
        <v>0</v>
      </c>
      <c r="CH66" s="7">
        <f t="shared" ca="1" si="23"/>
        <v>1</v>
      </c>
      <c r="CI66" s="8"/>
      <c r="CK66" s="7">
        <f ca="1">IF(Table1[[#This Row],[Net worth of person ($)]]&gt;$CM$3,Table1[[#This Row],[age]],0)</f>
        <v>28</v>
      </c>
      <c r="CL66" s="8"/>
    </row>
    <row r="67" spans="2:90" x14ac:dyDescent="0.3">
      <c r="B67">
        <f t="shared" ca="1" si="2"/>
        <v>2</v>
      </c>
      <c r="C67" t="str">
        <f t="shared" ca="1" si="3"/>
        <v>women</v>
      </c>
      <c r="D67">
        <f t="shared" ca="1" si="4"/>
        <v>40</v>
      </c>
      <c r="E67">
        <f t="shared" ca="1" si="5"/>
        <v>6</v>
      </c>
      <c r="F67" t="str">
        <f t="shared" ca="1" si="6"/>
        <v>agriculture</v>
      </c>
      <c r="G67">
        <f t="shared" ca="1" si="7"/>
        <v>5</v>
      </c>
      <c r="H67" t="str">
        <f t="shared" ca="1" si="8"/>
        <v>Other</v>
      </c>
      <c r="I67">
        <f t="shared" ca="1" si="9"/>
        <v>3</v>
      </c>
      <c r="J67">
        <f t="shared" ca="1" si="0"/>
        <v>2</v>
      </c>
      <c r="K67">
        <f t="shared" ca="1" si="10"/>
        <v>65620</v>
      </c>
      <c r="L67">
        <f t="shared" ca="1" si="11"/>
        <v>10</v>
      </c>
      <c r="M67" t="str">
        <f t="shared" ca="1" si="12"/>
        <v>Quebec</v>
      </c>
      <c r="N67">
        <f t="shared" ca="1" si="24"/>
        <v>393720</v>
      </c>
      <c r="O67">
        <f t="shared" ca="1" si="14"/>
        <v>75877.266866684033</v>
      </c>
      <c r="P67">
        <f t="shared" ca="1" si="25"/>
        <v>124734.39900192729</v>
      </c>
      <c r="Q67">
        <f t="shared" ca="1" si="16"/>
        <v>124226</v>
      </c>
      <c r="R67">
        <f t="shared" ca="1" si="26"/>
        <v>6762.742243531964</v>
      </c>
      <c r="S67">
        <f t="shared" ca="1" si="27"/>
        <v>84229.522329291896</v>
      </c>
      <c r="T67">
        <f t="shared" ca="1" si="28"/>
        <v>602683.92133121914</v>
      </c>
      <c r="U67">
        <f t="shared" ca="1" si="29"/>
        <v>206866.00911021599</v>
      </c>
      <c r="V67">
        <f t="shared" ca="1" si="30"/>
        <v>395817.91222100315</v>
      </c>
      <c r="X67" s="3">
        <f ca="1">IF(Table1[[#This Row],[gender]]="men",1,0)</f>
        <v>0</v>
      </c>
      <c r="Y67" s="3">
        <f ca="1">IF(Table1[[#This Row],[gender]]="women",1,0)</f>
        <v>1</v>
      </c>
      <c r="Z67" s="3"/>
      <c r="AA67" s="3"/>
      <c r="AB67" s="3"/>
      <c r="AC67" s="3"/>
      <c r="AD67" s="3"/>
      <c r="AE67" s="3"/>
      <c r="AF67" s="3"/>
      <c r="AG67" s="3"/>
      <c r="AH67" s="3"/>
      <c r="AJ67" s="17"/>
      <c r="AL67" s="7">
        <f ca="1">IF(Table1[[#This Row],[field of work]]="health",1,0)</f>
        <v>0</v>
      </c>
      <c r="AM67">
        <f ca="1">IF(Table1[[#This Row],[field of work]]="general work ",1,0)</f>
        <v>0</v>
      </c>
      <c r="AN67">
        <f ca="1">IF(Table1[[#This Row],[field of work]]="agriculture",1,0)</f>
        <v>1</v>
      </c>
      <c r="AO67">
        <f ca="1">IF(Table1[[#This Row],[field of work]]="teaching",1,0)</f>
        <v>0</v>
      </c>
      <c r="AP67">
        <f ca="1">IF(Table1[[#This Row],[field of work]]="IT",1,0)</f>
        <v>0</v>
      </c>
      <c r="AQ67" s="8">
        <f ca="1">IF(Table1[[#This Row],[field of work]]="construction",1,0)</f>
        <v>0</v>
      </c>
      <c r="AS67" s="7"/>
      <c r="AX67" s="8"/>
      <c r="AZ67" s="7"/>
      <c r="BA67" s="8"/>
      <c r="BB67" s="105">
        <f ca="1">Table1[[#This Row],[Cars Value ]]/Table1[[#This Row],[cars]]</f>
        <v>62367.199500963645</v>
      </c>
      <c r="BC67" s="8"/>
      <c r="BD67" s="7">
        <f ca="1">IF(Table1[Values of debts]&gt;$BE$6,1,0)</f>
        <v>1</v>
      </c>
      <c r="BE67" s="8"/>
      <c r="BF67" s="17"/>
      <c r="BG67" s="20">
        <f ca="1">Table1[[#This Row],[mortage left]]/Table1[[#This Row],[value of house]]</f>
        <v>0.19271885316134316</v>
      </c>
      <c r="BH67">
        <f t="shared" ca="1" si="22"/>
        <v>1</v>
      </c>
      <c r="BI67" s="8"/>
      <c r="BJ67" s="17"/>
      <c r="BL67" s="7">
        <f ca="1">IF(Table1[Area]="Alberta",Table1[income],0)</f>
        <v>0</v>
      </c>
      <c r="BM67">
        <f ca="1">IF(Table1[Area]="Quebec",Table1[income],0)</f>
        <v>65620</v>
      </c>
      <c r="BN67">
        <f ca="1">IF(Table1[[#This Row],[Area]]="BC",Table1[[#This Row],[income]],0)</f>
        <v>0</v>
      </c>
      <c r="BO67">
        <f ca="1">IF(Table1[[#This Row],[Area]]="Northwest Ter",Table1[[#This Row],[income]],0)</f>
        <v>0</v>
      </c>
      <c r="BP67">
        <f ca="1">IF(Table1[[#This Row],[Area]]="Newfounland",Table1[[#This Row],[income]],0)</f>
        <v>0</v>
      </c>
      <c r="BQ67">
        <f ca="1">IF(Table1[[#This Row],[Area]]="Manitoba",Table1[[#This Row],[income]],0)</f>
        <v>0</v>
      </c>
      <c r="BR67">
        <f ca="1">IF(Table1[[#This Row],[Area]]="New bruncwick",Table1[[#This Row],[income]],0)</f>
        <v>0</v>
      </c>
      <c r="BS67">
        <f ca="1">IF(Table1[[#This Row],[Area]]="Nunavut",Table1[[#This Row],[income]],0)</f>
        <v>0</v>
      </c>
      <c r="BT67">
        <f ca="1">IF(Table1[[#This Row],[Area]]="Ontario",Table1[[#This Row],[income]],0)</f>
        <v>0</v>
      </c>
      <c r="BU67">
        <f ca="1">IF(Table1[[#This Row],[Area]]="yukon",Table1[[#This Row],[income]],0)</f>
        <v>0</v>
      </c>
      <c r="BV67">
        <f ca="1">IF(Table1[[#This Row],[Area]]="Prince edward Island",Table1[[#This Row],[income]],0)</f>
        <v>0</v>
      </c>
      <c r="BW67">
        <f ca="1">IF(Table1[[#This Row],[Area]]="Saskatchewan",Table1[[#This Row],[income]],0)</f>
        <v>0</v>
      </c>
      <c r="BX67" s="8">
        <f ca="1">IF(Table1[[#This Row],[Area]]="Nova scotia",Table1[[#This Row],[income]],0)</f>
        <v>0</v>
      </c>
      <c r="BZ67" s="7">
        <f ca="1">IF(Table1[field of work]="health",Table1[income],0)</f>
        <v>0</v>
      </c>
      <c r="CA67">
        <f ca="1">IF(Table1[field of work]="agriculture",Table1[income],0)</f>
        <v>65620</v>
      </c>
      <c r="CB67">
        <f ca="1">IF(Table1[[#This Row],[field of work]]="teaching",Table1[[#This Row],[income]],0)</f>
        <v>0</v>
      </c>
      <c r="CC67">
        <f ca="1">IF(Table1[[#This Row],[field of work]]="IT",Table1[[#This Row],[income]],0)</f>
        <v>0</v>
      </c>
      <c r="CD67">
        <f ca="1">IF(Table1[[#This Row],[field of work]]="construction",Table1[[#This Row],[income]],0)</f>
        <v>0</v>
      </c>
      <c r="CE67" s="8">
        <f ca="1">IF(Table1[[#This Row],[field of work]]="general work ",Table1[[#This Row],[income]],0)</f>
        <v>0</v>
      </c>
      <c r="CH67" s="7">
        <f t="shared" ca="1" si="23"/>
        <v>1</v>
      </c>
      <c r="CI67" s="8"/>
      <c r="CK67" s="7">
        <f ca="1">IF(Table1[[#This Row],[Net worth of person ($)]]&gt;$CM$3,Table1[[#This Row],[age]],0)</f>
        <v>40</v>
      </c>
      <c r="CL67" s="8"/>
    </row>
    <row r="68" spans="2:90" x14ac:dyDescent="0.3">
      <c r="B68">
        <f t="shared" ca="1" si="2"/>
        <v>1</v>
      </c>
      <c r="C68" t="str">
        <f t="shared" ca="1" si="3"/>
        <v>men</v>
      </c>
      <c r="D68">
        <f t="shared" ca="1" si="4"/>
        <v>39</v>
      </c>
      <c r="E68">
        <f t="shared" ca="1" si="5"/>
        <v>1</v>
      </c>
      <c r="F68" t="str">
        <f t="shared" ca="1" si="6"/>
        <v>health</v>
      </c>
      <c r="G68">
        <f t="shared" ca="1" si="7"/>
        <v>3</v>
      </c>
      <c r="H68" t="str">
        <f t="shared" ca="1" si="8"/>
        <v>University</v>
      </c>
      <c r="I68">
        <f t="shared" ca="1" si="9"/>
        <v>4</v>
      </c>
      <c r="J68">
        <f t="shared" ca="1" si="0"/>
        <v>1</v>
      </c>
      <c r="K68">
        <f t="shared" ca="1" si="10"/>
        <v>65291</v>
      </c>
      <c r="L68">
        <f t="shared" ca="1" si="11"/>
        <v>11</v>
      </c>
      <c r="M68" t="str">
        <f t="shared" ca="1" si="12"/>
        <v>Newfounland</v>
      </c>
      <c r="N68">
        <f t="shared" ca="1" si="24"/>
        <v>326455</v>
      </c>
      <c r="O68">
        <f t="shared" ca="1" si="14"/>
        <v>112047.60132796476</v>
      </c>
      <c r="P68">
        <f t="shared" ca="1" si="25"/>
        <v>41739.395580662436</v>
      </c>
      <c r="Q68">
        <f t="shared" ca="1" si="16"/>
        <v>13987</v>
      </c>
      <c r="R68">
        <f t="shared" ca="1" si="26"/>
        <v>125469.42481911724</v>
      </c>
      <c r="S68">
        <f t="shared" ca="1" si="27"/>
        <v>48014.605415702652</v>
      </c>
      <c r="T68">
        <f t="shared" ca="1" si="28"/>
        <v>416209.0009963651</v>
      </c>
      <c r="U68">
        <f t="shared" ca="1" si="29"/>
        <v>251504.02614708198</v>
      </c>
      <c r="V68">
        <f t="shared" ca="1" si="30"/>
        <v>164704.97484928311</v>
      </c>
      <c r="X68" s="3">
        <f ca="1">IF(Table1[[#This Row],[gender]]="men",1,0)</f>
        <v>1</v>
      </c>
      <c r="Y68" s="3">
        <f ca="1">IF(Table1[[#This Row],[gender]]="women",1,0)</f>
        <v>0</v>
      </c>
      <c r="Z68" s="3"/>
      <c r="AA68" s="3"/>
      <c r="AB68" s="3"/>
      <c r="AC68" s="3"/>
      <c r="AD68" s="3"/>
      <c r="AE68" s="3"/>
      <c r="AF68" s="3"/>
      <c r="AG68" s="3"/>
      <c r="AH68" s="3"/>
      <c r="AJ68" s="17"/>
      <c r="AL68" s="7">
        <f ca="1">IF(Table1[[#This Row],[field of work]]="health",1,0)</f>
        <v>1</v>
      </c>
      <c r="AM68">
        <f ca="1">IF(Table1[[#This Row],[field of work]]="general work ",1,0)</f>
        <v>0</v>
      </c>
      <c r="AN68">
        <f ca="1">IF(Table1[[#This Row],[field of work]]="agriculture",1,0)</f>
        <v>0</v>
      </c>
      <c r="AO68">
        <f ca="1">IF(Table1[[#This Row],[field of work]]="teaching",1,0)</f>
        <v>0</v>
      </c>
      <c r="AP68">
        <f ca="1">IF(Table1[[#This Row],[field of work]]="IT",1,0)</f>
        <v>0</v>
      </c>
      <c r="AQ68" s="8">
        <f ca="1">IF(Table1[[#This Row],[field of work]]="construction",1,0)</f>
        <v>0</v>
      </c>
      <c r="AS68" s="7"/>
      <c r="AX68" s="8"/>
      <c r="AZ68" s="7"/>
      <c r="BA68" s="8"/>
      <c r="BB68" s="105">
        <f ca="1">Table1[[#This Row],[Cars Value ]]/Table1[[#This Row],[cars]]</f>
        <v>41739.395580662436</v>
      </c>
      <c r="BC68" s="8"/>
      <c r="BD68" s="7">
        <f ca="1">IF(Table1[Values of debts]&gt;$BE$6,1,0)</f>
        <v>1</v>
      </c>
      <c r="BE68" s="8"/>
      <c r="BF68" s="17"/>
      <c r="BG68" s="20">
        <f ca="1">Table1[[#This Row],[mortage left]]/Table1[[#This Row],[value of house]]</f>
        <v>0.34322525716550445</v>
      </c>
      <c r="BH68">
        <f t="shared" ca="1" si="22"/>
        <v>1</v>
      </c>
      <c r="BI68" s="8"/>
      <c r="BJ68" s="17"/>
      <c r="BL68" s="7">
        <f ca="1">IF(Table1[Area]="Alberta",Table1[income],0)</f>
        <v>0</v>
      </c>
      <c r="BM68">
        <f ca="1">IF(Table1[Area]="Quebec",Table1[income],0)</f>
        <v>0</v>
      </c>
      <c r="BN68">
        <f ca="1">IF(Table1[[#This Row],[Area]]="BC",Table1[[#This Row],[income]],0)</f>
        <v>0</v>
      </c>
      <c r="BO68">
        <f ca="1">IF(Table1[[#This Row],[Area]]="Northwest Ter",Table1[[#This Row],[income]],0)</f>
        <v>0</v>
      </c>
      <c r="BP68">
        <f ca="1">IF(Table1[[#This Row],[Area]]="Newfounland",Table1[[#This Row],[income]],0)</f>
        <v>65291</v>
      </c>
      <c r="BQ68">
        <f ca="1">IF(Table1[[#This Row],[Area]]="Manitoba",Table1[[#This Row],[income]],0)</f>
        <v>0</v>
      </c>
      <c r="BR68">
        <f ca="1">IF(Table1[[#This Row],[Area]]="New bruncwick",Table1[[#This Row],[income]],0)</f>
        <v>0</v>
      </c>
      <c r="BS68">
        <f ca="1">IF(Table1[[#This Row],[Area]]="Nunavut",Table1[[#This Row],[income]],0)</f>
        <v>0</v>
      </c>
      <c r="BT68">
        <f ca="1">IF(Table1[[#This Row],[Area]]="Ontario",Table1[[#This Row],[income]],0)</f>
        <v>0</v>
      </c>
      <c r="BU68">
        <f ca="1">IF(Table1[[#This Row],[Area]]="yukon",Table1[[#This Row],[income]],0)</f>
        <v>0</v>
      </c>
      <c r="BV68">
        <f ca="1">IF(Table1[[#This Row],[Area]]="Prince edward Island",Table1[[#This Row],[income]],0)</f>
        <v>0</v>
      </c>
      <c r="BW68">
        <f ca="1">IF(Table1[[#This Row],[Area]]="Saskatchewan",Table1[[#This Row],[income]],0)</f>
        <v>0</v>
      </c>
      <c r="BX68" s="8">
        <f ca="1">IF(Table1[[#This Row],[Area]]="Nova scotia",Table1[[#This Row],[income]],0)</f>
        <v>0</v>
      </c>
      <c r="BZ68" s="7">
        <f ca="1">IF(Table1[field of work]="health",Table1[income],0)</f>
        <v>65291</v>
      </c>
      <c r="CA68">
        <f ca="1">IF(Table1[field of work]="agriculture",Table1[income],0)</f>
        <v>0</v>
      </c>
      <c r="CB68">
        <f ca="1">IF(Table1[[#This Row],[field of work]]="teaching",Table1[[#This Row],[income]],0)</f>
        <v>0</v>
      </c>
      <c r="CC68">
        <f ca="1">IF(Table1[[#This Row],[field of work]]="IT",Table1[[#This Row],[income]],0)</f>
        <v>0</v>
      </c>
      <c r="CD68">
        <f ca="1">IF(Table1[[#This Row],[field of work]]="construction",Table1[[#This Row],[income]],0)</f>
        <v>0</v>
      </c>
      <c r="CE68" s="8">
        <f ca="1">IF(Table1[[#This Row],[field of work]]="general work ",Table1[[#This Row],[income]],0)</f>
        <v>0</v>
      </c>
      <c r="CH68" s="7">
        <f t="shared" ca="1" si="23"/>
        <v>1</v>
      </c>
      <c r="CI68" s="8"/>
      <c r="CK68" s="7">
        <f ca="1">IF(Table1[[#This Row],[Net worth of person ($)]]&gt;$CM$3,Table1[[#This Row],[age]],0)</f>
        <v>39</v>
      </c>
      <c r="CL68" s="8"/>
    </row>
    <row r="69" spans="2:90" x14ac:dyDescent="0.3">
      <c r="B69">
        <f t="shared" ca="1" si="2"/>
        <v>1</v>
      </c>
      <c r="C69" t="str">
        <f t="shared" ca="1" si="3"/>
        <v>men</v>
      </c>
      <c r="D69">
        <f t="shared" ca="1" si="4"/>
        <v>27</v>
      </c>
      <c r="E69">
        <f t="shared" ca="1" si="5"/>
        <v>6</v>
      </c>
      <c r="F69" t="str">
        <f t="shared" ca="1" si="6"/>
        <v>agriculture</v>
      </c>
      <c r="G69">
        <f t="shared" ca="1" si="7"/>
        <v>4</v>
      </c>
      <c r="H69" t="str">
        <f t="shared" ca="1" si="8"/>
        <v>technical</v>
      </c>
      <c r="I69">
        <f t="shared" ca="1" si="9"/>
        <v>3</v>
      </c>
      <c r="J69">
        <f t="shared" ca="1" si="0"/>
        <v>2</v>
      </c>
      <c r="K69">
        <f t="shared" ca="1" si="10"/>
        <v>34781</v>
      </c>
      <c r="L69">
        <f t="shared" ca="1" si="11"/>
        <v>2</v>
      </c>
      <c r="M69" t="str">
        <f t="shared" ca="1" si="12"/>
        <v>BC</v>
      </c>
      <c r="N69">
        <f t="shared" ca="1" si="24"/>
        <v>173905</v>
      </c>
      <c r="O69">
        <f t="shared" ca="1" si="14"/>
        <v>78602.251944244985</v>
      </c>
      <c r="P69">
        <f t="shared" ca="1" si="25"/>
        <v>40375.305021097571</v>
      </c>
      <c r="Q69">
        <f t="shared" ca="1" si="16"/>
        <v>38861</v>
      </c>
      <c r="R69">
        <f t="shared" ca="1" si="26"/>
        <v>53874.897096200388</v>
      </c>
      <c r="S69">
        <f t="shared" ca="1" si="27"/>
        <v>23098.035009674317</v>
      </c>
      <c r="T69">
        <f t="shared" ca="1" si="28"/>
        <v>237378.34003077188</v>
      </c>
      <c r="U69">
        <f t="shared" ca="1" si="29"/>
        <v>171338.14904044537</v>
      </c>
      <c r="V69">
        <f t="shared" ca="1" si="30"/>
        <v>66040.190990326519</v>
      </c>
      <c r="X69" s="3">
        <f ca="1">IF(Table1[[#This Row],[gender]]="men",1,0)</f>
        <v>1</v>
      </c>
      <c r="Y69" s="3">
        <f ca="1">IF(Table1[[#This Row],[gender]]="women",1,0)</f>
        <v>0</v>
      </c>
      <c r="Z69" s="3"/>
      <c r="AA69" s="3"/>
      <c r="AB69" s="3"/>
      <c r="AC69" s="3"/>
      <c r="AD69" s="3"/>
      <c r="AE69" s="3"/>
      <c r="AF69" s="3"/>
      <c r="AG69" s="3"/>
      <c r="AH69" s="3"/>
      <c r="AJ69" s="17"/>
      <c r="AL69" s="7">
        <f ca="1">IF(Table1[[#This Row],[field of work]]="health",1,0)</f>
        <v>0</v>
      </c>
      <c r="AM69">
        <f ca="1">IF(Table1[[#This Row],[field of work]]="general work ",1,0)</f>
        <v>0</v>
      </c>
      <c r="AN69">
        <f ca="1">IF(Table1[[#This Row],[field of work]]="agriculture",1,0)</f>
        <v>1</v>
      </c>
      <c r="AO69">
        <f ca="1">IF(Table1[[#This Row],[field of work]]="teaching",1,0)</f>
        <v>0</v>
      </c>
      <c r="AP69">
        <f ca="1">IF(Table1[[#This Row],[field of work]]="IT",1,0)</f>
        <v>0</v>
      </c>
      <c r="AQ69" s="8">
        <f ca="1">IF(Table1[[#This Row],[field of work]]="construction",1,0)</f>
        <v>0</v>
      </c>
      <c r="AS69" s="7"/>
      <c r="AX69" s="8"/>
      <c r="AZ69" s="7"/>
      <c r="BA69" s="8"/>
      <c r="BB69" s="105">
        <f ca="1">Table1[[#This Row],[Cars Value ]]/Table1[[#This Row],[cars]]</f>
        <v>20187.652510548785</v>
      </c>
      <c r="BC69" s="8"/>
      <c r="BD69" s="7">
        <f ca="1">IF(Table1[Values of debts]&gt;$BE$6,1,0)</f>
        <v>1</v>
      </c>
      <c r="BE69" s="8"/>
      <c r="BF69" s="17"/>
      <c r="BG69" s="20">
        <f ca="1">Table1[[#This Row],[mortage left]]/Table1[[#This Row],[value of house]]</f>
        <v>0.45198385293260679</v>
      </c>
      <c r="BH69">
        <f t="shared" ca="1" si="22"/>
        <v>1</v>
      </c>
      <c r="BI69" s="8"/>
      <c r="BJ69" s="17"/>
      <c r="BL69" s="7">
        <f ca="1">IF(Table1[Area]="Alberta",Table1[income],0)</f>
        <v>0</v>
      </c>
      <c r="BM69">
        <f ca="1">IF(Table1[Area]="Quebec",Table1[income],0)</f>
        <v>0</v>
      </c>
      <c r="BN69">
        <f ca="1">IF(Table1[[#This Row],[Area]]="BC",Table1[[#This Row],[income]],0)</f>
        <v>34781</v>
      </c>
      <c r="BO69">
        <f ca="1">IF(Table1[[#This Row],[Area]]="Northwest Ter",Table1[[#This Row],[income]],0)</f>
        <v>0</v>
      </c>
      <c r="BP69">
        <f ca="1">IF(Table1[[#This Row],[Area]]="Newfounland",Table1[[#This Row],[income]],0)</f>
        <v>0</v>
      </c>
      <c r="BQ69">
        <f ca="1">IF(Table1[[#This Row],[Area]]="Manitoba",Table1[[#This Row],[income]],0)</f>
        <v>0</v>
      </c>
      <c r="BR69">
        <f ca="1">IF(Table1[[#This Row],[Area]]="New bruncwick",Table1[[#This Row],[income]],0)</f>
        <v>0</v>
      </c>
      <c r="BS69">
        <f ca="1">IF(Table1[[#This Row],[Area]]="Nunavut",Table1[[#This Row],[income]],0)</f>
        <v>0</v>
      </c>
      <c r="BT69">
        <f ca="1">IF(Table1[[#This Row],[Area]]="Ontario",Table1[[#This Row],[income]],0)</f>
        <v>0</v>
      </c>
      <c r="BU69">
        <f ca="1">IF(Table1[[#This Row],[Area]]="yukon",Table1[[#This Row],[income]],0)</f>
        <v>0</v>
      </c>
      <c r="BV69">
        <f ca="1">IF(Table1[[#This Row],[Area]]="Prince edward Island",Table1[[#This Row],[income]],0)</f>
        <v>0</v>
      </c>
      <c r="BW69">
        <f ca="1">IF(Table1[[#This Row],[Area]]="Saskatchewan",Table1[[#This Row],[income]],0)</f>
        <v>0</v>
      </c>
      <c r="BX69" s="8">
        <f ca="1">IF(Table1[[#This Row],[Area]]="Nova scotia",Table1[[#This Row],[income]],0)</f>
        <v>0</v>
      </c>
      <c r="BZ69" s="7">
        <f ca="1">IF(Table1[field of work]="health",Table1[income],0)</f>
        <v>0</v>
      </c>
      <c r="CA69">
        <f ca="1">IF(Table1[field of work]="agriculture",Table1[income],0)</f>
        <v>34781</v>
      </c>
      <c r="CB69">
        <f ca="1">IF(Table1[[#This Row],[field of work]]="teaching",Table1[[#This Row],[income]],0)</f>
        <v>0</v>
      </c>
      <c r="CC69">
        <f ca="1">IF(Table1[[#This Row],[field of work]]="IT",Table1[[#This Row],[income]],0)</f>
        <v>0</v>
      </c>
      <c r="CD69">
        <f ca="1">IF(Table1[[#This Row],[field of work]]="construction",Table1[[#This Row],[income]],0)</f>
        <v>0</v>
      </c>
      <c r="CE69" s="8">
        <f ca="1">IF(Table1[[#This Row],[field of work]]="general work ",Table1[[#This Row],[income]],0)</f>
        <v>0</v>
      </c>
      <c r="CH69" s="7">
        <f t="shared" ca="1" si="23"/>
        <v>1</v>
      </c>
      <c r="CI69" s="8"/>
      <c r="CK69" s="7">
        <f ca="1">IF(Table1[[#This Row],[Net worth of person ($)]]&gt;$CM$3,Table1[[#This Row],[age]],0)</f>
        <v>27</v>
      </c>
      <c r="CL69" s="8"/>
    </row>
    <row r="70" spans="2:90" x14ac:dyDescent="0.3">
      <c r="B70">
        <f t="shared" ca="1" si="2"/>
        <v>1</v>
      </c>
      <c r="C70" t="str">
        <f t="shared" ca="1" si="3"/>
        <v>men</v>
      </c>
      <c r="D70">
        <f t="shared" ca="1" si="4"/>
        <v>43</v>
      </c>
      <c r="E70">
        <f t="shared" ca="1" si="5"/>
        <v>6</v>
      </c>
      <c r="F70" t="str">
        <f t="shared" ca="1" si="6"/>
        <v>agriculture</v>
      </c>
      <c r="G70">
        <f t="shared" ca="1" si="7"/>
        <v>6</v>
      </c>
      <c r="H70" t="str">
        <f t="shared" ca="1" si="8"/>
        <v>Other</v>
      </c>
      <c r="I70">
        <f t="shared" ca="1" si="9"/>
        <v>3</v>
      </c>
      <c r="J70">
        <f t="shared" ca="1" si="0"/>
        <v>1</v>
      </c>
      <c r="K70">
        <f t="shared" ca="1" si="10"/>
        <v>68001</v>
      </c>
      <c r="L70">
        <f t="shared" ca="1" si="11"/>
        <v>6</v>
      </c>
      <c r="M70" t="str">
        <f t="shared" ca="1" si="12"/>
        <v>Saskatchewan</v>
      </c>
      <c r="N70">
        <f t="shared" ca="1" si="24"/>
        <v>204003</v>
      </c>
      <c r="O70">
        <f t="shared" ca="1" si="14"/>
        <v>187181.81162291576</v>
      </c>
      <c r="P70">
        <f t="shared" ca="1" si="25"/>
        <v>54535.964751359963</v>
      </c>
      <c r="Q70">
        <f t="shared" ca="1" si="16"/>
        <v>36878</v>
      </c>
      <c r="R70">
        <f t="shared" ca="1" si="26"/>
        <v>95621.884715475666</v>
      </c>
      <c r="S70">
        <f t="shared" ca="1" si="27"/>
        <v>88404.397864431012</v>
      </c>
      <c r="T70">
        <f t="shared" ca="1" si="28"/>
        <v>346943.36261579097</v>
      </c>
      <c r="U70">
        <f t="shared" ca="1" si="29"/>
        <v>319681.6963383914</v>
      </c>
      <c r="V70">
        <f t="shared" ca="1" si="30"/>
        <v>27261.666277399578</v>
      </c>
      <c r="X70" s="3">
        <f ca="1">IF(Table1[[#This Row],[gender]]="men",1,0)</f>
        <v>1</v>
      </c>
      <c r="Y70" s="3">
        <f ca="1">IF(Table1[[#This Row],[gender]]="women",1,0)</f>
        <v>0</v>
      </c>
      <c r="Z70" s="3"/>
      <c r="AA70" s="3"/>
      <c r="AB70" s="3"/>
      <c r="AC70" s="3"/>
      <c r="AD70" s="3"/>
      <c r="AE70" s="3"/>
      <c r="AF70" s="3"/>
      <c r="AG70" s="3"/>
      <c r="AH70" s="3"/>
      <c r="AJ70" s="17"/>
      <c r="AL70" s="7">
        <f ca="1">IF(Table1[[#This Row],[field of work]]="health",1,0)</f>
        <v>0</v>
      </c>
      <c r="AM70">
        <f ca="1">IF(Table1[[#This Row],[field of work]]="general work ",1,0)</f>
        <v>0</v>
      </c>
      <c r="AN70">
        <f ca="1">IF(Table1[[#This Row],[field of work]]="agriculture",1,0)</f>
        <v>1</v>
      </c>
      <c r="AO70">
        <f ca="1">IF(Table1[[#This Row],[field of work]]="teaching",1,0)</f>
        <v>0</v>
      </c>
      <c r="AP70">
        <f ca="1">IF(Table1[[#This Row],[field of work]]="IT",1,0)</f>
        <v>0</v>
      </c>
      <c r="AQ70" s="8">
        <f ca="1">IF(Table1[[#This Row],[field of work]]="construction",1,0)</f>
        <v>0</v>
      </c>
      <c r="AS70" s="7"/>
      <c r="AX70" s="8"/>
      <c r="AZ70" s="7"/>
      <c r="BA70" s="8"/>
      <c r="BB70" s="105">
        <f ca="1">Table1[[#This Row],[Cars Value ]]/Table1[[#This Row],[cars]]</f>
        <v>54535.964751359963</v>
      </c>
      <c r="BC70" s="8"/>
      <c r="BD70" s="7">
        <f ca="1">IF(Table1[Values of debts]&gt;$BE$6,1,0)</f>
        <v>1</v>
      </c>
      <c r="BE70" s="8"/>
      <c r="BF70" s="17"/>
      <c r="BG70" s="20">
        <f ca="1">Table1[[#This Row],[mortage left]]/Table1[[#This Row],[value of house]]</f>
        <v>0.91754440681223193</v>
      </c>
      <c r="BH70">
        <f t="shared" ca="1" si="22"/>
        <v>0</v>
      </c>
      <c r="BI70" s="8"/>
      <c r="BJ70" s="17"/>
      <c r="BL70" s="7">
        <f ca="1">IF(Table1[Area]="Alberta",Table1[income],0)</f>
        <v>0</v>
      </c>
      <c r="BM70">
        <f ca="1">IF(Table1[Area]="Quebec",Table1[income],0)</f>
        <v>0</v>
      </c>
      <c r="BN70">
        <f ca="1">IF(Table1[[#This Row],[Area]]="BC",Table1[[#This Row],[income]],0)</f>
        <v>0</v>
      </c>
      <c r="BO70">
        <f ca="1">IF(Table1[[#This Row],[Area]]="Northwest Ter",Table1[[#This Row],[income]],0)</f>
        <v>0</v>
      </c>
      <c r="BP70">
        <f ca="1">IF(Table1[[#This Row],[Area]]="Newfounland",Table1[[#This Row],[income]],0)</f>
        <v>0</v>
      </c>
      <c r="BQ70">
        <f ca="1">IF(Table1[[#This Row],[Area]]="Manitoba",Table1[[#This Row],[income]],0)</f>
        <v>0</v>
      </c>
      <c r="BR70">
        <f ca="1">IF(Table1[[#This Row],[Area]]="New bruncwick",Table1[[#This Row],[income]],0)</f>
        <v>0</v>
      </c>
      <c r="BS70">
        <f ca="1">IF(Table1[[#This Row],[Area]]="Nunavut",Table1[[#This Row],[income]],0)</f>
        <v>0</v>
      </c>
      <c r="BT70">
        <f ca="1">IF(Table1[[#This Row],[Area]]="Ontario",Table1[[#This Row],[income]],0)</f>
        <v>0</v>
      </c>
      <c r="BU70">
        <f ca="1">IF(Table1[[#This Row],[Area]]="yukon",Table1[[#This Row],[income]],0)</f>
        <v>0</v>
      </c>
      <c r="BV70">
        <f ca="1">IF(Table1[[#This Row],[Area]]="Prince edward Island",Table1[[#This Row],[income]],0)</f>
        <v>0</v>
      </c>
      <c r="BW70">
        <f ca="1">IF(Table1[[#This Row],[Area]]="Saskatchewan",Table1[[#This Row],[income]],0)</f>
        <v>68001</v>
      </c>
      <c r="BX70" s="8">
        <f ca="1">IF(Table1[[#This Row],[Area]]="Nova scotia",Table1[[#This Row],[income]],0)</f>
        <v>0</v>
      </c>
      <c r="BZ70" s="7">
        <f ca="1">IF(Table1[field of work]="health",Table1[income],0)</f>
        <v>0</v>
      </c>
      <c r="CA70">
        <f ca="1">IF(Table1[field of work]="agriculture",Table1[income],0)</f>
        <v>68001</v>
      </c>
      <c r="CB70">
        <f ca="1">IF(Table1[[#This Row],[field of work]]="teaching",Table1[[#This Row],[income]],0)</f>
        <v>0</v>
      </c>
      <c r="CC70">
        <f ca="1">IF(Table1[[#This Row],[field of work]]="IT",Table1[[#This Row],[income]],0)</f>
        <v>0</v>
      </c>
      <c r="CD70">
        <f ca="1">IF(Table1[[#This Row],[field of work]]="construction",Table1[[#This Row],[income]],0)</f>
        <v>0</v>
      </c>
      <c r="CE70" s="8">
        <f ca="1">IF(Table1[[#This Row],[field of work]]="general work ",Table1[[#This Row],[income]],0)</f>
        <v>0</v>
      </c>
      <c r="CH70" s="7">
        <f t="shared" ca="1" si="23"/>
        <v>1</v>
      </c>
      <c r="CI70" s="8"/>
      <c r="CK70" s="7">
        <f ca="1">IF(Table1[[#This Row],[Net worth of person ($)]]&gt;$CM$3,Table1[[#This Row],[age]],0)</f>
        <v>43</v>
      </c>
      <c r="CL70" s="8"/>
    </row>
    <row r="71" spans="2:90" x14ac:dyDescent="0.3">
      <c r="B71">
        <f t="shared" ca="1" si="2"/>
        <v>2</v>
      </c>
      <c r="C71" t="str">
        <f t="shared" ca="1" si="3"/>
        <v>women</v>
      </c>
      <c r="D71">
        <f t="shared" ca="1" si="4"/>
        <v>44</v>
      </c>
      <c r="E71">
        <f t="shared" ca="1" si="5"/>
        <v>3</v>
      </c>
      <c r="F71" t="str">
        <f t="shared" ca="1" si="6"/>
        <v>teaching</v>
      </c>
      <c r="G71">
        <f t="shared" ca="1" si="7"/>
        <v>1</v>
      </c>
      <c r="H71" t="str">
        <f t="shared" ca="1" si="8"/>
        <v>highschool</v>
      </c>
      <c r="I71">
        <f t="shared" ca="1" si="9"/>
        <v>3</v>
      </c>
      <c r="J71">
        <f t="shared" ref="J71:J134" ca="1" si="31">RANDBETWEEN(1,2)</f>
        <v>1</v>
      </c>
      <c r="K71">
        <f t="shared" ca="1" si="10"/>
        <v>81375</v>
      </c>
      <c r="L71">
        <f t="shared" ca="1" si="11"/>
        <v>4</v>
      </c>
      <c r="M71" t="str">
        <f t="shared" ca="1" si="12"/>
        <v>Alberta</v>
      </c>
      <c r="N71">
        <f t="shared" ca="1" si="24"/>
        <v>406875</v>
      </c>
      <c r="O71">
        <f t="shared" ca="1" si="14"/>
        <v>127149.58956664431</v>
      </c>
      <c r="P71">
        <f t="shared" ca="1" si="25"/>
        <v>64351.752125546554</v>
      </c>
      <c r="Q71">
        <f t="shared" ca="1" si="16"/>
        <v>37233</v>
      </c>
      <c r="R71">
        <f t="shared" ca="1" si="26"/>
        <v>69454.030087488834</v>
      </c>
      <c r="S71">
        <f t="shared" ca="1" si="27"/>
        <v>12188.882170651894</v>
      </c>
      <c r="T71">
        <f t="shared" ca="1" si="28"/>
        <v>483415.63429619849</v>
      </c>
      <c r="U71">
        <f t="shared" ca="1" si="29"/>
        <v>233836.61965413316</v>
      </c>
      <c r="V71">
        <f t="shared" ca="1" si="30"/>
        <v>249579.01464206533</v>
      </c>
      <c r="X71" s="3">
        <f ca="1">IF(Table1[[#This Row],[gender]]="men",1,0)</f>
        <v>0</v>
      </c>
      <c r="Y71" s="3">
        <f ca="1">IF(Table1[[#This Row],[gender]]="women",1,0)</f>
        <v>1</v>
      </c>
      <c r="Z71" s="3"/>
      <c r="AA71" s="3"/>
      <c r="AB71" s="3"/>
      <c r="AC71" s="3"/>
      <c r="AD71" s="3"/>
      <c r="AE71" s="3"/>
      <c r="AF71" s="3"/>
      <c r="AG71" s="3"/>
      <c r="AH71" s="3"/>
      <c r="AJ71" s="17"/>
      <c r="AL71" s="7">
        <f ca="1">IF(Table1[[#This Row],[field of work]]="health",1,0)</f>
        <v>0</v>
      </c>
      <c r="AM71">
        <f ca="1">IF(Table1[[#This Row],[field of work]]="general work ",1,0)</f>
        <v>0</v>
      </c>
      <c r="AN71">
        <f ca="1">IF(Table1[[#This Row],[field of work]]="agriculture",1,0)</f>
        <v>0</v>
      </c>
      <c r="AO71">
        <f ca="1">IF(Table1[[#This Row],[field of work]]="teaching",1,0)</f>
        <v>1</v>
      </c>
      <c r="AP71">
        <f ca="1">IF(Table1[[#This Row],[field of work]]="IT",1,0)</f>
        <v>0</v>
      </c>
      <c r="AQ71" s="8">
        <f ca="1">IF(Table1[[#This Row],[field of work]]="construction",1,0)</f>
        <v>0</v>
      </c>
      <c r="AS71" s="7"/>
      <c r="AX71" s="8"/>
      <c r="AZ71" s="7"/>
      <c r="BA71" s="8"/>
      <c r="BB71" s="105">
        <f ca="1">Table1[[#This Row],[Cars Value ]]/Table1[[#This Row],[cars]]</f>
        <v>64351.752125546554</v>
      </c>
      <c r="BC71" s="8"/>
      <c r="BD71" s="7">
        <f ca="1">IF(Table1[Values of debts]&gt;$BE$6,1,0)</f>
        <v>1</v>
      </c>
      <c r="BE71" s="8"/>
      <c r="BF71" s="17"/>
      <c r="BG71" s="20">
        <f ca="1">Table1[[#This Row],[mortage left]]/Table1[[#This Row],[value of house]]</f>
        <v>0.31250283150020108</v>
      </c>
      <c r="BH71">
        <f t="shared" ca="1" si="22"/>
        <v>1</v>
      </c>
      <c r="BI71" s="8"/>
      <c r="BJ71" s="17"/>
      <c r="BL71" s="7">
        <f ca="1">IF(Table1[Area]="Alberta",Table1[income],0)</f>
        <v>81375</v>
      </c>
      <c r="BM71">
        <f ca="1">IF(Table1[Area]="Quebec",Table1[income],0)</f>
        <v>0</v>
      </c>
      <c r="BN71">
        <f ca="1">IF(Table1[[#This Row],[Area]]="BC",Table1[[#This Row],[income]],0)</f>
        <v>0</v>
      </c>
      <c r="BO71">
        <f ca="1">IF(Table1[[#This Row],[Area]]="Northwest Ter",Table1[[#This Row],[income]],0)</f>
        <v>0</v>
      </c>
      <c r="BP71">
        <f ca="1">IF(Table1[[#This Row],[Area]]="Newfounland",Table1[[#This Row],[income]],0)</f>
        <v>0</v>
      </c>
      <c r="BQ71">
        <f ca="1">IF(Table1[[#This Row],[Area]]="Manitoba",Table1[[#This Row],[income]],0)</f>
        <v>0</v>
      </c>
      <c r="BR71">
        <f ca="1">IF(Table1[[#This Row],[Area]]="New bruncwick",Table1[[#This Row],[income]],0)</f>
        <v>0</v>
      </c>
      <c r="BS71">
        <f ca="1">IF(Table1[[#This Row],[Area]]="Nunavut",Table1[[#This Row],[income]],0)</f>
        <v>0</v>
      </c>
      <c r="BT71">
        <f ca="1">IF(Table1[[#This Row],[Area]]="Ontario",Table1[[#This Row],[income]],0)</f>
        <v>0</v>
      </c>
      <c r="BU71">
        <f ca="1">IF(Table1[[#This Row],[Area]]="yukon",Table1[[#This Row],[income]],0)</f>
        <v>0</v>
      </c>
      <c r="BV71">
        <f ca="1">IF(Table1[[#This Row],[Area]]="Prince edward Island",Table1[[#This Row],[income]],0)</f>
        <v>0</v>
      </c>
      <c r="BW71">
        <f ca="1">IF(Table1[[#This Row],[Area]]="Saskatchewan",Table1[[#This Row],[income]],0)</f>
        <v>0</v>
      </c>
      <c r="BX71" s="8">
        <f ca="1">IF(Table1[[#This Row],[Area]]="Nova scotia",Table1[[#This Row],[income]],0)</f>
        <v>0</v>
      </c>
      <c r="BZ71" s="7">
        <f ca="1">IF(Table1[field of work]="health",Table1[income],0)</f>
        <v>0</v>
      </c>
      <c r="CA71">
        <f ca="1">IF(Table1[field of work]="agriculture",Table1[income],0)</f>
        <v>0</v>
      </c>
      <c r="CB71">
        <f ca="1">IF(Table1[[#This Row],[field of work]]="teaching",Table1[[#This Row],[income]],0)</f>
        <v>81375</v>
      </c>
      <c r="CC71">
        <f ca="1">IF(Table1[[#This Row],[field of work]]="IT",Table1[[#This Row],[income]],0)</f>
        <v>0</v>
      </c>
      <c r="CD71">
        <f ca="1">IF(Table1[[#This Row],[field of work]]="construction",Table1[[#This Row],[income]],0)</f>
        <v>0</v>
      </c>
      <c r="CE71" s="8">
        <f ca="1">IF(Table1[[#This Row],[field of work]]="general work ",Table1[[#This Row],[income]],0)</f>
        <v>0</v>
      </c>
      <c r="CH71" s="7">
        <f t="shared" ca="1" si="23"/>
        <v>1</v>
      </c>
      <c r="CI71" s="8"/>
      <c r="CK71" s="7">
        <f ca="1">IF(Table1[[#This Row],[Net worth of person ($)]]&gt;$CM$3,Table1[[#This Row],[age]],0)</f>
        <v>44</v>
      </c>
      <c r="CL71" s="8"/>
    </row>
    <row r="72" spans="2:90" x14ac:dyDescent="0.3">
      <c r="B72">
        <f t="shared" ref="B72:B135" ca="1" si="32">RANDBETWEEN(1,2)</f>
        <v>1</v>
      </c>
      <c r="C72" t="str">
        <f t="shared" ref="C72:C135" ca="1" si="33">IF(B72=1,"men","women")</f>
        <v>men</v>
      </c>
      <c r="D72">
        <f t="shared" ref="D72:D135" ca="1" si="34">RANDBETWEEN(25,45)</f>
        <v>27</v>
      </c>
      <c r="E72">
        <f t="shared" ref="E72:E135" ca="1" si="35">RANDBETWEEN(1,6)</f>
        <v>6</v>
      </c>
      <c r="F72" t="str">
        <f t="shared" ref="F72:F135" ca="1" si="36">VLOOKUP(E72,$Z$5:$AA$11,2)</f>
        <v>agriculture</v>
      </c>
      <c r="G72">
        <f t="shared" ref="G72:G135" ca="1" si="37">RANDBETWEEN(1,6)</f>
        <v>1</v>
      </c>
      <c r="H72" t="str">
        <f t="shared" ref="H72:H135" ca="1" si="38">VLOOKUP(G72,$AB$5:$AC$10,2)</f>
        <v>highschool</v>
      </c>
      <c r="I72">
        <f t="shared" ref="I72:I135" ca="1" si="39">RANDBETWEEN(0,4)</f>
        <v>1</v>
      </c>
      <c r="J72">
        <f t="shared" ca="1" si="31"/>
        <v>2</v>
      </c>
      <c r="K72">
        <f t="shared" ref="K72:K135" ca="1" si="40">RANDBETWEEN(25000,90000)</f>
        <v>43191</v>
      </c>
      <c r="L72">
        <f t="shared" ref="L72:L135" ca="1" si="41">RANDBETWEEN(1,14)</f>
        <v>4</v>
      </c>
      <c r="M72" t="str">
        <f t="shared" ref="M72:M135" ca="1" si="42">VLOOKUP(L72,$AD$6:$AF$18,2)</f>
        <v>Alberta</v>
      </c>
      <c r="N72">
        <f t="shared" ca="1" si="24"/>
        <v>172764</v>
      </c>
      <c r="O72">
        <f t="shared" ref="O72:O135" ca="1" si="43">RAND()*N72</f>
        <v>162259.87702354035</v>
      </c>
      <c r="P72">
        <f t="shared" ca="1" si="25"/>
        <v>28988.632032937374</v>
      </c>
      <c r="Q72">
        <f t="shared" ref="Q72:Q135" ca="1" si="44">RANDBETWEEN(0,P72)</f>
        <v>6476</v>
      </c>
      <c r="R72">
        <f t="shared" ca="1" si="26"/>
        <v>73377.06028320716</v>
      </c>
      <c r="S72">
        <f t="shared" ca="1" si="27"/>
        <v>36667.7394056302</v>
      </c>
      <c r="T72">
        <f t="shared" ca="1" si="28"/>
        <v>238420.37143856758</v>
      </c>
      <c r="U72">
        <f t="shared" ca="1" si="29"/>
        <v>242112.93730674751</v>
      </c>
      <c r="V72">
        <f t="shared" ca="1" si="30"/>
        <v>-3692.565868179925</v>
      </c>
      <c r="X72" s="3">
        <f ca="1">IF(Table1[[#This Row],[gender]]="men",1,0)</f>
        <v>1</v>
      </c>
      <c r="Y72" s="3">
        <f ca="1">IF(Table1[[#This Row],[gender]]="women",1,0)</f>
        <v>0</v>
      </c>
      <c r="Z72" s="3"/>
      <c r="AA72" s="3"/>
      <c r="AB72" s="3"/>
      <c r="AC72" s="3"/>
      <c r="AD72" s="3"/>
      <c r="AE72" s="3"/>
      <c r="AF72" s="3"/>
      <c r="AG72" s="3"/>
      <c r="AH72" s="3"/>
      <c r="AJ72" s="17"/>
      <c r="AL72" s="7">
        <f ca="1">IF(Table1[[#This Row],[field of work]]="health",1,0)</f>
        <v>0</v>
      </c>
      <c r="AM72">
        <f ca="1">IF(Table1[[#This Row],[field of work]]="general work ",1,0)</f>
        <v>0</v>
      </c>
      <c r="AN72">
        <f ca="1">IF(Table1[[#This Row],[field of work]]="agriculture",1,0)</f>
        <v>1</v>
      </c>
      <c r="AO72">
        <f ca="1">IF(Table1[[#This Row],[field of work]]="teaching",1,0)</f>
        <v>0</v>
      </c>
      <c r="AP72">
        <f ca="1">IF(Table1[[#This Row],[field of work]]="IT",1,0)</f>
        <v>0</v>
      </c>
      <c r="AQ72" s="8">
        <f ca="1">IF(Table1[[#This Row],[field of work]]="construction",1,0)</f>
        <v>0</v>
      </c>
      <c r="AS72" s="7"/>
      <c r="AX72" s="8"/>
      <c r="AZ72" s="7"/>
      <c r="BA72" s="8"/>
      <c r="BB72" s="105">
        <f ca="1">Table1[[#This Row],[Cars Value ]]/Table1[[#This Row],[cars]]</f>
        <v>14494.316016468687</v>
      </c>
      <c r="BC72" s="8"/>
      <c r="BD72" s="7">
        <f ca="1">IF(Table1[Values of debts]&gt;$BE$6,1,0)</f>
        <v>1</v>
      </c>
      <c r="BE72" s="8"/>
      <c r="BF72" s="17"/>
      <c r="BG72" s="20">
        <f ca="1">Table1[[#This Row],[mortage left]]/Table1[[#This Row],[value of house]]</f>
        <v>0.93919958454041552</v>
      </c>
      <c r="BH72">
        <f t="shared" ref="BH72:BH135" ca="1" si="45">IF(BG72&lt;$BI$6,1,0)</f>
        <v>0</v>
      </c>
      <c r="BI72" s="8"/>
      <c r="BJ72" s="17"/>
      <c r="BL72" s="7">
        <f ca="1">IF(Table1[Area]="Alberta",Table1[income],0)</f>
        <v>43191</v>
      </c>
      <c r="BM72">
        <f ca="1">IF(Table1[Area]="Quebec",Table1[income],0)</f>
        <v>0</v>
      </c>
      <c r="BN72">
        <f ca="1">IF(Table1[[#This Row],[Area]]="BC",Table1[[#This Row],[income]],0)</f>
        <v>0</v>
      </c>
      <c r="BO72">
        <f ca="1">IF(Table1[[#This Row],[Area]]="Northwest Ter",Table1[[#This Row],[income]],0)</f>
        <v>0</v>
      </c>
      <c r="BP72">
        <f ca="1">IF(Table1[[#This Row],[Area]]="Newfounland",Table1[[#This Row],[income]],0)</f>
        <v>0</v>
      </c>
      <c r="BQ72">
        <f ca="1">IF(Table1[[#This Row],[Area]]="Manitoba",Table1[[#This Row],[income]],0)</f>
        <v>0</v>
      </c>
      <c r="BR72">
        <f ca="1">IF(Table1[[#This Row],[Area]]="New bruncwick",Table1[[#This Row],[income]],0)</f>
        <v>0</v>
      </c>
      <c r="BS72">
        <f ca="1">IF(Table1[[#This Row],[Area]]="Nunavut",Table1[[#This Row],[income]],0)</f>
        <v>0</v>
      </c>
      <c r="BT72">
        <f ca="1">IF(Table1[[#This Row],[Area]]="Ontario",Table1[[#This Row],[income]],0)</f>
        <v>0</v>
      </c>
      <c r="BU72">
        <f ca="1">IF(Table1[[#This Row],[Area]]="yukon",Table1[[#This Row],[income]],0)</f>
        <v>0</v>
      </c>
      <c r="BV72">
        <f ca="1">IF(Table1[[#This Row],[Area]]="Prince edward Island",Table1[[#This Row],[income]],0)</f>
        <v>0</v>
      </c>
      <c r="BW72">
        <f ca="1">IF(Table1[[#This Row],[Area]]="Saskatchewan",Table1[[#This Row],[income]],0)</f>
        <v>0</v>
      </c>
      <c r="BX72" s="8">
        <f ca="1">IF(Table1[[#This Row],[Area]]="Nova scotia",Table1[[#This Row],[income]],0)</f>
        <v>0</v>
      </c>
      <c r="BZ72" s="7">
        <f ca="1">IF(Table1[field of work]="health",Table1[income],0)</f>
        <v>0</v>
      </c>
      <c r="CA72">
        <f ca="1">IF(Table1[field of work]="agriculture",Table1[income],0)</f>
        <v>43191</v>
      </c>
      <c r="CB72">
        <f ca="1">IF(Table1[[#This Row],[field of work]]="teaching",Table1[[#This Row],[income]],0)</f>
        <v>0</v>
      </c>
      <c r="CC72">
        <f ca="1">IF(Table1[[#This Row],[field of work]]="IT",Table1[[#This Row],[income]],0)</f>
        <v>0</v>
      </c>
      <c r="CD72">
        <f ca="1">IF(Table1[[#This Row],[field of work]]="construction",Table1[[#This Row],[income]],0)</f>
        <v>0</v>
      </c>
      <c r="CE72" s="8">
        <f ca="1">IF(Table1[[#This Row],[field of work]]="general work ",Table1[[#This Row],[income]],0)</f>
        <v>0</v>
      </c>
      <c r="CH72" s="7">
        <f t="shared" ref="CH72:CH135" ca="1" si="46">IF(U72&gt;K72,1,0)</f>
        <v>1</v>
      </c>
      <c r="CI72" s="8"/>
      <c r="CK72" s="7">
        <f ca="1">IF(Table1[[#This Row],[Net worth of person ($)]]&gt;$CM$3,Table1[[#This Row],[age]],0)</f>
        <v>0</v>
      </c>
      <c r="CL72" s="8"/>
    </row>
    <row r="73" spans="2:90" x14ac:dyDescent="0.3">
      <c r="B73">
        <f t="shared" ca="1" si="32"/>
        <v>2</v>
      </c>
      <c r="C73" t="str">
        <f t="shared" ca="1" si="33"/>
        <v>women</v>
      </c>
      <c r="D73">
        <f t="shared" ca="1" si="34"/>
        <v>30</v>
      </c>
      <c r="E73">
        <f t="shared" ca="1" si="35"/>
        <v>4</v>
      </c>
      <c r="F73" t="str">
        <f t="shared" ca="1" si="36"/>
        <v>IT</v>
      </c>
      <c r="G73">
        <f t="shared" ca="1" si="37"/>
        <v>5</v>
      </c>
      <c r="H73" t="str">
        <f t="shared" ca="1" si="38"/>
        <v>Other</v>
      </c>
      <c r="I73">
        <f t="shared" ca="1" si="39"/>
        <v>1</v>
      </c>
      <c r="J73">
        <f t="shared" ca="1" si="31"/>
        <v>2</v>
      </c>
      <c r="K73">
        <f t="shared" ca="1" si="40"/>
        <v>44240</v>
      </c>
      <c r="L73">
        <f t="shared" ca="1" si="41"/>
        <v>1</v>
      </c>
      <c r="M73" t="str">
        <f t="shared" ca="1" si="42"/>
        <v>yukon</v>
      </c>
      <c r="N73">
        <f t="shared" ca="1" si="24"/>
        <v>132720</v>
      </c>
      <c r="O73">
        <f t="shared" ca="1" si="43"/>
        <v>6415.3397168634629</v>
      </c>
      <c r="P73">
        <f t="shared" ca="1" si="25"/>
        <v>84427.991416232733</v>
      </c>
      <c r="Q73">
        <f t="shared" ca="1" si="44"/>
        <v>23961</v>
      </c>
      <c r="R73">
        <f t="shared" ca="1" si="26"/>
        <v>41779.28143195172</v>
      </c>
      <c r="S73">
        <f t="shared" ca="1" si="27"/>
        <v>8848.8493576267865</v>
      </c>
      <c r="T73">
        <f t="shared" ca="1" si="28"/>
        <v>225996.8407738595</v>
      </c>
      <c r="U73">
        <f t="shared" ca="1" si="29"/>
        <v>72155.621148815175</v>
      </c>
      <c r="V73">
        <f t="shared" ca="1" si="30"/>
        <v>153841.21962504432</v>
      </c>
      <c r="X73" s="3">
        <f ca="1">IF(Table1[[#This Row],[gender]]="men",1,0)</f>
        <v>0</v>
      </c>
      <c r="Y73" s="3">
        <f ca="1">IF(Table1[[#This Row],[gender]]="women",1,0)</f>
        <v>1</v>
      </c>
      <c r="Z73" s="3"/>
      <c r="AA73" s="3"/>
      <c r="AB73" s="3"/>
      <c r="AC73" s="3"/>
      <c r="AD73" s="3"/>
      <c r="AE73" s="3"/>
      <c r="AF73" s="3"/>
      <c r="AG73" s="3"/>
      <c r="AH73" s="3"/>
      <c r="AJ73" s="17"/>
      <c r="AL73" s="7">
        <f ca="1">IF(Table1[[#This Row],[field of work]]="health",1,0)</f>
        <v>0</v>
      </c>
      <c r="AM73">
        <f ca="1">IF(Table1[[#This Row],[field of work]]="general work ",1,0)</f>
        <v>0</v>
      </c>
      <c r="AN73">
        <f ca="1">IF(Table1[[#This Row],[field of work]]="agriculture",1,0)</f>
        <v>0</v>
      </c>
      <c r="AO73">
        <f ca="1">IF(Table1[[#This Row],[field of work]]="teaching",1,0)</f>
        <v>0</v>
      </c>
      <c r="AP73">
        <f ca="1">IF(Table1[[#This Row],[field of work]]="IT",1,0)</f>
        <v>1</v>
      </c>
      <c r="AQ73" s="8">
        <f ca="1">IF(Table1[[#This Row],[field of work]]="construction",1,0)</f>
        <v>0</v>
      </c>
      <c r="AS73" s="7"/>
      <c r="AX73" s="8"/>
      <c r="AZ73" s="7"/>
      <c r="BA73" s="8"/>
      <c r="BB73" s="105">
        <f ca="1">Table1[[#This Row],[Cars Value ]]/Table1[[#This Row],[cars]]</f>
        <v>42213.995708116367</v>
      </c>
      <c r="BC73" s="8"/>
      <c r="BD73" s="7">
        <f ca="1">IF(Table1[Values of debts]&gt;$BE$6,1,0)</f>
        <v>0</v>
      </c>
      <c r="BE73" s="8"/>
      <c r="BF73" s="17"/>
      <c r="BG73" s="20">
        <f ca="1">Table1[[#This Row],[mortage left]]/Table1[[#This Row],[value of house]]</f>
        <v>4.8337399916089985E-2</v>
      </c>
      <c r="BH73">
        <f t="shared" ca="1" si="45"/>
        <v>1</v>
      </c>
      <c r="BI73" s="8"/>
      <c r="BJ73" s="17"/>
      <c r="BL73" s="7">
        <f ca="1">IF(Table1[Area]="Alberta",Table1[income],0)</f>
        <v>0</v>
      </c>
      <c r="BM73">
        <f ca="1">IF(Table1[Area]="Quebec",Table1[income],0)</f>
        <v>0</v>
      </c>
      <c r="BN73">
        <f ca="1">IF(Table1[[#This Row],[Area]]="BC",Table1[[#This Row],[income]],0)</f>
        <v>0</v>
      </c>
      <c r="BO73">
        <f ca="1">IF(Table1[[#This Row],[Area]]="Northwest Ter",Table1[[#This Row],[income]],0)</f>
        <v>0</v>
      </c>
      <c r="BP73">
        <f ca="1">IF(Table1[[#This Row],[Area]]="Newfounland",Table1[[#This Row],[income]],0)</f>
        <v>0</v>
      </c>
      <c r="BQ73">
        <f ca="1">IF(Table1[[#This Row],[Area]]="Manitoba",Table1[[#This Row],[income]],0)</f>
        <v>0</v>
      </c>
      <c r="BR73">
        <f ca="1">IF(Table1[[#This Row],[Area]]="New bruncwick",Table1[[#This Row],[income]],0)</f>
        <v>0</v>
      </c>
      <c r="BS73">
        <f ca="1">IF(Table1[[#This Row],[Area]]="Nunavut",Table1[[#This Row],[income]],0)</f>
        <v>0</v>
      </c>
      <c r="BT73">
        <f ca="1">IF(Table1[[#This Row],[Area]]="Ontario",Table1[[#This Row],[income]],0)</f>
        <v>0</v>
      </c>
      <c r="BU73">
        <f ca="1">IF(Table1[[#This Row],[Area]]="yukon",Table1[[#This Row],[income]],0)</f>
        <v>44240</v>
      </c>
      <c r="BV73">
        <f ca="1">IF(Table1[[#This Row],[Area]]="Prince edward Island",Table1[[#This Row],[income]],0)</f>
        <v>0</v>
      </c>
      <c r="BW73">
        <f ca="1">IF(Table1[[#This Row],[Area]]="Saskatchewan",Table1[[#This Row],[income]],0)</f>
        <v>0</v>
      </c>
      <c r="BX73" s="8">
        <f ca="1">IF(Table1[[#This Row],[Area]]="Nova scotia",Table1[[#This Row],[income]],0)</f>
        <v>0</v>
      </c>
      <c r="BZ73" s="7">
        <f ca="1">IF(Table1[field of work]="health",Table1[income],0)</f>
        <v>0</v>
      </c>
      <c r="CA73">
        <f ca="1">IF(Table1[field of work]="agriculture",Table1[income],0)</f>
        <v>0</v>
      </c>
      <c r="CB73">
        <f ca="1">IF(Table1[[#This Row],[field of work]]="teaching",Table1[[#This Row],[income]],0)</f>
        <v>0</v>
      </c>
      <c r="CC73">
        <f ca="1">IF(Table1[[#This Row],[field of work]]="IT",Table1[[#This Row],[income]],0)</f>
        <v>44240</v>
      </c>
      <c r="CD73">
        <f ca="1">IF(Table1[[#This Row],[field of work]]="construction",Table1[[#This Row],[income]],0)</f>
        <v>0</v>
      </c>
      <c r="CE73" s="8">
        <f ca="1">IF(Table1[[#This Row],[field of work]]="general work ",Table1[[#This Row],[income]],0)</f>
        <v>0</v>
      </c>
      <c r="CH73" s="7">
        <f t="shared" ca="1" si="46"/>
        <v>1</v>
      </c>
      <c r="CI73" s="8"/>
      <c r="CK73" s="7">
        <f ca="1">IF(Table1[[#This Row],[Net worth of person ($)]]&gt;$CM$3,Table1[[#This Row],[age]],0)</f>
        <v>30</v>
      </c>
      <c r="CL73" s="8"/>
    </row>
    <row r="74" spans="2:90" x14ac:dyDescent="0.3">
      <c r="B74">
        <f t="shared" ca="1" si="32"/>
        <v>2</v>
      </c>
      <c r="C74" t="str">
        <f t="shared" ca="1" si="33"/>
        <v>women</v>
      </c>
      <c r="D74">
        <f t="shared" ca="1" si="34"/>
        <v>40</v>
      </c>
      <c r="E74">
        <f t="shared" ca="1" si="35"/>
        <v>4</v>
      </c>
      <c r="F74" t="str">
        <f t="shared" ca="1" si="36"/>
        <v>IT</v>
      </c>
      <c r="G74">
        <f t="shared" ca="1" si="37"/>
        <v>1</v>
      </c>
      <c r="H74" t="str">
        <f t="shared" ca="1" si="38"/>
        <v>highschool</v>
      </c>
      <c r="I74">
        <f t="shared" ca="1" si="39"/>
        <v>4</v>
      </c>
      <c r="J74">
        <f t="shared" ca="1" si="31"/>
        <v>1</v>
      </c>
      <c r="K74">
        <f t="shared" ca="1" si="40"/>
        <v>79171</v>
      </c>
      <c r="L74">
        <f t="shared" ca="1" si="41"/>
        <v>14</v>
      </c>
      <c r="M74" t="str">
        <f t="shared" ca="1" si="42"/>
        <v>Prince edward island</v>
      </c>
      <c r="N74">
        <f t="shared" ca="1" si="24"/>
        <v>237513</v>
      </c>
      <c r="O74">
        <f t="shared" ca="1" si="43"/>
        <v>195922.68750575281</v>
      </c>
      <c r="P74">
        <f t="shared" ca="1" si="25"/>
        <v>47114.855567457242</v>
      </c>
      <c r="Q74">
        <f t="shared" ca="1" si="44"/>
        <v>12812</v>
      </c>
      <c r="R74">
        <f t="shared" ca="1" si="26"/>
        <v>148286.9902131749</v>
      </c>
      <c r="S74">
        <f t="shared" ca="1" si="27"/>
        <v>85060.286204241856</v>
      </c>
      <c r="T74">
        <f t="shared" ca="1" si="28"/>
        <v>369688.14177169913</v>
      </c>
      <c r="U74">
        <f t="shared" ca="1" si="29"/>
        <v>357021.67771892773</v>
      </c>
      <c r="V74">
        <f t="shared" ca="1" si="30"/>
        <v>12666.464052771393</v>
      </c>
      <c r="X74" s="3">
        <f ca="1">IF(Table1[[#This Row],[gender]]="men",1,0)</f>
        <v>0</v>
      </c>
      <c r="Y74" s="3">
        <f ca="1">IF(Table1[[#This Row],[gender]]="women",1,0)</f>
        <v>1</v>
      </c>
      <c r="Z74" s="3"/>
      <c r="AA74" s="3"/>
      <c r="AB74" s="3"/>
      <c r="AC74" s="3"/>
      <c r="AD74" s="3"/>
      <c r="AE74" s="3"/>
      <c r="AF74" s="3"/>
      <c r="AG74" s="3"/>
      <c r="AH74" s="3"/>
      <c r="AJ74" s="17"/>
      <c r="AL74" s="7">
        <f ca="1">IF(Table1[[#This Row],[field of work]]="health",1,0)</f>
        <v>0</v>
      </c>
      <c r="AM74">
        <f ca="1">IF(Table1[[#This Row],[field of work]]="general work ",1,0)</f>
        <v>0</v>
      </c>
      <c r="AN74">
        <f ca="1">IF(Table1[[#This Row],[field of work]]="agriculture",1,0)</f>
        <v>0</v>
      </c>
      <c r="AO74">
        <f ca="1">IF(Table1[[#This Row],[field of work]]="teaching",1,0)</f>
        <v>0</v>
      </c>
      <c r="AP74">
        <f ca="1">IF(Table1[[#This Row],[field of work]]="IT",1,0)</f>
        <v>1</v>
      </c>
      <c r="AQ74" s="8">
        <f ca="1">IF(Table1[[#This Row],[field of work]]="construction",1,0)</f>
        <v>0</v>
      </c>
      <c r="AS74" s="7"/>
      <c r="AX74" s="8"/>
      <c r="AZ74" s="7"/>
      <c r="BA74" s="8"/>
      <c r="BB74" s="105">
        <f ca="1">Table1[[#This Row],[Cars Value ]]/Table1[[#This Row],[cars]]</f>
        <v>47114.855567457242</v>
      </c>
      <c r="BC74" s="8"/>
      <c r="BD74" s="7">
        <f ca="1">IF(Table1[Values of debts]&gt;$BE$6,1,0)</f>
        <v>1</v>
      </c>
      <c r="BE74" s="8"/>
      <c r="BF74" s="17"/>
      <c r="BG74" s="20">
        <f ca="1">Table1[[#This Row],[mortage left]]/Table1[[#This Row],[value of house]]</f>
        <v>0.82489247959376033</v>
      </c>
      <c r="BH74">
        <f t="shared" ca="1" si="45"/>
        <v>0</v>
      </c>
      <c r="BI74" s="8"/>
      <c r="BJ74" s="17"/>
      <c r="BL74" s="7">
        <f ca="1">IF(Table1[Area]="Alberta",Table1[income],0)</f>
        <v>0</v>
      </c>
      <c r="BM74">
        <f ca="1">IF(Table1[Area]="Quebec",Table1[income],0)</f>
        <v>0</v>
      </c>
      <c r="BN74">
        <f ca="1">IF(Table1[[#This Row],[Area]]="BC",Table1[[#This Row],[income]],0)</f>
        <v>0</v>
      </c>
      <c r="BO74">
        <f ca="1">IF(Table1[[#This Row],[Area]]="Northwest Ter",Table1[[#This Row],[income]],0)</f>
        <v>0</v>
      </c>
      <c r="BP74">
        <f ca="1">IF(Table1[[#This Row],[Area]]="Newfounland",Table1[[#This Row],[income]],0)</f>
        <v>0</v>
      </c>
      <c r="BQ74">
        <f ca="1">IF(Table1[[#This Row],[Area]]="Manitoba",Table1[[#This Row],[income]],0)</f>
        <v>0</v>
      </c>
      <c r="BR74">
        <f ca="1">IF(Table1[[#This Row],[Area]]="New bruncwick",Table1[[#This Row],[income]],0)</f>
        <v>0</v>
      </c>
      <c r="BS74">
        <f ca="1">IF(Table1[[#This Row],[Area]]="Nunavut",Table1[[#This Row],[income]],0)</f>
        <v>0</v>
      </c>
      <c r="BT74">
        <f ca="1">IF(Table1[[#This Row],[Area]]="Ontario",Table1[[#This Row],[income]],0)</f>
        <v>0</v>
      </c>
      <c r="BU74">
        <f ca="1">IF(Table1[[#This Row],[Area]]="yukon",Table1[[#This Row],[income]],0)</f>
        <v>0</v>
      </c>
      <c r="BV74">
        <f ca="1">IF(Table1[[#This Row],[Area]]="Prince edward Island",Table1[[#This Row],[income]],0)</f>
        <v>79171</v>
      </c>
      <c r="BW74">
        <f ca="1">IF(Table1[[#This Row],[Area]]="Saskatchewan",Table1[[#This Row],[income]],0)</f>
        <v>0</v>
      </c>
      <c r="BX74" s="8">
        <f ca="1">IF(Table1[[#This Row],[Area]]="Nova scotia",Table1[[#This Row],[income]],0)</f>
        <v>0</v>
      </c>
      <c r="BZ74" s="7">
        <f ca="1">IF(Table1[field of work]="health",Table1[income],0)</f>
        <v>0</v>
      </c>
      <c r="CA74">
        <f ca="1">IF(Table1[field of work]="agriculture",Table1[income],0)</f>
        <v>0</v>
      </c>
      <c r="CB74">
        <f ca="1">IF(Table1[[#This Row],[field of work]]="teaching",Table1[[#This Row],[income]],0)</f>
        <v>0</v>
      </c>
      <c r="CC74">
        <f ca="1">IF(Table1[[#This Row],[field of work]]="IT",Table1[[#This Row],[income]],0)</f>
        <v>79171</v>
      </c>
      <c r="CD74">
        <f ca="1">IF(Table1[[#This Row],[field of work]]="construction",Table1[[#This Row],[income]],0)</f>
        <v>0</v>
      </c>
      <c r="CE74" s="8">
        <f ca="1">IF(Table1[[#This Row],[field of work]]="general work ",Table1[[#This Row],[income]],0)</f>
        <v>0</v>
      </c>
      <c r="CH74" s="7">
        <f t="shared" ca="1" si="46"/>
        <v>1</v>
      </c>
      <c r="CI74" s="8"/>
      <c r="CK74" s="7">
        <f ca="1">IF(Table1[[#This Row],[Net worth of person ($)]]&gt;$CM$3,Table1[[#This Row],[age]],0)</f>
        <v>40</v>
      </c>
      <c r="CL74" s="8"/>
    </row>
    <row r="75" spans="2:90" x14ac:dyDescent="0.3">
      <c r="B75">
        <f t="shared" ca="1" si="32"/>
        <v>1</v>
      </c>
      <c r="C75" t="str">
        <f t="shared" ca="1" si="33"/>
        <v>men</v>
      </c>
      <c r="D75">
        <f t="shared" ca="1" si="34"/>
        <v>42</v>
      </c>
      <c r="E75">
        <f t="shared" ca="1" si="35"/>
        <v>6</v>
      </c>
      <c r="F75" t="str">
        <f t="shared" ca="1" si="36"/>
        <v>agriculture</v>
      </c>
      <c r="G75">
        <f t="shared" ca="1" si="37"/>
        <v>4</v>
      </c>
      <c r="H75" t="str">
        <f t="shared" ca="1" si="38"/>
        <v>technical</v>
      </c>
      <c r="I75">
        <f t="shared" ca="1" si="39"/>
        <v>2</v>
      </c>
      <c r="J75">
        <f t="shared" ca="1" si="31"/>
        <v>1</v>
      </c>
      <c r="K75">
        <f t="shared" ca="1" si="40"/>
        <v>71037</v>
      </c>
      <c r="L75">
        <f t="shared" ca="1" si="41"/>
        <v>4</v>
      </c>
      <c r="M75" t="str">
        <f t="shared" ca="1" si="42"/>
        <v>Alberta</v>
      </c>
      <c r="N75">
        <f t="shared" ca="1" si="24"/>
        <v>426222</v>
      </c>
      <c r="O75">
        <f t="shared" ca="1" si="43"/>
        <v>315603.15957732068</v>
      </c>
      <c r="P75">
        <f t="shared" ca="1" si="25"/>
        <v>62028.782954408372</v>
      </c>
      <c r="Q75">
        <f t="shared" ca="1" si="44"/>
        <v>33399</v>
      </c>
      <c r="R75">
        <f t="shared" ca="1" si="26"/>
        <v>79006.340011740016</v>
      </c>
      <c r="S75">
        <f t="shared" ca="1" si="27"/>
        <v>82122.850081634679</v>
      </c>
      <c r="T75">
        <f t="shared" ca="1" si="28"/>
        <v>570373.63303604303</v>
      </c>
      <c r="U75">
        <f t="shared" ca="1" si="29"/>
        <v>428008.49958906067</v>
      </c>
      <c r="V75">
        <f t="shared" ca="1" si="30"/>
        <v>142365.13344698236</v>
      </c>
      <c r="X75" s="3">
        <f ca="1">IF(Table1[[#This Row],[gender]]="men",1,0)</f>
        <v>1</v>
      </c>
      <c r="Y75" s="3">
        <f ca="1">IF(Table1[[#This Row],[gender]]="women",1,0)</f>
        <v>0</v>
      </c>
      <c r="Z75" s="3"/>
      <c r="AA75" s="3"/>
      <c r="AB75" s="3"/>
      <c r="AC75" s="3"/>
      <c r="AD75" s="3"/>
      <c r="AE75" s="3"/>
      <c r="AF75" s="3"/>
      <c r="AG75" s="3"/>
      <c r="AH75" s="3"/>
      <c r="AJ75" s="17"/>
      <c r="AL75" s="7">
        <f ca="1">IF(Table1[[#This Row],[field of work]]="health",1,0)</f>
        <v>0</v>
      </c>
      <c r="AM75">
        <f ca="1">IF(Table1[[#This Row],[field of work]]="general work ",1,0)</f>
        <v>0</v>
      </c>
      <c r="AN75">
        <f ca="1">IF(Table1[[#This Row],[field of work]]="agriculture",1,0)</f>
        <v>1</v>
      </c>
      <c r="AO75">
        <f ca="1">IF(Table1[[#This Row],[field of work]]="teaching",1,0)</f>
        <v>0</v>
      </c>
      <c r="AP75">
        <f ca="1">IF(Table1[[#This Row],[field of work]]="IT",1,0)</f>
        <v>0</v>
      </c>
      <c r="AQ75" s="8">
        <f ca="1">IF(Table1[[#This Row],[field of work]]="construction",1,0)</f>
        <v>0</v>
      </c>
      <c r="AS75" s="7"/>
      <c r="AX75" s="8"/>
      <c r="AZ75" s="7"/>
      <c r="BA75" s="8"/>
      <c r="BB75" s="105">
        <f ca="1">Table1[[#This Row],[Cars Value ]]/Table1[[#This Row],[cars]]</f>
        <v>62028.782954408372</v>
      </c>
      <c r="BC75" s="8"/>
      <c r="BD75" s="7">
        <f ca="1">IF(Table1[Values of debts]&gt;$BE$6,1,0)</f>
        <v>1</v>
      </c>
      <c r="BE75" s="8"/>
      <c r="BF75" s="17"/>
      <c r="BG75" s="20">
        <f ca="1">Table1[[#This Row],[mortage left]]/Table1[[#This Row],[value of house]]</f>
        <v>0.74046661030477234</v>
      </c>
      <c r="BH75">
        <f t="shared" ca="1" si="45"/>
        <v>0</v>
      </c>
      <c r="BI75" s="8"/>
      <c r="BJ75" s="17"/>
      <c r="BL75" s="7">
        <f ca="1">IF(Table1[Area]="Alberta",Table1[income],0)</f>
        <v>71037</v>
      </c>
      <c r="BM75">
        <f ca="1">IF(Table1[Area]="Quebec",Table1[income],0)</f>
        <v>0</v>
      </c>
      <c r="BN75">
        <f ca="1">IF(Table1[[#This Row],[Area]]="BC",Table1[[#This Row],[income]],0)</f>
        <v>0</v>
      </c>
      <c r="BO75">
        <f ca="1">IF(Table1[[#This Row],[Area]]="Northwest Ter",Table1[[#This Row],[income]],0)</f>
        <v>0</v>
      </c>
      <c r="BP75">
        <f ca="1">IF(Table1[[#This Row],[Area]]="Newfounland",Table1[[#This Row],[income]],0)</f>
        <v>0</v>
      </c>
      <c r="BQ75">
        <f ca="1">IF(Table1[[#This Row],[Area]]="Manitoba",Table1[[#This Row],[income]],0)</f>
        <v>0</v>
      </c>
      <c r="BR75">
        <f ca="1">IF(Table1[[#This Row],[Area]]="New bruncwick",Table1[[#This Row],[income]],0)</f>
        <v>0</v>
      </c>
      <c r="BS75">
        <f ca="1">IF(Table1[[#This Row],[Area]]="Nunavut",Table1[[#This Row],[income]],0)</f>
        <v>0</v>
      </c>
      <c r="BT75">
        <f ca="1">IF(Table1[[#This Row],[Area]]="Ontario",Table1[[#This Row],[income]],0)</f>
        <v>0</v>
      </c>
      <c r="BU75">
        <f ca="1">IF(Table1[[#This Row],[Area]]="yukon",Table1[[#This Row],[income]],0)</f>
        <v>0</v>
      </c>
      <c r="BV75">
        <f ca="1">IF(Table1[[#This Row],[Area]]="Prince edward Island",Table1[[#This Row],[income]],0)</f>
        <v>0</v>
      </c>
      <c r="BW75">
        <f ca="1">IF(Table1[[#This Row],[Area]]="Saskatchewan",Table1[[#This Row],[income]],0)</f>
        <v>0</v>
      </c>
      <c r="BX75" s="8">
        <f ca="1">IF(Table1[[#This Row],[Area]]="Nova scotia",Table1[[#This Row],[income]],0)</f>
        <v>0</v>
      </c>
      <c r="BZ75" s="7">
        <f ca="1">IF(Table1[field of work]="health",Table1[income],0)</f>
        <v>0</v>
      </c>
      <c r="CA75">
        <f ca="1">IF(Table1[field of work]="agriculture",Table1[income],0)</f>
        <v>71037</v>
      </c>
      <c r="CB75">
        <f ca="1">IF(Table1[[#This Row],[field of work]]="teaching",Table1[[#This Row],[income]],0)</f>
        <v>0</v>
      </c>
      <c r="CC75">
        <f ca="1">IF(Table1[[#This Row],[field of work]]="IT",Table1[[#This Row],[income]],0)</f>
        <v>0</v>
      </c>
      <c r="CD75">
        <f ca="1">IF(Table1[[#This Row],[field of work]]="construction",Table1[[#This Row],[income]],0)</f>
        <v>0</v>
      </c>
      <c r="CE75" s="8">
        <f ca="1">IF(Table1[[#This Row],[field of work]]="general work ",Table1[[#This Row],[income]],0)</f>
        <v>0</v>
      </c>
      <c r="CH75" s="7">
        <f t="shared" ca="1" si="46"/>
        <v>1</v>
      </c>
      <c r="CI75" s="8"/>
      <c r="CK75" s="7">
        <f ca="1">IF(Table1[[#This Row],[Net worth of person ($)]]&gt;$CM$3,Table1[[#This Row],[age]],0)</f>
        <v>42</v>
      </c>
      <c r="CL75" s="8"/>
    </row>
    <row r="76" spans="2:90" x14ac:dyDescent="0.3">
      <c r="B76">
        <f t="shared" ca="1" si="32"/>
        <v>1</v>
      </c>
      <c r="C76" t="str">
        <f t="shared" ca="1" si="33"/>
        <v>men</v>
      </c>
      <c r="D76">
        <f t="shared" ca="1" si="34"/>
        <v>28</v>
      </c>
      <c r="E76">
        <f t="shared" ca="1" si="35"/>
        <v>4</v>
      </c>
      <c r="F76" t="str">
        <f t="shared" ca="1" si="36"/>
        <v>IT</v>
      </c>
      <c r="G76">
        <f t="shared" ca="1" si="37"/>
        <v>5</v>
      </c>
      <c r="H76" t="str">
        <f t="shared" ca="1" si="38"/>
        <v>Other</v>
      </c>
      <c r="I76">
        <f t="shared" ca="1" si="39"/>
        <v>4</v>
      </c>
      <c r="J76">
        <f t="shared" ca="1" si="31"/>
        <v>1</v>
      </c>
      <c r="K76">
        <f t="shared" ca="1" si="40"/>
        <v>62030</v>
      </c>
      <c r="L76">
        <f t="shared" ca="1" si="41"/>
        <v>4</v>
      </c>
      <c r="M76" t="str">
        <f t="shared" ca="1" si="42"/>
        <v>Alberta</v>
      </c>
      <c r="N76">
        <f t="shared" ca="1" si="24"/>
        <v>186090</v>
      </c>
      <c r="O76">
        <f t="shared" ca="1" si="43"/>
        <v>10659.271321252343</v>
      </c>
      <c r="P76">
        <f t="shared" ca="1" si="25"/>
        <v>46583.890782621369</v>
      </c>
      <c r="Q76">
        <f t="shared" ca="1" si="44"/>
        <v>39791</v>
      </c>
      <c r="R76">
        <f t="shared" ca="1" si="26"/>
        <v>87731.405891984061</v>
      </c>
      <c r="S76">
        <f t="shared" ca="1" si="27"/>
        <v>88940.554934404267</v>
      </c>
      <c r="T76">
        <f t="shared" ca="1" si="28"/>
        <v>321614.44571702566</v>
      </c>
      <c r="U76">
        <f t="shared" ca="1" si="29"/>
        <v>138181.6772132364</v>
      </c>
      <c r="V76">
        <f t="shared" ca="1" si="30"/>
        <v>183432.76850378927</v>
      </c>
      <c r="X76" s="3">
        <f ca="1">IF(Table1[[#This Row],[gender]]="men",1,0)</f>
        <v>1</v>
      </c>
      <c r="Y76" s="3">
        <f ca="1">IF(Table1[[#This Row],[gender]]="women",1,0)</f>
        <v>0</v>
      </c>
      <c r="Z76" s="3"/>
      <c r="AA76" s="3"/>
      <c r="AB76" s="3"/>
      <c r="AC76" s="3"/>
      <c r="AD76" s="3"/>
      <c r="AE76" s="3"/>
      <c r="AF76" s="3"/>
      <c r="AG76" s="3"/>
      <c r="AH76" s="3"/>
      <c r="AJ76" s="17"/>
      <c r="AL76" s="7">
        <f ca="1">IF(Table1[[#This Row],[field of work]]="health",1,0)</f>
        <v>0</v>
      </c>
      <c r="AM76">
        <f ca="1">IF(Table1[[#This Row],[field of work]]="general work ",1,0)</f>
        <v>0</v>
      </c>
      <c r="AN76">
        <f ca="1">IF(Table1[[#This Row],[field of work]]="agriculture",1,0)</f>
        <v>0</v>
      </c>
      <c r="AO76">
        <f ca="1">IF(Table1[[#This Row],[field of work]]="teaching",1,0)</f>
        <v>0</v>
      </c>
      <c r="AP76">
        <f ca="1">IF(Table1[[#This Row],[field of work]]="IT",1,0)</f>
        <v>1</v>
      </c>
      <c r="AQ76" s="8">
        <f ca="1">IF(Table1[[#This Row],[field of work]]="construction",1,0)</f>
        <v>0</v>
      </c>
      <c r="AS76" s="7"/>
      <c r="AX76" s="8"/>
      <c r="AZ76" s="7"/>
      <c r="BA76" s="8"/>
      <c r="BB76" s="105">
        <f ca="1">Table1[[#This Row],[Cars Value ]]/Table1[[#This Row],[cars]]</f>
        <v>46583.890782621369</v>
      </c>
      <c r="BC76" s="8"/>
      <c r="BD76" s="7">
        <f ca="1">IF(Table1[Values of debts]&gt;$BE$6,1,0)</f>
        <v>1</v>
      </c>
      <c r="BE76" s="8"/>
      <c r="BF76" s="17"/>
      <c r="BG76" s="20">
        <f ca="1">Table1[[#This Row],[mortage left]]/Table1[[#This Row],[value of house]]</f>
        <v>5.7280194106358984E-2</v>
      </c>
      <c r="BH76">
        <f t="shared" ca="1" si="45"/>
        <v>1</v>
      </c>
      <c r="BI76" s="8"/>
      <c r="BJ76" s="17"/>
      <c r="BL76" s="7">
        <f ca="1">IF(Table1[Area]="Alberta",Table1[income],0)</f>
        <v>62030</v>
      </c>
      <c r="BM76">
        <f ca="1">IF(Table1[Area]="Quebec",Table1[income],0)</f>
        <v>0</v>
      </c>
      <c r="BN76">
        <f ca="1">IF(Table1[[#This Row],[Area]]="BC",Table1[[#This Row],[income]],0)</f>
        <v>0</v>
      </c>
      <c r="BO76">
        <f ca="1">IF(Table1[[#This Row],[Area]]="Northwest Ter",Table1[[#This Row],[income]],0)</f>
        <v>0</v>
      </c>
      <c r="BP76">
        <f ca="1">IF(Table1[[#This Row],[Area]]="Newfounland",Table1[[#This Row],[income]],0)</f>
        <v>0</v>
      </c>
      <c r="BQ76">
        <f ca="1">IF(Table1[[#This Row],[Area]]="Manitoba",Table1[[#This Row],[income]],0)</f>
        <v>0</v>
      </c>
      <c r="BR76">
        <f ca="1">IF(Table1[[#This Row],[Area]]="New bruncwick",Table1[[#This Row],[income]],0)</f>
        <v>0</v>
      </c>
      <c r="BS76">
        <f ca="1">IF(Table1[[#This Row],[Area]]="Nunavut",Table1[[#This Row],[income]],0)</f>
        <v>0</v>
      </c>
      <c r="BT76">
        <f ca="1">IF(Table1[[#This Row],[Area]]="Ontario",Table1[[#This Row],[income]],0)</f>
        <v>0</v>
      </c>
      <c r="BU76">
        <f ca="1">IF(Table1[[#This Row],[Area]]="yukon",Table1[[#This Row],[income]],0)</f>
        <v>0</v>
      </c>
      <c r="BV76">
        <f ca="1">IF(Table1[[#This Row],[Area]]="Prince edward Island",Table1[[#This Row],[income]],0)</f>
        <v>0</v>
      </c>
      <c r="BW76">
        <f ca="1">IF(Table1[[#This Row],[Area]]="Saskatchewan",Table1[[#This Row],[income]],0)</f>
        <v>0</v>
      </c>
      <c r="BX76" s="8">
        <f ca="1">IF(Table1[[#This Row],[Area]]="Nova scotia",Table1[[#This Row],[income]],0)</f>
        <v>0</v>
      </c>
      <c r="BZ76" s="7">
        <f ca="1">IF(Table1[field of work]="health",Table1[income],0)</f>
        <v>0</v>
      </c>
      <c r="CA76">
        <f ca="1">IF(Table1[field of work]="agriculture",Table1[income],0)</f>
        <v>0</v>
      </c>
      <c r="CB76">
        <f ca="1">IF(Table1[[#This Row],[field of work]]="teaching",Table1[[#This Row],[income]],0)</f>
        <v>0</v>
      </c>
      <c r="CC76">
        <f ca="1">IF(Table1[[#This Row],[field of work]]="IT",Table1[[#This Row],[income]],0)</f>
        <v>62030</v>
      </c>
      <c r="CD76">
        <f ca="1">IF(Table1[[#This Row],[field of work]]="construction",Table1[[#This Row],[income]],0)</f>
        <v>0</v>
      </c>
      <c r="CE76" s="8">
        <f ca="1">IF(Table1[[#This Row],[field of work]]="general work ",Table1[[#This Row],[income]],0)</f>
        <v>0</v>
      </c>
      <c r="CH76" s="7">
        <f t="shared" ca="1" si="46"/>
        <v>1</v>
      </c>
      <c r="CI76" s="8"/>
      <c r="CK76" s="7">
        <f ca="1">IF(Table1[[#This Row],[Net worth of person ($)]]&gt;$CM$3,Table1[[#This Row],[age]],0)</f>
        <v>28</v>
      </c>
      <c r="CL76" s="8"/>
    </row>
    <row r="77" spans="2:90" x14ac:dyDescent="0.3">
      <c r="B77">
        <f t="shared" ca="1" si="32"/>
        <v>1</v>
      </c>
      <c r="C77" t="str">
        <f t="shared" ca="1" si="33"/>
        <v>men</v>
      </c>
      <c r="D77">
        <f t="shared" ca="1" si="34"/>
        <v>43</v>
      </c>
      <c r="E77">
        <f t="shared" ca="1" si="35"/>
        <v>4</v>
      </c>
      <c r="F77" t="str">
        <f t="shared" ca="1" si="36"/>
        <v>IT</v>
      </c>
      <c r="G77">
        <f t="shared" ca="1" si="37"/>
        <v>2</v>
      </c>
      <c r="H77" t="str">
        <f t="shared" ca="1" si="38"/>
        <v>college</v>
      </c>
      <c r="I77">
        <f t="shared" ca="1" si="39"/>
        <v>2</v>
      </c>
      <c r="J77">
        <f t="shared" ca="1" si="31"/>
        <v>2</v>
      </c>
      <c r="K77">
        <f t="shared" ca="1" si="40"/>
        <v>89121</v>
      </c>
      <c r="L77">
        <f t="shared" ca="1" si="41"/>
        <v>12</v>
      </c>
      <c r="M77" t="str">
        <f t="shared" ca="1" si="42"/>
        <v>New bruncwick</v>
      </c>
      <c r="N77">
        <f t="shared" ca="1" si="24"/>
        <v>534726</v>
      </c>
      <c r="O77">
        <f t="shared" ca="1" si="43"/>
        <v>24879.590015851765</v>
      </c>
      <c r="P77">
        <f t="shared" ca="1" si="25"/>
        <v>38035.427142301778</v>
      </c>
      <c r="Q77">
        <f t="shared" ca="1" si="44"/>
        <v>29836</v>
      </c>
      <c r="R77">
        <f t="shared" ca="1" si="26"/>
        <v>144504.63404826249</v>
      </c>
      <c r="S77">
        <f t="shared" ca="1" si="27"/>
        <v>35200.357313511522</v>
      </c>
      <c r="T77">
        <f t="shared" ca="1" si="28"/>
        <v>607961.78445581335</v>
      </c>
      <c r="U77">
        <f t="shared" ca="1" si="29"/>
        <v>199220.22406411427</v>
      </c>
      <c r="V77">
        <f t="shared" ca="1" si="30"/>
        <v>408741.56039169908</v>
      </c>
      <c r="X77" s="3">
        <f ca="1">IF(Table1[[#This Row],[gender]]="men",1,0)</f>
        <v>1</v>
      </c>
      <c r="Y77" s="3">
        <f ca="1">IF(Table1[[#This Row],[gender]]="women",1,0)</f>
        <v>0</v>
      </c>
      <c r="Z77" s="3"/>
      <c r="AA77" s="3"/>
      <c r="AB77" s="3"/>
      <c r="AC77" s="3"/>
      <c r="AD77" s="3"/>
      <c r="AE77" s="3"/>
      <c r="AF77" s="3"/>
      <c r="AG77" s="3"/>
      <c r="AH77" s="3"/>
      <c r="AJ77" s="17"/>
      <c r="AL77" s="7">
        <f ca="1">IF(Table1[[#This Row],[field of work]]="health",1,0)</f>
        <v>0</v>
      </c>
      <c r="AM77">
        <f ca="1">IF(Table1[[#This Row],[field of work]]="general work ",1,0)</f>
        <v>0</v>
      </c>
      <c r="AN77">
        <f ca="1">IF(Table1[[#This Row],[field of work]]="agriculture",1,0)</f>
        <v>0</v>
      </c>
      <c r="AO77">
        <f ca="1">IF(Table1[[#This Row],[field of work]]="teaching",1,0)</f>
        <v>0</v>
      </c>
      <c r="AP77">
        <f ca="1">IF(Table1[[#This Row],[field of work]]="IT",1,0)</f>
        <v>1</v>
      </c>
      <c r="AQ77" s="8">
        <f ca="1">IF(Table1[[#This Row],[field of work]]="construction",1,0)</f>
        <v>0</v>
      </c>
      <c r="AS77" s="7"/>
      <c r="AX77" s="8"/>
      <c r="AZ77" s="7"/>
      <c r="BA77" s="8"/>
      <c r="BB77" s="105">
        <f ca="1">Table1[[#This Row],[Cars Value ]]/Table1[[#This Row],[cars]]</f>
        <v>19017.713571150889</v>
      </c>
      <c r="BC77" s="8"/>
      <c r="BD77" s="7">
        <f ca="1">IF(Table1[Values of debts]&gt;$BE$6,1,0)</f>
        <v>1</v>
      </c>
      <c r="BE77" s="8"/>
      <c r="BF77" s="17"/>
      <c r="BG77" s="20">
        <f ca="1">Table1[[#This Row],[mortage left]]/Table1[[#This Row],[value of house]]</f>
        <v>4.6527735729797626E-2</v>
      </c>
      <c r="BH77">
        <f t="shared" ca="1" si="45"/>
        <v>1</v>
      </c>
      <c r="BI77" s="8"/>
      <c r="BJ77" s="17"/>
      <c r="BL77" s="7">
        <f ca="1">IF(Table1[Area]="Alberta",Table1[income],0)</f>
        <v>0</v>
      </c>
      <c r="BM77">
        <f ca="1">IF(Table1[Area]="Quebec",Table1[income],0)</f>
        <v>0</v>
      </c>
      <c r="BN77">
        <f ca="1">IF(Table1[[#This Row],[Area]]="BC",Table1[[#This Row],[income]],0)</f>
        <v>0</v>
      </c>
      <c r="BO77">
        <f ca="1">IF(Table1[[#This Row],[Area]]="Northwest Ter",Table1[[#This Row],[income]],0)</f>
        <v>0</v>
      </c>
      <c r="BP77">
        <f ca="1">IF(Table1[[#This Row],[Area]]="Newfounland",Table1[[#This Row],[income]],0)</f>
        <v>0</v>
      </c>
      <c r="BQ77">
        <f ca="1">IF(Table1[[#This Row],[Area]]="Manitoba",Table1[[#This Row],[income]],0)</f>
        <v>0</v>
      </c>
      <c r="BR77">
        <f ca="1">IF(Table1[[#This Row],[Area]]="New bruncwick",Table1[[#This Row],[income]],0)</f>
        <v>89121</v>
      </c>
      <c r="BS77">
        <f ca="1">IF(Table1[[#This Row],[Area]]="Nunavut",Table1[[#This Row],[income]],0)</f>
        <v>0</v>
      </c>
      <c r="BT77">
        <f ca="1">IF(Table1[[#This Row],[Area]]="Ontario",Table1[[#This Row],[income]],0)</f>
        <v>0</v>
      </c>
      <c r="BU77">
        <f ca="1">IF(Table1[[#This Row],[Area]]="yukon",Table1[[#This Row],[income]],0)</f>
        <v>0</v>
      </c>
      <c r="BV77">
        <f ca="1">IF(Table1[[#This Row],[Area]]="Prince edward Island",Table1[[#This Row],[income]],0)</f>
        <v>0</v>
      </c>
      <c r="BW77">
        <f ca="1">IF(Table1[[#This Row],[Area]]="Saskatchewan",Table1[[#This Row],[income]],0)</f>
        <v>0</v>
      </c>
      <c r="BX77" s="8">
        <f ca="1">IF(Table1[[#This Row],[Area]]="Nova scotia",Table1[[#This Row],[income]],0)</f>
        <v>0</v>
      </c>
      <c r="BZ77" s="7">
        <f ca="1">IF(Table1[field of work]="health",Table1[income],0)</f>
        <v>0</v>
      </c>
      <c r="CA77">
        <f ca="1">IF(Table1[field of work]="agriculture",Table1[income],0)</f>
        <v>0</v>
      </c>
      <c r="CB77">
        <f ca="1">IF(Table1[[#This Row],[field of work]]="teaching",Table1[[#This Row],[income]],0)</f>
        <v>0</v>
      </c>
      <c r="CC77">
        <f ca="1">IF(Table1[[#This Row],[field of work]]="IT",Table1[[#This Row],[income]],0)</f>
        <v>89121</v>
      </c>
      <c r="CD77">
        <f ca="1">IF(Table1[[#This Row],[field of work]]="construction",Table1[[#This Row],[income]],0)</f>
        <v>0</v>
      </c>
      <c r="CE77" s="8">
        <f ca="1">IF(Table1[[#This Row],[field of work]]="general work ",Table1[[#This Row],[income]],0)</f>
        <v>0</v>
      </c>
      <c r="CH77" s="7">
        <f t="shared" ca="1" si="46"/>
        <v>1</v>
      </c>
      <c r="CI77" s="8"/>
      <c r="CK77" s="7">
        <f ca="1">IF(Table1[[#This Row],[Net worth of person ($)]]&gt;$CM$3,Table1[[#This Row],[age]],0)</f>
        <v>43</v>
      </c>
      <c r="CL77" s="8"/>
    </row>
    <row r="78" spans="2:90" x14ac:dyDescent="0.3">
      <c r="B78">
        <f t="shared" ca="1" si="32"/>
        <v>2</v>
      </c>
      <c r="C78" t="str">
        <f t="shared" ca="1" si="33"/>
        <v>women</v>
      </c>
      <c r="D78">
        <f t="shared" ca="1" si="34"/>
        <v>34</v>
      </c>
      <c r="E78">
        <f t="shared" ca="1" si="35"/>
        <v>2</v>
      </c>
      <c r="F78" t="str">
        <f t="shared" ca="1" si="36"/>
        <v>construction</v>
      </c>
      <c r="G78">
        <f t="shared" ca="1" si="37"/>
        <v>3</v>
      </c>
      <c r="H78" t="str">
        <f t="shared" ca="1" si="38"/>
        <v>University</v>
      </c>
      <c r="I78">
        <f t="shared" ca="1" si="39"/>
        <v>4</v>
      </c>
      <c r="J78">
        <f t="shared" ca="1" si="31"/>
        <v>1</v>
      </c>
      <c r="K78">
        <f t="shared" ca="1" si="40"/>
        <v>69785</v>
      </c>
      <c r="L78">
        <f t="shared" ca="1" si="41"/>
        <v>11</v>
      </c>
      <c r="M78" t="str">
        <f t="shared" ca="1" si="42"/>
        <v>Newfounland</v>
      </c>
      <c r="N78">
        <f t="shared" ca="1" si="24"/>
        <v>209355</v>
      </c>
      <c r="O78">
        <f t="shared" ca="1" si="43"/>
        <v>160431.27746778395</v>
      </c>
      <c r="P78">
        <f t="shared" ca="1" si="25"/>
        <v>66640.944150529365</v>
      </c>
      <c r="Q78">
        <f t="shared" ca="1" si="44"/>
        <v>10465</v>
      </c>
      <c r="R78">
        <f t="shared" ca="1" si="26"/>
        <v>81265.9398735594</v>
      </c>
      <c r="S78">
        <f t="shared" ca="1" si="27"/>
        <v>68961.279833946435</v>
      </c>
      <c r="T78">
        <f t="shared" ca="1" si="28"/>
        <v>344957.22398447577</v>
      </c>
      <c r="U78">
        <f t="shared" ca="1" si="29"/>
        <v>252162.21734134335</v>
      </c>
      <c r="V78">
        <f t="shared" ca="1" si="30"/>
        <v>92795.006643132423</v>
      </c>
      <c r="X78" s="3">
        <f ca="1">IF(Table1[[#This Row],[gender]]="men",1,0)</f>
        <v>0</v>
      </c>
      <c r="Y78" s="3">
        <f ca="1">IF(Table1[[#This Row],[gender]]="women",1,0)</f>
        <v>1</v>
      </c>
      <c r="Z78" s="3"/>
      <c r="AA78" s="3"/>
      <c r="AB78" s="3"/>
      <c r="AC78" s="3"/>
      <c r="AD78" s="3"/>
      <c r="AE78" s="3"/>
      <c r="AF78" s="3"/>
      <c r="AG78" s="3"/>
      <c r="AH78" s="3"/>
      <c r="AJ78" s="17"/>
      <c r="AL78" s="7">
        <f ca="1">IF(Table1[[#This Row],[field of work]]="health",1,0)</f>
        <v>0</v>
      </c>
      <c r="AM78">
        <f ca="1">IF(Table1[[#This Row],[field of work]]="general work ",1,0)</f>
        <v>0</v>
      </c>
      <c r="AN78">
        <f ca="1">IF(Table1[[#This Row],[field of work]]="agriculture",1,0)</f>
        <v>0</v>
      </c>
      <c r="AO78">
        <f ca="1">IF(Table1[[#This Row],[field of work]]="teaching",1,0)</f>
        <v>0</v>
      </c>
      <c r="AP78">
        <f ca="1">IF(Table1[[#This Row],[field of work]]="IT",1,0)</f>
        <v>0</v>
      </c>
      <c r="AQ78" s="8">
        <f ca="1">IF(Table1[[#This Row],[field of work]]="construction",1,0)</f>
        <v>1</v>
      </c>
      <c r="AS78" s="7"/>
      <c r="AX78" s="8"/>
      <c r="AZ78" s="7"/>
      <c r="BA78" s="8"/>
      <c r="BB78" s="105">
        <f ca="1">Table1[[#This Row],[Cars Value ]]/Table1[[#This Row],[cars]]</f>
        <v>66640.944150529365</v>
      </c>
      <c r="BC78" s="8"/>
      <c r="BD78" s="7">
        <f ca="1">IF(Table1[Values of debts]&gt;$BE$6,1,0)</f>
        <v>1</v>
      </c>
      <c r="BE78" s="8"/>
      <c r="BF78" s="17"/>
      <c r="BG78" s="20">
        <f ca="1">Table1[[#This Row],[mortage left]]/Table1[[#This Row],[value of house]]</f>
        <v>0.76631213712490243</v>
      </c>
      <c r="BH78">
        <f t="shared" ca="1" si="45"/>
        <v>0</v>
      </c>
      <c r="BI78" s="8"/>
      <c r="BJ78" s="17"/>
      <c r="BL78" s="7">
        <f ca="1">IF(Table1[Area]="Alberta",Table1[income],0)</f>
        <v>0</v>
      </c>
      <c r="BM78">
        <f ca="1">IF(Table1[Area]="Quebec",Table1[income],0)</f>
        <v>0</v>
      </c>
      <c r="BN78">
        <f ca="1">IF(Table1[[#This Row],[Area]]="BC",Table1[[#This Row],[income]],0)</f>
        <v>0</v>
      </c>
      <c r="BO78">
        <f ca="1">IF(Table1[[#This Row],[Area]]="Northwest Ter",Table1[[#This Row],[income]],0)</f>
        <v>0</v>
      </c>
      <c r="BP78">
        <f ca="1">IF(Table1[[#This Row],[Area]]="Newfounland",Table1[[#This Row],[income]],0)</f>
        <v>69785</v>
      </c>
      <c r="BQ78">
        <f ca="1">IF(Table1[[#This Row],[Area]]="Manitoba",Table1[[#This Row],[income]],0)</f>
        <v>0</v>
      </c>
      <c r="BR78">
        <f ca="1">IF(Table1[[#This Row],[Area]]="New bruncwick",Table1[[#This Row],[income]],0)</f>
        <v>0</v>
      </c>
      <c r="BS78">
        <f ca="1">IF(Table1[[#This Row],[Area]]="Nunavut",Table1[[#This Row],[income]],0)</f>
        <v>0</v>
      </c>
      <c r="BT78">
        <f ca="1">IF(Table1[[#This Row],[Area]]="Ontario",Table1[[#This Row],[income]],0)</f>
        <v>0</v>
      </c>
      <c r="BU78">
        <f ca="1">IF(Table1[[#This Row],[Area]]="yukon",Table1[[#This Row],[income]],0)</f>
        <v>0</v>
      </c>
      <c r="BV78">
        <f ca="1">IF(Table1[[#This Row],[Area]]="Prince edward Island",Table1[[#This Row],[income]],0)</f>
        <v>0</v>
      </c>
      <c r="BW78">
        <f ca="1">IF(Table1[[#This Row],[Area]]="Saskatchewan",Table1[[#This Row],[income]],0)</f>
        <v>0</v>
      </c>
      <c r="BX78" s="8">
        <f ca="1">IF(Table1[[#This Row],[Area]]="Nova scotia",Table1[[#This Row],[income]],0)</f>
        <v>0</v>
      </c>
      <c r="BZ78" s="7">
        <f ca="1">IF(Table1[field of work]="health",Table1[income],0)</f>
        <v>0</v>
      </c>
      <c r="CA78">
        <f ca="1">IF(Table1[field of work]="agriculture",Table1[income],0)</f>
        <v>0</v>
      </c>
      <c r="CB78">
        <f ca="1">IF(Table1[[#This Row],[field of work]]="teaching",Table1[[#This Row],[income]],0)</f>
        <v>0</v>
      </c>
      <c r="CC78">
        <f ca="1">IF(Table1[[#This Row],[field of work]]="IT",Table1[[#This Row],[income]],0)</f>
        <v>0</v>
      </c>
      <c r="CD78">
        <f ca="1">IF(Table1[[#This Row],[field of work]]="construction",Table1[[#This Row],[income]],0)</f>
        <v>69785</v>
      </c>
      <c r="CE78" s="8">
        <f ca="1">IF(Table1[[#This Row],[field of work]]="general work ",Table1[[#This Row],[income]],0)</f>
        <v>0</v>
      </c>
      <c r="CH78" s="7">
        <f t="shared" ca="1" si="46"/>
        <v>1</v>
      </c>
      <c r="CI78" s="8"/>
      <c r="CK78" s="7">
        <f ca="1">IF(Table1[[#This Row],[Net worth of person ($)]]&gt;$CM$3,Table1[[#This Row],[age]],0)</f>
        <v>34</v>
      </c>
      <c r="CL78" s="8"/>
    </row>
    <row r="79" spans="2:90" x14ac:dyDescent="0.3">
      <c r="B79">
        <f t="shared" ca="1" si="32"/>
        <v>1</v>
      </c>
      <c r="C79" t="str">
        <f t="shared" ca="1" si="33"/>
        <v>men</v>
      </c>
      <c r="D79">
        <f t="shared" ca="1" si="34"/>
        <v>35</v>
      </c>
      <c r="E79">
        <f t="shared" ca="1" si="35"/>
        <v>1</v>
      </c>
      <c r="F79" t="str">
        <f t="shared" ca="1" si="36"/>
        <v>health</v>
      </c>
      <c r="G79">
        <f t="shared" ca="1" si="37"/>
        <v>3</v>
      </c>
      <c r="H79" t="str">
        <f t="shared" ca="1" si="38"/>
        <v>University</v>
      </c>
      <c r="I79">
        <f t="shared" ca="1" si="39"/>
        <v>1</v>
      </c>
      <c r="J79">
        <f t="shared" ca="1" si="31"/>
        <v>1</v>
      </c>
      <c r="K79">
        <f t="shared" ca="1" si="40"/>
        <v>51110</v>
      </c>
      <c r="L79">
        <f t="shared" ca="1" si="41"/>
        <v>13</v>
      </c>
      <c r="M79" t="str">
        <f t="shared" ca="1" si="42"/>
        <v>Nova scotia</v>
      </c>
      <c r="N79">
        <f t="shared" ca="1" si="24"/>
        <v>204440</v>
      </c>
      <c r="O79">
        <f t="shared" ca="1" si="43"/>
        <v>28060.370980174666</v>
      </c>
      <c r="P79">
        <f t="shared" ca="1" si="25"/>
        <v>4422.8580971841302</v>
      </c>
      <c r="Q79">
        <f t="shared" ca="1" si="44"/>
        <v>1135</v>
      </c>
      <c r="R79">
        <f t="shared" ca="1" si="26"/>
        <v>63102.017101426623</v>
      </c>
      <c r="S79">
        <f t="shared" ca="1" si="27"/>
        <v>63196.375688234068</v>
      </c>
      <c r="T79">
        <f t="shared" ca="1" si="28"/>
        <v>272059.23378541821</v>
      </c>
      <c r="U79">
        <f t="shared" ca="1" si="29"/>
        <v>92297.388081601297</v>
      </c>
      <c r="V79">
        <f t="shared" ca="1" si="30"/>
        <v>179761.84570381691</v>
      </c>
      <c r="X79" s="3">
        <f ca="1">IF(Table1[[#This Row],[gender]]="men",1,0)</f>
        <v>1</v>
      </c>
      <c r="Y79" s="3">
        <f ca="1">IF(Table1[[#This Row],[gender]]="women",1,0)</f>
        <v>0</v>
      </c>
      <c r="Z79" s="3"/>
      <c r="AA79" s="3"/>
      <c r="AB79" s="3"/>
      <c r="AC79" s="3"/>
      <c r="AD79" s="3"/>
      <c r="AE79" s="3"/>
      <c r="AF79" s="3"/>
      <c r="AG79" s="3"/>
      <c r="AH79" s="3"/>
      <c r="AJ79" s="17"/>
      <c r="AL79" s="7">
        <f ca="1">IF(Table1[[#This Row],[field of work]]="health",1,0)</f>
        <v>1</v>
      </c>
      <c r="AM79">
        <f ca="1">IF(Table1[[#This Row],[field of work]]="general work ",1,0)</f>
        <v>0</v>
      </c>
      <c r="AN79">
        <f ca="1">IF(Table1[[#This Row],[field of work]]="agriculture",1,0)</f>
        <v>0</v>
      </c>
      <c r="AO79">
        <f ca="1">IF(Table1[[#This Row],[field of work]]="teaching",1,0)</f>
        <v>0</v>
      </c>
      <c r="AP79">
        <f ca="1">IF(Table1[[#This Row],[field of work]]="IT",1,0)</f>
        <v>0</v>
      </c>
      <c r="AQ79" s="8">
        <f ca="1">IF(Table1[[#This Row],[field of work]]="construction",1,0)</f>
        <v>0</v>
      </c>
      <c r="AS79" s="7"/>
      <c r="AX79" s="8"/>
      <c r="AZ79" s="7"/>
      <c r="BA79" s="8"/>
      <c r="BB79" s="105">
        <f ca="1">Table1[[#This Row],[Cars Value ]]/Table1[[#This Row],[cars]]</f>
        <v>4422.8580971841302</v>
      </c>
      <c r="BC79" s="8"/>
      <c r="BD79" s="7">
        <f ca="1">IF(Table1[Values of debts]&gt;$BE$6,1,0)</f>
        <v>0</v>
      </c>
      <c r="BE79" s="8"/>
      <c r="BF79" s="17"/>
      <c r="BG79" s="20">
        <f ca="1">Table1[[#This Row],[mortage left]]/Table1[[#This Row],[value of house]]</f>
        <v>0.13725479837690602</v>
      </c>
      <c r="BH79">
        <f t="shared" ca="1" si="45"/>
        <v>1</v>
      </c>
      <c r="BI79" s="8"/>
      <c r="BJ79" s="17"/>
      <c r="BL79" s="7">
        <f ca="1">IF(Table1[Area]="Alberta",Table1[income],0)</f>
        <v>0</v>
      </c>
      <c r="BM79">
        <f ca="1">IF(Table1[Area]="Quebec",Table1[income],0)</f>
        <v>0</v>
      </c>
      <c r="BN79">
        <f ca="1">IF(Table1[[#This Row],[Area]]="BC",Table1[[#This Row],[income]],0)</f>
        <v>0</v>
      </c>
      <c r="BO79">
        <f ca="1">IF(Table1[[#This Row],[Area]]="Northwest Ter",Table1[[#This Row],[income]],0)</f>
        <v>0</v>
      </c>
      <c r="BP79">
        <f ca="1">IF(Table1[[#This Row],[Area]]="Newfounland",Table1[[#This Row],[income]],0)</f>
        <v>0</v>
      </c>
      <c r="BQ79">
        <f ca="1">IF(Table1[[#This Row],[Area]]="Manitoba",Table1[[#This Row],[income]],0)</f>
        <v>0</v>
      </c>
      <c r="BR79">
        <f ca="1">IF(Table1[[#This Row],[Area]]="New bruncwick",Table1[[#This Row],[income]],0)</f>
        <v>0</v>
      </c>
      <c r="BS79">
        <f ca="1">IF(Table1[[#This Row],[Area]]="Nunavut",Table1[[#This Row],[income]],0)</f>
        <v>0</v>
      </c>
      <c r="BT79">
        <f ca="1">IF(Table1[[#This Row],[Area]]="Ontario",Table1[[#This Row],[income]],0)</f>
        <v>0</v>
      </c>
      <c r="BU79">
        <f ca="1">IF(Table1[[#This Row],[Area]]="yukon",Table1[[#This Row],[income]],0)</f>
        <v>0</v>
      </c>
      <c r="BV79">
        <f ca="1">IF(Table1[[#This Row],[Area]]="Prince edward Island",Table1[[#This Row],[income]],0)</f>
        <v>0</v>
      </c>
      <c r="BW79">
        <f ca="1">IF(Table1[[#This Row],[Area]]="Saskatchewan",Table1[[#This Row],[income]],0)</f>
        <v>0</v>
      </c>
      <c r="BX79" s="8">
        <f ca="1">IF(Table1[[#This Row],[Area]]="Nova scotia",Table1[[#This Row],[income]],0)</f>
        <v>51110</v>
      </c>
      <c r="BZ79" s="7">
        <f ca="1">IF(Table1[field of work]="health",Table1[income],0)</f>
        <v>51110</v>
      </c>
      <c r="CA79">
        <f ca="1">IF(Table1[field of work]="agriculture",Table1[income],0)</f>
        <v>0</v>
      </c>
      <c r="CB79">
        <f ca="1">IF(Table1[[#This Row],[field of work]]="teaching",Table1[[#This Row],[income]],0)</f>
        <v>0</v>
      </c>
      <c r="CC79">
        <f ca="1">IF(Table1[[#This Row],[field of work]]="IT",Table1[[#This Row],[income]],0)</f>
        <v>0</v>
      </c>
      <c r="CD79">
        <f ca="1">IF(Table1[[#This Row],[field of work]]="construction",Table1[[#This Row],[income]],0)</f>
        <v>0</v>
      </c>
      <c r="CE79" s="8">
        <f ca="1">IF(Table1[[#This Row],[field of work]]="general work ",Table1[[#This Row],[income]],0)</f>
        <v>0</v>
      </c>
      <c r="CH79" s="7">
        <f t="shared" ca="1" si="46"/>
        <v>1</v>
      </c>
      <c r="CI79" s="8"/>
      <c r="CK79" s="7">
        <f ca="1">IF(Table1[[#This Row],[Net worth of person ($)]]&gt;$CM$3,Table1[[#This Row],[age]],0)</f>
        <v>35</v>
      </c>
      <c r="CL79" s="8"/>
    </row>
    <row r="80" spans="2:90" x14ac:dyDescent="0.3">
      <c r="B80">
        <f t="shared" ca="1" si="32"/>
        <v>2</v>
      </c>
      <c r="C80" t="str">
        <f t="shared" ca="1" si="33"/>
        <v>women</v>
      </c>
      <c r="D80">
        <f t="shared" ca="1" si="34"/>
        <v>25</v>
      </c>
      <c r="E80">
        <f t="shared" ca="1" si="35"/>
        <v>3</v>
      </c>
      <c r="F80" t="str">
        <f t="shared" ca="1" si="36"/>
        <v>teaching</v>
      </c>
      <c r="G80">
        <f t="shared" ca="1" si="37"/>
        <v>2</v>
      </c>
      <c r="H80" t="str">
        <f t="shared" ca="1" si="38"/>
        <v>college</v>
      </c>
      <c r="I80">
        <f t="shared" ca="1" si="39"/>
        <v>2</v>
      </c>
      <c r="J80">
        <f t="shared" ca="1" si="31"/>
        <v>1</v>
      </c>
      <c r="K80">
        <f t="shared" ca="1" si="40"/>
        <v>85940</v>
      </c>
      <c r="L80">
        <f t="shared" ca="1" si="41"/>
        <v>7</v>
      </c>
      <c r="M80" t="str">
        <f t="shared" ca="1" si="42"/>
        <v>Manitoba</v>
      </c>
      <c r="N80">
        <f t="shared" ca="1" si="24"/>
        <v>343760</v>
      </c>
      <c r="O80">
        <f t="shared" ca="1" si="43"/>
        <v>293503.99473123538</v>
      </c>
      <c r="P80">
        <f t="shared" ca="1" si="25"/>
        <v>2655.6993698504098</v>
      </c>
      <c r="Q80">
        <f t="shared" ca="1" si="44"/>
        <v>1703</v>
      </c>
      <c r="R80">
        <f t="shared" ca="1" si="26"/>
        <v>88351.160246203348</v>
      </c>
      <c r="S80">
        <f t="shared" ca="1" si="27"/>
        <v>77157.36229014417</v>
      </c>
      <c r="T80">
        <f t="shared" ca="1" si="28"/>
        <v>423573.06165999454</v>
      </c>
      <c r="U80">
        <f t="shared" ca="1" si="29"/>
        <v>383558.15497743874</v>
      </c>
      <c r="V80">
        <f t="shared" ca="1" si="30"/>
        <v>40014.906682555797</v>
      </c>
      <c r="X80" s="3">
        <f ca="1">IF(Table1[[#This Row],[gender]]="men",1,0)</f>
        <v>0</v>
      </c>
      <c r="Y80" s="3">
        <f ca="1">IF(Table1[[#This Row],[gender]]="women",1,0)</f>
        <v>1</v>
      </c>
      <c r="Z80" s="3"/>
      <c r="AA80" s="3"/>
      <c r="AB80" s="3"/>
      <c r="AC80" s="3"/>
      <c r="AD80" s="3"/>
      <c r="AE80" s="3"/>
      <c r="AF80" s="3"/>
      <c r="AG80" s="3"/>
      <c r="AH80" s="3"/>
      <c r="AJ80" s="17"/>
      <c r="AL80" s="7">
        <f ca="1">IF(Table1[[#This Row],[field of work]]="health",1,0)</f>
        <v>0</v>
      </c>
      <c r="AM80">
        <f ca="1">IF(Table1[[#This Row],[field of work]]="general work ",1,0)</f>
        <v>0</v>
      </c>
      <c r="AN80">
        <f ca="1">IF(Table1[[#This Row],[field of work]]="agriculture",1,0)</f>
        <v>0</v>
      </c>
      <c r="AO80">
        <f ca="1">IF(Table1[[#This Row],[field of work]]="teaching",1,0)</f>
        <v>1</v>
      </c>
      <c r="AP80">
        <f ca="1">IF(Table1[[#This Row],[field of work]]="IT",1,0)</f>
        <v>0</v>
      </c>
      <c r="AQ80" s="8">
        <f ca="1">IF(Table1[[#This Row],[field of work]]="construction",1,0)</f>
        <v>0</v>
      </c>
      <c r="AS80" s="7"/>
      <c r="AX80" s="8"/>
      <c r="AZ80" s="7"/>
      <c r="BA80" s="8"/>
      <c r="BB80" s="105">
        <f ca="1">Table1[[#This Row],[Cars Value ]]/Table1[[#This Row],[cars]]</f>
        <v>2655.6993698504098</v>
      </c>
      <c r="BC80" s="8"/>
      <c r="BD80" s="7">
        <f ca="1">IF(Table1[Values of debts]&gt;$BE$6,1,0)</f>
        <v>1</v>
      </c>
      <c r="BE80" s="8"/>
      <c r="BF80" s="17"/>
      <c r="BG80" s="20">
        <f ca="1">Table1[[#This Row],[mortage left]]/Table1[[#This Row],[value of house]]</f>
        <v>0.85380496489188784</v>
      </c>
      <c r="BH80">
        <f t="shared" ca="1" si="45"/>
        <v>0</v>
      </c>
      <c r="BI80" s="8"/>
      <c r="BJ80" s="17"/>
      <c r="BL80" s="7">
        <f ca="1">IF(Table1[Area]="Alberta",Table1[income],0)</f>
        <v>0</v>
      </c>
      <c r="BM80">
        <f ca="1">IF(Table1[Area]="Quebec",Table1[income],0)</f>
        <v>0</v>
      </c>
      <c r="BN80">
        <f ca="1">IF(Table1[[#This Row],[Area]]="BC",Table1[[#This Row],[income]],0)</f>
        <v>0</v>
      </c>
      <c r="BO80">
        <f ca="1">IF(Table1[[#This Row],[Area]]="Northwest Ter",Table1[[#This Row],[income]],0)</f>
        <v>0</v>
      </c>
      <c r="BP80">
        <f ca="1">IF(Table1[[#This Row],[Area]]="Newfounland",Table1[[#This Row],[income]],0)</f>
        <v>0</v>
      </c>
      <c r="BQ80">
        <f ca="1">IF(Table1[[#This Row],[Area]]="Manitoba",Table1[[#This Row],[income]],0)</f>
        <v>85940</v>
      </c>
      <c r="BR80">
        <f ca="1">IF(Table1[[#This Row],[Area]]="New bruncwick",Table1[[#This Row],[income]],0)</f>
        <v>0</v>
      </c>
      <c r="BS80">
        <f ca="1">IF(Table1[[#This Row],[Area]]="Nunavut",Table1[[#This Row],[income]],0)</f>
        <v>0</v>
      </c>
      <c r="BT80">
        <f ca="1">IF(Table1[[#This Row],[Area]]="Ontario",Table1[[#This Row],[income]],0)</f>
        <v>0</v>
      </c>
      <c r="BU80">
        <f ca="1">IF(Table1[[#This Row],[Area]]="yukon",Table1[[#This Row],[income]],0)</f>
        <v>0</v>
      </c>
      <c r="BV80">
        <f ca="1">IF(Table1[[#This Row],[Area]]="Prince edward Island",Table1[[#This Row],[income]],0)</f>
        <v>0</v>
      </c>
      <c r="BW80">
        <f ca="1">IF(Table1[[#This Row],[Area]]="Saskatchewan",Table1[[#This Row],[income]],0)</f>
        <v>0</v>
      </c>
      <c r="BX80" s="8">
        <f ca="1">IF(Table1[[#This Row],[Area]]="Nova scotia",Table1[[#This Row],[income]],0)</f>
        <v>0</v>
      </c>
      <c r="BZ80" s="7">
        <f ca="1">IF(Table1[field of work]="health",Table1[income],0)</f>
        <v>0</v>
      </c>
      <c r="CA80">
        <f ca="1">IF(Table1[field of work]="agriculture",Table1[income],0)</f>
        <v>0</v>
      </c>
      <c r="CB80">
        <f ca="1">IF(Table1[[#This Row],[field of work]]="teaching",Table1[[#This Row],[income]],0)</f>
        <v>85940</v>
      </c>
      <c r="CC80">
        <f ca="1">IF(Table1[[#This Row],[field of work]]="IT",Table1[[#This Row],[income]],0)</f>
        <v>0</v>
      </c>
      <c r="CD80">
        <f ca="1">IF(Table1[[#This Row],[field of work]]="construction",Table1[[#This Row],[income]],0)</f>
        <v>0</v>
      </c>
      <c r="CE80" s="8">
        <f ca="1">IF(Table1[[#This Row],[field of work]]="general work ",Table1[[#This Row],[income]],0)</f>
        <v>0</v>
      </c>
      <c r="CH80" s="7">
        <f t="shared" ca="1" si="46"/>
        <v>1</v>
      </c>
      <c r="CI80" s="8"/>
      <c r="CK80" s="7">
        <f ca="1">IF(Table1[[#This Row],[Net worth of person ($)]]&gt;$CM$3,Table1[[#This Row],[age]],0)</f>
        <v>25</v>
      </c>
      <c r="CL80" s="8"/>
    </row>
    <row r="81" spans="2:90" x14ac:dyDescent="0.3">
      <c r="B81">
        <f t="shared" ca="1" si="32"/>
        <v>2</v>
      </c>
      <c r="C81" t="str">
        <f t="shared" ca="1" si="33"/>
        <v>women</v>
      </c>
      <c r="D81">
        <f t="shared" ca="1" si="34"/>
        <v>36</v>
      </c>
      <c r="E81">
        <f t="shared" ca="1" si="35"/>
        <v>2</v>
      </c>
      <c r="F81" t="str">
        <f t="shared" ca="1" si="36"/>
        <v>construction</v>
      </c>
      <c r="G81">
        <f t="shared" ca="1" si="37"/>
        <v>3</v>
      </c>
      <c r="H81" t="str">
        <f t="shared" ca="1" si="38"/>
        <v>University</v>
      </c>
      <c r="I81">
        <f t="shared" ca="1" si="39"/>
        <v>4</v>
      </c>
      <c r="J81">
        <f t="shared" ca="1" si="31"/>
        <v>1</v>
      </c>
      <c r="K81">
        <f t="shared" ca="1" si="40"/>
        <v>60237</v>
      </c>
      <c r="L81">
        <f t="shared" ca="1" si="41"/>
        <v>13</v>
      </c>
      <c r="M81" t="str">
        <f t="shared" ca="1" si="42"/>
        <v>Nova scotia</v>
      </c>
      <c r="N81">
        <f t="shared" ca="1" si="24"/>
        <v>301185</v>
      </c>
      <c r="O81">
        <f t="shared" ca="1" si="43"/>
        <v>11160.772553729381</v>
      </c>
      <c r="P81">
        <f t="shared" ca="1" si="25"/>
        <v>39149.081581332342</v>
      </c>
      <c r="Q81">
        <f t="shared" ca="1" si="44"/>
        <v>23012</v>
      </c>
      <c r="R81">
        <f t="shared" ca="1" si="26"/>
        <v>145.05856812577321</v>
      </c>
      <c r="S81">
        <f t="shared" ca="1" si="27"/>
        <v>85686.549170572442</v>
      </c>
      <c r="T81">
        <f t="shared" ca="1" si="28"/>
        <v>426020.6307519048</v>
      </c>
      <c r="U81">
        <f t="shared" ca="1" si="29"/>
        <v>34317.831121855153</v>
      </c>
      <c r="V81">
        <f t="shared" ca="1" si="30"/>
        <v>391702.79963004962</v>
      </c>
      <c r="X81" s="3">
        <f ca="1">IF(Table1[[#This Row],[gender]]="men",1,0)</f>
        <v>0</v>
      </c>
      <c r="Y81" s="3">
        <f ca="1">IF(Table1[[#This Row],[gender]]="women",1,0)</f>
        <v>1</v>
      </c>
      <c r="Z81" s="3"/>
      <c r="AA81" s="3"/>
      <c r="AB81" s="3"/>
      <c r="AC81" s="3"/>
      <c r="AD81" s="3"/>
      <c r="AE81" s="3"/>
      <c r="AF81" s="3"/>
      <c r="AG81" s="3"/>
      <c r="AH81" s="3"/>
      <c r="AJ81" s="17"/>
      <c r="AL81" s="7">
        <f ca="1">IF(Table1[[#This Row],[field of work]]="health",1,0)</f>
        <v>0</v>
      </c>
      <c r="AM81">
        <f ca="1">IF(Table1[[#This Row],[field of work]]="general work ",1,0)</f>
        <v>0</v>
      </c>
      <c r="AN81">
        <f ca="1">IF(Table1[[#This Row],[field of work]]="agriculture",1,0)</f>
        <v>0</v>
      </c>
      <c r="AO81">
        <f ca="1">IF(Table1[[#This Row],[field of work]]="teaching",1,0)</f>
        <v>0</v>
      </c>
      <c r="AP81">
        <f ca="1">IF(Table1[[#This Row],[field of work]]="IT",1,0)</f>
        <v>0</v>
      </c>
      <c r="AQ81" s="8">
        <f ca="1">IF(Table1[[#This Row],[field of work]]="construction",1,0)</f>
        <v>1</v>
      </c>
      <c r="AS81" s="7"/>
      <c r="AX81" s="8"/>
      <c r="AZ81" s="7"/>
      <c r="BA81" s="8"/>
      <c r="BB81" s="105">
        <f ca="1">Table1[[#This Row],[Cars Value ]]/Table1[[#This Row],[cars]]</f>
        <v>39149.081581332342</v>
      </c>
      <c r="BC81" s="8"/>
      <c r="BD81" s="7">
        <f ca="1">IF(Table1[Values of debts]&gt;$BE$6,1,0)</f>
        <v>0</v>
      </c>
      <c r="BE81" s="8"/>
      <c r="BF81" s="17"/>
      <c r="BG81" s="20">
        <f ca="1">Table1[[#This Row],[mortage left]]/Table1[[#This Row],[value of house]]</f>
        <v>3.7056203176550562E-2</v>
      </c>
      <c r="BH81">
        <f t="shared" ca="1" si="45"/>
        <v>1</v>
      </c>
      <c r="BI81" s="8"/>
      <c r="BJ81" s="17"/>
      <c r="BL81" s="7">
        <f ca="1">IF(Table1[Area]="Alberta",Table1[income],0)</f>
        <v>0</v>
      </c>
      <c r="BM81">
        <f ca="1">IF(Table1[Area]="Quebec",Table1[income],0)</f>
        <v>0</v>
      </c>
      <c r="BN81">
        <f ca="1">IF(Table1[[#This Row],[Area]]="BC",Table1[[#This Row],[income]],0)</f>
        <v>0</v>
      </c>
      <c r="BO81">
        <f ca="1">IF(Table1[[#This Row],[Area]]="Northwest Ter",Table1[[#This Row],[income]],0)</f>
        <v>0</v>
      </c>
      <c r="BP81">
        <f ca="1">IF(Table1[[#This Row],[Area]]="Newfounland",Table1[[#This Row],[income]],0)</f>
        <v>0</v>
      </c>
      <c r="BQ81">
        <f ca="1">IF(Table1[[#This Row],[Area]]="Manitoba",Table1[[#This Row],[income]],0)</f>
        <v>0</v>
      </c>
      <c r="BR81">
        <f ca="1">IF(Table1[[#This Row],[Area]]="New bruncwick",Table1[[#This Row],[income]],0)</f>
        <v>0</v>
      </c>
      <c r="BS81">
        <f ca="1">IF(Table1[[#This Row],[Area]]="Nunavut",Table1[[#This Row],[income]],0)</f>
        <v>0</v>
      </c>
      <c r="BT81">
        <f ca="1">IF(Table1[[#This Row],[Area]]="Ontario",Table1[[#This Row],[income]],0)</f>
        <v>0</v>
      </c>
      <c r="BU81">
        <f ca="1">IF(Table1[[#This Row],[Area]]="yukon",Table1[[#This Row],[income]],0)</f>
        <v>0</v>
      </c>
      <c r="BV81">
        <f ca="1">IF(Table1[[#This Row],[Area]]="Prince edward Island",Table1[[#This Row],[income]],0)</f>
        <v>0</v>
      </c>
      <c r="BW81">
        <f ca="1">IF(Table1[[#This Row],[Area]]="Saskatchewan",Table1[[#This Row],[income]],0)</f>
        <v>0</v>
      </c>
      <c r="BX81" s="8">
        <f ca="1">IF(Table1[[#This Row],[Area]]="Nova scotia",Table1[[#This Row],[income]],0)</f>
        <v>60237</v>
      </c>
      <c r="BZ81" s="7">
        <f ca="1">IF(Table1[field of work]="health",Table1[income],0)</f>
        <v>0</v>
      </c>
      <c r="CA81">
        <f ca="1">IF(Table1[field of work]="agriculture",Table1[income],0)</f>
        <v>0</v>
      </c>
      <c r="CB81">
        <f ca="1">IF(Table1[[#This Row],[field of work]]="teaching",Table1[[#This Row],[income]],0)</f>
        <v>0</v>
      </c>
      <c r="CC81">
        <f ca="1">IF(Table1[[#This Row],[field of work]]="IT",Table1[[#This Row],[income]],0)</f>
        <v>0</v>
      </c>
      <c r="CD81">
        <f ca="1">IF(Table1[[#This Row],[field of work]]="construction",Table1[[#This Row],[income]],0)</f>
        <v>60237</v>
      </c>
      <c r="CE81" s="8">
        <f ca="1">IF(Table1[[#This Row],[field of work]]="general work ",Table1[[#This Row],[income]],0)</f>
        <v>0</v>
      </c>
      <c r="CH81" s="7">
        <f t="shared" ca="1" si="46"/>
        <v>0</v>
      </c>
      <c r="CI81" s="8"/>
      <c r="CK81" s="7">
        <f ca="1">IF(Table1[[#This Row],[Net worth of person ($)]]&gt;$CM$3,Table1[[#This Row],[age]],0)</f>
        <v>36</v>
      </c>
      <c r="CL81" s="8"/>
    </row>
    <row r="82" spans="2:90" x14ac:dyDescent="0.3">
      <c r="B82">
        <f t="shared" ca="1" si="32"/>
        <v>1</v>
      </c>
      <c r="C82" t="str">
        <f t="shared" ca="1" si="33"/>
        <v>men</v>
      </c>
      <c r="D82">
        <f t="shared" ca="1" si="34"/>
        <v>33</v>
      </c>
      <c r="E82">
        <f t="shared" ca="1" si="35"/>
        <v>1</v>
      </c>
      <c r="F82" t="str">
        <f t="shared" ca="1" si="36"/>
        <v>health</v>
      </c>
      <c r="G82">
        <f t="shared" ca="1" si="37"/>
        <v>6</v>
      </c>
      <c r="H82" t="str">
        <f t="shared" ca="1" si="38"/>
        <v>Other</v>
      </c>
      <c r="I82">
        <f t="shared" ca="1" si="39"/>
        <v>3</v>
      </c>
      <c r="J82">
        <f t="shared" ca="1" si="31"/>
        <v>2</v>
      </c>
      <c r="K82">
        <f t="shared" ca="1" si="40"/>
        <v>59895</v>
      </c>
      <c r="L82">
        <f t="shared" ca="1" si="41"/>
        <v>4</v>
      </c>
      <c r="M82" t="str">
        <f t="shared" ca="1" si="42"/>
        <v>Alberta</v>
      </c>
      <c r="N82">
        <f t="shared" ca="1" si="24"/>
        <v>299475</v>
      </c>
      <c r="O82">
        <f t="shared" ca="1" si="43"/>
        <v>39388.942010314306</v>
      </c>
      <c r="P82">
        <f t="shared" ca="1" si="25"/>
        <v>49839.91974272269</v>
      </c>
      <c r="Q82">
        <f t="shared" ca="1" si="44"/>
        <v>24133</v>
      </c>
      <c r="R82">
        <f t="shared" ca="1" si="26"/>
        <v>68002.509508617863</v>
      </c>
      <c r="S82">
        <f t="shared" ca="1" si="27"/>
        <v>88330.859166852228</v>
      </c>
      <c r="T82">
        <f t="shared" ca="1" si="28"/>
        <v>437645.77890957496</v>
      </c>
      <c r="U82">
        <f t="shared" ca="1" si="29"/>
        <v>131524.45151893218</v>
      </c>
      <c r="V82">
        <f t="shared" ca="1" si="30"/>
        <v>306121.32739064278</v>
      </c>
      <c r="X82" s="3">
        <f ca="1">IF(Table1[[#This Row],[gender]]="men",1,0)</f>
        <v>1</v>
      </c>
      <c r="Y82" s="3">
        <f ca="1">IF(Table1[[#This Row],[gender]]="women",1,0)</f>
        <v>0</v>
      </c>
      <c r="Z82" s="3"/>
      <c r="AA82" s="3"/>
      <c r="AB82" s="3"/>
      <c r="AC82" s="3"/>
      <c r="AD82" s="3"/>
      <c r="AE82" s="3"/>
      <c r="AF82" s="3"/>
      <c r="AG82" s="3"/>
      <c r="AH82" s="3"/>
      <c r="AJ82" s="17"/>
      <c r="AL82" s="7">
        <f ca="1">IF(Table1[[#This Row],[field of work]]="health",1,0)</f>
        <v>1</v>
      </c>
      <c r="AM82">
        <f ca="1">IF(Table1[[#This Row],[field of work]]="general work ",1,0)</f>
        <v>0</v>
      </c>
      <c r="AN82">
        <f ca="1">IF(Table1[[#This Row],[field of work]]="agriculture",1,0)</f>
        <v>0</v>
      </c>
      <c r="AO82">
        <f ca="1">IF(Table1[[#This Row],[field of work]]="teaching",1,0)</f>
        <v>0</v>
      </c>
      <c r="AP82">
        <f ca="1">IF(Table1[[#This Row],[field of work]]="IT",1,0)</f>
        <v>0</v>
      </c>
      <c r="AQ82" s="8">
        <f ca="1">IF(Table1[[#This Row],[field of work]]="construction",1,0)</f>
        <v>0</v>
      </c>
      <c r="AS82" s="7"/>
      <c r="AX82" s="8"/>
      <c r="AZ82" s="7"/>
      <c r="BA82" s="8"/>
      <c r="BB82" s="105">
        <f ca="1">Table1[[#This Row],[Cars Value ]]/Table1[[#This Row],[cars]]</f>
        <v>24919.959871361345</v>
      </c>
      <c r="BC82" s="8"/>
      <c r="BD82" s="7">
        <f ca="1">IF(Table1[Values of debts]&gt;$BE$6,1,0)</f>
        <v>1</v>
      </c>
      <c r="BE82" s="8"/>
      <c r="BF82" s="17"/>
      <c r="BG82" s="20">
        <f ca="1">Table1[[#This Row],[mortage left]]/Table1[[#This Row],[value of house]]</f>
        <v>0.13152664499645816</v>
      </c>
      <c r="BH82">
        <f t="shared" ca="1" si="45"/>
        <v>1</v>
      </c>
      <c r="BI82" s="8"/>
      <c r="BJ82" s="17"/>
      <c r="BL82" s="7">
        <f ca="1">IF(Table1[Area]="Alberta",Table1[income],0)</f>
        <v>59895</v>
      </c>
      <c r="BM82">
        <f ca="1">IF(Table1[Area]="Quebec",Table1[income],0)</f>
        <v>0</v>
      </c>
      <c r="BN82">
        <f ca="1">IF(Table1[[#This Row],[Area]]="BC",Table1[[#This Row],[income]],0)</f>
        <v>0</v>
      </c>
      <c r="BO82">
        <f ca="1">IF(Table1[[#This Row],[Area]]="Northwest Ter",Table1[[#This Row],[income]],0)</f>
        <v>0</v>
      </c>
      <c r="BP82">
        <f ca="1">IF(Table1[[#This Row],[Area]]="Newfounland",Table1[[#This Row],[income]],0)</f>
        <v>0</v>
      </c>
      <c r="BQ82">
        <f ca="1">IF(Table1[[#This Row],[Area]]="Manitoba",Table1[[#This Row],[income]],0)</f>
        <v>0</v>
      </c>
      <c r="BR82">
        <f ca="1">IF(Table1[[#This Row],[Area]]="New bruncwick",Table1[[#This Row],[income]],0)</f>
        <v>0</v>
      </c>
      <c r="BS82">
        <f ca="1">IF(Table1[[#This Row],[Area]]="Nunavut",Table1[[#This Row],[income]],0)</f>
        <v>0</v>
      </c>
      <c r="BT82">
        <f ca="1">IF(Table1[[#This Row],[Area]]="Ontario",Table1[[#This Row],[income]],0)</f>
        <v>0</v>
      </c>
      <c r="BU82">
        <f ca="1">IF(Table1[[#This Row],[Area]]="yukon",Table1[[#This Row],[income]],0)</f>
        <v>0</v>
      </c>
      <c r="BV82">
        <f ca="1">IF(Table1[[#This Row],[Area]]="Prince edward Island",Table1[[#This Row],[income]],0)</f>
        <v>0</v>
      </c>
      <c r="BW82">
        <f ca="1">IF(Table1[[#This Row],[Area]]="Saskatchewan",Table1[[#This Row],[income]],0)</f>
        <v>0</v>
      </c>
      <c r="BX82" s="8">
        <f ca="1">IF(Table1[[#This Row],[Area]]="Nova scotia",Table1[[#This Row],[income]],0)</f>
        <v>0</v>
      </c>
      <c r="BZ82" s="7">
        <f ca="1">IF(Table1[field of work]="health",Table1[income],0)</f>
        <v>59895</v>
      </c>
      <c r="CA82">
        <f ca="1">IF(Table1[field of work]="agriculture",Table1[income],0)</f>
        <v>0</v>
      </c>
      <c r="CB82">
        <f ca="1">IF(Table1[[#This Row],[field of work]]="teaching",Table1[[#This Row],[income]],0)</f>
        <v>0</v>
      </c>
      <c r="CC82">
        <f ca="1">IF(Table1[[#This Row],[field of work]]="IT",Table1[[#This Row],[income]],0)</f>
        <v>0</v>
      </c>
      <c r="CD82">
        <f ca="1">IF(Table1[[#This Row],[field of work]]="construction",Table1[[#This Row],[income]],0)</f>
        <v>0</v>
      </c>
      <c r="CE82" s="8">
        <f ca="1">IF(Table1[[#This Row],[field of work]]="general work ",Table1[[#This Row],[income]],0)</f>
        <v>0</v>
      </c>
      <c r="CH82" s="7">
        <f t="shared" ca="1" si="46"/>
        <v>1</v>
      </c>
      <c r="CI82" s="8"/>
      <c r="CK82" s="7">
        <f ca="1">IF(Table1[[#This Row],[Net worth of person ($)]]&gt;$CM$3,Table1[[#This Row],[age]],0)</f>
        <v>33</v>
      </c>
      <c r="CL82" s="8"/>
    </row>
    <row r="83" spans="2:90" x14ac:dyDescent="0.3">
      <c r="B83">
        <f t="shared" ca="1" si="32"/>
        <v>2</v>
      </c>
      <c r="C83" t="str">
        <f t="shared" ca="1" si="33"/>
        <v>women</v>
      </c>
      <c r="D83">
        <f t="shared" ca="1" si="34"/>
        <v>44</v>
      </c>
      <c r="E83">
        <f t="shared" ca="1" si="35"/>
        <v>4</v>
      </c>
      <c r="F83" t="str">
        <f t="shared" ca="1" si="36"/>
        <v>IT</v>
      </c>
      <c r="G83">
        <f t="shared" ca="1" si="37"/>
        <v>6</v>
      </c>
      <c r="H83" t="str">
        <f t="shared" ca="1" si="38"/>
        <v>Other</v>
      </c>
      <c r="I83">
        <f t="shared" ca="1" si="39"/>
        <v>2</v>
      </c>
      <c r="J83">
        <f t="shared" ca="1" si="31"/>
        <v>2</v>
      </c>
      <c r="K83">
        <f t="shared" ca="1" si="40"/>
        <v>36982</v>
      </c>
      <c r="L83">
        <f t="shared" ca="1" si="41"/>
        <v>7</v>
      </c>
      <c r="M83" t="str">
        <f t="shared" ca="1" si="42"/>
        <v>Manitoba</v>
      </c>
      <c r="N83">
        <f t="shared" ca="1" si="24"/>
        <v>184910</v>
      </c>
      <c r="O83">
        <f t="shared" ca="1" si="43"/>
        <v>98221.647550107853</v>
      </c>
      <c r="P83">
        <f t="shared" ca="1" si="25"/>
        <v>54268.032631282847</v>
      </c>
      <c r="Q83">
        <f t="shared" ca="1" si="44"/>
        <v>3320</v>
      </c>
      <c r="R83">
        <f t="shared" ca="1" si="26"/>
        <v>35598.556524375213</v>
      </c>
      <c r="S83">
        <f t="shared" ca="1" si="27"/>
        <v>54960.872187863948</v>
      </c>
      <c r="T83">
        <f t="shared" ca="1" si="28"/>
        <v>294138.90481914679</v>
      </c>
      <c r="U83">
        <f t="shared" ca="1" si="29"/>
        <v>137140.20407448307</v>
      </c>
      <c r="V83">
        <f t="shared" ca="1" si="30"/>
        <v>156998.70074466371</v>
      </c>
      <c r="X83" s="3">
        <f ca="1">IF(Table1[[#This Row],[gender]]="men",1,0)</f>
        <v>0</v>
      </c>
      <c r="Y83" s="3">
        <f ca="1">IF(Table1[[#This Row],[gender]]="women",1,0)</f>
        <v>1</v>
      </c>
      <c r="Z83" s="3"/>
      <c r="AA83" s="3"/>
      <c r="AB83" s="3"/>
      <c r="AC83" s="3"/>
      <c r="AD83" s="3"/>
      <c r="AE83" s="3"/>
      <c r="AF83" s="3"/>
      <c r="AG83" s="3"/>
      <c r="AH83" s="3"/>
      <c r="AJ83" s="17"/>
      <c r="AL83" s="7">
        <f ca="1">IF(Table1[[#This Row],[field of work]]="health",1,0)</f>
        <v>0</v>
      </c>
      <c r="AM83">
        <f ca="1">IF(Table1[[#This Row],[field of work]]="general work ",1,0)</f>
        <v>0</v>
      </c>
      <c r="AN83">
        <f ca="1">IF(Table1[[#This Row],[field of work]]="agriculture",1,0)</f>
        <v>0</v>
      </c>
      <c r="AO83">
        <f ca="1">IF(Table1[[#This Row],[field of work]]="teaching",1,0)</f>
        <v>0</v>
      </c>
      <c r="AP83">
        <f ca="1">IF(Table1[[#This Row],[field of work]]="IT",1,0)</f>
        <v>1</v>
      </c>
      <c r="AQ83" s="8">
        <f ca="1">IF(Table1[[#This Row],[field of work]]="construction",1,0)</f>
        <v>0</v>
      </c>
      <c r="AS83" s="7"/>
      <c r="AX83" s="8"/>
      <c r="AZ83" s="7"/>
      <c r="BA83" s="8"/>
      <c r="BB83" s="105">
        <f ca="1">Table1[[#This Row],[Cars Value ]]/Table1[[#This Row],[cars]]</f>
        <v>27134.016315641424</v>
      </c>
      <c r="BC83" s="8"/>
      <c r="BD83" s="7">
        <f ca="1">IF(Table1[Values of debts]&gt;$BE$6,1,0)</f>
        <v>1</v>
      </c>
      <c r="BE83" s="8"/>
      <c r="BF83" s="17"/>
      <c r="BG83" s="20">
        <f ca="1">Table1[[#This Row],[mortage left]]/Table1[[#This Row],[value of house]]</f>
        <v>0.53118623952251287</v>
      </c>
      <c r="BH83">
        <f t="shared" ca="1" si="45"/>
        <v>0</v>
      </c>
      <c r="BI83" s="8"/>
      <c r="BJ83" s="17"/>
      <c r="BL83" s="7">
        <f ca="1">IF(Table1[Area]="Alberta",Table1[income],0)</f>
        <v>0</v>
      </c>
      <c r="BM83">
        <f ca="1">IF(Table1[Area]="Quebec",Table1[income],0)</f>
        <v>0</v>
      </c>
      <c r="BN83">
        <f ca="1">IF(Table1[[#This Row],[Area]]="BC",Table1[[#This Row],[income]],0)</f>
        <v>0</v>
      </c>
      <c r="BO83">
        <f ca="1">IF(Table1[[#This Row],[Area]]="Northwest Ter",Table1[[#This Row],[income]],0)</f>
        <v>0</v>
      </c>
      <c r="BP83">
        <f ca="1">IF(Table1[[#This Row],[Area]]="Newfounland",Table1[[#This Row],[income]],0)</f>
        <v>0</v>
      </c>
      <c r="BQ83">
        <f ca="1">IF(Table1[[#This Row],[Area]]="Manitoba",Table1[[#This Row],[income]],0)</f>
        <v>36982</v>
      </c>
      <c r="BR83">
        <f ca="1">IF(Table1[[#This Row],[Area]]="New bruncwick",Table1[[#This Row],[income]],0)</f>
        <v>0</v>
      </c>
      <c r="BS83">
        <f ca="1">IF(Table1[[#This Row],[Area]]="Nunavut",Table1[[#This Row],[income]],0)</f>
        <v>0</v>
      </c>
      <c r="BT83">
        <f ca="1">IF(Table1[[#This Row],[Area]]="Ontario",Table1[[#This Row],[income]],0)</f>
        <v>0</v>
      </c>
      <c r="BU83">
        <f ca="1">IF(Table1[[#This Row],[Area]]="yukon",Table1[[#This Row],[income]],0)</f>
        <v>0</v>
      </c>
      <c r="BV83">
        <f ca="1">IF(Table1[[#This Row],[Area]]="Prince edward Island",Table1[[#This Row],[income]],0)</f>
        <v>0</v>
      </c>
      <c r="BW83">
        <f ca="1">IF(Table1[[#This Row],[Area]]="Saskatchewan",Table1[[#This Row],[income]],0)</f>
        <v>0</v>
      </c>
      <c r="BX83" s="8">
        <f ca="1">IF(Table1[[#This Row],[Area]]="Nova scotia",Table1[[#This Row],[income]],0)</f>
        <v>0</v>
      </c>
      <c r="BZ83" s="7">
        <f ca="1">IF(Table1[field of work]="health",Table1[income],0)</f>
        <v>0</v>
      </c>
      <c r="CA83">
        <f ca="1">IF(Table1[field of work]="agriculture",Table1[income],0)</f>
        <v>0</v>
      </c>
      <c r="CB83">
        <f ca="1">IF(Table1[[#This Row],[field of work]]="teaching",Table1[[#This Row],[income]],0)</f>
        <v>0</v>
      </c>
      <c r="CC83">
        <f ca="1">IF(Table1[[#This Row],[field of work]]="IT",Table1[[#This Row],[income]],0)</f>
        <v>36982</v>
      </c>
      <c r="CD83">
        <f ca="1">IF(Table1[[#This Row],[field of work]]="construction",Table1[[#This Row],[income]],0)</f>
        <v>0</v>
      </c>
      <c r="CE83" s="8">
        <f ca="1">IF(Table1[[#This Row],[field of work]]="general work ",Table1[[#This Row],[income]],0)</f>
        <v>0</v>
      </c>
      <c r="CH83" s="7">
        <f t="shared" ca="1" si="46"/>
        <v>1</v>
      </c>
      <c r="CI83" s="8"/>
      <c r="CK83" s="7">
        <f ca="1">IF(Table1[[#This Row],[Net worth of person ($)]]&gt;$CM$3,Table1[[#This Row],[age]],0)</f>
        <v>44</v>
      </c>
      <c r="CL83" s="8"/>
    </row>
    <row r="84" spans="2:90" x14ac:dyDescent="0.3">
      <c r="B84">
        <f t="shared" ca="1" si="32"/>
        <v>2</v>
      </c>
      <c r="C84" t="str">
        <f t="shared" ca="1" si="33"/>
        <v>women</v>
      </c>
      <c r="D84">
        <f t="shared" ca="1" si="34"/>
        <v>39</v>
      </c>
      <c r="E84">
        <f t="shared" ca="1" si="35"/>
        <v>4</v>
      </c>
      <c r="F84" t="str">
        <f t="shared" ca="1" si="36"/>
        <v>IT</v>
      </c>
      <c r="G84">
        <f t="shared" ca="1" si="37"/>
        <v>4</v>
      </c>
      <c r="H84" t="str">
        <f t="shared" ca="1" si="38"/>
        <v>technical</v>
      </c>
      <c r="I84">
        <f t="shared" ca="1" si="39"/>
        <v>3</v>
      </c>
      <c r="J84">
        <f t="shared" ca="1" si="31"/>
        <v>2</v>
      </c>
      <c r="K84">
        <f t="shared" ca="1" si="40"/>
        <v>37813</v>
      </c>
      <c r="L84">
        <f t="shared" ca="1" si="41"/>
        <v>4</v>
      </c>
      <c r="M84" t="str">
        <f t="shared" ca="1" si="42"/>
        <v>Alberta</v>
      </c>
      <c r="N84">
        <f t="shared" ca="1" si="24"/>
        <v>151252</v>
      </c>
      <c r="O84">
        <f t="shared" ca="1" si="43"/>
        <v>18724.054217291745</v>
      </c>
      <c r="P84">
        <f t="shared" ca="1" si="25"/>
        <v>40211.308086339443</v>
      </c>
      <c r="Q84">
        <f t="shared" ca="1" si="44"/>
        <v>1486</v>
      </c>
      <c r="R84">
        <f t="shared" ca="1" si="26"/>
        <v>38040.938532460677</v>
      </c>
      <c r="S84">
        <f t="shared" ca="1" si="27"/>
        <v>28870.776271113042</v>
      </c>
      <c r="T84">
        <f t="shared" ca="1" si="28"/>
        <v>220334.08435745249</v>
      </c>
      <c r="U84">
        <f t="shared" ca="1" si="29"/>
        <v>58250.992749752419</v>
      </c>
      <c r="V84">
        <f t="shared" ca="1" si="30"/>
        <v>162083.09160770007</v>
      </c>
      <c r="X84" s="3">
        <f ca="1">IF(Table1[[#This Row],[gender]]="men",1,0)</f>
        <v>0</v>
      </c>
      <c r="Y84" s="3">
        <f ca="1">IF(Table1[[#This Row],[gender]]="women",1,0)</f>
        <v>1</v>
      </c>
      <c r="Z84" s="3"/>
      <c r="AA84" s="3"/>
      <c r="AB84" s="3"/>
      <c r="AC84" s="3"/>
      <c r="AD84" s="3"/>
      <c r="AE84" s="3"/>
      <c r="AF84" s="3"/>
      <c r="AG84" s="3"/>
      <c r="AH84" s="3"/>
      <c r="AJ84" s="17"/>
      <c r="AL84" s="7">
        <f ca="1">IF(Table1[[#This Row],[field of work]]="health",1,0)</f>
        <v>0</v>
      </c>
      <c r="AM84">
        <f ca="1">IF(Table1[[#This Row],[field of work]]="general work ",1,0)</f>
        <v>0</v>
      </c>
      <c r="AN84">
        <f ca="1">IF(Table1[[#This Row],[field of work]]="agriculture",1,0)</f>
        <v>0</v>
      </c>
      <c r="AO84">
        <f ca="1">IF(Table1[[#This Row],[field of work]]="teaching",1,0)</f>
        <v>0</v>
      </c>
      <c r="AP84">
        <f ca="1">IF(Table1[[#This Row],[field of work]]="IT",1,0)</f>
        <v>1</v>
      </c>
      <c r="AQ84" s="8">
        <f ca="1">IF(Table1[[#This Row],[field of work]]="construction",1,0)</f>
        <v>0</v>
      </c>
      <c r="AS84" s="7"/>
      <c r="AX84" s="8"/>
      <c r="AZ84" s="7"/>
      <c r="BA84" s="8"/>
      <c r="BB84" s="105">
        <f ca="1">Table1[[#This Row],[Cars Value ]]/Table1[[#This Row],[cars]]</f>
        <v>20105.654043169721</v>
      </c>
      <c r="BC84" s="8"/>
      <c r="BD84" s="7">
        <f ca="1">IF(Table1[Values of debts]&gt;$BE$6,1,0)</f>
        <v>0</v>
      </c>
      <c r="BE84" s="8"/>
      <c r="BF84" s="17"/>
      <c r="BG84" s="20">
        <f ca="1">Table1[[#This Row],[mortage left]]/Table1[[#This Row],[value of house]]</f>
        <v>0.12379376284142851</v>
      </c>
      <c r="BH84">
        <f t="shared" ca="1" si="45"/>
        <v>1</v>
      </c>
      <c r="BI84" s="8"/>
      <c r="BJ84" s="17"/>
      <c r="BL84" s="7">
        <f ca="1">IF(Table1[Area]="Alberta",Table1[income],0)</f>
        <v>37813</v>
      </c>
      <c r="BM84">
        <f ca="1">IF(Table1[Area]="Quebec",Table1[income],0)</f>
        <v>0</v>
      </c>
      <c r="BN84">
        <f ca="1">IF(Table1[[#This Row],[Area]]="BC",Table1[[#This Row],[income]],0)</f>
        <v>0</v>
      </c>
      <c r="BO84">
        <f ca="1">IF(Table1[[#This Row],[Area]]="Northwest Ter",Table1[[#This Row],[income]],0)</f>
        <v>0</v>
      </c>
      <c r="BP84">
        <f ca="1">IF(Table1[[#This Row],[Area]]="Newfounland",Table1[[#This Row],[income]],0)</f>
        <v>0</v>
      </c>
      <c r="BQ84">
        <f ca="1">IF(Table1[[#This Row],[Area]]="Manitoba",Table1[[#This Row],[income]],0)</f>
        <v>0</v>
      </c>
      <c r="BR84">
        <f ca="1">IF(Table1[[#This Row],[Area]]="New bruncwick",Table1[[#This Row],[income]],0)</f>
        <v>0</v>
      </c>
      <c r="BS84">
        <f ca="1">IF(Table1[[#This Row],[Area]]="Nunavut",Table1[[#This Row],[income]],0)</f>
        <v>0</v>
      </c>
      <c r="BT84">
        <f ca="1">IF(Table1[[#This Row],[Area]]="Ontario",Table1[[#This Row],[income]],0)</f>
        <v>0</v>
      </c>
      <c r="BU84">
        <f ca="1">IF(Table1[[#This Row],[Area]]="yukon",Table1[[#This Row],[income]],0)</f>
        <v>0</v>
      </c>
      <c r="BV84">
        <f ca="1">IF(Table1[[#This Row],[Area]]="Prince edward Island",Table1[[#This Row],[income]],0)</f>
        <v>0</v>
      </c>
      <c r="BW84">
        <f ca="1">IF(Table1[[#This Row],[Area]]="Saskatchewan",Table1[[#This Row],[income]],0)</f>
        <v>0</v>
      </c>
      <c r="BX84" s="8">
        <f ca="1">IF(Table1[[#This Row],[Area]]="Nova scotia",Table1[[#This Row],[income]],0)</f>
        <v>0</v>
      </c>
      <c r="BZ84" s="7">
        <f ca="1">IF(Table1[field of work]="health",Table1[income],0)</f>
        <v>0</v>
      </c>
      <c r="CA84">
        <f ca="1">IF(Table1[field of work]="agriculture",Table1[income],0)</f>
        <v>0</v>
      </c>
      <c r="CB84">
        <f ca="1">IF(Table1[[#This Row],[field of work]]="teaching",Table1[[#This Row],[income]],0)</f>
        <v>0</v>
      </c>
      <c r="CC84">
        <f ca="1">IF(Table1[[#This Row],[field of work]]="IT",Table1[[#This Row],[income]],0)</f>
        <v>37813</v>
      </c>
      <c r="CD84">
        <f ca="1">IF(Table1[[#This Row],[field of work]]="construction",Table1[[#This Row],[income]],0)</f>
        <v>0</v>
      </c>
      <c r="CE84" s="8">
        <f ca="1">IF(Table1[[#This Row],[field of work]]="general work ",Table1[[#This Row],[income]],0)</f>
        <v>0</v>
      </c>
      <c r="CH84" s="7">
        <f t="shared" ca="1" si="46"/>
        <v>1</v>
      </c>
      <c r="CI84" s="8"/>
      <c r="CK84" s="7">
        <f ca="1">IF(Table1[[#This Row],[Net worth of person ($)]]&gt;$CM$3,Table1[[#This Row],[age]],0)</f>
        <v>39</v>
      </c>
      <c r="CL84" s="8"/>
    </row>
    <row r="85" spans="2:90" x14ac:dyDescent="0.3">
      <c r="B85">
        <f t="shared" ca="1" si="32"/>
        <v>2</v>
      </c>
      <c r="C85" t="str">
        <f t="shared" ca="1" si="33"/>
        <v>women</v>
      </c>
      <c r="D85">
        <f t="shared" ca="1" si="34"/>
        <v>38</v>
      </c>
      <c r="E85">
        <f t="shared" ca="1" si="35"/>
        <v>2</v>
      </c>
      <c r="F85" t="str">
        <f t="shared" ca="1" si="36"/>
        <v>construction</v>
      </c>
      <c r="G85">
        <f t="shared" ca="1" si="37"/>
        <v>3</v>
      </c>
      <c r="H85" t="str">
        <f t="shared" ca="1" si="38"/>
        <v>University</v>
      </c>
      <c r="I85">
        <f t="shared" ca="1" si="39"/>
        <v>4</v>
      </c>
      <c r="J85">
        <f t="shared" ca="1" si="31"/>
        <v>2</v>
      </c>
      <c r="K85">
        <f t="shared" ca="1" si="40"/>
        <v>52210</v>
      </c>
      <c r="L85">
        <f t="shared" ca="1" si="41"/>
        <v>13</v>
      </c>
      <c r="M85" t="str">
        <f t="shared" ca="1" si="42"/>
        <v>Nova scotia</v>
      </c>
      <c r="N85">
        <f t="shared" ca="1" si="24"/>
        <v>208840</v>
      </c>
      <c r="O85">
        <f t="shared" ca="1" si="43"/>
        <v>40003.156649967466</v>
      </c>
      <c r="P85">
        <f t="shared" ca="1" si="25"/>
        <v>8026.0526868157112</v>
      </c>
      <c r="Q85">
        <f t="shared" ca="1" si="44"/>
        <v>7233</v>
      </c>
      <c r="R85">
        <f t="shared" ca="1" si="26"/>
        <v>74803.099338144661</v>
      </c>
      <c r="S85">
        <f t="shared" ca="1" si="27"/>
        <v>19959.01252400205</v>
      </c>
      <c r="T85">
        <f t="shared" ca="1" si="28"/>
        <v>236825.06521081776</v>
      </c>
      <c r="U85">
        <f t="shared" ca="1" si="29"/>
        <v>122039.25598811213</v>
      </c>
      <c r="V85">
        <f t="shared" ca="1" si="30"/>
        <v>114785.80922270563</v>
      </c>
      <c r="X85" s="3">
        <f ca="1">IF(Table1[[#This Row],[gender]]="men",1,0)</f>
        <v>0</v>
      </c>
      <c r="Y85" s="3">
        <f ca="1">IF(Table1[[#This Row],[gender]]="women",1,0)</f>
        <v>1</v>
      </c>
      <c r="Z85" s="3"/>
      <c r="AA85" s="3"/>
      <c r="AB85" s="3"/>
      <c r="AC85" s="3"/>
      <c r="AD85" s="3"/>
      <c r="AE85" s="3"/>
      <c r="AF85" s="3"/>
      <c r="AG85" s="3"/>
      <c r="AH85" s="3"/>
      <c r="AJ85" s="17"/>
      <c r="AL85" s="7">
        <f ca="1">IF(Table1[[#This Row],[field of work]]="health",1,0)</f>
        <v>0</v>
      </c>
      <c r="AM85">
        <f ca="1">IF(Table1[[#This Row],[field of work]]="general work ",1,0)</f>
        <v>0</v>
      </c>
      <c r="AN85">
        <f ca="1">IF(Table1[[#This Row],[field of work]]="agriculture",1,0)</f>
        <v>0</v>
      </c>
      <c r="AO85">
        <f ca="1">IF(Table1[[#This Row],[field of work]]="teaching",1,0)</f>
        <v>0</v>
      </c>
      <c r="AP85">
        <f ca="1">IF(Table1[[#This Row],[field of work]]="IT",1,0)</f>
        <v>0</v>
      </c>
      <c r="AQ85" s="8">
        <f ca="1">IF(Table1[[#This Row],[field of work]]="construction",1,0)</f>
        <v>1</v>
      </c>
      <c r="AS85" s="7"/>
      <c r="AX85" s="8"/>
      <c r="AZ85" s="7"/>
      <c r="BA85" s="8"/>
      <c r="BB85" s="105">
        <f ca="1">Table1[[#This Row],[Cars Value ]]/Table1[[#This Row],[cars]]</f>
        <v>4013.0263434078556</v>
      </c>
      <c r="BC85" s="8"/>
      <c r="BD85" s="7">
        <f ca="1">IF(Table1[Values of debts]&gt;$BE$6,1,0)</f>
        <v>1</v>
      </c>
      <c r="BE85" s="8"/>
      <c r="BF85" s="17"/>
      <c r="BG85" s="20">
        <f ca="1">Table1[[#This Row],[mortage left]]/Table1[[#This Row],[value of house]]</f>
        <v>0.19154930401248546</v>
      </c>
      <c r="BH85">
        <f t="shared" ca="1" si="45"/>
        <v>1</v>
      </c>
      <c r="BI85" s="8"/>
      <c r="BJ85" s="17"/>
      <c r="BL85" s="7">
        <f ca="1">IF(Table1[Area]="Alberta",Table1[income],0)</f>
        <v>0</v>
      </c>
      <c r="BM85">
        <f ca="1">IF(Table1[Area]="Quebec",Table1[income],0)</f>
        <v>0</v>
      </c>
      <c r="BN85">
        <f ca="1">IF(Table1[[#This Row],[Area]]="BC",Table1[[#This Row],[income]],0)</f>
        <v>0</v>
      </c>
      <c r="BO85">
        <f ca="1">IF(Table1[[#This Row],[Area]]="Northwest Ter",Table1[[#This Row],[income]],0)</f>
        <v>0</v>
      </c>
      <c r="BP85">
        <f ca="1">IF(Table1[[#This Row],[Area]]="Newfounland",Table1[[#This Row],[income]],0)</f>
        <v>0</v>
      </c>
      <c r="BQ85">
        <f ca="1">IF(Table1[[#This Row],[Area]]="Manitoba",Table1[[#This Row],[income]],0)</f>
        <v>0</v>
      </c>
      <c r="BR85">
        <f ca="1">IF(Table1[[#This Row],[Area]]="New bruncwick",Table1[[#This Row],[income]],0)</f>
        <v>0</v>
      </c>
      <c r="BS85">
        <f ca="1">IF(Table1[[#This Row],[Area]]="Nunavut",Table1[[#This Row],[income]],0)</f>
        <v>0</v>
      </c>
      <c r="BT85">
        <f ca="1">IF(Table1[[#This Row],[Area]]="Ontario",Table1[[#This Row],[income]],0)</f>
        <v>0</v>
      </c>
      <c r="BU85">
        <f ca="1">IF(Table1[[#This Row],[Area]]="yukon",Table1[[#This Row],[income]],0)</f>
        <v>0</v>
      </c>
      <c r="BV85">
        <f ca="1">IF(Table1[[#This Row],[Area]]="Prince edward Island",Table1[[#This Row],[income]],0)</f>
        <v>0</v>
      </c>
      <c r="BW85">
        <f ca="1">IF(Table1[[#This Row],[Area]]="Saskatchewan",Table1[[#This Row],[income]],0)</f>
        <v>0</v>
      </c>
      <c r="BX85" s="8">
        <f ca="1">IF(Table1[[#This Row],[Area]]="Nova scotia",Table1[[#This Row],[income]],0)</f>
        <v>52210</v>
      </c>
      <c r="BZ85" s="7">
        <f ca="1">IF(Table1[field of work]="health",Table1[income],0)</f>
        <v>0</v>
      </c>
      <c r="CA85">
        <f ca="1">IF(Table1[field of work]="agriculture",Table1[income],0)</f>
        <v>0</v>
      </c>
      <c r="CB85">
        <f ca="1">IF(Table1[[#This Row],[field of work]]="teaching",Table1[[#This Row],[income]],0)</f>
        <v>0</v>
      </c>
      <c r="CC85">
        <f ca="1">IF(Table1[[#This Row],[field of work]]="IT",Table1[[#This Row],[income]],0)</f>
        <v>0</v>
      </c>
      <c r="CD85">
        <f ca="1">IF(Table1[[#This Row],[field of work]]="construction",Table1[[#This Row],[income]],0)</f>
        <v>52210</v>
      </c>
      <c r="CE85" s="8">
        <f ca="1">IF(Table1[[#This Row],[field of work]]="general work ",Table1[[#This Row],[income]],0)</f>
        <v>0</v>
      </c>
      <c r="CH85" s="7">
        <f t="shared" ca="1" si="46"/>
        <v>1</v>
      </c>
      <c r="CI85" s="8"/>
      <c r="CK85" s="7">
        <f ca="1">IF(Table1[[#This Row],[Net worth of person ($)]]&gt;$CM$3,Table1[[#This Row],[age]],0)</f>
        <v>38</v>
      </c>
      <c r="CL85" s="8"/>
    </row>
    <row r="86" spans="2:90" x14ac:dyDescent="0.3">
      <c r="B86">
        <f t="shared" ca="1" si="32"/>
        <v>2</v>
      </c>
      <c r="C86" t="str">
        <f t="shared" ca="1" si="33"/>
        <v>women</v>
      </c>
      <c r="D86">
        <f t="shared" ca="1" si="34"/>
        <v>30</v>
      </c>
      <c r="E86">
        <f t="shared" ca="1" si="35"/>
        <v>3</v>
      </c>
      <c r="F86" t="str">
        <f t="shared" ca="1" si="36"/>
        <v>teaching</v>
      </c>
      <c r="G86">
        <f t="shared" ca="1" si="37"/>
        <v>3</v>
      </c>
      <c r="H86" t="str">
        <f t="shared" ca="1" si="38"/>
        <v>University</v>
      </c>
      <c r="I86">
        <f t="shared" ca="1" si="39"/>
        <v>3</v>
      </c>
      <c r="J86">
        <f t="shared" ca="1" si="31"/>
        <v>1</v>
      </c>
      <c r="K86">
        <f t="shared" ca="1" si="40"/>
        <v>68177</v>
      </c>
      <c r="L86">
        <f t="shared" ca="1" si="41"/>
        <v>4</v>
      </c>
      <c r="M86" t="str">
        <f t="shared" ca="1" si="42"/>
        <v>Alberta</v>
      </c>
      <c r="N86">
        <f t="shared" ref="N86:N149" ca="1" si="47">K86*RANDBETWEEN(3,6)</f>
        <v>272708</v>
      </c>
      <c r="O86">
        <f t="shared" ca="1" si="43"/>
        <v>676.93338956623904</v>
      </c>
      <c r="P86">
        <f t="shared" ref="P86:P149" ca="1" si="48">J86*RAND()*K86</f>
        <v>67112.539225798522</v>
      </c>
      <c r="Q86">
        <f t="shared" ca="1" si="44"/>
        <v>22251</v>
      </c>
      <c r="R86">
        <f t="shared" ref="R86:R149" ca="1" si="49">RAND()*K86*2</f>
        <v>29078.931279860411</v>
      </c>
      <c r="S86">
        <f t="shared" ref="S86:S149" ca="1" si="50">RAND()*K86*1.5</f>
        <v>36139.390008770708</v>
      </c>
      <c r="T86">
        <f t="shared" ref="T86:T149" ca="1" si="51">N86+P86+S86</f>
        <v>375959.92923456919</v>
      </c>
      <c r="U86">
        <f t="shared" ref="U86:U149" ca="1" si="52">O86+Q86+R86</f>
        <v>52006.86466942665</v>
      </c>
      <c r="V86">
        <f t="shared" ref="V86:V149" ca="1" si="53">T86-U86</f>
        <v>323953.06456514256</v>
      </c>
      <c r="X86" s="3">
        <f ca="1">IF(Table1[[#This Row],[gender]]="men",1,0)</f>
        <v>0</v>
      </c>
      <c r="Y86" s="3">
        <f ca="1">IF(Table1[[#This Row],[gender]]="women",1,0)</f>
        <v>1</v>
      </c>
      <c r="Z86" s="3"/>
      <c r="AA86" s="3"/>
      <c r="AB86" s="3"/>
      <c r="AC86" s="3"/>
      <c r="AD86" s="3"/>
      <c r="AE86" s="3"/>
      <c r="AF86" s="3"/>
      <c r="AG86" s="3"/>
      <c r="AH86" s="3"/>
      <c r="AJ86" s="17"/>
      <c r="AL86" s="7">
        <f ca="1">IF(Table1[[#This Row],[field of work]]="health",1,0)</f>
        <v>0</v>
      </c>
      <c r="AM86">
        <f ca="1">IF(Table1[[#This Row],[field of work]]="general work ",1,0)</f>
        <v>0</v>
      </c>
      <c r="AN86">
        <f ca="1">IF(Table1[[#This Row],[field of work]]="agriculture",1,0)</f>
        <v>0</v>
      </c>
      <c r="AO86">
        <f ca="1">IF(Table1[[#This Row],[field of work]]="teaching",1,0)</f>
        <v>1</v>
      </c>
      <c r="AP86">
        <f ca="1">IF(Table1[[#This Row],[field of work]]="IT",1,0)</f>
        <v>0</v>
      </c>
      <c r="AQ86" s="8">
        <f ca="1">IF(Table1[[#This Row],[field of work]]="construction",1,0)</f>
        <v>0</v>
      </c>
      <c r="AS86" s="7"/>
      <c r="AX86" s="8"/>
      <c r="AZ86" s="7"/>
      <c r="BA86" s="8"/>
      <c r="BB86" s="105">
        <f ca="1">Table1[[#This Row],[Cars Value ]]/Table1[[#This Row],[cars]]</f>
        <v>67112.539225798522</v>
      </c>
      <c r="BC86" s="8"/>
      <c r="BD86" s="7">
        <f ca="1">IF(Table1[Values of debts]&gt;$BE$6,1,0)</f>
        <v>0</v>
      </c>
      <c r="BE86" s="8"/>
      <c r="BF86" s="17"/>
      <c r="BG86" s="20">
        <f ca="1">Table1[[#This Row],[mortage left]]/Table1[[#This Row],[value of house]]</f>
        <v>2.4822645084348061E-3</v>
      </c>
      <c r="BH86">
        <f t="shared" ca="1" si="45"/>
        <v>1</v>
      </c>
      <c r="BI86" s="8"/>
      <c r="BJ86" s="17"/>
      <c r="BL86" s="7">
        <f ca="1">IF(Table1[Area]="Alberta",Table1[income],0)</f>
        <v>68177</v>
      </c>
      <c r="BM86">
        <f ca="1">IF(Table1[Area]="Quebec",Table1[income],0)</f>
        <v>0</v>
      </c>
      <c r="BN86">
        <f ca="1">IF(Table1[[#This Row],[Area]]="BC",Table1[[#This Row],[income]],0)</f>
        <v>0</v>
      </c>
      <c r="BO86">
        <f ca="1">IF(Table1[[#This Row],[Area]]="Northwest Ter",Table1[[#This Row],[income]],0)</f>
        <v>0</v>
      </c>
      <c r="BP86">
        <f ca="1">IF(Table1[[#This Row],[Area]]="Newfounland",Table1[[#This Row],[income]],0)</f>
        <v>0</v>
      </c>
      <c r="BQ86">
        <f ca="1">IF(Table1[[#This Row],[Area]]="Manitoba",Table1[[#This Row],[income]],0)</f>
        <v>0</v>
      </c>
      <c r="BR86">
        <f ca="1">IF(Table1[[#This Row],[Area]]="New bruncwick",Table1[[#This Row],[income]],0)</f>
        <v>0</v>
      </c>
      <c r="BS86">
        <f ca="1">IF(Table1[[#This Row],[Area]]="Nunavut",Table1[[#This Row],[income]],0)</f>
        <v>0</v>
      </c>
      <c r="BT86">
        <f ca="1">IF(Table1[[#This Row],[Area]]="Ontario",Table1[[#This Row],[income]],0)</f>
        <v>0</v>
      </c>
      <c r="BU86">
        <f ca="1">IF(Table1[[#This Row],[Area]]="yukon",Table1[[#This Row],[income]],0)</f>
        <v>0</v>
      </c>
      <c r="BV86">
        <f ca="1">IF(Table1[[#This Row],[Area]]="Prince edward Island",Table1[[#This Row],[income]],0)</f>
        <v>0</v>
      </c>
      <c r="BW86">
        <f ca="1">IF(Table1[[#This Row],[Area]]="Saskatchewan",Table1[[#This Row],[income]],0)</f>
        <v>0</v>
      </c>
      <c r="BX86" s="8">
        <f ca="1">IF(Table1[[#This Row],[Area]]="Nova scotia",Table1[[#This Row],[income]],0)</f>
        <v>0</v>
      </c>
      <c r="BZ86" s="7">
        <f ca="1">IF(Table1[field of work]="health",Table1[income],0)</f>
        <v>0</v>
      </c>
      <c r="CA86">
        <f ca="1">IF(Table1[field of work]="agriculture",Table1[income],0)</f>
        <v>0</v>
      </c>
      <c r="CB86">
        <f ca="1">IF(Table1[[#This Row],[field of work]]="teaching",Table1[[#This Row],[income]],0)</f>
        <v>68177</v>
      </c>
      <c r="CC86">
        <f ca="1">IF(Table1[[#This Row],[field of work]]="IT",Table1[[#This Row],[income]],0)</f>
        <v>0</v>
      </c>
      <c r="CD86">
        <f ca="1">IF(Table1[[#This Row],[field of work]]="construction",Table1[[#This Row],[income]],0)</f>
        <v>0</v>
      </c>
      <c r="CE86" s="8">
        <f ca="1">IF(Table1[[#This Row],[field of work]]="general work ",Table1[[#This Row],[income]],0)</f>
        <v>0</v>
      </c>
      <c r="CH86" s="7">
        <f t="shared" ca="1" si="46"/>
        <v>0</v>
      </c>
      <c r="CI86" s="8"/>
      <c r="CK86" s="7">
        <f ca="1">IF(Table1[[#This Row],[Net worth of person ($)]]&gt;$CM$3,Table1[[#This Row],[age]],0)</f>
        <v>30</v>
      </c>
      <c r="CL86" s="8"/>
    </row>
    <row r="87" spans="2:90" x14ac:dyDescent="0.3">
      <c r="B87">
        <f t="shared" ca="1" si="32"/>
        <v>2</v>
      </c>
      <c r="C87" t="str">
        <f t="shared" ca="1" si="33"/>
        <v>women</v>
      </c>
      <c r="D87">
        <f t="shared" ca="1" si="34"/>
        <v>37</v>
      </c>
      <c r="E87">
        <f t="shared" ca="1" si="35"/>
        <v>4</v>
      </c>
      <c r="F87" t="str">
        <f t="shared" ca="1" si="36"/>
        <v>IT</v>
      </c>
      <c r="G87">
        <f t="shared" ca="1" si="37"/>
        <v>4</v>
      </c>
      <c r="H87" t="str">
        <f t="shared" ca="1" si="38"/>
        <v>technical</v>
      </c>
      <c r="I87">
        <f t="shared" ca="1" si="39"/>
        <v>1</v>
      </c>
      <c r="J87">
        <f t="shared" ca="1" si="31"/>
        <v>1</v>
      </c>
      <c r="K87">
        <f t="shared" ca="1" si="40"/>
        <v>81048</v>
      </c>
      <c r="L87">
        <f t="shared" ca="1" si="41"/>
        <v>13</v>
      </c>
      <c r="M87" t="str">
        <f t="shared" ca="1" si="42"/>
        <v>Nova scotia</v>
      </c>
      <c r="N87">
        <f t="shared" ca="1" si="47"/>
        <v>324192</v>
      </c>
      <c r="O87">
        <f t="shared" ca="1" si="43"/>
        <v>20012.959179435984</v>
      </c>
      <c r="P87">
        <f t="shared" ca="1" si="48"/>
        <v>51918.576660319712</v>
      </c>
      <c r="Q87">
        <f t="shared" ca="1" si="44"/>
        <v>39632</v>
      </c>
      <c r="R87">
        <f t="shared" ca="1" si="49"/>
        <v>158771.53480936922</v>
      </c>
      <c r="S87">
        <f t="shared" ca="1" si="50"/>
        <v>9393.3732860835753</v>
      </c>
      <c r="T87">
        <f t="shared" ca="1" si="51"/>
        <v>385503.94994640327</v>
      </c>
      <c r="U87">
        <f t="shared" ca="1" si="52"/>
        <v>218416.49398880522</v>
      </c>
      <c r="V87">
        <f t="shared" ca="1" si="53"/>
        <v>167087.45595759805</v>
      </c>
      <c r="X87" s="3">
        <f ca="1">IF(Table1[[#This Row],[gender]]="men",1,0)</f>
        <v>0</v>
      </c>
      <c r="Y87" s="3">
        <f ca="1">IF(Table1[[#This Row],[gender]]="women",1,0)</f>
        <v>1</v>
      </c>
      <c r="Z87" s="3"/>
      <c r="AA87" s="3"/>
      <c r="AB87" s="3"/>
      <c r="AC87" s="3"/>
      <c r="AD87" s="3"/>
      <c r="AE87" s="3"/>
      <c r="AF87" s="3"/>
      <c r="AG87" s="3"/>
      <c r="AH87" s="3"/>
      <c r="AJ87" s="17"/>
      <c r="AL87" s="7">
        <f ca="1">IF(Table1[[#This Row],[field of work]]="health",1,0)</f>
        <v>0</v>
      </c>
      <c r="AM87">
        <f ca="1">IF(Table1[[#This Row],[field of work]]="general work ",1,0)</f>
        <v>0</v>
      </c>
      <c r="AN87">
        <f ca="1">IF(Table1[[#This Row],[field of work]]="agriculture",1,0)</f>
        <v>0</v>
      </c>
      <c r="AO87">
        <f ca="1">IF(Table1[[#This Row],[field of work]]="teaching",1,0)</f>
        <v>0</v>
      </c>
      <c r="AP87">
        <f ca="1">IF(Table1[[#This Row],[field of work]]="IT",1,0)</f>
        <v>1</v>
      </c>
      <c r="AQ87" s="8">
        <f ca="1">IF(Table1[[#This Row],[field of work]]="construction",1,0)</f>
        <v>0</v>
      </c>
      <c r="AS87" s="7"/>
      <c r="AX87" s="8"/>
      <c r="AZ87" s="7"/>
      <c r="BA87" s="8"/>
      <c r="BB87" s="105">
        <f ca="1">Table1[[#This Row],[Cars Value ]]/Table1[[#This Row],[cars]]</f>
        <v>51918.576660319712</v>
      </c>
      <c r="BC87" s="8"/>
      <c r="BD87" s="7">
        <f ca="1">IF(Table1[Values of debts]&gt;$BE$6,1,0)</f>
        <v>1</v>
      </c>
      <c r="BE87" s="8"/>
      <c r="BF87" s="17"/>
      <c r="BG87" s="20">
        <f ca="1">Table1[[#This Row],[mortage left]]/Table1[[#This Row],[value of house]]</f>
        <v>6.1731810715366153E-2</v>
      </c>
      <c r="BH87">
        <f t="shared" ca="1" si="45"/>
        <v>1</v>
      </c>
      <c r="BI87" s="8"/>
      <c r="BJ87" s="17"/>
      <c r="BL87" s="7">
        <f ca="1">IF(Table1[Area]="Alberta",Table1[income],0)</f>
        <v>0</v>
      </c>
      <c r="BM87">
        <f ca="1">IF(Table1[Area]="Quebec",Table1[income],0)</f>
        <v>0</v>
      </c>
      <c r="BN87">
        <f ca="1">IF(Table1[[#This Row],[Area]]="BC",Table1[[#This Row],[income]],0)</f>
        <v>0</v>
      </c>
      <c r="BO87">
        <f ca="1">IF(Table1[[#This Row],[Area]]="Northwest Ter",Table1[[#This Row],[income]],0)</f>
        <v>0</v>
      </c>
      <c r="BP87">
        <f ca="1">IF(Table1[[#This Row],[Area]]="Newfounland",Table1[[#This Row],[income]],0)</f>
        <v>0</v>
      </c>
      <c r="BQ87">
        <f ca="1">IF(Table1[[#This Row],[Area]]="Manitoba",Table1[[#This Row],[income]],0)</f>
        <v>0</v>
      </c>
      <c r="BR87">
        <f ca="1">IF(Table1[[#This Row],[Area]]="New bruncwick",Table1[[#This Row],[income]],0)</f>
        <v>0</v>
      </c>
      <c r="BS87">
        <f ca="1">IF(Table1[[#This Row],[Area]]="Nunavut",Table1[[#This Row],[income]],0)</f>
        <v>0</v>
      </c>
      <c r="BT87">
        <f ca="1">IF(Table1[[#This Row],[Area]]="Ontario",Table1[[#This Row],[income]],0)</f>
        <v>0</v>
      </c>
      <c r="BU87">
        <f ca="1">IF(Table1[[#This Row],[Area]]="yukon",Table1[[#This Row],[income]],0)</f>
        <v>0</v>
      </c>
      <c r="BV87">
        <f ca="1">IF(Table1[[#This Row],[Area]]="Prince edward Island",Table1[[#This Row],[income]],0)</f>
        <v>0</v>
      </c>
      <c r="BW87">
        <f ca="1">IF(Table1[[#This Row],[Area]]="Saskatchewan",Table1[[#This Row],[income]],0)</f>
        <v>0</v>
      </c>
      <c r="BX87" s="8">
        <f ca="1">IF(Table1[[#This Row],[Area]]="Nova scotia",Table1[[#This Row],[income]],0)</f>
        <v>81048</v>
      </c>
      <c r="BZ87" s="7">
        <f ca="1">IF(Table1[field of work]="health",Table1[income],0)</f>
        <v>0</v>
      </c>
      <c r="CA87">
        <f ca="1">IF(Table1[field of work]="agriculture",Table1[income],0)</f>
        <v>0</v>
      </c>
      <c r="CB87">
        <f ca="1">IF(Table1[[#This Row],[field of work]]="teaching",Table1[[#This Row],[income]],0)</f>
        <v>0</v>
      </c>
      <c r="CC87">
        <f ca="1">IF(Table1[[#This Row],[field of work]]="IT",Table1[[#This Row],[income]],0)</f>
        <v>81048</v>
      </c>
      <c r="CD87">
        <f ca="1">IF(Table1[[#This Row],[field of work]]="construction",Table1[[#This Row],[income]],0)</f>
        <v>0</v>
      </c>
      <c r="CE87" s="8">
        <f ca="1">IF(Table1[[#This Row],[field of work]]="general work ",Table1[[#This Row],[income]],0)</f>
        <v>0</v>
      </c>
      <c r="CH87" s="7">
        <f t="shared" ca="1" si="46"/>
        <v>1</v>
      </c>
      <c r="CI87" s="8"/>
      <c r="CK87" s="7">
        <f ca="1">IF(Table1[[#This Row],[Net worth of person ($)]]&gt;$CM$3,Table1[[#This Row],[age]],0)</f>
        <v>37</v>
      </c>
      <c r="CL87" s="8"/>
    </row>
    <row r="88" spans="2:90" x14ac:dyDescent="0.3">
      <c r="B88">
        <f t="shared" ca="1" si="32"/>
        <v>1</v>
      </c>
      <c r="C88" t="str">
        <f t="shared" ca="1" si="33"/>
        <v>men</v>
      </c>
      <c r="D88">
        <f t="shared" ca="1" si="34"/>
        <v>41</v>
      </c>
      <c r="E88">
        <f t="shared" ca="1" si="35"/>
        <v>4</v>
      </c>
      <c r="F88" t="str">
        <f t="shared" ca="1" si="36"/>
        <v>IT</v>
      </c>
      <c r="G88">
        <f t="shared" ca="1" si="37"/>
        <v>6</v>
      </c>
      <c r="H88" t="str">
        <f t="shared" ca="1" si="38"/>
        <v>Other</v>
      </c>
      <c r="I88">
        <f t="shared" ca="1" si="39"/>
        <v>3</v>
      </c>
      <c r="J88">
        <f t="shared" ca="1" si="31"/>
        <v>2</v>
      </c>
      <c r="K88">
        <f t="shared" ca="1" si="40"/>
        <v>51352</v>
      </c>
      <c r="L88">
        <f t="shared" ca="1" si="41"/>
        <v>8</v>
      </c>
      <c r="M88" t="str">
        <f t="shared" ca="1" si="42"/>
        <v>Manitoba</v>
      </c>
      <c r="N88">
        <f t="shared" ca="1" si="47"/>
        <v>154056</v>
      </c>
      <c r="O88">
        <f t="shared" ca="1" si="43"/>
        <v>126436.77756400548</v>
      </c>
      <c r="P88">
        <f t="shared" ca="1" si="48"/>
        <v>41696.571856357412</v>
      </c>
      <c r="Q88">
        <f t="shared" ca="1" si="44"/>
        <v>18330</v>
      </c>
      <c r="R88">
        <f t="shared" ca="1" si="49"/>
        <v>74028.507690230006</v>
      </c>
      <c r="S88">
        <f t="shared" ca="1" si="50"/>
        <v>29875.419460454868</v>
      </c>
      <c r="T88">
        <f t="shared" ca="1" si="51"/>
        <v>225627.99131681229</v>
      </c>
      <c r="U88">
        <f t="shared" ca="1" si="52"/>
        <v>218795.28525423547</v>
      </c>
      <c r="V88">
        <f t="shared" ca="1" si="53"/>
        <v>6832.7060625768208</v>
      </c>
      <c r="X88" s="3">
        <f ca="1">IF(Table1[[#This Row],[gender]]="men",1,0)</f>
        <v>1</v>
      </c>
      <c r="Y88" s="3">
        <f ca="1">IF(Table1[[#This Row],[gender]]="women",1,0)</f>
        <v>0</v>
      </c>
      <c r="Z88" s="3"/>
      <c r="AA88" s="3"/>
      <c r="AB88" s="3"/>
      <c r="AC88" s="3"/>
      <c r="AD88" s="3"/>
      <c r="AE88" s="3"/>
      <c r="AF88" s="3"/>
      <c r="AG88" s="3"/>
      <c r="AH88" s="3"/>
      <c r="AJ88" s="17"/>
      <c r="AL88" s="7">
        <f ca="1">IF(Table1[[#This Row],[field of work]]="health",1,0)</f>
        <v>0</v>
      </c>
      <c r="AM88">
        <f ca="1">IF(Table1[[#This Row],[field of work]]="general work ",1,0)</f>
        <v>0</v>
      </c>
      <c r="AN88">
        <f ca="1">IF(Table1[[#This Row],[field of work]]="agriculture",1,0)</f>
        <v>0</v>
      </c>
      <c r="AO88">
        <f ca="1">IF(Table1[[#This Row],[field of work]]="teaching",1,0)</f>
        <v>0</v>
      </c>
      <c r="AP88">
        <f ca="1">IF(Table1[[#This Row],[field of work]]="IT",1,0)</f>
        <v>1</v>
      </c>
      <c r="AQ88" s="8">
        <f ca="1">IF(Table1[[#This Row],[field of work]]="construction",1,0)</f>
        <v>0</v>
      </c>
      <c r="AS88" s="7"/>
      <c r="AX88" s="8"/>
      <c r="AZ88" s="7"/>
      <c r="BA88" s="8"/>
      <c r="BB88" s="105">
        <f ca="1">Table1[[#This Row],[Cars Value ]]/Table1[[#This Row],[cars]]</f>
        <v>20848.285928178706</v>
      </c>
      <c r="BC88" s="8"/>
      <c r="BD88" s="7">
        <f ca="1">IF(Table1[Values of debts]&gt;$BE$6,1,0)</f>
        <v>1</v>
      </c>
      <c r="BE88" s="8"/>
      <c r="BF88" s="17"/>
      <c r="BG88" s="20">
        <f ca="1">Table1[[#This Row],[mortage left]]/Table1[[#This Row],[value of house]]</f>
        <v>0.82071959264167238</v>
      </c>
      <c r="BH88">
        <f t="shared" ca="1" si="45"/>
        <v>0</v>
      </c>
      <c r="BI88" s="8"/>
      <c r="BJ88" s="17"/>
      <c r="BL88" s="7">
        <f ca="1">IF(Table1[Area]="Alberta",Table1[income],0)</f>
        <v>0</v>
      </c>
      <c r="BM88">
        <f ca="1">IF(Table1[Area]="Quebec",Table1[income],0)</f>
        <v>0</v>
      </c>
      <c r="BN88">
        <f ca="1">IF(Table1[[#This Row],[Area]]="BC",Table1[[#This Row],[income]],0)</f>
        <v>0</v>
      </c>
      <c r="BO88">
        <f ca="1">IF(Table1[[#This Row],[Area]]="Northwest Ter",Table1[[#This Row],[income]],0)</f>
        <v>0</v>
      </c>
      <c r="BP88">
        <f ca="1">IF(Table1[[#This Row],[Area]]="Newfounland",Table1[[#This Row],[income]],0)</f>
        <v>0</v>
      </c>
      <c r="BQ88">
        <f ca="1">IF(Table1[[#This Row],[Area]]="Manitoba",Table1[[#This Row],[income]],0)</f>
        <v>51352</v>
      </c>
      <c r="BR88">
        <f ca="1">IF(Table1[[#This Row],[Area]]="New bruncwick",Table1[[#This Row],[income]],0)</f>
        <v>0</v>
      </c>
      <c r="BS88">
        <f ca="1">IF(Table1[[#This Row],[Area]]="Nunavut",Table1[[#This Row],[income]],0)</f>
        <v>0</v>
      </c>
      <c r="BT88">
        <f ca="1">IF(Table1[[#This Row],[Area]]="Ontario",Table1[[#This Row],[income]],0)</f>
        <v>0</v>
      </c>
      <c r="BU88">
        <f ca="1">IF(Table1[[#This Row],[Area]]="yukon",Table1[[#This Row],[income]],0)</f>
        <v>0</v>
      </c>
      <c r="BV88">
        <f ca="1">IF(Table1[[#This Row],[Area]]="Prince edward Island",Table1[[#This Row],[income]],0)</f>
        <v>0</v>
      </c>
      <c r="BW88">
        <f ca="1">IF(Table1[[#This Row],[Area]]="Saskatchewan",Table1[[#This Row],[income]],0)</f>
        <v>0</v>
      </c>
      <c r="BX88" s="8">
        <f ca="1">IF(Table1[[#This Row],[Area]]="Nova scotia",Table1[[#This Row],[income]],0)</f>
        <v>0</v>
      </c>
      <c r="BZ88" s="7">
        <f ca="1">IF(Table1[field of work]="health",Table1[income],0)</f>
        <v>0</v>
      </c>
      <c r="CA88">
        <f ca="1">IF(Table1[field of work]="agriculture",Table1[income],0)</f>
        <v>0</v>
      </c>
      <c r="CB88">
        <f ca="1">IF(Table1[[#This Row],[field of work]]="teaching",Table1[[#This Row],[income]],0)</f>
        <v>0</v>
      </c>
      <c r="CC88">
        <f ca="1">IF(Table1[[#This Row],[field of work]]="IT",Table1[[#This Row],[income]],0)</f>
        <v>51352</v>
      </c>
      <c r="CD88">
        <f ca="1">IF(Table1[[#This Row],[field of work]]="construction",Table1[[#This Row],[income]],0)</f>
        <v>0</v>
      </c>
      <c r="CE88" s="8">
        <f ca="1">IF(Table1[[#This Row],[field of work]]="general work ",Table1[[#This Row],[income]],0)</f>
        <v>0</v>
      </c>
      <c r="CH88" s="7">
        <f t="shared" ca="1" si="46"/>
        <v>1</v>
      </c>
      <c r="CI88" s="8"/>
      <c r="CK88" s="7">
        <f ca="1">IF(Table1[[#This Row],[Net worth of person ($)]]&gt;$CM$3,Table1[[#This Row],[age]],0)</f>
        <v>41</v>
      </c>
      <c r="CL88" s="8"/>
    </row>
    <row r="89" spans="2:90" x14ac:dyDescent="0.3">
      <c r="B89">
        <f t="shared" ca="1" si="32"/>
        <v>2</v>
      </c>
      <c r="C89" t="str">
        <f t="shared" ca="1" si="33"/>
        <v>women</v>
      </c>
      <c r="D89">
        <f t="shared" ca="1" si="34"/>
        <v>41</v>
      </c>
      <c r="E89">
        <f t="shared" ca="1" si="35"/>
        <v>1</v>
      </c>
      <c r="F89" t="str">
        <f t="shared" ca="1" si="36"/>
        <v>health</v>
      </c>
      <c r="G89">
        <f t="shared" ca="1" si="37"/>
        <v>5</v>
      </c>
      <c r="H89" t="str">
        <f t="shared" ca="1" si="38"/>
        <v>Other</v>
      </c>
      <c r="I89">
        <f t="shared" ca="1" si="39"/>
        <v>3</v>
      </c>
      <c r="J89">
        <f t="shared" ca="1" si="31"/>
        <v>1</v>
      </c>
      <c r="K89">
        <f t="shared" ca="1" si="40"/>
        <v>74174</v>
      </c>
      <c r="L89">
        <f t="shared" ca="1" si="41"/>
        <v>11</v>
      </c>
      <c r="M89" t="str">
        <f t="shared" ca="1" si="42"/>
        <v>Newfounland</v>
      </c>
      <c r="N89">
        <f t="shared" ca="1" si="47"/>
        <v>296696</v>
      </c>
      <c r="O89">
        <f t="shared" ca="1" si="43"/>
        <v>172780.14593833717</v>
      </c>
      <c r="P89">
        <f t="shared" ca="1" si="48"/>
        <v>20318.241382134558</v>
      </c>
      <c r="Q89">
        <f t="shared" ca="1" si="44"/>
        <v>19877</v>
      </c>
      <c r="R89">
        <f t="shared" ca="1" si="49"/>
        <v>72658.911134406808</v>
      </c>
      <c r="S89">
        <f t="shared" ca="1" si="50"/>
        <v>4671.3662710467106</v>
      </c>
      <c r="T89">
        <f t="shared" ca="1" si="51"/>
        <v>321685.60765318124</v>
      </c>
      <c r="U89">
        <f t="shared" ca="1" si="52"/>
        <v>265316.05707274401</v>
      </c>
      <c r="V89">
        <f t="shared" ca="1" si="53"/>
        <v>56369.550580437237</v>
      </c>
      <c r="X89" s="3">
        <f ca="1">IF(Table1[[#This Row],[gender]]="men",1,0)</f>
        <v>0</v>
      </c>
      <c r="Y89" s="3">
        <f ca="1">IF(Table1[[#This Row],[gender]]="women",1,0)</f>
        <v>1</v>
      </c>
      <c r="Z89" s="3"/>
      <c r="AA89" s="3"/>
      <c r="AB89" s="3"/>
      <c r="AC89" s="3"/>
      <c r="AD89" s="3"/>
      <c r="AE89" s="3"/>
      <c r="AF89" s="3"/>
      <c r="AG89" s="3"/>
      <c r="AH89" s="3"/>
      <c r="AJ89" s="17"/>
      <c r="AL89" s="7">
        <f ca="1">IF(Table1[[#This Row],[field of work]]="health",1,0)</f>
        <v>1</v>
      </c>
      <c r="AM89">
        <f ca="1">IF(Table1[[#This Row],[field of work]]="general work ",1,0)</f>
        <v>0</v>
      </c>
      <c r="AN89">
        <f ca="1">IF(Table1[[#This Row],[field of work]]="agriculture",1,0)</f>
        <v>0</v>
      </c>
      <c r="AO89">
        <f ca="1">IF(Table1[[#This Row],[field of work]]="teaching",1,0)</f>
        <v>0</v>
      </c>
      <c r="AP89">
        <f ca="1">IF(Table1[[#This Row],[field of work]]="IT",1,0)</f>
        <v>0</v>
      </c>
      <c r="AQ89" s="8">
        <f ca="1">IF(Table1[[#This Row],[field of work]]="construction",1,0)</f>
        <v>0</v>
      </c>
      <c r="AS89" s="7"/>
      <c r="AX89" s="8"/>
      <c r="AZ89" s="7"/>
      <c r="BA89" s="8"/>
      <c r="BB89" s="105">
        <f ca="1">Table1[[#This Row],[Cars Value ]]/Table1[[#This Row],[cars]]</f>
        <v>20318.241382134558</v>
      </c>
      <c r="BC89" s="8"/>
      <c r="BD89" s="7">
        <f ca="1">IF(Table1[Values of debts]&gt;$BE$6,1,0)</f>
        <v>1</v>
      </c>
      <c r="BE89" s="8"/>
      <c r="BF89" s="17"/>
      <c r="BG89" s="20">
        <f ca="1">Table1[[#This Row],[mortage left]]/Table1[[#This Row],[value of house]]</f>
        <v>0.58234740589134049</v>
      </c>
      <c r="BH89">
        <f t="shared" ca="1" si="45"/>
        <v>0</v>
      </c>
      <c r="BI89" s="8"/>
      <c r="BJ89" s="17"/>
      <c r="BL89" s="7">
        <f ca="1">IF(Table1[Area]="Alberta",Table1[income],0)</f>
        <v>0</v>
      </c>
      <c r="BM89">
        <f ca="1">IF(Table1[Area]="Quebec",Table1[income],0)</f>
        <v>0</v>
      </c>
      <c r="BN89">
        <f ca="1">IF(Table1[[#This Row],[Area]]="BC",Table1[[#This Row],[income]],0)</f>
        <v>0</v>
      </c>
      <c r="BO89">
        <f ca="1">IF(Table1[[#This Row],[Area]]="Northwest Ter",Table1[[#This Row],[income]],0)</f>
        <v>0</v>
      </c>
      <c r="BP89">
        <f ca="1">IF(Table1[[#This Row],[Area]]="Newfounland",Table1[[#This Row],[income]],0)</f>
        <v>74174</v>
      </c>
      <c r="BQ89">
        <f ca="1">IF(Table1[[#This Row],[Area]]="Manitoba",Table1[[#This Row],[income]],0)</f>
        <v>0</v>
      </c>
      <c r="BR89">
        <f ca="1">IF(Table1[[#This Row],[Area]]="New bruncwick",Table1[[#This Row],[income]],0)</f>
        <v>0</v>
      </c>
      <c r="BS89">
        <f ca="1">IF(Table1[[#This Row],[Area]]="Nunavut",Table1[[#This Row],[income]],0)</f>
        <v>0</v>
      </c>
      <c r="BT89">
        <f ca="1">IF(Table1[[#This Row],[Area]]="Ontario",Table1[[#This Row],[income]],0)</f>
        <v>0</v>
      </c>
      <c r="BU89">
        <f ca="1">IF(Table1[[#This Row],[Area]]="yukon",Table1[[#This Row],[income]],0)</f>
        <v>0</v>
      </c>
      <c r="BV89">
        <f ca="1">IF(Table1[[#This Row],[Area]]="Prince edward Island",Table1[[#This Row],[income]],0)</f>
        <v>0</v>
      </c>
      <c r="BW89">
        <f ca="1">IF(Table1[[#This Row],[Area]]="Saskatchewan",Table1[[#This Row],[income]],0)</f>
        <v>0</v>
      </c>
      <c r="BX89" s="8">
        <f ca="1">IF(Table1[[#This Row],[Area]]="Nova scotia",Table1[[#This Row],[income]],0)</f>
        <v>0</v>
      </c>
      <c r="BZ89" s="7">
        <f ca="1">IF(Table1[field of work]="health",Table1[income],0)</f>
        <v>74174</v>
      </c>
      <c r="CA89">
        <f ca="1">IF(Table1[field of work]="agriculture",Table1[income],0)</f>
        <v>0</v>
      </c>
      <c r="CB89">
        <f ca="1">IF(Table1[[#This Row],[field of work]]="teaching",Table1[[#This Row],[income]],0)</f>
        <v>0</v>
      </c>
      <c r="CC89">
        <f ca="1">IF(Table1[[#This Row],[field of work]]="IT",Table1[[#This Row],[income]],0)</f>
        <v>0</v>
      </c>
      <c r="CD89">
        <f ca="1">IF(Table1[[#This Row],[field of work]]="construction",Table1[[#This Row],[income]],0)</f>
        <v>0</v>
      </c>
      <c r="CE89" s="8">
        <f ca="1">IF(Table1[[#This Row],[field of work]]="general work ",Table1[[#This Row],[income]],0)</f>
        <v>0</v>
      </c>
      <c r="CH89" s="7">
        <f t="shared" ca="1" si="46"/>
        <v>1</v>
      </c>
      <c r="CI89" s="8"/>
      <c r="CK89" s="7">
        <f ca="1">IF(Table1[[#This Row],[Net worth of person ($)]]&gt;$CM$3,Table1[[#This Row],[age]],0)</f>
        <v>41</v>
      </c>
      <c r="CL89" s="8"/>
    </row>
    <row r="90" spans="2:90" x14ac:dyDescent="0.3">
      <c r="B90">
        <f t="shared" ca="1" si="32"/>
        <v>1</v>
      </c>
      <c r="C90" t="str">
        <f t="shared" ca="1" si="33"/>
        <v>men</v>
      </c>
      <c r="D90">
        <f t="shared" ca="1" si="34"/>
        <v>32</v>
      </c>
      <c r="E90">
        <f t="shared" ca="1" si="35"/>
        <v>6</v>
      </c>
      <c r="F90" t="str">
        <f t="shared" ca="1" si="36"/>
        <v>agriculture</v>
      </c>
      <c r="G90">
        <f t="shared" ca="1" si="37"/>
        <v>3</v>
      </c>
      <c r="H90" t="str">
        <f t="shared" ca="1" si="38"/>
        <v>University</v>
      </c>
      <c r="I90">
        <f t="shared" ca="1" si="39"/>
        <v>4</v>
      </c>
      <c r="J90">
        <f t="shared" ca="1" si="31"/>
        <v>2</v>
      </c>
      <c r="K90">
        <f t="shared" ca="1" si="40"/>
        <v>77502</v>
      </c>
      <c r="L90">
        <f t="shared" ca="1" si="41"/>
        <v>8</v>
      </c>
      <c r="M90" t="str">
        <f t="shared" ca="1" si="42"/>
        <v>Manitoba</v>
      </c>
      <c r="N90">
        <f t="shared" ca="1" si="47"/>
        <v>387510</v>
      </c>
      <c r="O90">
        <f t="shared" ca="1" si="43"/>
        <v>296250.72352712019</v>
      </c>
      <c r="P90">
        <f t="shared" ca="1" si="48"/>
        <v>43794.808956846377</v>
      </c>
      <c r="Q90">
        <f t="shared" ca="1" si="44"/>
        <v>38781</v>
      </c>
      <c r="R90">
        <f t="shared" ca="1" si="49"/>
        <v>100978.23127759725</v>
      </c>
      <c r="S90">
        <f t="shared" ca="1" si="50"/>
        <v>64710.312274687778</v>
      </c>
      <c r="T90">
        <f t="shared" ca="1" si="51"/>
        <v>496015.12123153417</v>
      </c>
      <c r="U90">
        <f t="shared" ca="1" si="52"/>
        <v>436009.95480471745</v>
      </c>
      <c r="V90">
        <f t="shared" ca="1" si="53"/>
        <v>60005.166426816722</v>
      </c>
      <c r="X90" s="3">
        <f ca="1">IF(Table1[[#This Row],[gender]]="men",1,0)</f>
        <v>1</v>
      </c>
      <c r="Y90" s="3">
        <f ca="1">IF(Table1[[#This Row],[gender]]="women",1,0)</f>
        <v>0</v>
      </c>
      <c r="Z90" s="3"/>
      <c r="AA90" s="3"/>
      <c r="AB90" s="3"/>
      <c r="AC90" s="3"/>
      <c r="AD90" s="3"/>
      <c r="AE90" s="3"/>
      <c r="AF90" s="3"/>
      <c r="AG90" s="3"/>
      <c r="AH90" s="3"/>
      <c r="AJ90" s="17"/>
      <c r="AL90" s="7">
        <f ca="1">IF(Table1[[#This Row],[field of work]]="health",1,0)</f>
        <v>0</v>
      </c>
      <c r="AM90">
        <f ca="1">IF(Table1[[#This Row],[field of work]]="general work ",1,0)</f>
        <v>0</v>
      </c>
      <c r="AN90">
        <f ca="1">IF(Table1[[#This Row],[field of work]]="agriculture",1,0)</f>
        <v>1</v>
      </c>
      <c r="AO90">
        <f ca="1">IF(Table1[[#This Row],[field of work]]="teaching",1,0)</f>
        <v>0</v>
      </c>
      <c r="AP90">
        <f ca="1">IF(Table1[[#This Row],[field of work]]="IT",1,0)</f>
        <v>0</v>
      </c>
      <c r="AQ90" s="8">
        <f ca="1">IF(Table1[[#This Row],[field of work]]="construction",1,0)</f>
        <v>0</v>
      </c>
      <c r="AS90" s="7"/>
      <c r="AX90" s="8"/>
      <c r="AZ90" s="7"/>
      <c r="BA90" s="8"/>
      <c r="BB90" s="105">
        <f ca="1">Table1[[#This Row],[Cars Value ]]/Table1[[#This Row],[cars]]</f>
        <v>21897.404478423188</v>
      </c>
      <c r="BC90" s="8"/>
      <c r="BD90" s="7">
        <f ca="1">IF(Table1[Values of debts]&gt;$BE$6,1,0)</f>
        <v>1</v>
      </c>
      <c r="BE90" s="8"/>
      <c r="BF90" s="17"/>
      <c r="BG90" s="20">
        <f ca="1">Table1[[#This Row],[mortage left]]/Table1[[#This Row],[value of house]]</f>
        <v>0.76449826721147895</v>
      </c>
      <c r="BH90">
        <f t="shared" ca="1" si="45"/>
        <v>0</v>
      </c>
      <c r="BI90" s="8"/>
      <c r="BJ90" s="17"/>
      <c r="BL90" s="7">
        <f ca="1">IF(Table1[Area]="Alberta",Table1[income],0)</f>
        <v>0</v>
      </c>
      <c r="BM90">
        <f ca="1">IF(Table1[Area]="Quebec",Table1[income],0)</f>
        <v>0</v>
      </c>
      <c r="BN90">
        <f ca="1">IF(Table1[[#This Row],[Area]]="BC",Table1[[#This Row],[income]],0)</f>
        <v>0</v>
      </c>
      <c r="BO90">
        <f ca="1">IF(Table1[[#This Row],[Area]]="Northwest Ter",Table1[[#This Row],[income]],0)</f>
        <v>0</v>
      </c>
      <c r="BP90">
        <f ca="1">IF(Table1[[#This Row],[Area]]="Newfounland",Table1[[#This Row],[income]],0)</f>
        <v>0</v>
      </c>
      <c r="BQ90">
        <f ca="1">IF(Table1[[#This Row],[Area]]="Manitoba",Table1[[#This Row],[income]],0)</f>
        <v>77502</v>
      </c>
      <c r="BR90">
        <f ca="1">IF(Table1[[#This Row],[Area]]="New bruncwick",Table1[[#This Row],[income]],0)</f>
        <v>0</v>
      </c>
      <c r="BS90">
        <f ca="1">IF(Table1[[#This Row],[Area]]="Nunavut",Table1[[#This Row],[income]],0)</f>
        <v>0</v>
      </c>
      <c r="BT90">
        <f ca="1">IF(Table1[[#This Row],[Area]]="Ontario",Table1[[#This Row],[income]],0)</f>
        <v>0</v>
      </c>
      <c r="BU90">
        <f ca="1">IF(Table1[[#This Row],[Area]]="yukon",Table1[[#This Row],[income]],0)</f>
        <v>0</v>
      </c>
      <c r="BV90">
        <f ca="1">IF(Table1[[#This Row],[Area]]="Prince edward Island",Table1[[#This Row],[income]],0)</f>
        <v>0</v>
      </c>
      <c r="BW90">
        <f ca="1">IF(Table1[[#This Row],[Area]]="Saskatchewan",Table1[[#This Row],[income]],0)</f>
        <v>0</v>
      </c>
      <c r="BX90" s="8">
        <f ca="1">IF(Table1[[#This Row],[Area]]="Nova scotia",Table1[[#This Row],[income]],0)</f>
        <v>0</v>
      </c>
      <c r="BZ90" s="7">
        <f ca="1">IF(Table1[field of work]="health",Table1[income],0)</f>
        <v>0</v>
      </c>
      <c r="CA90">
        <f ca="1">IF(Table1[field of work]="agriculture",Table1[income],0)</f>
        <v>77502</v>
      </c>
      <c r="CB90">
        <f ca="1">IF(Table1[[#This Row],[field of work]]="teaching",Table1[[#This Row],[income]],0)</f>
        <v>0</v>
      </c>
      <c r="CC90">
        <f ca="1">IF(Table1[[#This Row],[field of work]]="IT",Table1[[#This Row],[income]],0)</f>
        <v>0</v>
      </c>
      <c r="CD90">
        <f ca="1">IF(Table1[[#This Row],[field of work]]="construction",Table1[[#This Row],[income]],0)</f>
        <v>0</v>
      </c>
      <c r="CE90" s="8">
        <f ca="1">IF(Table1[[#This Row],[field of work]]="general work ",Table1[[#This Row],[income]],0)</f>
        <v>0</v>
      </c>
      <c r="CH90" s="7">
        <f t="shared" ca="1" si="46"/>
        <v>1</v>
      </c>
      <c r="CI90" s="8"/>
      <c r="CK90" s="7">
        <f ca="1">IF(Table1[[#This Row],[Net worth of person ($)]]&gt;$CM$3,Table1[[#This Row],[age]],0)</f>
        <v>32</v>
      </c>
      <c r="CL90" s="8"/>
    </row>
    <row r="91" spans="2:90" x14ac:dyDescent="0.3">
      <c r="B91">
        <f t="shared" ca="1" si="32"/>
        <v>1</v>
      </c>
      <c r="C91" t="str">
        <f t="shared" ca="1" si="33"/>
        <v>men</v>
      </c>
      <c r="D91">
        <f t="shared" ca="1" si="34"/>
        <v>28</v>
      </c>
      <c r="E91">
        <f t="shared" ca="1" si="35"/>
        <v>1</v>
      </c>
      <c r="F91" t="str">
        <f t="shared" ca="1" si="36"/>
        <v>health</v>
      </c>
      <c r="G91">
        <f t="shared" ca="1" si="37"/>
        <v>3</v>
      </c>
      <c r="H91" t="str">
        <f t="shared" ca="1" si="38"/>
        <v>University</v>
      </c>
      <c r="I91">
        <f t="shared" ca="1" si="39"/>
        <v>4</v>
      </c>
      <c r="J91">
        <f t="shared" ca="1" si="31"/>
        <v>1</v>
      </c>
      <c r="K91">
        <f t="shared" ca="1" si="40"/>
        <v>42106</v>
      </c>
      <c r="L91">
        <f t="shared" ca="1" si="41"/>
        <v>3</v>
      </c>
      <c r="M91" t="str">
        <f t="shared" ca="1" si="42"/>
        <v>Northwest Ter</v>
      </c>
      <c r="N91">
        <f t="shared" ca="1" si="47"/>
        <v>168424</v>
      </c>
      <c r="O91">
        <f t="shared" ca="1" si="43"/>
        <v>30219.513402448316</v>
      </c>
      <c r="P91">
        <f t="shared" ca="1" si="48"/>
        <v>20421.694870706691</v>
      </c>
      <c r="Q91">
        <f t="shared" ca="1" si="44"/>
        <v>12190</v>
      </c>
      <c r="R91">
        <f t="shared" ca="1" si="49"/>
        <v>44205.318780774265</v>
      </c>
      <c r="S91">
        <f t="shared" ca="1" si="50"/>
        <v>55168.753349369261</v>
      </c>
      <c r="T91">
        <f t="shared" ca="1" si="51"/>
        <v>244014.44822007598</v>
      </c>
      <c r="U91">
        <f t="shared" ca="1" si="52"/>
        <v>86614.832183222577</v>
      </c>
      <c r="V91">
        <f t="shared" ca="1" si="53"/>
        <v>157399.6160368534</v>
      </c>
      <c r="X91" s="3">
        <f ca="1">IF(Table1[[#This Row],[gender]]="men",1,0)</f>
        <v>1</v>
      </c>
      <c r="Y91" s="3">
        <f ca="1">IF(Table1[[#This Row],[gender]]="women",1,0)</f>
        <v>0</v>
      </c>
      <c r="Z91" s="3"/>
      <c r="AA91" s="3"/>
      <c r="AB91" s="3"/>
      <c r="AC91" s="3"/>
      <c r="AD91" s="3"/>
      <c r="AE91" s="3"/>
      <c r="AF91" s="3"/>
      <c r="AG91" s="3"/>
      <c r="AH91" s="3"/>
      <c r="AJ91" s="17"/>
      <c r="AL91" s="7">
        <f ca="1">IF(Table1[[#This Row],[field of work]]="health",1,0)</f>
        <v>1</v>
      </c>
      <c r="AM91">
        <f ca="1">IF(Table1[[#This Row],[field of work]]="general work ",1,0)</f>
        <v>0</v>
      </c>
      <c r="AN91">
        <f ca="1">IF(Table1[[#This Row],[field of work]]="agriculture",1,0)</f>
        <v>0</v>
      </c>
      <c r="AO91">
        <f ca="1">IF(Table1[[#This Row],[field of work]]="teaching",1,0)</f>
        <v>0</v>
      </c>
      <c r="AP91">
        <f ca="1">IF(Table1[[#This Row],[field of work]]="IT",1,0)</f>
        <v>0</v>
      </c>
      <c r="AQ91" s="8">
        <f ca="1">IF(Table1[[#This Row],[field of work]]="construction",1,0)</f>
        <v>0</v>
      </c>
      <c r="AS91" s="7"/>
      <c r="AX91" s="8"/>
      <c r="AZ91" s="7"/>
      <c r="BA91" s="8"/>
      <c r="BB91" s="105">
        <f ca="1">Table1[[#This Row],[Cars Value ]]/Table1[[#This Row],[cars]]</f>
        <v>20421.694870706691</v>
      </c>
      <c r="BC91" s="8"/>
      <c r="BD91" s="7">
        <f ca="1">IF(Table1[Values of debts]&gt;$BE$6,1,0)</f>
        <v>0</v>
      </c>
      <c r="BE91" s="8"/>
      <c r="BF91" s="17"/>
      <c r="BG91" s="20">
        <f ca="1">Table1[[#This Row],[mortage left]]/Table1[[#This Row],[value of house]]</f>
        <v>0.17942522088567137</v>
      </c>
      <c r="BH91">
        <f t="shared" ca="1" si="45"/>
        <v>1</v>
      </c>
      <c r="BI91" s="8"/>
      <c r="BJ91" s="17"/>
      <c r="BL91" s="7">
        <f ca="1">IF(Table1[Area]="Alberta",Table1[income],0)</f>
        <v>0</v>
      </c>
      <c r="BM91">
        <f ca="1">IF(Table1[Area]="Quebec",Table1[income],0)</f>
        <v>0</v>
      </c>
      <c r="BN91">
        <f ca="1">IF(Table1[[#This Row],[Area]]="BC",Table1[[#This Row],[income]],0)</f>
        <v>0</v>
      </c>
      <c r="BO91">
        <f ca="1">IF(Table1[[#This Row],[Area]]="Northwest Ter",Table1[[#This Row],[income]],0)</f>
        <v>42106</v>
      </c>
      <c r="BP91">
        <f ca="1">IF(Table1[[#This Row],[Area]]="Newfounland",Table1[[#This Row],[income]],0)</f>
        <v>0</v>
      </c>
      <c r="BQ91">
        <f ca="1">IF(Table1[[#This Row],[Area]]="Manitoba",Table1[[#This Row],[income]],0)</f>
        <v>0</v>
      </c>
      <c r="BR91">
        <f ca="1">IF(Table1[[#This Row],[Area]]="New bruncwick",Table1[[#This Row],[income]],0)</f>
        <v>0</v>
      </c>
      <c r="BS91">
        <f ca="1">IF(Table1[[#This Row],[Area]]="Nunavut",Table1[[#This Row],[income]],0)</f>
        <v>0</v>
      </c>
      <c r="BT91">
        <f ca="1">IF(Table1[[#This Row],[Area]]="Ontario",Table1[[#This Row],[income]],0)</f>
        <v>0</v>
      </c>
      <c r="BU91">
        <f ca="1">IF(Table1[[#This Row],[Area]]="yukon",Table1[[#This Row],[income]],0)</f>
        <v>0</v>
      </c>
      <c r="BV91">
        <f ca="1">IF(Table1[[#This Row],[Area]]="Prince edward Island",Table1[[#This Row],[income]],0)</f>
        <v>0</v>
      </c>
      <c r="BW91">
        <f ca="1">IF(Table1[[#This Row],[Area]]="Saskatchewan",Table1[[#This Row],[income]],0)</f>
        <v>0</v>
      </c>
      <c r="BX91" s="8">
        <f ca="1">IF(Table1[[#This Row],[Area]]="Nova scotia",Table1[[#This Row],[income]],0)</f>
        <v>0</v>
      </c>
      <c r="BZ91" s="7">
        <f ca="1">IF(Table1[field of work]="health",Table1[income],0)</f>
        <v>42106</v>
      </c>
      <c r="CA91">
        <f ca="1">IF(Table1[field of work]="agriculture",Table1[income],0)</f>
        <v>0</v>
      </c>
      <c r="CB91">
        <f ca="1">IF(Table1[[#This Row],[field of work]]="teaching",Table1[[#This Row],[income]],0)</f>
        <v>0</v>
      </c>
      <c r="CC91">
        <f ca="1">IF(Table1[[#This Row],[field of work]]="IT",Table1[[#This Row],[income]],0)</f>
        <v>0</v>
      </c>
      <c r="CD91">
        <f ca="1">IF(Table1[[#This Row],[field of work]]="construction",Table1[[#This Row],[income]],0)</f>
        <v>0</v>
      </c>
      <c r="CE91" s="8">
        <f ca="1">IF(Table1[[#This Row],[field of work]]="general work ",Table1[[#This Row],[income]],0)</f>
        <v>0</v>
      </c>
      <c r="CH91" s="7">
        <f t="shared" ca="1" si="46"/>
        <v>1</v>
      </c>
      <c r="CI91" s="8"/>
      <c r="CK91" s="7">
        <f ca="1">IF(Table1[[#This Row],[Net worth of person ($)]]&gt;$CM$3,Table1[[#This Row],[age]],0)</f>
        <v>28</v>
      </c>
      <c r="CL91" s="8"/>
    </row>
    <row r="92" spans="2:90" x14ac:dyDescent="0.3">
      <c r="B92">
        <f t="shared" ca="1" si="32"/>
        <v>1</v>
      </c>
      <c r="C92" t="str">
        <f t="shared" ca="1" si="33"/>
        <v>men</v>
      </c>
      <c r="D92">
        <f t="shared" ca="1" si="34"/>
        <v>29</v>
      </c>
      <c r="E92">
        <f t="shared" ca="1" si="35"/>
        <v>6</v>
      </c>
      <c r="F92" t="str">
        <f t="shared" ca="1" si="36"/>
        <v>agriculture</v>
      </c>
      <c r="G92">
        <f t="shared" ca="1" si="37"/>
        <v>4</v>
      </c>
      <c r="H92" t="str">
        <f t="shared" ca="1" si="38"/>
        <v>technical</v>
      </c>
      <c r="I92">
        <f t="shared" ca="1" si="39"/>
        <v>2</v>
      </c>
      <c r="J92">
        <f t="shared" ca="1" si="31"/>
        <v>1</v>
      </c>
      <c r="K92">
        <f t="shared" ca="1" si="40"/>
        <v>54775</v>
      </c>
      <c r="L92">
        <f t="shared" ca="1" si="41"/>
        <v>9</v>
      </c>
      <c r="M92" t="str">
        <f t="shared" ca="1" si="42"/>
        <v>Ontario</v>
      </c>
      <c r="N92">
        <f t="shared" ca="1" si="47"/>
        <v>273875</v>
      </c>
      <c r="O92">
        <f t="shared" ca="1" si="43"/>
        <v>178908.5270777781</v>
      </c>
      <c r="P92">
        <f t="shared" ca="1" si="48"/>
        <v>50530.509973681255</v>
      </c>
      <c r="Q92">
        <f t="shared" ca="1" si="44"/>
        <v>27473</v>
      </c>
      <c r="R92">
        <f t="shared" ca="1" si="49"/>
        <v>48509.842626864731</v>
      </c>
      <c r="S92">
        <f t="shared" ca="1" si="50"/>
        <v>54697.523681005288</v>
      </c>
      <c r="T92">
        <f t="shared" ca="1" si="51"/>
        <v>379103.03365468653</v>
      </c>
      <c r="U92">
        <f t="shared" ca="1" si="52"/>
        <v>254891.36970464283</v>
      </c>
      <c r="V92">
        <f t="shared" ca="1" si="53"/>
        <v>124211.6639500437</v>
      </c>
      <c r="X92" s="3">
        <f ca="1">IF(Table1[[#This Row],[gender]]="men",1,0)</f>
        <v>1</v>
      </c>
      <c r="Y92" s="3">
        <f ca="1">IF(Table1[[#This Row],[gender]]="women",1,0)</f>
        <v>0</v>
      </c>
      <c r="Z92" s="3"/>
      <c r="AA92" s="3"/>
      <c r="AB92" s="3"/>
      <c r="AC92" s="3"/>
      <c r="AD92" s="3"/>
      <c r="AE92" s="3"/>
      <c r="AF92" s="3"/>
      <c r="AG92" s="3"/>
      <c r="AH92" s="3"/>
      <c r="AJ92" s="17"/>
      <c r="AL92" s="7">
        <f ca="1">IF(Table1[[#This Row],[field of work]]="health",1,0)</f>
        <v>0</v>
      </c>
      <c r="AM92">
        <f ca="1">IF(Table1[[#This Row],[field of work]]="general work ",1,0)</f>
        <v>0</v>
      </c>
      <c r="AN92">
        <f ca="1">IF(Table1[[#This Row],[field of work]]="agriculture",1,0)</f>
        <v>1</v>
      </c>
      <c r="AO92">
        <f ca="1">IF(Table1[[#This Row],[field of work]]="teaching",1,0)</f>
        <v>0</v>
      </c>
      <c r="AP92">
        <f ca="1">IF(Table1[[#This Row],[field of work]]="IT",1,0)</f>
        <v>0</v>
      </c>
      <c r="AQ92" s="8">
        <f ca="1">IF(Table1[[#This Row],[field of work]]="construction",1,0)</f>
        <v>0</v>
      </c>
      <c r="AS92" s="7"/>
      <c r="AX92" s="8"/>
      <c r="AZ92" s="7"/>
      <c r="BA92" s="8"/>
      <c r="BB92" s="105">
        <f ca="1">Table1[[#This Row],[Cars Value ]]/Table1[[#This Row],[cars]]</f>
        <v>50530.509973681255</v>
      </c>
      <c r="BC92" s="8"/>
      <c r="BD92" s="7">
        <f ca="1">IF(Table1[Values of debts]&gt;$BE$6,1,0)</f>
        <v>1</v>
      </c>
      <c r="BE92" s="8"/>
      <c r="BF92" s="17"/>
      <c r="BG92" s="20">
        <f ca="1">Table1[[#This Row],[mortage left]]/Table1[[#This Row],[value of house]]</f>
        <v>0.65324884373447045</v>
      </c>
      <c r="BH92">
        <f t="shared" ca="1" si="45"/>
        <v>0</v>
      </c>
      <c r="BI92" s="8"/>
      <c r="BJ92" s="17"/>
      <c r="BL92" s="7">
        <f ca="1">IF(Table1[Area]="Alberta",Table1[income],0)</f>
        <v>0</v>
      </c>
      <c r="BM92">
        <f ca="1">IF(Table1[Area]="Quebec",Table1[income],0)</f>
        <v>0</v>
      </c>
      <c r="BN92">
        <f ca="1">IF(Table1[[#This Row],[Area]]="BC",Table1[[#This Row],[income]],0)</f>
        <v>0</v>
      </c>
      <c r="BO92">
        <f ca="1">IF(Table1[[#This Row],[Area]]="Northwest Ter",Table1[[#This Row],[income]],0)</f>
        <v>0</v>
      </c>
      <c r="BP92">
        <f ca="1">IF(Table1[[#This Row],[Area]]="Newfounland",Table1[[#This Row],[income]],0)</f>
        <v>0</v>
      </c>
      <c r="BQ92">
        <f ca="1">IF(Table1[[#This Row],[Area]]="Manitoba",Table1[[#This Row],[income]],0)</f>
        <v>0</v>
      </c>
      <c r="BR92">
        <f ca="1">IF(Table1[[#This Row],[Area]]="New bruncwick",Table1[[#This Row],[income]],0)</f>
        <v>0</v>
      </c>
      <c r="BS92">
        <f ca="1">IF(Table1[[#This Row],[Area]]="Nunavut",Table1[[#This Row],[income]],0)</f>
        <v>0</v>
      </c>
      <c r="BT92">
        <f ca="1">IF(Table1[[#This Row],[Area]]="Ontario",Table1[[#This Row],[income]],0)</f>
        <v>54775</v>
      </c>
      <c r="BU92">
        <f ca="1">IF(Table1[[#This Row],[Area]]="yukon",Table1[[#This Row],[income]],0)</f>
        <v>0</v>
      </c>
      <c r="BV92">
        <f ca="1">IF(Table1[[#This Row],[Area]]="Prince edward Island",Table1[[#This Row],[income]],0)</f>
        <v>0</v>
      </c>
      <c r="BW92">
        <f ca="1">IF(Table1[[#This Row],[Area]]="Saskatchewan",Table1[[#This Row],[income]],0)</f>
        <v>0</v>
      </c>
      <c r="BX92" s="8">
        <f ca="1">IF(Table1[[#This Row],[Area]]="Nova scotia",Table1[[#This Row],[income]],0)</f>
        <v>0</v>
      </c>
      <c r="BZ92" s="7">
        <f ca="1">IF(Table1[field of work]="health",Table1[income],0)</f>
        <v>0</v>
      </c>
      <c r="CA92">
        <f ca="1">IF(Table1[field of work]="agriculture",Table1[income],0)</f>
        <v>54775</v>
      </c>
      <c r="CB92">
        <f ca="1">IF(Table1[[#This Row],[field of work]]="teaching",Table1[[#This Row],[income]],0)</f>
        <v>0</v>
      </c>
      <c r="CC92">
        <f ca="1">IF(Table1[[#This Row],[field of work]]="IT",Table1[[#This Row],[income]],0)</f>
        <v>0</v>
      </c>
      <c r="CD92">
        <f ca="1">IF(Table1[[#This Row],[field of work]]="construction",Table1[[#This Row],[income]],0)</f>
        <v>0</v>
      </c>
      <c r="CE92" s="8">
        <f ca="1">IF(Table1[[#This Row],[field of work]]="general work ",Table1[[#This Row],[income]],0)</f>
        <v>0</v>
      </c>
      <c r="CH92" s="7">
        <f t="shared" ca="1" si="46"/>
        <v>1</v>
      </c>
      <c r="CI92" s="8"/>
      <c r="CK92" s="7">
        <f ca="1">IF(Table1[[#This Row],[Net worth of person ($)]]&gt;$CM$3,Table1[[#This Row],[age]],0)</f>
        <v>29</v>
      </c>
      <c r="CL92" s="8"/>
    </row>
    <row r="93" spans="2:90" x14ac:dyDescent="0.3">
      <c r="B93">
        <f t="shared" ca="1" si="32"/>
        <v>2</v>
      </c>
      <c r="C93" t="str">
        <f t="shared" ca="1" si="33"/>
        <v>women</v>
      </c>
      <c r="D93">
        <f t="shared" ca="1" si="34"/>
        <v>36</v>
      </c>
      <c r="E93">
        <f t="shared" ca="1" si="35"/>
        <v>3</v>
      </c>
      <c r="F93" t="str">
        <f t="shared" ca="1" si="36"/>
        <v>teaching</v>
      </c>
      <c r="G93">
        <f t="shared" ca="1" si="37"/>
        <v>1</v>
      </c>
      <c r="H93" t="str">
        <f t="shared" ca="1" si="38"/>
        <v>highschool</v>
      </c>
      <c r="I93">
        <f t="shared" ca="1" si="39"/>
        <v>3</v>
      </c>
      <c r="J93">
        <f t="shared" ca="1" si="31"/>
        <v>2</v>
      </c>
      <c r="K93">
        <f t="shared" ca="1" si="40"/>
        <v>46179</v>
      </c>
      <c r="L93">
        <f t="shared" ca="1" si="41"/>
        <v>14</v>
      </c>
      <c r="M93" t="str">
        <f t="shared" ca="1" si="42"/>
        <v>Prince edward island</v>
      </c>
      <c r="N93">
        <f t="shared" ca="1" si="47"/>
        <v>230895</v>
      </c>
      <c r="O93">
        <f t="shared" ca="1" si="43"/>
        <v>213288.32854635679</v>
      </c>
      <c r="P93">
        <f t="shared" ca="1" si="48"/>
        <v>66319.744581229417</v>
      </c>
      <c r="Q93">
        <f t="shared" ca="1" si="44"/>
        <v>35106</v>
      </c>
      <c r="R93">
        <f t="shared" ca="1" si="49"/>
        <v>58753.778950276661</v>
      </c>
      <c r="S93">
        <f t="shared" ca="1" si="50"/>
        <v>63215.368325489821</v>
      </c>
      <c r="T93">
        <f t="shared" ca="1" si="51"/>
        <v>360430.11290671921</v>
      </c>
      <c r="U93">
        <f t="shared" ca="1" si="52"/>
        <v>307148.10749663343</v>
      </c>
      <c r="V93">
        <f t="shared" ca="1" si="53"/>
        <v>53282.005410085781</v>
      </c>
      <c r="X93" s="3">
        <f ca="1">IF(Table1[[#This Row],[gender]]="men",1,0)</f>
        <v>0</v>
      </c>
      <c r="Y93" s="3">
        <f ca="1">IF(Table1[[#This Row],[gender]]="women",1,0)</f>
        <v>1</v>
      </c>
      <c r="Z93" s="3"/>
      <c r="AA93" s="3"/>
      <c r="AB93" s="3"/>
      <c r="AC93" s="3"/>
      <c r="AD93" s="3"/>
      <c r="AE93" s="3"/>
      <c r="AF93" s="3"/>
      <c r="AG93" s="3"/>
      <c r="AH93" s="3"/>
      <c r="AJ93" s="17"/>
      <c r="AL93" s="7">
        <f ca="1">IF(Table1[[#This Row],[field of work]]="health",1,0)</f>
        <v>0</v>
      </c>
      <c r="AM93">
        <f ca="1">IF(Table1[[#This Row],[field of work]]="general work ",1,0)</f>
        <v>0</v>
      </c>
      <c r="AN93">
        <f ca="1">IF(Table1[[#This Row],[field of work]]="agriculture",1,0)</f>
        <v>0</v>
      </c>
      <c r="AO93">
        <f ca="1">IF(Table1[[#This Row],[field of work]]="teaching",1,0)</f>
        <v>1</v>
      </c>
      <c r="AP93">
        <f ca="1">IF(Table1[[#This Row],[field of work]]="IT",1,0)</f>
        <v>0</v>
      </c>
      <c r="AQ93" s="8">
        <f ca="1">IF(Table1[[#This Row],[field of work]]="construction",1,0)</f>
        <v>0</v>
      </c>
      <c r="AS93" s="7"/>
      <c r="AX93" s="8"/>
      <c r="AZ93" s="7"/>
      <c r="BA93" s="8"/>
      <c r="BB93" s="105">
        <f ca="1">Table1[[#This Row],[Cars Value ]]/Table1[[#This Row],[cars]]</f>
        <v>33159.872290614709</v>
      </c>
      <c r="BC93" s="8"/>
      <c r="BD93" s="7">
        <f ca="1">IF(Table1[Values of debts]&gt;$BE$6,1,0)</f>
        <v>1</v>
      </c>
      <c r="BE93" s="8"/>
      <c r="BF93" s="17"/>
      <c r="BG93" s="20">
        <f ca="1">Table1[[#This Row],[mortage left]]/Table1[[#This Row],[value of house]]</f>
        <v>0.92374598214061276</v>
      </c>
      <c r="BH93">
        <f t="shared" ca="1" si="45"/>
        <v>0</v>
      </c>
      <c r="BI93" s="8"/>
      <c r="BJ93" s="17"/>
      <c r="BL93" s="7">
        <f ca="1">IF(Table1[Area]="Alberta",Table1[income],0)</f>
        <v>0</v>
      </c>
      <c r="BM93">
        <f ca="1">IF(Table1[Area]="Quebec",Table1[income],0)</f>
        <v>0</v>
      </c>
      <c r="BN93">
        <f ca="1">IF(Table1[[#This Row],[Area]]="BC",Table1[[#This Row],[income]],0)</f>
        <v>0</v>
      </c>
      <c r="BO93">
        <f ca="1">IF(Table1[[#This Row],[Area]]="Northwest Ter",Table1[[#This Row],[income]],0)</f>
        <v>0</v>
      </c>
      <c r="BP93">
        <f ca="1">IF(Table1[[#This Row],[Area]]="Newfounland",Table1[[#This Row],[income]],0)</f>
        <v>0</v>
      </c>
      <c r="BQ93">
        <f ca="1">IF(Table1[[#This Row],[Area]]="Manitoba",Table1[[#This Row],[income]],0)</f>
        <v>0</v>
      </c>
      <c r="BR93">
        <f ca="1">IF(Table1[[#This Row],[Area]]="New bruncwick",Table1[[#This Row],[income]],0)</f>
        <v>0</v>
      </c>
      <c r="BS93">
        <f ca="1">IF(Table1[[#This Row],[Area]]="Nunavut",Table1[[#This Row],[income]],0)</f>
        <v>0</v>
      </c>
      <c r="BT93">
        <f ca="1">IF(Table1[[#This Row],[Area]]="Ontario",Table1[[#This Row],[income]],0)</f>
        <v>0</v>
      </c>
      <c r="BU93">
        <f ca="1">IF(Table1[[#This Row],[Area]]="yukon",Table1[[#This Row],[income]],0)</f>
        <v>0</v>
      </c>
      <c r="BV93">
        <f ca="1">IF(Table1[[#This Row],[Area]]="Prince edward Island",Table1[[#This Row],[income]],0)</f>
        <v>46179</v>
      </c>
      <c r="BW93">
        <f ca="1">IF(Table1[[#This Row],[Area]]="Saskatchewan",Table1[[#This Row],[income]],0)</f>
        <v>0</v>
      </c>
      <c r="BX93" s="8">
        <f ca="1">IF(Table1[[#This Row],[Area]]="Nova scotia",Table1[[#This Row],[income]],0)</f>
        <v>0</v>
      </c>
      <c r="BZ93" s="7">
        <f ca="1">IF(Table1[field of work]="health",Table1[income],0)</f>
        <v>0</v>
      </c>
      <c r="CA93">
        <f ca="1">IF(Table1[field of work]="agriculture",Table1[income],0)</f>
        <v>0</v>
      </c>
      <c r="CB93">
        <f ca="1">IF(Table1[[#This Row],[field of work]]="teaching",Table1[[#This Row],[income]],0)</f>
        <v>46179</v>
      </c>
      <c r="CC93">
        <f ca="1">IF(Table1[[#This Row],[field of work]]="IT",Table1[[#This Row],[income]],0)</f>
        <v>0</v>
      </c>
      <c r="CD93">
        <f ca="1">IF(Table1[[#This Row],[field of work]]="construction",Table1[[#This Row],[income]],0)</f>
        <v>0</v>
      </c>
      <c r="CE93" s="8">
        <f ca="1">IF(Table1[[#This Row],[field of work]]="general work ",Table1[[#This Row],[income]],0)</f>
        <v>0</v>
      </c>
      <c r="CH93" s="7">
        <f t="shared" ca="1" si="46"/>
        <v>1</v>
      </c>
      <c r="CI93" s="8"/>
      <c r="CK93" s="7">
        <f ca="1">IF(Table1[[#This Row],[Net worth of person ($)]]&gt;$CM$3,Table1[[#This Row],[age]],0)</f>
        <v>36</v>
      </c>
      <c r="CL93" s="8"/>
    </row>
    <row r="94" spans="2:90" x14ac:dyDescent="0.3">
      <c r="B94">
        <f t="shared" ca="1" si="32"/>
        <v>2</v>
      </c>
      <c r="C94" t="str">
        <f t="shared" ca="1" si="33"/>
        <v>women</v>
      </c>
      <c r="D94">
        <f t="shared" ca="1" si="34"/>
        <v>35</v>
      </c>
      <c r="E94">
        <f t="shared" ca="1" si="35"/>
        <v>4</v>
      </c>
      <c r="F94" t="str">
        <f t="shared" ca="1" si="36"/>
        <v>IT</v>
      </c>
      <c r="G94">
        <f t="shared" ca="1" si="37"/>
        <v>2</v>
      </c>
      <c r="H94" t="str">
        <f t="shared" ca="1" si="38"/>
        <v>college</v>
      </c>
      <c r="I94">
        <f t="shared" ca="1" si="39"/>
        <v>3</v>
      </c>
      <c r="J94">
        <f t="shared" ca="1" si="31"/>
        <v>2</v>
      </c>
      <c r="K94">
        <f t="shared" ca="1" si="40"/>
        <v>45308</v>
      </c>
      <c r="L94">
        <f t="shared" ca="1" si="41"/>
        <v>1</v>
      </c>
      <c r="M94" t="str">
        <f t="shared" ca="1" si="42"/>
        <v>yukon</v>
      </c>
      <c r="N94">
        <f t="shared" ca="1" si="47"/>
        <v>271848</v>
      </c>
      <c r="O94">
        <f t="shared" ca="1" si="43"/>
        <v>53976.666120460759</v>
      </c>
      <c r="P94">
        <f t="shared" ca="1" si="48"/>
        <v>51842.195324584172</v>
      </c>
      <c r="Q94">
        <f t="shared" ca="1" si="44"/>
        <v>50077</v>
      </c>
      <c r="R94">
        <f t="shared" ca="1" si="49"/>
        <v>76856.471395815694</v>
      </c>
      <c r="S94">
        <f t="shared" ca="1" si="50"/>
        <v>6750.4158321278283</v>
      </c>
      <c r="T94">
        <f t="shared" ca="1" si="51"/>
        <v>330440.611156712</v>
      </c>
      <c r="U94">
        <f t="shared" ca="1" si="52"/>
        <v>180910.13751627645</v>
      </c>
      <c r="V94">
        <f t="shared" ca="1" si="53"/>
        <v>149530.47364043555</v>
      </c>
      <c r="X94" s="3">
        <f ca="1">IF(Table1[[#This Row],[gender]]="men",1,0)</f>
        <v>0</v>
      </c>
      <c r="Y94" s="3">
        <f ca="1">IF(Table1[[#This Row],[gender]]="women",1,0)</f>
        <v>1</v>
      </c>
      <c r="Z94" s="3"/>
      <c r="AA94" s="3"/>
      <c r="AB94" s="3"/>
      <c r="AC94" s="3"/>
      <c r="AD94" s="3"/>
      <c r="AE94" s="3"/>
      <c r="AF94" s="3"/>
      <c r="AG94" s="3"/>
      <c r="AH94" s="3"/>
      <c r="AJ94" s="17"/>
      <c r="AL94" s="7">
        <f ca="1">IF(Table1[[#This Row],[field of work]]="health",1,0)</f>
        <v>0</v>
      </c>
      <c r="AM94">
        <f ca="1">IF(Table1[[#This Row],[field of work]]="general work ",1,0)</f>
        <v>0</v>
      </c>
      <c r="AN94">
        <f ca="1">IF(Table1[[#This Row],[field of work]]="agriculture",1,0)</f>
        <v>0</v>
      </c>
      <c r="AO94">
        <f ca="1">IF(Table1[[#This Row],[field of work]]="teaching",1,0)</f>
        <v>0</v>
      </c>
      <c r="AP94">
        <f ca="1">IF(Table1[[#This Row],[field of work]]="IT",1,0)</f>
        <v>1</v>
      </c>
      <c r="AQ94" s="8">
        <f ca="1">IF(Table1[[#This Row],[field of work]]="construction",1,0)</f>
        <v>0</v>
      </c>
      <c r="AS94" s="7"/>
      <c r="AX94" s="8"/>
      <c r="AZ94" s="7"/>
      <c r="BA94" s="8"/>
      <c r="BB94" s="105">
        <f ca="1">Table1[[#This Row],[Cars Value ]]/Table1[[#This Row],[cars]]</f>
        <v>25921.097662292086</v>
      </c>
      <c r="BC94" s="8"/>
      <c r="BD94" s="7">
        <f ca="1">IF(Table1[Values of debts]&gt;$BE$6,1,0)</f>
        <v>1</v>
      </c>
      <c r="BE94" s="8"/>
      <c r="BF94" s="17"/>
      <c r="BG94" s="20">
        <f ca="1">Table1[[#This Row],[mortage left]]/Table1[[#This Row],[value of house]]</f>
        <v>0.1985545824153967</v>
      </c>
      <c r="BH94">
        <f t="shared" ca="1" si="45"/>
        <v>1</v>
      </c>
      <c r="BI94" s="8"/>
      <c r="BJ94" s="17"/>
      <c r="BL94" s="7">
        <f ca="1">IF(Table1[Area]="Alberta",Table1[income],0)</f>
        <v>0</v>
      </c>
      <c r="BM94">
        <f ca="1">IF(Table1[Area]="Quebec",Table1[income],0)</f>
        <v>0</v>
      </c>
      <c r="BN94">
        <f ca="1">IF(Table1[[#This Row],[Area]]="BC",Table1[[#This Row],[income]],0)</f>
        <v>0</v>
      </c>
      <c r="BO94">
        <f ca="1">IF(Table1[[#This Row],[Area]]="Northwest Ter",Table1[[#This Row],[income]],0)</f>
        <v>0</v>
      </c>
      <c r="BP94">
        <f ca="1">IF(Table1[[#This Row],[Area]]="Newfounland",Table1[[#This Row],[income]],0)</f>
        <v>0</v>
      </c>
      <c r="BQ94">
        <f ca="1">IF(Table1[[#This Row],[Area]]="Manitoba",Table1[[#This Row],[income]],0)</f>
        <v>0</v>
      </c>
      <c r="BR94">
        <f ca="1">IF(Table1[[#This Row],[Area]]="New bruncwick",Table1[[#This Row],[income]],0)</f>
        <v>0</v>
      </c>
      <c r="BS94">
        <f ca="1">IF(Table1[[#This Row],[Area]]="Nunavut",Table1[[#This Row],[income]],0)</f>
        <v>0</v>
      </c>
      <c r="BT94">
        <f ca="1">IF(Table1[[#This Row],[Area]]="Ontario",Table1[[#This Row],[income]],0)</f>
        <v>0</v>
      </c>
      <c r="BU94">
        <f ca="1">IF(Table1[[#This Row],[Area]]="yukon",Table1[[#This Row],[income]],0)</f>
        <v>45308</v>
      </c>
      <c r="BV94">
        <f ca="1">IF(Table1[[#This Row],[Area]]="Prince edward Island",Table1[[#This Row],[income]],0)</f>
        <v>0</v>
      </c>
      <c r="BW94">
        <f ca="1">IF(Table1[[#This Row],[Area]]="Saskatchewan",Table1[[#This Row],[income]],0)</f>
        <v>0</v>
      </c>
      <c r="BX94" s="8">
        <f ca="1">IF(Table1[[#This Row],[Area]]="Nova scotia",Table1[[#This Row],[income]],0)</f>
        <v>0</v>
      </c>
      <c r="BZ94" s="7">
        <f ca="1">IF(Table1[field of work]="health",Table1[income],0)</f>
        <v>0</v>
      </c>
      <c r="CA94">
        <f ca="1">IF(Table1[field of work]="agriculture",Table1[income],0)</f>
        <v>0</v>
      </c>
      <c r="CB94">
        <f ca="1">IF(Table1[[#This Row],[field of work]]="teaching",Table1[[#This Row],[income]],0)</f>
        <v>0</v>
      </c>
      <c r="CC94">
        <f ca="1">IF(Table1[[#This Row],[field of work]]="IT",Table1[[#This Row],[income]],0)</f>
        <v>45308</v>
      </c>
      <c r="CD94">
        <f ca="1">IF(Table1[[#This Row],[field of work]]="construction",Table1[[#This Row],[income]],0)</f>
        <v>0</v>
      </c>
      <c r="CE94" s="8">
        <f ca="1">IF(Table1[[#This Row],[field of work]]="general work ",Table1[[#This Row],[income]],0)</f>
        <v>0</v>
      </c>
      <c r="CH94" s="7">
        <f t="shared" ca="1" si="46"/>
        <v>1</v>
      </c>
      <c r="CI94" s="8"/>
      <c r="CK94" s="7">
        <f ca="1">IF(Table1[[#This Row],[Net worth of person ($)]]&gt;$CM$3,Table1[[#This Row],[age]],0)</f>
        <v>35</v>
      </c>
      <c r="CL94" s="8"/>
    </row>
    <row r="95" spans="2:90" x14ac:dyDescent="0.3">
      <c r="B95">
        <f t="shared" ca="1" si="32"/>
        <v>1</v>
      </c>
      <c r="C95" t="str">
        <f t="shared" ca="1" si="33"/>
        <v>men</v>
      </c>
      <c r="D95">
        <f t="shared" ca="1" si="34"/>
        <v>32</v>
      </c>
      <c r="E95">
        <f t="shared" ca="1" si="35"/>
        <v>2</v>
      </c>
      <c r="F95" t="str">
        <f t="shared" ca="1" si="36"/>
        <v>construction</v>
      </c>
      <c r="G95">
        <f t="shared" ca="1" si="37"/>
        <v>2</v>
      </c>
      <c r="H95" t="str">
        <f t="shared" ca="1" si="38"/>
        <v>college</v>
      </c>
      <c r="I95">
        <f t="shared" ca="1" si="39"/>
        <v>4</v>
      </c>
      <c r="J95">
        <f t="shared" ca="1" si="31"/>
        <v>1</v>
      </c>
      <c r="K95">
        <f t="shared" ca="1" si="40"/>
        <v>61746</v>
      </c>
      <c r="L95">
        <f t="shared" ca="1" si="41"/>
        <v>11</v>
      </c>
      <c r="M95" t="str">
        <f t="shared" ca="1" si="42"/>
        <v>Newfounland</v>
      </c>
      <c r="N95">
        <f t="shared" ca="1" si="47"/>
        <v>308730</v>
      </c>
      <c r="O95">
        <f t="shared" ca="1" si="43"/>
        <v>194071.67855528486</v>
      </c>
      <c r="P95">
        <f t="shared" ca="1" si="48"/>
        <v>29612.49992278733</v>
      </c>
      <c r="Q95">
        <f t="shared" ca="1" si="44"/>
        <v>12840</v>
      </c>
      <c r="R95">
        <f t="shared" ca="1" si="49"/>
        <v>106030.56728262376</v>
      </c>
      <c r="S95">
        <f t="shared" ca="1" si="50"/>
        <v>62663.549153504209</v>
      </c>
      <c r="T95">
        <f t="shared" ca="1" si="51"/>
        <v>401006.0490762915</v>
      </c>
      <c r="U95">
        <f t="shared" ca="1" si="52"/>
        <v>312942.24583790859</v>
      </c>
      <c r="V95">
        <f t="shared" ca="1" si="53"/>
        <v>88063.803238382912</v>
      </c>
      <c r="X95" s="3">
        <f ca="1">IF(Table1[[#This Row],[gender]]="men",1,0)</f>
        <v>1</v>
      </c>
      <c r="Y95" s="3">
        <f ca="1">IF(Table1[[#This Row],[gender]]="women",1,0)</f>
        <v>0</v>
      </c>
      <c r="Z95" s="3"/>
      <c r="AA95" s="3"/>
      <c r="AB95" s="3"/>
      <c r="AC95" s="3"/>
      <c r="AD95" s="3"/>
      <c r="AE95" s="3"/>
      <c r="AF95" s="3"/>
      <c r="AG95" s="3"/>
      <c r="AH95" s="3"/>
      <c r="AJ95" s="17"/>
      <c r="AL95" s="7">
        <f ca="1">IF(Table1[[#This Row],[field of work]]="health",1,0)</f>
        <v>0</v>
      </c>
      <c r="AM95">
        <f ca="1">IF(Table1[[#This Row],[field of work]]="general work ",1,0)</f>
        <v>0</v>
      </c>
      <c r="AN95">
        <f ca="1">IF(Table1[[#This Row],[field of work]]="agriculture",1,0)</f>
        <v>0</v>
      </c>
      <c r="AO95">
        <f ca="1">IF(Table1[[#This Row],[field of work]]="teaching",1,0)</f>
        <v>0</v>
      </c>
      <c r="AP95">
        <f ca="1">IF(Table1[[#This Row],[field of work]]="IT",1,0)</f>
        <v>0</v>
      </c>
      <c r="AQ95" s="8">
        <f ca="1">IF(Table1[[#This Row],[field of work]]="construction",1,0)</f>
        <v>1</v>
      </c>
      <c r="AS95" s="7"/>
      <c r="AX95" s="8"/>
      <c r="AZ95" s="7"/>
      <c r="BA95" s="8"/>
      <c r="BB95" s="105">
        <f ca="1">Table1[[#This Row],[Cars Value ]]/Table1[[#This Row],[cars]]</f>
        <v>29612.49992278733</v>
      </c>
      <c r="BC95" s="8"/>
      <c r="BD95" s="7">
        <f ca="1">IF(Table1[Values of debts]&gt;$BE$6,1,0)</f>
        <v>1</v>
      </c>
      <c r="BE95" s="8"/>
      <c r="BF95" s="17"/>
      <c r="BG95" s="20">
        <f ca="1">Table1[[#This Row],[mortage left]]/Table1[[#This Row],[value of house]]</f>
        <v>0.62861295810347184</v>
      </c>
      <c r="BH95">
        <f t="shared" ca="1" si="45"/>
        <v>0</v>
      </c>
      <c r="BI95" s="8"/>
      <c r="BJ95" s="17"/>
      <c r="BL95" s="7">
        <f ca="1">IF(Table1[Area]="Alberta",Table1[income],0)</f>
        <v>0</v>
      </c>
      <c r="BM95">
        <f ca="1">IF(Table1[Area]="Quebec",Table1[income],0)</f>
        <v>0</v>
      </c>
      <c r="BN95">
        <f ca="1">IF(Table1[[#This Row],[Area]]="BC",Table1[[#This Row],[income]],0)</f>
        <v>0</v>
      </c>
      <c r="BO95">
        <f ca="1">IF(Table1[[#This Row],[Area]]="Northwest Ter",Table1[[#This Row],[income]],0)</f>
        <v>0</v>
      </c>
      <c r="BP95">
        <f ca="1">IF(Table1[[#This Row],[Area]]="Newfounland",Table1[[#This Row],[income]],0)</f>
        <v>61746</v>
      </c>
      <c r="BQ95">
        <f ca="1">IF(Table1[[#This Row],[Area]]="Manitoba",Table1[[#This Row],[income]],0)</f>
        <v>0</v>
      </c>
      <c r="BR95">
        <f ca="1">IF(Table1[[#This Row],[Area]]="New bruncwick",Table1[[#This Row],[income]],0)</f>
        <v>0</v>
      </c>
      <c r="BS95">
        <f ca="1">IF(Table1[[#This Row],[Area]]="Nunavut",Table1[[#This Row],[income]],0)</f>
        <v>0</v>
      </c>
      <c r="BT95">
        <f ca="1">IF(Table1[[#This Row],[Area]]="Ontario",Table1[[#This Row],[income]],0)</f>
        <v>0</v>
      </c>
      <c r="BU95">
        <f ca="1">IF(Table1[[#This Row],[Area]]="yukon",Table1[[#This Row],[income]],0)</f>
        <v>0</v>
      </c>
      <c r="BV95">
        <f ca="1">IF(Table1[[#This Row],[Area]]="Prince edward Island",Table1[[#This Row],[income]],0)</f>
        <v>0</v>
      </c>
      <c r="BW95">
        <f ca="1">IF(Table1[[#This Row],[Area]]="Saskatchewan",Table1[[#This Row],[income]],0)</f>
        <v>0</v>
      </c>
      <c r="BX95" s="8">
        <f ca="1">IF(Table1[[#This Row],[Area]]="Nova scotia",Table1[[#This Row],[income]],0)</f>
        <v>0</v>
      </c>
      <c r="BZ95" s="7">
        <f ca="1">IF(Table1[field of work]="health",Table1[income],0)</f>
        <v>0</v>
      </c>
      <c r="CA95">
        <f ca="1">IF(Table1[field of work]="agriculture",Table1[income],0)</f>
        <v>0</v>
      </c>
      <c r="CB95">
        <f ca="1">IF(Table1[[#This Row],[field of work]]="teaching",Table1[[#This Row],[income]],0)</f>
        <v>0</v>
      </c>
      <c r="CC95">
        <f ca="1">IF(Table1[[#This Row],[field of work]]="IT",Table1[[#This Row],[income]],0)</f>
        <v>0</v>
      </c>
      <c r="CD95">
        <f ca="1">IF(Table1[[#This Row],[field of work]]="construction",Table1[[#This Row],[income]],0)</f>
        <v>61746</v>
      </c>
      <c r="CE95" s="8">
        <f ca="1">IF(Table1[[#This Row],[field of work]]="general work ",Table1[[#This Row],[income]],0)</f>
        <v>0</v>
      </c>
      <c r="CH95" s="7">
        <f t="shared" ca="1" si="46"/>
        <v>1</v>
      </c>
      <c r="CI95" s="8"/>
      <c r="CK95" s="7">
        <f ca="1">IF(Table1[[#This Row],[Net worth of person ($)]]&gt;$CM$3,Table1[[#This Row],[age]],0)</f>
        <v>32</v>
      </c>
      <c r="CL95" s="8"/>
    </row>
    <row r="96" spans="2:90" x14ac:dyDescent="0.3">
      <c r="B96">
        <f t="shared" ca="1" si="32"/>
        <v>1</v>
      </c>
      <c r="C96" t="str">
        <f t="shared" ca="1" si="33"/>
        <v>men</v>
      </c>
      <c r="D96">
        <f t="shared" ca="1" si="34"/>
        <v>42</v>
      </c>
      <c r="E96">
        <f t="shared" ca="1" si="35"/>
        <v>6</v>
      </c>
      <c r="F96" t="str">
        <f t="shared" ca="1" si="36"/>
        <v>agriculture</v>
      </c>
      <c r="G96">
        <f t="shared" ca="1" si="37"/>
        <v>3</v>
      </c>
      <c r="H96" t="str">
        <f t="shared" ca="1" si="38"/>
        <v>University</v>
      </c>
      <c r="I96">
        <f t="shared" ca="1" si="39"/>
        <v>3</v>
      </c>
      <c r="J96">
        <f t="shared" ca="1" si="31"/>
        <v>1</v>
      </c>
      <c r="K96">
        <f t="shared" ca="1" si="40"/>
        <v>61647</v>
      </c>
      <c r="L96">
        <f t="shared" ca="1" si="41"/>
        <v>12</v>
      </c>
      <c r="M96" t="str">
        <f t="shared" ca="1" si="42"/>
        <v>New bruncwick</v>
      </c>
      <c r="N96">
        <f t="shared" ca="1" si="47"/>
        <v>369882</v>
      </c>
      <c r="O96">
        <f t="shared" ca="1" si="43"/>
        <v>270749.33179278276</v>
      </c>
      <c r="P96">
        <f t="shared" ca="1" si="48"/>
        <v>30791.900056090068</v>
      </c>
      <c r="Q96">
        <f t="shared" ca="1" si="44"/>
        <v>230</v>
      </c>
      <c r="R96">
        <f t="shared" ca="1" si="49"/>
        <v>51235.476270440682</v>
      </c>
      <c r="S96">
        <f t="shared" ca="1" si="50"/>
        <v>41614.141318897731</v>
      </c>
      <c r="T96">
        <f t="shared" ca="1" si="51"/>
        <v>442288.04137498781</v>
      </c>
      <c r="U96">
        <f t="shared" ca="1" si="52"/>
        <v>322214.80806322343</v>
      </c>
      <c r="V96">
        <f t="shared" ca="1" si="53"/>
        <v>120073.23331176437</v>
      </c>
      <c r="X96" s="3">
        <f ca="1">IF(Table1[[#This Row],[gender]]="men",1,0)</f>
        <v>1</v>
      </c>
      <c r="Y96" s="3">
        <f ca="1">IF(Table1[[#This Row],[gender]]="women",1,0)</f>
        <v>0</v>
      </c>
      <c r="Z96" s="3"/>
      <c r="AA96" s="3"/>
      <c r="AB96" s="3"/>
      <c r="AC96" s="3"/>
      <c r="AD96" s="3"/>
      <c r="AE96" s="3"/>
      <c r="AF96" s="3"/>
      <c r="AG96" s="3"/>
      <c r="AH96" s="3"/>
      <c r="AJ96" s="17"/>
      <c r="AL96" s="7">
        <f ca="1">IF(Table1[[#This Row],[field of work]]="health",1,0)</f>
        <v>0</v>
      </c>
      <c r="AM96">
        <f ca="1">IF(Table1[[#This Row],[field of work]]="general work ",1,0)</f>
        <v>0</v>
      </c>
      <c r="AN96">
        <f ca="1">IF(Table1[[#This Row],[field of work]]="agriculture",1,0)</f>
        <v>1</v>
      </c>
      <c r="AO96">
        <f ca="1">IF(Table1[[#This Row],[field of work]]="teaching",1,0)</f>
        <v>0</v>
      </c>
      <c r="AP96">
        <f ca="1">IF(Table1[[#This Row],[field of work]]="IT",1,0)</f>
        <v>0</v>
      </c>
      <c r="AQ96" s="8">
        <f ca="1">IF(Table1[[#This Row],[field of work]]="construction",1,0)</f>
        <v>0</v>
      </c>
      <c r="AS96" s="7"/>
      <c r="AX96" s="8"/>
      <c r="AZ96" s="7"/>
      <c r="BA96" s="8"/>
      <c r="BB96" s="105">
        <f ca="1">Table1[[#This Row],[Cars Value ]]/Table1[[#This Row],[cars]]</f>
        <v>30791.900056090068</v>
      </c>
      <c r="BC96" s="8"/>
      <c r="BD96" s="7">
        <f ca="1">IF(Table1[Values of debts]&gt;$BE$6,1,0)</f>
        <v>1</v>
      </c>
      <c r="BE96" s="8"/>
      <c r="BF96" s="17"/>
      <c r="BG96" s="20">
        <f ca="1">Table1[[#This Row],[mortage left]]/Table1[[#This Row],[value of house]]</f>
        <v>0.7319883957391351</v>
      </c>
      <c r="BH96">
        <f t="shared" ca="1" si="45"/>
        <v>0</v>
      </c>
      <c r="BI96" s="8"/>
      <c r="BJ96" s="17"/>
      <c r="BL96" s="7">
        <f ca="1">IF(Table1[Area]="Alberta",Table1[income],0)</f>
        <v>0</v>
      </c>
      <c r="BM96">
        <f ca="1">IF(Table1[Area]="Quebec",Table1[income],0)</f>
        <v>0</v>
      </c>
      <c r="BN96">
        <f ca="1">IF(Table1[[#This Row],[Area]]="BC",Table1[[#This Row],[income]],0)</f>
        <v>0</v>
      </c>
      <c r="BO96">
        <f ca="1">IF(Table1[[#This Row],[Area]]="Northwest Ter",Table1[[#This Row],[income]],0)</f>
        <v>0</v>
      </c>
      <c r="BP96">
        <f ca="1">IF(Table1[[#This Row],[Area]]="Newfounland",Table1[[#This Row],[income]],0)</f>
        <v>0</v>
      </c>
      <c r="BQ96">
        <f ca="1">IF(Table1[[#This Row],[Area]]="Manitoba",Table1[[#This Row],[income]],0)</f>
        <v>0</v>
      </c>
      <c r="BR96">
        <f ca="1">IF(Table1[[#This Row],[Area]]="New bruncwick",Table1[[#This Row],[income]],0)</f>
        <v>61647</v>
      </c>
      <c r="BS96">
        <f ca="1">IF(Table1[[#This Row],[Area]]="Nunavut",Table1[[#This Row],[income]],0)</f>
        <v>0</v>
      </c>
      <c r="BT96">
        <f ca="1">IF(Table1[[#This Row],[Area]]="Ontario",Table1[[#This Row],[income]],0)</f>
        <v>0</v>
      </c>
      <c r="BU96">
        <f ca="1">IF(Table1[[#This Row],[Area]]="yukon",Table1[[#This Row],[income]],0)</f>
        <v>0</v>
      </c>
      <c r="BV96">
        <f ca="1">IF(Table1[[#This Row],[Area]]="Prince edward Island",Table1[[#This Row],[income]],0)</f>
        <v>0</v>
      </c>
      <c r="BW96">
        <f ca="1">IF(Table1[[#This Row],[Area]]="Saskatchewan",Table1[[#This Row],[income]],0)</f>
        <v>0</v>
      </c>
      <c r="BX96" s="8">
        <f ca="1">IF(Table1[[#This Row],[Area]]="Nova scotia",Table1[[#This Row],[income]],0)</f>
        <v>0</v>
      </c>
      <c r="BZ96" s="7">
        <f ca="1">IF(Table1[field of work]="health",Table1[income],0)</f>
        <v>0</v>
      </c>
      <c r="CA96">
        <f ca="1">IF(Table1[field of work]="agriculture",Table1[income],0)</f>
        <v>61647</v>
      </c>
      <c r="CB96">
        <f ca="1">IF(Table1[[#This Row],[field of work]]="teaching",Table1[[#This Row],[income]],0)</f>
        <v>0</v>
      </c>
      <c r="CC96">
        <f ca="1">IF(Table1[[#This Row],[field of work]]="IT",Table1[[#This Row],[income]],0)</f>
        <v>0</v>
      </c>
      <c r="CD96">
        <f ca="1">IF(Table1[[#This Row],[field of work]]="construction",Table1[[#This Row],[income]],0)</f>
        <v>0</v>
      </c>
      <c r="CE96" s="8">
        <f ca="1">IF(Table1[[#This Row],[field of work]]="general work ",Table1[[#This Row],[income]],0)</f>
        <v>0</v>
      </c>
      <c r="CH96" s="7">
        <f t="shared" ca="1" si="46"/>
        <v>1</v>
      </c>
      <c r="CI96" s="8"/>
      <c r="CK96" s="7">
        <f ca="1">IF(Table1[[#This Row],[Net worth of person ($)]]&gt;$CM$3,Table1[[#This Row],[age]],0)</f>
        <v>42</v>
      </c>
      <c r="CL96" s="8"/>
    </row>
    <row r="97" spans="2:90" x14ac:dyDescent="0.3">
      <c r="B97">
        <f t="shared" ca="1" si="32"/>
        <v>2</v>
      </c>
      <c r="C97" t="str">
        <f t="shared" ca="1" si="33"/>
        <v>women</v>
      </c>
      <c r="D97">
        <f t="shared" ca="1" si="34"/>
        <v>39</v>
      </c>
      <c r="E97">
        <f t="shared" ca="1" si="35"/>
        <v>1</v>
      </c>
      <c r="F97" t="str">
        <f t="shared" ca="1" si="36"/>
        <v>health</v>
      </c>
      <c r="G97">
        <f t="shared" ca="1" si="37"/>
        <v>1</v>
      </c>
      <c r="H97" t="str">
        <f t="shared" ca="1" si="38"/>
        <v>highschool</v>
      </c>
      <c r="I97">
        <f t="shared" ca="1" si="39"/>
        <v>4</v>
      </c>
      <c r="J97">
        <f t="shared" ca="1" si="31"/>
        <v>1</v>
      </c>
      <c r="K97">
        <f t="shared" ca="1" si="40"/>
        <v>25842</v>
      </c>
      <c r="L97">
        <f t="shared" ca="1" si="41"/>
        <v>10</v>
      </c>
      <c r="M97" t="str">
        <f t="shared" ca="1" si="42"/>
        <v>Quebec</v>
      </c>
      <c r="N97">
        <f t="shared" ca="1" si="47"/>
        <v>129210</v>
      </c>
      <c r="O97">
        <f t="shared" ca="1" si="43"/>
        <v>62568.426299168605</v>
      </c>
      <c r="P97">
        <f t="shared" ca="1" si="48"/>
        <v>8215.6584601769719</v>
      </c>
      <c r="Q97">
        <f t="shared" ca="1" si="44"/>
        <v>6180</v>
      </c>
      <c r="R97">
        <f t="shared" ca="1" si="49"/>
        <v>32061.040704369811</v>
      </c>
      <c r="S97">
        <f t="shared" ca="1" si="50"/>
        <v>8859.2215140345288</v>
      </c>
      <c r="T97">
        <f t="shared" ca="1" si="51"/>
        <v>146284.87997421148</v>
      </c>
      <c r="U97">
        <f t="shared" ca="1" si="52"/>
        <v>100809.46700353842</v>
      </c>
      <c r="V97">
        <f t="shared" ca="1" si="53"/>
        <v>45475.41297067306</v>
      </c>
      <c r="X97" s="3">
        <f ca="1">IF(Table1[[#This Row],[gender]]="men",1,0)</f>
        <v>0</v>
      </c>
      <c r="Y97" s="3">
        <f ca="1">IF(Table1[[#This Row],[gender]]="women",1,0)</f>
        <v>1</v>
      </c>
      <c r="Z97" s="3"/>
      <c r="AA97" s="3"/>
      <c r="AB97" s="3"/>
      <c r="AC97" s="3"/>
      <c r="AD97" s="3"/>
      <c r="AE97" s="3"/>
      <c r="AF97" s="3"/>
      <c r="AG97" s="3"/>
      <c r="AH97" s="3"/>
      <c r="AJ97" s="17"/>
      <c r="AL97" s="7">
        <f ca="1">IF(Table1[[#This Row],[field of work]]="health",1,0)</f>
        <v>1</v>
      </c>
      <c r="AM97">
        <f ca="1">IF(Table1[[#This Row],[field of work]]="general work ",1,0)</f>
        <v>0</v>
      </c>
      <c r="AN97">
        <f ca="1">IF(Table1[[#This Row],[field of work]]="agriculture",1,0)</f>
        <v>0</v>
      </c>
      <c r="AO97">
        <f ca="1">IF(Table1[[#This Row],[field of work]]="teaching",1,0)</f>
        <v>0</v>
      </c>
      <c r="AP97">
        <f ca="1">IF(Table1[[#This Row],[field of work]]="IT",1,0)</f>
        <v>0</v>
      </c>
      <c r="AQ97" s="8">
        <f ca="1">IF(Table1[[#This Row],[field of work]]="construction",1,0)</f>
        <v>0</v>
      </c>
      <c r="AS97" s="7"/>
      <c r="AX97" s="8"/>
      <c r="AZ97" s="7"/>
      <c r="BA97" s="8"/>
      <c r="BB97" s="105">
        <f ca="1">Table1[[#This Row],[Cars Value ]]/Table1[[#This Row],[cars]]</f>
        <v>8215.6584601769719</v>
      </c>
      <c r="BC97" s="8"/>
      <c r="BD97" s="7">
        <f ca="1">IF(Table1[Values of debts]&gt;$BE$6,1,0)</f>
        <v>1</v>
      </c>
      <c r="BE97" s="8"/>
      <c r="BF97" s="17"/>
      <c r="BG97" s="20">
        <f ca="1">Table1[[#This Row],[mortage left]]/Table1[[#This Row],[value of house]]</f>
        <v>0.48423826560768213</v>
      </c>
      <c r="BH97">
        <f t="shared" ca="1" si="45"/>
        <v>1</v>
      </c>
      <c r="BI97" s="8"/>
      <c r="BJ97" s="17"/>
      <c r="BL97" s="7">
        <f ca="1">IF(Table1[Area]="Alberta",Table1[income],0)</f>
        <v>0</v>
      </c>
      <c r="BM97">
        <f ca="1">IF(Table1[Area]="Quebec",Table1[income],0)</f>
        <v>25842</v>
      </c>
      <c r="BN97">
        <f ca="1">IF(Table1[[#This Row],[Area]]="BC",Table1[[#This Row],[income]],0)</f>
        <v>0</v>
      </c>
      <c r="BO97">
        <f ca="1">IF(Table1[[#This Row],[Area]]="Northwest Ter",Table1[[#This Row],[income]],0)</f>
        <v>0</v>
      </c>
      <c r="BP97">
        <f ca="1">IF(Table1[[#This Row],[Area]]="Newfounland",Table1[[#This Row],[income]],0)</f>
        <v>0</v>
      </c>
      <c r="BQ97">
        <f ca="1">IF(Table1[[#This Row],[Area]]="Manitoba",Table1[[#This Row],[income]],0)</f>
        <v>0</v>
      </c>
      <c r="BR97">
        <f ca="1">IF(Table1[[#This Row],[Area]]="New bruncwick",Table1[[#This Row],[income]],0)</f>
        <v>0</v>
      </c>
      <c r="BS97">
        <f ca="1">IF(Table1[[#This Row],[Area]]="Nunavut",Table1[[#This Row],[income]],0)</f>
        <v>0</v>
      </c>
      <c r="BT97">
        <f ca="1">IF(Table1[[#This Row],[Area]]="Ontario",Table1[[#This Row],[income]],0)</f>
        <v>0</v>
      </c>
      <c r="BU97">
        <f ca="1">IF(Table1[[#This Row],[Area]]="yukon",Table1[[#This Row],[income]],0)</f>
        <v>0</v>
      </c>
      <c r="BV97">
        <f ca="1">IF(Table1[[#This Row],[Area]]="Prince edward Island",Table1[[#This Row],[income]],0)</f>
        <v>0</v>
      </c>
      <c r="BW97">
        <f ca="1">IF(Table1[[#This Row],[Area]]="Saskatchewan",Table1[[#This Row],[income]],0)</f>
        <v>0</v>
      </c>
      <c r="BX97" s="8">
        <f ca="1">IF(Table1[[#This Row],[Area]]="Nova scotia",Table1[[#This Row],[income]],0)</f>
        <v>0</v>
      </c>
      <c r="BZ97" s="7">
        <f ca="1">IF(Table1[field of work]="health",Table1[income],0)</f>
        <v>25842</v>
      </c>
      <c r="CA97">
        <f ca="1">IF(Table1[field of work]="agriculture",Table1[income],0)</f>
        <v>0</v>
      </c>
      <c r="CB97">
        <f ca="1">IF(Table1[[#This Row],[field of work]]="teaching",Table1[[#This Row],[income]],0)</f>
        <v>0</v>
      </c>
      <c r="CC97">
        <f ca="1">IF(Table1[[#This Row],[field of work]]="IT",Table1[[#This Row],[income]],0)</f>
        <v>0</v>
      </c>
      <c r="CD97">
        <f ca="1">IF(Table1[[#This Row],[field of work]]="construction",Table1[[#This Row],[income]],0)</f>
        <v>0</v>
      </c>
      <c r="CE97" s="8">
        <f ca="1">IF(Table1[[#This Row],[field of work]]="general work ",Table1[[#This Row],[income]],0)</f>
        <v>0</v>
      </c>
      <c r="CH97" s="7">
        <f t="shared" ca="1" si="46"/>
        <v>1</v>
      </c>
      <c r="CI97" s="8"/>
      <c r="CK97" s="7">
        <f ca="1">IF(Table1[[#This Row],[Net worth of person ($)]]&gt;$CM$3,Table1[[#This Row],[age]],0)</f>
        <v>39</v>
      </c>
      <c r="CL97" s="8"/>
    </row>
    <row r="98" spans="2:90" x14ac:dyDescent="0.3">
      <c r="B98">
        <f t="shared" ca="1" si="32"/>
        <v>2</v>
      </c>
      <c r="C98" t="str">
        <f t="shared" ca="1" si="33"/>
        <v>women</v>
      </c>
      <c r="D98">
        <f t="shared" ca="1" si="34"/>
        <v>41</v>
      </c>
      <c r="E98">
        <f t="shared" ca="1" si="35"/>
        <v>6</v>
      </c>
      <c r="F98" t="str">
        <f t="shared" ca="1" si="36"/>
        <v>agriculture</v>
      </c>
      <c r="G98">
        <f t="shared" ca="1" si="37"/>
        <v>4</v>
      </c>
      <c r="H98" t="str">
        <f t="shared" ca="1" si="38"/>
        <v>technical</v>
      </c>
      <c r="I98">
        <f t="shared" ca="1" si="39"/>
        <v>1</v>
      </c>
      <c r="J98">
        <f t="shared" ca="1" si="31"/>
        <v>1</v>
      </c>
      <c r="K98">
        <f t="shared" ca="1" si="40"/>
        <v>39205</v>
      </c>
      <c r="L98">
        <f t="shared" ca="1" si="41"/>
        <v>12</v>
      </c>
      <c r="M98" t="str">
        <f t="shared" ca="1" si="42"/>
        <v>New bruncwick</v>
      </c>
      <c r="N98">
        <f t="shared" ca="1" si="47"/>
        <v>117615</v>
      </c>
      <c r="O98">
        <f t="shared" ca="1" si="43"/>
        <v>76952.076856038795</v>
      </c>
      <c r="P98">
        <f t="shared" ca="1" si="48"/>
        <v>1589.8019591542627</v>
      </c>
      <c r="Q98">
        <f t="shared" ca="1" si="44"/>
        <v>642</v>
      </c>
      <c r="R98">
        <f t="shared" ca="1" si="49"/>
        <v>14465.267325129968</v>
      </c>
      <c r="S98">
        <f t="shared" ca="1" si="50"/>
        <v>26487.096582449878</v>
      </c>
      <c r="T98">
        <f t="shared" ca="1" si="51"/>
        <v>145691.89854160414</v>
      </c>
      <c r="U98">
        <f t="shared" ca="1" si="52"/>
        <v>92059.344181168766</v>
      </c>
      <c r="V98">
        <f t="shared" ca="1" si="53"/>
        <v>53632.554360435373</v>
      </c>
      <c r="X98" s="3">
        <f ca="1">IF(Table1[[#This Row],[gender]]="men",1,0)</f>
        <v>0</v>
      </c>
      <c r="Y98" s="3">
        <f ca="1">IF(Table1[[#This Row],[gender]]="women",1,0)</f>
        <v>1</v>
      </c>
      <c r="Z98" s="3"/>
      <c r="AA98" s="3"/>
      <c r="AB98" s="3"/>
      <c r="AC98" s="3"/>
      <c r="AD98" s="3"/>
      <c r="AE98" s="3"/>
      <c r="AF98" s="3"/>
      <c r="AG98" s="3"/>
      <c r="AH98" s="3"/>
      <c r="AJ98" s="17"/>
      <c r="AL98" s="7">
        <f ca="1">IF(Table1[[#This Row],[field of work]]="health",1,0)</f>
        <v>0</v>
      </c>
      <c r="AM98">
        <f ca="1">IF(Table1[[#This Row],[field of work]]="general work ",1,0)</f>
        <v>0</v>
      </c>
      <c r="AN98">
        <f ca="1">IF(Table1[[#This Row],[field of work]]="agriculture",1,0)</f>
        <v>1</v>
      </c>
      <c r="AO98">
        <f ca="1">IF(Table1[[#This Row],[field of work]]="teaching",1,0)</f>
        <v>0</v>
      </c>
      <c r="AP98">
        <f ca="1">IF(Table1[[#This Row],[field of work]]="IT",1,0)</f>
        <v>0</v>
      </c>
      <c r="AQ98" s="8">
        <f ca="1">IF(Table1[[#This Row],[field of work]]="construction",1,0)</f>
        <v>0</v>
      </c>
      <c r="AS98" s="7"/>
      <c r="AX98" s="8"/>
      <c r="AZ98" s="7"/>
      <c r="BA98" s="8"/>
      <c r="BB98" s="105">
        <f ca="1">Table1[[#This Row],[Cars Value ]]/Table1[[#This Row],[cars]]</f>
        <v>1589.8019591542627</v>
      </c>
      <c r="BC98" s="8"/>
      <c r="BD98" s="7">
        <f ca="1">IF(Table1[Values of debts]&gt;$BE$6,1,0)</f>
        <v>0</v>
      </c>
      <c r="BE98" s="8"/>
      <c r="BF98" s="17"/>
      <c r="BG98" s="20">
        <f ca="1">Table1[[#This Row],[mortage left]]/Table1[[#This Row],[value of house]]</f>
        <v>0.65427094210805425</v>
      </c>
      <c r="BH98">
        <f t="shared" ca="1" si="45"/>
        <v>0</v>
      </c>
      <c r="BI98" s="8"/>
      <c r="BJ98" s="17"/>
      <c r="BL98" s="7">
        <f ca="1">IF(Table1[Area]="Alberta",Table1[income],0)</f>
        <v>0</v>
      </c>
      <c r="BM98">
        <f ca="1">IF(Table1[Area]="Quebec",Table1[income],0)</f>
        <v>0</v>
      </c>
      <c r="BN98">
        <f ca="1">IF(Table1[[#This Row],[Area]]="BC",Table1[[#This Row],[income]],0)</f>
        <v>0</v>
      </c>
      <c r="BO98">
        <f ca="1">IF(Table1[[#This Row],[Area]]="Northwest Ter",Table1[[#This Row],[income]],0)</f>
        <v>0</v>
      </c>
      <c r="BP98">
        <f ca="1">IF(Table1[[#This Row],[Area]]="Newfounland",Table1[[#This Row],[income]],0)</f>
        <v>0</v>
      </c>
      <c r="BQ98">
        <f ca="1">IF(Table1[[#This Row],[Area]]="Manitoba",Table1[[#This Row],[income]],0)</f>
        <v>0</v>
      </c>
      <c r="BR98">
        <f ca="1">IF(Table1[[#This Row],[Area]]="New bruncwick",Table1[[#This Row],[income]],0)</f>
        <v>39205</v>
      </c>
      <c r="BS98">
        <f ca="1">IF(Table1[[#This Row],[Area]]="Nunavut",Table1[[#This Row],[income]],0)</f>
        <v>0</v>
      </c>
      <c r="BT98">
        <f ca="1">IF(Table1[[#This Row],[Area]]="Ontario",Table1[[#This Row],[income]],0)</f>
        <v>0</v>
      </c>
      <c r="BU98">
        <f ca="1">IF(Table1[[#This Row],[Area]]="yukon",Table1[[#This Row],[income]],0)</f>
        <v>0</v>
      </c>
      <c r="BV98">
        <f ca="1">IF(Table1[[#This Row],[Area]]="Prince edward Island",Table1[[#This Row],[income]],0)</f>
        <v>0</v>
      </c>
      <c r="BW98">
        <f ca="1">IF(Table1[[#This Row],[Area]]="Saskatchewan",Table1[[#This Row],[income]],0)</f>
        <v>0</v>
      </c>
      <c r="BX98" s="8">
        <f ca="1">IF(Table1[[#This Row],[Area]]="Nova scotia",Table1[[#This Row],[income]],0)</f>
        <v>0</v>
      </c>
      <c r="BZ98" s="7">
        <f ca="1">IF(Table1[field of work]="health",Table1[income],0)</f>
        <v>0</v>
      </c>
      <c r="CA98">
        <f ca="1">IF(Table1[field of work]="agriculture",Table1[income],0)</f>
        <v>39205</v>
      </c>
      <c r="CB98">
        <f ca="1">IF(Table1[[#This Row],[field of work]]="teaching",Table1[[#This Row],[income]],0)</f>
        <v>0</v>
      </c>
      <c r="CC98">
        <f ca="1">IF(Table1[[#This Row],[field of work]]="IT",Table1[[#This Row],[income]],0)</f>
        <v>0</v>
      </c>
      <c r="CD98">
        <f ca="1">IF(Table1[[#This Row],[field of work]]="construction",Table1[[#This Row],[income]],0)</f>
        <v>0</v>
      </c>
      <c r="CE98" s="8">
        <f ca="1">IF(Table1[[#This Row],[field of work]]="general work ",Table1[[#This Row],[income]],0)</f>
        <v>0</v>
      </c>
      <c r="CH98" s="7">
        <f t="shared" ca="1" si="46"/>
        <v>1</v>
      </c>
      <c r="CI98" s="8"/>
      <c r="CK98" s="7">
        <f ca="1">IF(Table1[[#This Row],[Net worth of person ($)]]&gt;$CM$3,Table1[[#This Row],[age]],0)</f>
        <v>41</v>
      </c>
      <c r="CL98" s="8"/>
    </row>
    <row r="99" spans="2:90" x14ac:dyDescent="0.3">
      <c r="B99">
        <f t="shared" ca="1" si="32"/>
        <v>2</v>
      </c>
      <c r="C99" t="str">
        <f t="shared" ca="1" si="33"/>
        <v>women</v>
      </c>
      <c r="D99">
        <f t="shared" ca="1" si="34"/>
        <v>42</v>
      </c>
      <c r="E99">
        <f t="shared" ca="1" si="35"/>
        <v>1</v>
      </c>
      <c r="F99" t="str">
        <f t="shared" ca="1" si="36"/>
        <v>health</v>
      </c>
      <c r="G99">
        <f t="shared" ca="1" si="37"/>
        <v>2</v>
      </c>
      <c r="H99" t="str">
        <f t="shared" ca="1" si="38"/>
        <v>college</v>
      </c>
      <c r="I99">
        <f t="shared" ca="1" si="39"/>
        <v>2</v>
      </c>
      <c r="J99">
        <f t="shared" ca="1" si="31"/>
        <v>2</v>
      </c>
      <c r="K99">
        <f t="shared" ca="1" si="40"/>
        <v>39150</v>
      </c>
      <c r="L99">
        <f t="shared" ca="1" si="41"/>
        <v>7</v>
      </c>
      <c r="M99" t="str">
        <f t="shared" ca="1" si="42"/>
        <v>Manitoba</v>
      </c>
      <c r="N99">
        <f t="shared" ca="1" si="47"/>
        <v>195750</v>
      </c>
      <c r="O99">
        <f t="shared" ca="1" si="43"/>
        <v>93616.929320386305</v>
      </c>
      <c r="P99">
        <f t="shared" ca="1" si="48"/>
        <v>17781.245991873744</v>
      </c>
      <c r="Q99">
        <f t="shared" ca="1" si="44"/>
        <v>16792</v>
      </c>
      <c r="R99">
        <f t="shared" ca="1" si="49"/>
        <v>63982.173994550321</v>
      </c>
      <c r="S99">
        <f t="shared" ca="1" si="50"/>
        <v>42831.652883301264</v>
      </c>
      <c r="T99">
        <f t="shared" ca="1" si="51"/>
        <v>256362.89887517499</v>
      </c>
      <c r="U99">
        <f t="shared" ca="1" si="52"/>
        <v>174391.10331493663</v>
      </c>
      <c r="V99">
        <f t="shared" ca="1" si="53"/>
        <v>81971.795560238359</v>
      </c>
      <c r="X99" s="3">
        <f ca="1">IF(Table1[[#This Row],[gender]]="men",1,0)</f>
        <v>0</v>
      </c>
      <c r="Y99" s="3">
        <f ca="1">IF(Table1[[#This Row],[gender]]="women",1,0)</f>
        <v>1</v>
      </c>
      <c r="Z99" s="3"/>
      <c r="AA99" s="3"/>
      <c r="AB99" s="3"/>
      <c r="AC99" s="3"/>
      <c r="AD99" s="3"/>
      <c r="AE99" s="3"/>
      <c r="AF99" s="3"/>
      <c r="AG99" s="3"/>
      <c r="AH99" s="3"/>
      <c r="AJ99" s="17"/>
      <c r="AL99" s="7">
        <f ca="1">IF(Table1[[#This Row],[field of work]]="health",1,0)</f>
        <v>1</v>
      </c>
      <c r="AM99">
        <f ca="1">IF(Table1[[#This Row],[field of work]]="general work ",1,0)</f>
        <v>0</v>
      </c>
      <c r="AN99">
        <f ca="1">IF(Table1[[#This Row],[field of work]]="agriculture",1,0)</f>
        <v>0</v>
      </c>
      <c r="AO99">
        <f ca="1">IF(Table1[[#This Row],[field of work]]="teaching",1,0)</f>
        <v>0</v>
      </c>
      <c r="AP99">
        <f ca="1">IF(Table1[[#This Row],[field of work]]="IT",1,0)</f>
        <v>0</v>
      </c>
      <c r="AQ99" s="8">
        <f ca="1">IF(Table1[[#This Row],[field of work]]="construction",1,0)</f>
        <v>0</v>
      </c>
      <c r="AS99" s="7"/>
      <c r="AX99" s="8"/>
      <c r="AZ99" s="7"/>
      <c r="BA99" s="8"/>
      <c r="BB99" s="105">
        <f ca="1">Table1[[#This Row],[Cars Value ]]/Table1[[#This Row],[cars]]</f>
        <v>8890.622995936872</v>
      </c>
      <c r="BC99" s="8"/>
      <c r="BD99" s="7">
        <f ca="1">IF(Table1[Values of debts]&gt;$BE$6,1,0)</f>
        <v>1</v>
      </c>
      <c r="BE99" s="8"/>
      <c r="BF99" s="17"/>
      <c r="BG99" s="20">
        <f ca="1">Table1[[#This Row],[mortage left]]/Table1[[#This Row],[value of house]]</f>
        <v>0.4782474039355622</v>
      </c>
      <c r="BH99">
        <f t="shared" ca="1" si="45"/>
        <v>1</v>
      </c>
      <c r="BI99" s="8"/>
      <c r="BJ99" s="17"/>
      <c r="BL99" s="7">
        <f ca="1">IF(Table1[Area]="Alberta",Table1[income],0)</f>
        <v>0</v>
      </c>
      <c r="BM99">
        <f ca="1">IF(Table1[Area]="Quebec",Table1[income],0)</f>
        <v>0</v>
      </c>
      <c r="BN99">
        <f ca="1">IF(Table1[[#This Row],[Area]]="BC",Table1[[#This Row],[income]],0)</f>
        <v>0</v>
      </c>
      <c r="BO99">
        <f ca="1">IF(Table1[[#This Row],[Area]]="Northwest Ter",Table1[[#This Row],[income]],0)</f>
        <v>0</v>
      </c>
      <c r="BP99">
        <f ca="1">IF(Table1[[#This Row],[Area]]="Newfounland",Table1[[#This Row],[income]],0)</f>
        <v>0</v>
      </c>
      <c r="BQ99">
        <f ca="1">IF(Table1[[#This Row],[Area]]="Manitoba",Table1[[#This Row],[income]],0)</f>
        <v>39150</v>
      </c>
      <c r="BR99">
        <f ca="1">IF(Table1[[#This Row],[Area]]="New bruncwick",Table1[[#This Row],[income]],0)</f>
        <v>0</v>
      </c>
      <c r="BS99">
        <f ca="1">IF(Table1[[#This Row],[Area]]="Nunavut",Table1[[#This Row],[income]],0)</f>
        <v>0</v>
      </c>
      <c r="BT99">
        <f ca="1">IF(Table1[[#This Row],[Area]]="Ontario",Table1[[#This Row],[income]],0)</f>
        <v>0</v>
      </c>
      <c r="BU99">
        <f ca="1">IF(Table1[[#This Row],[Area]]="yukon",Table1[[#This Row],[income]],0)</f>
        <v>0</v>
      </c>
      <c r="BV99">
        <f ca="1">IF(Table1[[#This Row],[Area]]="Prince edward Island",Table1[[#This Row],[income]],0)</f>
        <v>0</v>
      </c>
      <c r="BW99">
        <f ca="1">IF(Table1[[#This Row],[Area]]="Saskatchewan",Table1[[#This Row],[income]],0)</f>
        <v>0</v>
      </c>
      <c r="BX99" s="8">
        <f ca="1">IF(Table1[[#This Row],[Area]]="Nova scotia",Table1[[#This Row],[income]],0)</f>
        <v>0</v>
      </c>
      <c r="BZ99" s="7">
        <f ca="1">IF(Table1[field of work]="health",Table1[income],0)</f>
        <v>39150</v>
      </c>
      <c r="CA99">
        <f ca="1">IF(Table1[field of work]="agriculture",Table1[income],0)</f>
        <v>0</v>
      </c>
      <c r="CB99">
        <f ca="1">IF(Table1[[#This Row],[field of work]]="teaching",Table1[[#This Row],[income]],0)</f>
        <v>0</v>
      </c>
      <c r="CC99">
        <f ca="1">IF(Table1[[#This Row],[field of work]]="IT",Table1[[#This Row],[income]],0)</f>
        <v>0</v>
      </c>
      <c r="CD99">
        <f ca="1">IF(Table1[[#This Row],[field of work]]="construction",Table1[[#This Row],[income]],0)</f>
        <v>0</v>
      </c>
      <c r="CE99" s="8">
        <f ca="1">IF(Table1[[#This Row],[field of work]]="general work ",Table1[[#This Row],[income]],0)</f>
        <v>0</v>
      </c>
      <c r="CH99" s="7">
        <f t="shared" ca="1" si="46"/>
        <v>1</v>
      </c>
      <c r="CI99" s="8"/>
      <c r="CK99" s="7">
        <f ca="1">IF(Table1[[#This Row],[Net worth of person ($)]]&gt;$CM$3,Table1[[#This Row],[age]],0)</f>
        <v>42</v>
      </c>
      <c r="CL99" s="8"/>
    </row>
    <row r="100" spans="2:90" x14ac:dyDescent="0.3">
      <c r="B100">
        <f t="shared" ca="1" si="32"/>
        <v>1</v>
      </c>
      <c r="C100" t="str">
        <f t="shared" ca="1" si="33"/>
        <v>men</v>
      </c>
      <c r="D100">
        <f t="shared" ca="1" si="34"/>
        <v>26</v>
      </c>
      <c r="E100">
        <f t="shared" ca="1" si="35"/>
        <v>3</v>
      </c>
      <c r="F100" t="str">
        <f t="shared" ca="1" si="36"/>
        <v>teaching</v>
      </c>
      <c r="G100">
        <f t="shared" ca="1" si="37"/>
        <v>2</v>
      </c>
      <c r="H100" t="str">
        <f t="shared" ca="1" si="38"/>
        <v>college</v>
      </c>
      <c r="I100">
        <f t="shared" ca="1" si="39"/>
        <v>0</v>
      </c>
      <c r="J100">
        <f t="shared" ca="1" si="31"/>
        <v>1</v>
      </c>
      <c r="K100">
        <f t="shared" ca="1" si="40"/>
        <v>61936</v>
      </c>
      <c r="L100">
        <f t="shared" ca="1" si="41"/>
        <v>5</v>
      </c>
      <c r="M100" t="str">
        <f t="shared" ca="1" si="42"/>
        <v>Nunavut</v>
      </c>
      <c r="N100">
        <f t="shared" ca="1" si="47"/>
        <v>371616</v>
      </c>
      <c r="O100">
        <f t="shared" ca="1" si="43"/>
        <v>14134.818278007522</v>
      </c>
      <c r="P100">
        <f t="shared" ca="1" si="48"/>
        <v>38353.493692052973</v>
      </c>
      <c r="Q100">
        <f t="shared" ca="1" si="44"/>
        <v>22847</v>
      </c>
      <c r="R100">
        <f t="shared" ca="1" si="49"/>
        <v>20949.471399156639</v>
      </c>
      <c r="S100">
        <f t="shared" ca="1" si="50"/>
        <v>3482.8289808469917</v>
      </c>
      <c r="T100">
        <f t="shared" ca="1" si="51"/>
        <v>413452.32267289993</v>
      </c>
      <c r="U100">
        <f t="shared" ca="1" si="52"/>
        <v>57931.289677164161</v>
      </c>
      <c r="V100">
        <f t="shared" ca="1" si="53"/>
        <v>355521.03299573576</v>
      </c>
      <c r="X100" s="3">
        <f ca="1">IF(Table1[[#This Row],[gender]]="men",1,0)</f>
        <v>1</v>
      </c>
      <c r="Y100" s="3">
        <f ca="1">IF(Table1[[#This Row],[gender]]="women",1,0)</f>
        <v>0</v>
      </c>
      <c r="Z100" s="3"/>
      <c r="AA100" s="3"/>
      <c r="AB100" s="3"/>
      <c r="AC100" s="3"/>
      <c r="AD100" s="3"/>
      <c r="AE100" s="3"/>
      <c r="AF100" s="3"/>
      <c r="AG100" s="3"/>
      <c r="AH100" s="3"/>
      <c r="AJ100" s="17"/>
      <c r="AL100" s="7">
        <f ca="1">IF(Table1[[#This Row],[field of work]]="health",1,0)</f>
        <v>0</v>
      </c>
      <c r="AM100">
        <f ca="1">IF(Table1[[#This Row],[field of work]]="general work ",1,0)</f>
        <v>0</v>
      </c>
      <c r="AN100">
        <f ca="1">IF(Table1[[#This Row],[field of work]]="agriculture",1,0)</f>
        <v>0</v>
      </c>
      <c r="AO100">
        <f ca="1">IF(Table1[[#This Row],[field of work]]="teaching",1,0)</f>
        <v>1</v>
      </c>
      <c r="AP100">
        <f ca="1">IF(Table1[[#This Row],[field of work]]="IT",1,0)</f>
        <v>0</v>
      </c>
      <c r="AQ100" s="8">
        <f ca="1">IF(Table1[[#This Row],[field of work]]="construction",1,0)</f>
        <v>0</v>
      </c>
      <c r="AS100" s="7"/>
      <c r="AX100" s="8"/>
      <c r="AZ100" s="7"/>
      <c r="BA100" s="8"/>
      <c r="BB100" s="105">
        <f ca="1">Table1[[#This Row],[Cars Value ]]/Table1[[#This Row],[cars]]</f>
        <v>38353.493692052973</v>
      </c>
      <c r="BC100" s="8"/>
      <c r="BD100" s="7">
        <f ca="1">IF(Table1[Values of debts]&gt;$BE$6,1,0)</f>
        <v>0</v>
      </c>
      <c r="BE100" s="8"/>
      <c r="BF100" s="17"/>
      <c r="BG100" s="20">
        <f ca="1">Table1[[#This Row],[mortage left]]/Table1[[#This Row],[value of house]]</f>
        <v>3.8036086384890644E-2</v>
      </c>
      <c r="BH100">
        <f t="shared" ca="1" si="45"/>
        <v>1</v>
      </c>
      <c r="BI100" s="8"/>
      <c r="BJ100" s="17"/>
      <c r="BL100" s="7">
        <f ca="1">IF(Table1[Area]="Alberta",Table1[income],0)</f>
        <v>0</v>
      </c>
      <c r="BM100">
        <f ca="1">IF(Table1[Area]="Quebec",Table1[income],0)</f>
        <v>0</v>
      </c>
      <c r="BN100">
        <f ca="1">IF(Table1[[#This Row],[Area]]="BC",Table1[[#This Row],[income]],0)</f>
        <v>0</v>
      </c>
      <c r="BO100">
        <f ca="1">IF(Table1[[#This Row],[Area]]="Northwest Ter",Table1[[#This Row],[income]],0)</f>
        <v>0</v>
      </c>
      <c r="BP100">
        <f ca="1">IF(Table1[[#This Row],[Area]]="Newfounland",Table1[[#This Row],[income]],0)</f>
        <v>0</v>
      </c>
      <c r="BQ100">
        <f ca="1">IF(Table1[[#This Row],[Area]]="Manitoba",Table1[[#This Row],[income]],0)</f>
        <v>0</v>
      </c>
      <c r="BR100">
        <f ca="1">IF(Table1[[#This Row],[Area]]="New bruncwick",Table1[[#This Row],[income]],0)</f>
        <v>0</v>
      </c>
      <c r="BS100">
        <f ca="1">IF(Table1[[#This Row],[Area]]="Nunavut",Table1[[#This Row],[income]],0)</f>
        <v>61936</v>
      </c>
      <c r="BT100">
        <f ca="1">IF(Table1[[#This Row],[Area]]="Ontario",Table1[[#This Row],[income]],0)</f>
        <v>0</v>
      </c>
      <c r="BU100">
        <f ca="1">IF(Table1[[#This Row],[Area]]="yukon",Table1[[#This Row],[income]],0)</f>
        <v>0</v>
      </c>
      <c r="BV100">
        <f ca="1">IF(Table1[[#This Row],[Area]]="Prince edward Island",Table1[[#This Row],[income]],0)</f>
        <v>0</v>
      </c>
      <c r="BW100">
        <f ca="1">IF(Table1[[#This Row],[Area]]="Saskatchewan",Table1[[#This Row],[income]],0)</f>
        <v>0</v>
      </c>
      <c r="BX100" s="8">
        <f ca="1">IF(Table1[[#This Row],[Area]]="Nova scotia",Table1[[#This Row],[income]],0)</f>
        <v>0</v>
      </c>
      <c r="BZ100" s="7">
        <f ca="1">IF(Table1[field of work]="health",Table1[income],0)</f>
        <v>0</v>
      </c>
      <c r="CA100">
        <f ca="1">IF(Table1[field of work]="agriculture",Table1[income],0)</f>
        <v>0</v>
      </c>
      <c r="CB100">
        <f ca="1">IF(Table1[[#This Row],[field of work]]="teaching",Table1[[#This Row],[income]],0)</f>
        <v>61936</v>
      </c>
      <c r="CC100">
        <f ca="1">IF(Table1[[#This Row],[field of work]]="IT",Table1[[#This Row],[income]],0)</f>
        <v>0</v>
      </c>
      <c r="CD100">
        <f ca="1">IF(Table1[[#This Row],[field of work]]="construction",Table1[[#This Row],[income]],0)</f>
        <v>0</v>
      </c>
      <c r="CE100" s="8">
        <f ca="1">IF(Table1[[#This Row],[field of work]]="general work ",Table1[[#This Row],[income]],0)</f>
        <v>0</v>
      </c>
      <c r="CH100" s="7">
        <f t="shared" ca="1" si="46"/>
        <v>0</v>
      </c>
      <c r="CI100" s="8"/>
      <c r="CK100" s="7">
        <f ca="1">IF(Table1[[#This Row],[Net worth of person ($)]]&gt;$CM$3,Table1[[#This Row],[age]],0)</f>
        <v>26</v>
      </c>
      <c r="CL100" s="8"/>
    </row>
    <row r="101" spans="2:90" x14ac:dyDescent="0.3">
      <c r="B101">
        <f t="shared" ca="1" si="32"/>
        <v>2</v>
      </c>
      <c r="C101" t="str">
        <f t="shared" ca="1" si="33"/>
        <v>women</v>
      </c>
      <c r="D101">
        <f t="shared" ca="1" si="34"/>
        <v>37</v>
      </c>
      <c r="E101">
        <f t="shared" ca="1" si="35"/>
        <v>5</v>
      </c>
      <c r="F101" t="str">
        <f t="shared" ca="1" si="36"/>
        <v xml:space="preserve">general work </v>
      </c>
      <c r="G101">
        <f t="shared" ca="1" si="37"/>
        <v>2</v>
      </c>
      <c r="H101" t="str">
        <f t="shared" ca="1" si="38"/>
        <v>college</v>
      </c>
      <c r="I101">
        <f t="shared" ca="1" si="39"/>
        <v>1</v>
      </c>
      <c r="J101">
        <f t="shared" ca="1" si="31"/>
        <v>1</v>
      </c>
      <c r="K101">
        <f t="shared" ca="1" si="40"/>
        <v>42978</v>
      </c>
      <c r="L101">
        <f t="shared" ca="1" si="41"/>
        <v>5</v>
      </c>
      <c r="M101" t="str">
        <f t="shared" ca="1" si="42"/>
        <v>Nunavut</v>
      </c>
      <c r="N101">
        <f t="shared" ca="1" si="47"/>
        <v>257868</v>
      </c>
      <c r="O101">
        <f t="shared" ca="1" si="43"/>
        <v>142517.32134033547</v>
      </c>
      <c r="P101">
        <f t="shared" ca="1" si="48"/>
        <v>37002.222752509835</v>
      </c>
      <c r="Q101">
        <f t="shared" ca="1" si="44"/>
        <v>4201</v>
      </c>
      <c r="R101">
        <f t="shared" ca="1" si="49"/>
        <v>69796.847137426928</v>
      </c>
      <c r="S101">
        <f t="shared" ca="1" si="50"/>
        <v>8314.5405638260745</v>
      </c>
      <c r="T101">
        <f t="shared" ca="1" si="51"/>
        <v>303184.76331633591</v>
      </c>
      <c r="U101">
        <f t="shared" ca="1" si="52"/>
        <v>216515.1684777624</v>
      </c>
      <c r="V101">
        <f t="shared" ca="1" si="53"/>
        <v>86669.59483857351</v>
      </c>
      <c r="X101" s="3">
        <f ca="1">IF(Table1[[#This Row],[gender]]="men",1,0)</f>
        <v>0</v>
      </c>
      <c r="Y101" s="3">
        <f ca="1">IF(Table1[[#This Row],[gender]]="women",1,0)</f>
        <v>1</v>
      </c>
      <c r="Z101" s="3"/>
      <c r="AA101" s="3"/>
      <c r="AB101" s="3"/>
      <c r="AC101" s="3"/>
      <c r="AD101" s="3"/>
      <c r="AE101" s="3"/>
      <c r="AF101" s="3"/>
      <c r="AG101" s="3"/>
      <c r="AH101" s="3"/>
      <c r="AJ101" s="17"/>
      <c r="AL101" s="7">
        <f ca="1">IF(Table1[[#This Row],[field of work]]="health",1,0)</f>
        <v>0</v>
      </c>
      <c r="AM101">
        <f ca="1">IF(Table1[[#This Row],[field of work]]="general work ",1,0)</f>
        <v>1</v>
      </c>
      <c r="AN101">
        <f ca="1">IF(Table1[[#This Row],[field of work]]="agriculture",1,0)</f>
        <v>0</v>
      </c>
      <c r="AO101">
        <f ca="1">IF(Table1[[#This Row],[field of work]]="teaching",1,0)</f>
        <v>0</v>
      </c>
      <c r="AP101">
        <f ca="1">IF(Table1[[#This Row],[field of work]]="IT",1,0)</f>
        <v>0</v>
      </c>
      <c r="AQ101" s="8">
        <f ca="1">IF(Table1[[#This Row],[field of work]]="construction",1,0)</f>
        <v>0</v>
      </c>
      <c r="AS101" s="7"/>
      <c r="AX101" s="8"/>
      <c r="AZ101" s="7"/>
      <c r="BA101" s="8"/>
      <c r="BB101" s="105">
        <f ca="1">Table1[[#This Row],[Cars Value ]]/Table1[[#This Row],[cars]]</f>
        <v>37002.222752509835</v>
      </c>
      <c r="BC101" s="8"/>
      <c r="BD101" s="7">
        <f ca="1">IF(Table1[Values of debts]&gt;$BE$6,1,0)</f>
        <v>1</v>
      </c>
      <c r="BE101" s="8"/>
      <c r="BF101" s="17"/>
      <c r="BG101" s="20">
        <f ca="1">Table1[[#This Row],[mortage left]]/Table1[[#This Row],[value of house]]</f>
        <v>0.55267548257377985</v>
      </c>
      <c r="BH101">
        <f t="shared" ca="1" si="45"/>
        <v>0</v>
      </c>
      <c r="BI101" s="8"/>
      <c r="BJ101" s="17"/>
      <c r="BL101" s="7">
        <f ca="1">IF(Table1[Area]="Alberta",Table1[income],0)</f>
        <v>0</v>
      </c>
      <c r="BM101">
        <f ca="1">IF(Table1[Area]="Quebec",Table1[income],0)</f>
        <v>0</v>
      </c>
      <c r="BN101">
        <f ca="1">IF(Table1[[#This Row],[Area]]="BC",Table1[[#This Row],[income]],0)</f>
        <v>0</v>
      </c>
      <c r="BO101">
        <f ca="1">IF(Table1[[#This Row],[Area]]="Northwest Ter",Table1[[#This Row],[income]],0)</f>
        <v>0</v>
      </c>
      <c r="BP101">
        <f ca="1">IF(Table1[[#This Row],[Area]]="Newfounland",Table1[[#This Row],[income]],0)</f>
        <v>0</v>
      </c>
      <c r="BQ101">
        <f ca="1">IF(Table1[[#This Row],[Area]]="Manitoba",Table1[[#This Row],[income]],0)</f>
        <v>0</v>
      </c>
      <c r="BR101">
        <f ca="1">IF(Table1[[#This Row],[Area]]="New bruncwick",Table1[[#This Row],[income]],0)</f>
        <v>0</v>
      </c>
      <c r="BS101">
        <f ca="1">IF(Table1[[#This Row],[Area]]="Nunavut",Table1[[#This Row],[income]],0)</f>
        <v>42978</v>
      </c>
      <c r="BT101">
        <f ca="1">IF(Table1[[#This Row],[Area]]="Ontario",Table1[[#This Row],[income]],0)</f>
        <v>0</v>
      </c>
      <c r="BU101">
        <f ca="1">IF(Table1[[#This Row],[Area]]="yukon",Table1[[#This Row],[income]],0)</f>
        <v>0</v>
      </c>
      <c r="BV101">
        <f ca="1">IF(Table1[[#This Row],[Area]]="Prince edward Island",Table1[[#This Row],[income]],0)</f>
        <v>0</v>
      </c>
      <c r="BW101">
        <f ca="1">IF(Table1[[#This Row],[Area]]="Saskatchewan",Table1[[#This Row],[income]],0)</f>
        <v>0</v>
      </c>
      <c r="BX101" s="8">
        <f ca="1">IF(Table1[[#This Row],[Area]]="Nova scotia",Table1[[#This Row],[income]],0)</f>
        <v>0</v>
      </c>
      <c r="BZ101" s="7">
        <f ca="1">IF(Table1[field of work]="health",Table1[income],0)</f>
        <v>0</v>
      </c>
      <c r="CA101">
        <f ca="1">IF(Table1[field of work]="agriculture",Table1[income],0)</f>
        <v>0</v>
      </c>
      <c r="CB101">
        <f ca="1">IF(Table1[[#This Row],[field of work]]="teaching",Table1[[#This Row],[income]],0)</f>
        <v>0</v>
      </c>
      <c r="CC101">
        <f ca="1">IF(Table1[[#This Row],[field of work]]="IT",Table1[[#This Row],[income]],0)</f>
        <v>0</v>
      </c>
      <c r="CD101">
        <f ca="1">IF(Table1[[#This Row],[field of work]]="construction",Table1[[#This Row],[income]],0)</f>
        <v>0</v>
      </c>
      <c r="CE101" s="8">
        <f ca="1">IF(Table1[[#This Row],[field of work]]="general work ",Table1[[#This Row],[income]],0)</f>
        <v>42978</v>
      </c>
      <c r="CH101" s="7">
        <f t="shared" ca="1" si="46"/>
        <v>1</v>
      </c>
      <c r="CI101" s="8"/>
      <c r="CK101" s="7">
        <f ca="1">IF(Table1[[#This Row],[Net worth of person ($)]]&gt;$CM$3,Table1[[#This Row],[age]],0)</f>
        <v>37</v>
      </c>
      <c r="CL101" s="8"/>
    </row>
    <row r="102" spans="2:90" x14ac:dyDescent="0.3">
      <c r="B102">
        <f t="shared" ca="1" si="32"/>
        <v>1</v>
      </c>
      <c r="C102" t="str">
        <f t="shared" ca="1" si="33"/>
        <v>men</v>
      </c>
      <c r="D102">
        <f t="shared" ca="1" si="34"/>
        <v>25</v>
      </c>
      <c r="E102">
        <f t="shared" ca="1" si="35"/>
        <v>3</v>
      </c>
      <c r="F102" t="str">
        <f t="shared" ca="1" si="36"/>
        <v>teaching</v>
      </c>
      <c r="G102">
        <f t="shared" ca="1" si="37"/>
        <v>4</v>
      </c>
      <c r="H102" t="str">
        <f t="shared" ca="1" si="38"/>
        <v>technical</v>
      </c>
      <c r="I102">
        <f t="shared" ca="1" si="39"/>
        <v>3</v>
      </c>
      <c r="J102">
        <f t="shared" ca="1" si="31"/>
        <v>2</v>
      </c>
      <c r="K102">
        <f t="shared" ca="1" si="40"/>
        <v>40062</v>
      </c>
      <c r="L102">
        <f t="shared" ca="1" si="41"/>
        <v>3</v>
      </c>
      <c r="M102" t="str">
        <f t="shared" ca="1" si="42"/>
        <v>Northwest Ter</v>
      </c>
      <c r="N102">
        <f t="shared" ca="1" si="47"/>
        <v>240372</v>
      </c>
      <c r="O102">
        <f t="shared" ca="1" si="43"/>
        <v>101264.1564254671</v>
      </c>
      <c r="P102">
        <f t="shared" ca="1" si="48"/>
        <v>55022.806834563664</v>
      </c>
      <c r="Q102">
        <f t="shared" ca="1" si="44"/>
        <v>44925</v>
      </c>
      <c r="R102">
        <f t="shared" ca="1" si="49"/>
        <v>61132.812761943263</v>
      </c>
      <c r="S102">
        <f t="shared" ca="1" si="50"/>
        <v>10917.407759000664</v>
      </c>
      <c r="T102">
        <f t="shared" ca="1" si="51"/>
        <v>306312.21459356433</v>
      </c>
      <c r="U102">
        <f t="shared" ca="1" si="52"/>
        <v>207321.96918741037</v>
      </c>
      <c r="V102">
        <f t="shared" ca="1" si="53"/>
        <v>98990.245406153961</v>
      </c>
      <c r="X102" s="3">
        <f ca="1">IF(Table1[[#This Row],[gender]]="men",1,0)</f>
        <v>1</v>
      </c>
      <c r="Y102" s="3">
        <f ca="1">IF(Table1[[#This Row],[gender]]="women",1,0)</f>
        <v>0</v>
      </c>
      <c r="Z102" s="3"/>
      <c r="AA102" s="3"/>
      <c r="AB102" s="3"/>
      <c r="AC102" s="3"/>
      <c r="AD102" s="3"/>
      <c r="AE102" s="3"/>
      <c r="AF102" s="3"/>
      <c r="AG102" s="3"/>
      <c r="AH102" s="3"/>
      <c r="AJ102" s="17"/>
      <c r="AL102" s="7">
        <f ca="1">IF(Table1[[#This Row],[field of work]]="health",1,0)</f>
        <v>0</v>
      </c>
      <c r="AM102">
        <f ca="1">IF(Table1[[#This Row],[field of work]]="general work ",1,0)</f>
        <v>0</v>
      </c>
      <c r="AN102">
        <f ca="1">IF(Table1[[#This Row],[field of work]]="agriculture",1,0)</f>
        <v>0</v>
      </c>
      <c r="AO102">
        <f ca="1">IF(Table1[[#This Row],[field of work]]="teaching",1,0)</f>
        <v>1</v>
      </c>
      <c r="AP102">
        <f ca="1">IF(Table1[[#This Row],[field of work]]="IT",1,0)</f>
        <v>0</v>
      </c>
      <c r="AQ102" s="8">
        <f ca="1">IF(Table1[[#This Row],[field of work]]="construction",1,0)</f>
        <v>0</v>
      </c>
      <c r="AS102" s="7"/>
      <c r="AX102" s="8"/>
      <c r="AZ102" s="7"/>
      <c r="BA102" s="8"/>
      <c r="BB102" s="105">
        <f ca="1">Table1[[#This Row],[Cars Value ]]/Table1[[#This Row],[cars]]</f>
        <v>27511.403417281832</v>
      </c>
      <c r="BC102" s="8"/>
      <c r="BD102" s="7">
        <f ca="1">IF(Table1[Values of debts]&gt;$BE$6,1,0)</f>
        <v>1</v>
      </c>
      <c r="BE102" s="8"/>
      <c r="BF102" s="17"/>
      <c r="BG102" s="20">
        <f ca="1">Table1[[#This Row],[mortage left]]/Table1[[#This Row],[value of house]]</f>
        <v>0.42128099955679987</v>
      </c>
      <c r="BH102">
        <f t="shared" ca="1" si="45"/>
        <v>1</v>
      </c>
      <c r="BI102" s="8"/>
      <c r="BJ102" s="17"/>
      <c r="BL102" s="7">
        <f ca="1">IF(Table1[Area]="Alberta",Table1[income],0)</f>
        <v>0</v>
      </c>
      <c r="BM102">
        <f ca="1">IF(Table1[Area]="Quebec",Table1[income],0)</f>
        <v>0</v>
      </c>
      <c r="BN102">
        <f ca="1">IF(Table1[[#This Row],[Area]]="BC",Table1[[#This Row],[income]],0)</f>
        <v>0</v>
      </c>
      <c r="BO102">
        <f ca="1">IF(Table1[[#This Row],[Area]]="Northwest Ter",Table1[[#This Row],[income]],0)</f>
        <v>40062</v>
      </c>
      <c r="BP102">
        <f ca="1">IF(Table1[[#This Row],[Area]]="Newfounland",Table1[[#This Row],[income]],0)</f>
        <v>0</v>
      </c>
      <c r="BQ102">
        <f ca="1">IF(Table1[[#This Row],[Area]]="Manitoba",Table1[[#This Row],[income]],0)</f>
        <v>0</v>
      </c>
      <c r="BR102">
        <f ca="1">IF(Table1[[#This Row],[Area]]="New bruncwick",Table1[[#This Row],[income]],0)</f>
        <v>0</v>
      </c>
      <c r="BS102">
        <f ca="1">IF(Table1[[#This Row],[Area]]="Nunavut",Table1[[#This Row],[income]],0)</f>
        <v>0</v>
      </c>
      <c r="BT102">
        <f ca="1">IF(Table1[[#This Row],[Area]]="Ontario",Table1[[#This Row],[income]],0)</f>
        <v>0</v>
      </c>
      <c r="BU102">
        <f ca="1">IF(Table1[[#This Row],[Area]]="yukon",Table1[[#This Row],[income]],0)</f>
        <v>0</v>
      </c>
      <c r="BV102">
        <f ca="1">IF(Table1[[#This Row],[Area]]="Prince edward Island",Table1[[#This Row],[income]],0)</f>
        <v>0</v>
      </c>
      <c r="BW102">
        <f ca="1">IF(Table1[[#This Row],[Area]]="Saskatchewan",Table1[[#This Row],[income]],0)</f>
        <v>0</v>
      </c>
      <c r="BX102" s="8">
        <f ca="1">IF(Table1[[#This Row],[Area]]="Nova scotia",Table1[[#This Row],[income]],0)</f>
        <v>0</v>
      </c>
      <c r="BZ102" s="7">
        <f ca="1">IF(Table1[field of work]="health",Table1[income],0)</f>
        <v>0</v>
      </c>
      <c r="CA102">
        <f ca="1">IF(Table1[field of work]="agriculture",Table1[income],0)</f>
        <v>0</v>
      </c>
      <c r="CB102">
        <f ca="1">IF(Table1[[#This Row],[field of work]]="teaching",Table1[[#This Row],[income]],0)</f>
        <v>40062</v>
      </c>
      <c r="CC102">
        <f ca="1">IF(Table1[[#This Row],[field of work]]="IT",Table1[[#This Row],[income]],0)</f>
        <v>0</v>
      </c>
      <c r="CD102">
        <f ca="1">IF(Table1[[#This Row],[field of work]]="construction",Table1[[#This Row],[income]],0)</f>
        <v>0</v>
      </c>
      <c r="CE102" s="8">
        <f ca="1">IF(Table1[[#This Row],[field of work]]="general work ",Table1[[#This Row],[income]],0)</f>
        <v>0</v>
      </c>
      <c r="CH102" s="7">
        <f t="shared" ca="1" si="46"/>
        <v>1</v>
      </c>
      <c r="CI102" s="8"/>
      <c r="CK102" s="7">
        <f ca="1">IF(Table1[[#This Row],[Net worth of person ($)]]&gt;$CM$3,Table1[[#This Row],[age]],0)</f>
        <v>25</v>
      </c>
      <c r="CL102" s="8"/>
    </row>
    <row r="103" spans="2:90" x14ac:dyDescent="0.3">
      <c r="B103">
        <f t="shared" ca="1" si="32"/>
        <v>2</v>
      </c>
      <c r="C103" t="str">
        <f t="shared" ca="1" si="33"/>
        <v>women</v>
      </c>
      <c r="D103">
        <f t="shared" ca="1" si="34"/>
        <v>45</v>
      </c>
      <c r="E103">
        <f t="shared" ca="1" si="35"/>
        <v>5</v>
      </c>
      <c r="F103" t="str">
        <f t="shared" ca="1" si="36"/>
        <v xml:space="preserve">general work </v>
      </c>
      <c r="G103">
        <f t="shared" ca="1" si="37"/>
        <v>3</v>
      </c>
      <c r="H103" t="str">
        <f t="shared" ca="1" si="38"/>
        <v>University</v>
      </c>
      <c r="I103">
        <f t="shared" ca="1" si="39"/>
        <v>3</v>
      </c>
      <c r="J103">
        <f t="shared" ca="1" si="31"/>
        <v>1</v>
      </c>
      <c r="K103">
        <f t="shared" ca="1" si="40"/>
        <v>34227</v>
      </c>
      <c r="L103">
        <f t="shared" ca="1" si="41"/>
        <v>4</v>
      </c>
      <c r="M103" t="str">
        <f t="shared" ca="1" si="42"/>
        <v>Alberta</v>
      </c>
      <c r="N103">
        <f t="shared" ca="1" si="47"/>
        <v>136908</v>
      </c>
      <c r="O103">
        <f t="shared" ca="1" si="43"/>
        <v>37292.782553418685</v>
      </c>
      <c r="P103">
        <f t="shared" ca="1" si="48"/>
        <v>6806.6647980641446</v>
      </c>
      <c r="Q103">
        <f t="shared" ca="1" si="44"/>
        <v>5601</v>
      </c>
      <c r="R103">
        <f t="shared" ca="1" si="49"/>
        <v>7530.4019477036081</v>
      </c>
      <c r="S103">
        <f t="shared" ca="1" si="50"/>
        <v>14924.245363311635</v>
      </c>
      <c r="T103">
        <f t="shared" ca="1" si="51"/>
        <v>158638.9101613758</v>
      </c>
      <c r="U103">
        <f t="shared" ca="1" si="52"/>
        <v>50424.18450112229</v>
      </c>
      <c r="V103">
        <f t="shared" ca="1" si="53"/>
        <v>108214.72566025351</v>
      </c>
      <c r="X103" s="3">
        <f ca="1">IF(Table1[[#This Row],[gender]]="men",1,0)</f>
        <v>0</v>
      </c>
      <c r="Y103" s="3">
        <f ca="1">IF(Table1[[#This Row],[gender]]="women",1,0)</f>
        <v>1</v>
      </c>
      <c r="Z103" s="3"/>
      <c r="AA103" s="3"/>
      <c r="AB103" s="3"/>
      <c r="AC103" s="3"/>
      <c r="AD103" s="3"/>
      <c r="AE103" s="3"/>
      <c r="AF103" s="3"/>
      <c r="AG103" s="3"/>
      <c r="AH103" s="3"/>
      <c r="AJ103" s="17"/>
      <c r="AL103" s="7">
        <f ca="1">IF(Table1[[#This Row],[field of work]]="health",1,0)</f>
        <v>0</v>
      </c>
      <c r="AM103">
        <f ca="1">IF(Table1[[#This Row],[field of work]]="general work ",1,0)</f>
        <v>1</v>
      </c>
      <c r="AN103">
        <f ca="1">IF(Table1[[#This Row],[field of work]]="agriculture",1,0)</f>
        <v>0</v>
      </c>
      <c r="AO103">
        <f ca="1">IF(Table1[[#This Row],[field of work]]="teaching",1,0)</f>
        <v>0</v>
      </c>
      <c r="AP103">
        <f ca="1">IF(Table1[[#This Row],[field of work]]="IT",1,0)</f>
        <v>0</v>
      </c>
      <c r="AQ103" s="8">
        <f ca="1">IF(Table1[[#This Row],[field of work]]="construction",1,0)</f>
        <v>0</v>
      </c>
      <c r="AS103" s="7"/>
      <c r="AX103" s="8"/>
      <c r="AZ103" s="7"/>
      <c r="BA103" s="8"/>
      <c r="BB103" s="105">
        <f ca="1">Table1[[#This Row],[Cars Value ]]/Table1[[#This Row],[cars]]</f>
        <v>6806.6647980641446</v>
      </c>
      <c r="BC103" s="8"/>
      <c r="BD103" s="7">
        <f ca="1">IF(Table1[Values of debts]&gt;$BE$6,1,0)</f>
        <v>0</v>
      </c>
      <c r="BE103" s="8"/>
      <c r="BF103" s="17"/>
      <c r="BG103" s="20">
        <f ca="1">Table1[[#This Row],[mortage left]]/Table1[[#This Row],[value of house]]</f>
        <v>0.27239301248589332</v>
      </c>
      <c r="BH103">
        <f t="shared" ca="1" si="45"/>
        <v>1</v>
      </c>
      <c r="BI103" s="8"/>
      <c r="BJ103" s="17"/>
      <c r="BL103" s="7">
        <f ca="1">IF(Table1[Area]="Alberta",Table1[income],0)</f>
        <v>34227</v>
      </c>
      <c r="BM103">
        <f ca="1">IF(Table1[Area]="Quebec",Table1[income],0)</f>
        <v>0</v>
      </c>
      <c r="BN103">
        <f ca="1">IF(Table1[[#This Row],[Area]]="BC",Table1[[#This Row],[income]],0)</f>
        <v>0</v>
      </c>
      <c r="BO103">
        <f ca="1">IF(Table1[[#This Row],[Area]]="Northwest Ter",Table1[[#This Row],[income]],0)</f>
        <v>0</v>
      </c>
      <c r="BP103">
        <f ca="1">IF(Table1[[#This Row],[Area]]="Newfounland",Table1[[#This Row],[income]],0)</f>
        <v>0</v>
      </c>
      <c r="BQ103">
        <f ca="1">IF(Table1[[#This Row],[Area]]="Manitoba",Table1[[#This Row],[income]],0)</f>
        <v>0</v>
      </c>
      <c r="BR103">
        <f ca="1">IF(Table1[[#This Row],[Area]]="New bruncwick",Table1[[#This Row],[income]],0)</f>
        <v>0</v>
      </c>
      <c r="BS103">
        <f ca="1">IF(Table1[[#This Row],[Area]]="Nunavut",Table1[[#This Row],[income]],0)</f>
        <v>0</v>
      </c>
      <c r="BT103">
        <f ca="1">IF(Table1[[#This Row],[Area]]="Ontario",Table1[[#This Row],[income]],0)</f>
        <v>0</v>
      </c>
      <c r="BU103">
        <f ca="1">IF(Table1[[#This Row],[Area]]="yukon",Table1[[#This Row],[income]],0)</f>
        <v>0</v>
      </c>
      <c r="BV103">
        <f ca="1">IF(Table1[[#This Row],[Area]]="Prince edward Island",Table1[[#This Row],[income]],0)</f>
        <v>0</v>
      </c>
      <c r="BW103">
        <f ca="1">IF(Table1[[#This Row],[Area]]="Saskatchewan",Table1[[#This Row],[income]],0)</f>
        <v>0</v>
      </c>
      <c r="BX103" s="8">
        <f ca="1">IF(Table1[[#This Row],[Area]]="Nova scotia",Table1[[#This Row],[income]],0)</f>
        <v>0</v>
      </c>
      <c r="BZ103" s="7">
        <f ca="1">IF(Table1[field of work]="health",Table1[income],0)</f>
        <v>0</v>
      </c>
      <c r="CA103">
        <f ca="1">IF(Table1[field of work]="agriculture",Table1[income],0)</f>
        <v>0</v>
      </c>
      <c r="CB103">
        <f ca="1">IF(Table1[[#This Row],[field of work]]="teaching",Table1[[#This Row],[income]],0)</f>
        <v>0</v>
      </c>
      <c r="CC103">
        <f ca="1">IF(Table1[[#This Row],[field of work]]="IT",Table1[[#This Row],[income]],0)</f>
        <v>0</v>
      </c>
      <c r="CD103">
        <f ca="1">IF(Table1[[#This Row],[field of work]]="construction",Table1[[#This Row],[income]],0)</f>
        <v>0</v>
      </c>
      <c r="CE103" s="8">
        <f ca="1">IF(Table1[[#This Row],[field of work]]="general work ",Table1[[#This Row],[income]],0)</f>
        <v>34227</v>
      </c>
      <c r="CH103" s="7">
        <f t="shared" ca="1" si="46"/>
        <v>1</v>
      </c>
      <c r="CI103" s="8"/>
      <c r="CK103" s="7">
        <f ca="1">IF(Table1[[#This Row],[Net worth of person ($)]]&gt;$CM$3,Table1[[#This Row],[age]],0)</f>
        <v>45</v>
      </c>
      <c r="CL103" s="8"/>
    </row>
    <row r="104" spans="2:90" x14ac:dyDescent="0.3">
      <c r="B104">
        <f t="shared" ca="1" si="32"/>
        <v>2</v>
      </c>
      <c r="C104" t="str">
        <f t="shared" ca="1" si="33"/>
        <v>women</v>
      </c>
      <c r="D104">
        <f t="shared" ca="1" si="34"/>
        <v>36</v>
      </c>
      <c r="E104">
        <f t="shared" ca="1" si="35"/>
        <v>1</v>
      </c>
      <c r="F104" t="str">
        <f t="shared" ca="1" si="36"/>
        <v>health</v>
      </c>
      <c r="G104">
        <f t="shared" ca="1" si="37"/>
        <v>5</v>
      </c>
      <c r="H104" t="str">
        <f t="shared" ca="1" si="38"/>
        <v>Other</v>
      </c>
      <c r="I104">
        <f t="shared" ca="1" si="39"/>
        <v>1</v>
      </c>
      <c r="J104">
        <f t="shared" ca="1" si="31"/>
        <v>2</v>
      </c>
      <c r="K104">
        <f t="shared" ca="1" si="40"/>
        <v>82152</v>
      </c>
      <c r="L104">
        <f t="shared" ca="1" si="41"/>
        <v>13</v>
      </c>
      <c r="M104" t="str">
        <f t="shared" ca="1" si="42"/>
        <v>Nova scotia</v>
      </c>
      <c r="N104">
        <f t="shared" ca="1" si="47"/>
        <v>410760</v>
      </c>
      <c r="O104">
        <f t="shared" ca="1" si="43"/>
        <v>82095.092715040606</v>
      </c>
      <c r="P104">
        <f t="shared" ca="1" si="48"/>
        <v>141591.10750755848</v>
      </c>
      <c r="Q104">
        <f t="shared" ca="1" si="44"/>
        <v>28938</v>
      </c>
      <c r="R104">
        <f t="shared" ca="1" si="49"/>
        <v>70571.141926870099</v>
      </c>
      <c r="S104">
        <f t="shared" ca="1" si="50"/>
        <v>118708.94291022599</v>
      </c>
      <c r="T104">
        <f t="shared" ca="1" si="51"/>
        <v>671060.05041778449</v>
      </c>
      <c r="U104">
        <f t="shared" ca="1" si="52"/>
        <v>181604.23464191071</v>
      </c>
      <c r="V104">
        <f t="shared" ca="1" si="53"/>
        <v>489455.81577587378</v>
      </c>
      <c r="X104" s="3">
        <f ca="1">IF(Table1[[#This Row],[gender]]="men",1,0)</f>
        <v>0</v>
      </c>
      <c r="Y104" s="3">
        <f ca="1">IF(Table1[[#This Row],[gender]]="women",1,0)</f>
        <v>1</v>
      </c>
      <c r="Z104" s="3"/>
      <c r="AA104" s="3"/>
      <c r="AB104" s="3"/>
      <c r="AC104" s="3"/>
      <c r="AD104" s="3"/>
      <c r="AE104" s="3"/>
      <c r="AF104" s="3"/>
      <c r="AG104" s="3"/>
      <c r="AH104" s="3"/>
      <c r="AJ104" s="17"/>
      <c r="AL104" s="7">
        <f ca="1">IF(Table1[[#This Row],[field of work]]="health",1,0)</f>
        <v>1</v>
      </c>
      <c r="AM104">
        <f ca="1">IF(Table1[[#This Row],[field of work]]="general work ",1,0)</f>
        <v>0</v>
      </c>
      <c r="AN104">
        <f ca="1">IF(Table1[[#This Row],[field of work]]="agriculture",1,0)</f>
        <v>0</v>
      </c>
      <c r="AO104">
        <f ca="1">IF(Table1[[#This Row],[field of work]]="teaching",1,0)</f>
        <v>0</v>
      </c>
      <c r="AP104">
        <f ca="1">IF(Table1[[#This Row],[field of work]]="IT",1,0)</f>
        <v>0</v>
      </c>
      <c r="AQ104" s="8">
        <f ca="1">IF(Table1[[#This Row],[field of work]]="construction",1,0)</f>
        <v>0</v>
      </c>
      <c r="AS104" s="7"/>
      <c r="AX104" s="8"/>
      <c r="AZ104" s="7"/>
      <c r="BA104" s="8"/>
      <c r="BB104" s="105">
        <f ca="1">Table1[[#This Row],[Cars Value ]]/Table1[[#This Row],[cars]]</f>
        <v>70795.553753779241</v>
      </c>
      <c r="BC104" s="8"/>
      <c r="BD104" s="7">
        <f ca="1">IF(Table1[Values of debts]&gt;$BE$6,1,0)</f>
        <v>1</v>
      </c>
      <c r="BE104" s="8"/>
      <c r="BF104" s="17"/>
      <c r="BG104" s="20">
        <f ca="1">Table1[[#This Row],[mortage left]]/Table1[[#This Row],[value of house]]</f>
        <v>0.19986145855253823</v>
      </c>
      <c r="BH104">
        <f t="shared" ca="1" si="45"/>
        <v>1</v>
      </c>
      <c r="BI104" s="8"/>
      <c r="BJ104" s="17"/>
      <c r="BL104" s="7">
        <f ca="1">IF(Table1[Area]="Alberta",Table1[income],0)</f>
        <v>0</v>
      </c>
      <c r="BM104">
        <f ca="1">IF(Table1[Area]="Quebec",Table1[income],0)</f>
        <v>0</v>
      </c>
      <c r="BN104">
        <f ca="1">IF(Table1[[#This Row],[Area]]="BC",Table1[[#This Row],[income]],0)</f>
        <v>0</v>
      </c>
      <c r="BO104">
        <f ca="1">IF(Table1[[#This Row],[Area]]="Northwest Ter",Table1[[#This Row],[income]],0)</f>
        <v>0</v>
      </c>
      <c r="BP104">
        <f ca="1">IF(Table1[[#This Row],[Area]]="Newfounland",Table1[[#This Row],[income]],0)</f>
        <v>0</v>
      </c>
      <c r="BQ104">
        <f ca="1">IF(Table1[[#This Row],[Area]]="Manitoba",Table1[[#This Row],[income]],0)</f>
        <v>0</v>
      </c>
      <c r="BR104">
        <f ca="1">IF(Table1[[#This Row],[Area]]="New bruncwick",Table1[[#This Row],[income]],0)</f>
        <v>0</v>
      </c>
      <c r="BS104">
        <f ca="1">IF(Table1[[#This Row],[Area]]="Nunavut",Table1[[#This Row],[income]],0)</f>
        <v>0</v>
      </c>
      <c r="BT104">
        <f ca="1">IF(Table1[[#This Row],[Area]]="Ontario",Table1[[#This Row],[income]],0)</f>
        <v>0</v>
      </c>
      <c r="BU104">
        <f ca="1">IF(Table1[[#This Row],[Area]]="yukon",Table1[[#This Row],[income]],0)</f>
        <v>0</v>
      </c>
      <c r="BV104">
        <f ca="1">IF(Table1[[#This Row],[Area]]="Prince edward Island",Table1[[#This Row],[income]],0)</f>
        <v>0</v>
      </c>
      <c r="BW104">
        <f ca="1">IF(Table1[[#This Row],[Area]]="Saskatchewan",Table1[[#This Row],[income]],0)</f>
        <v>0</v>
      </c>
      <c r="BX104" s="8">
        <f ca="1">IF(Table1[[#This Row],[Area]]="Nova scotia",Table1[[#This Row],[income]],0)</f>
        <v>82152</v>
      </c>
      <c r="BZ104" s="7">
        <f ca="1">IF(Table1[field of work]="health",Table1[income],0)</f>
        <v>82152</v>
      </c>
      <c r="CA104">
        <f ca="1">IF(Table1[field of work]="agriculture",Table1[income],0)</f>
        <v>0</v>
      </c>
      <c r="CB104">
        <f ca="1">IF(Table1[[#This Row],[field of work]]="teaching",Table1[[#This Row],[income]],0)</f>
        <v>0</v>
      </c>
      <c r="CC104">
        <f ca="1">IF(Table1[[#This Row],[field of work]]="IT",Table1[[#This Row],[income]],0)</f>
        <v>0</v>
      </c>
      <c r="CD104">
        <f ca="1">IF(Table1[[#This Row],[field of work]]="construction",Table1[[#This Row],[income]],0)</f>
        <v>0</v>
      </c>
      <c r="CE104" s="8">
        <f ca="1">IF(Table1[[#This Row],[field of work]]="general work ",Table1[[#This Row],[income]],0)</f>
        <v>0</v>
      </c>
      <c r="CH104" s="7">
        <f t="shared" ca="1" si="46"/>
        <v>1</v>
      </c>
      <c r="CI104" s="8"/>
      <c r="CK104" s="7">
        <f ca="1">IF(Table1[[#This Row],[Net worth of person ($)]]&gt;$CM$3,Table1[[#This Row],[age]],0)</f>
        <v>36</v>
      </c>
      <c r="CL104" s="8"/>
    </row>
    <row r="105" spans="2:90" x14ac:dyDescent="0.3">
      <c r="B105">
        <f t="shared" ca="1" si="32"/>
        <v>2</v>
      </c>
      <c r="C105" t="str">
        <f t="shared" ca="1" si="33"/>
        <v>women</v>
      </c>
      <c r="D105">
        <f t="shared" ca="1" si="34"/>
        <v>25</v>
      </c>
      <c r="E105">
        <f t="shared" ca="1" si="35"/>
        <v>4</v>
      </c>
      <c r="F105" t="str">
        <f t="shared" ca="1" si="36"/>
        <v>IT</v>
      </c>
      <c r="G105">
        <f t="shared" ca="1" si="37"/>
        <v>2</v>
      </c>
      <c r="H105" t="str">
        <f t="shared" ca="1" si="38"/>
        <v>college</v>
      </c>
      <c r="I105">
        <f t="shared" ca="1" si="39"/>
        <v>4</v>
      </c>
      <c r="J105">
        <f t="shared" ca="1" si="31"/>
        <v>2</v>
      </c>
      <c r="K105">
        <f t="shared" ca="1" si="40"/>
        <v>39063</v>
      </c>
      <c r="L105">
        <f t="shared" ca="1" si="41"/>
        <v>8</v>
      </c>
      <c r="M105" t="str">
        <f t="shared" ca="1" si="42"/>
        <v>Manitoba</v>
      </c>
      <c r="N105">
        <f t="shared" ca="1" si="47"/>
        <v>117189</v>
      </c>
      <c r="O105">
        <f t="shared" ca="1" si="43"/>
        <v>105616.96407584903</v>
      </c>
      <c r="P105">
        <f t="shared" ca="1" si="48"/>
        <v>9686.7268626110545</v>
      </c>
      <c r="Q105">
        <f t="shared" ca="1" si="44"/>
        <v>8614</v>
      </c>
      <c r="R105">
        <f t="shared" ca="1" si="49"/>
        <v>16293.651405480208</v>
      </c>
      <c r="S105">
        <f t="shared" ca="1" si="50"/>
        <v>9758.3972871047608</v>
      </c>
      <c r="T105">
        <f t="shared" ca="1" si="51"/>
        <v>136634.12414971582</v>
      </c>
      <c r="U105">
        <f t="shared" ca="1" si="52"/>
        <v>130524.61548132924</v>
      </c>
      <c r="V105">
        <f t="shared" ca="1" si="53"/>
        <v>6109.5086683865811</v>
      </c>
      <c r="X105" s="3">
        <f ca="1">IF(Table1[[#This Row],[gender]]="men",1,0)</f>
        <v>0</v>
      </c>
      <c r="Y105" s="3">
        <f ca="1">IF(Table1[[#This Row],[gender]]="women",1,0)</f>
        <v>1</v>
      </c>
      <c r="Z105" s="3"/>
      <c r="AA105" s="3"/>
      <c r="AB105" s="3"/>
      <c r="AC105" s="3"/>
      <c r="AD105" s="3"/>
      <c r="AE105" s="3"/>
      <c r="AF105" s="3"/>
      <c r="AG105" s="3"/>
      <c r="AH105" s="3"/>
      <c r="AJ105" s="17"/>
      <c r="AL105" s="7">
        <f ca="1">IF(Table1[[#This Row],[field of work]]="health",1,0)</f>
        <v>0</v>
      </c>
      <c r="AM105">
        <f ca="1">IF(Table1[[#This Row],[field of work]]="general work ",1,0)</f>
        <v>0</v>
      </c>
      <c r="AN105">
        <f ca="1">IF(Table1[[#This Row],[field of work]]="agriculture",1,0)</f>
        <v>0</v>
      </c>
      <c r="AO105">
        <f ca="1">IF(Table1[[#This Row],[field of work]]="teaching",1,0)</f>
        <v>0</v>
      </c>
      <c r="AP105">
        <f ca="1">IF(Table1[[#This Row],[field of work]]="IT",1,0)</f>
        <v>1</v>
      </c>
      <c r="AQ105" s="8">
        <f ca="1">IF(Table1[[#This Row],[field of work]]="construction",1,0)</f>
        <v>0</v>
      </c>
      <c r="AS105" s="7"/>
      <c r="AX105" s="8"/>
      <c r="AZ105" s="7"/>
      <c r="BA105" s="8"/>
      <c r="BB105" s="105">
        <f ca="1">Table1[[#This Row],[Cars Value ]]/Table1[[#This Row],[cars]]</f>
        <v>4843.3634313055272</v>
      </c>
      <c r="BC105" s="8"/>
      <c r="BD105" s="7">
        <f ca="1">IF(Table1[Values of debts]&gt;$BE$6,1,0)</f>
        <v>1</v>
      </c>
      <c r="BE105" s="8"/>
      <c r="BF105" s="17"/>
      <c r="BG105" s="20">
        <f ca="1">Table1[[#This Row],[mortage left]]/Table1[[#This Row],[value of house]]</f>
        <v>0.90125322407264352</v>
      </c>
      <c r="BH105">
        <f t="shared" ca="1" si="45"/>
        <v>0</v>
      </c>
      <c r="BI105" s="8"/>
      <c r="BJ105" s="17"/>
      <c r="BL105" s="7">
        <f ca="1">IF(Table1[Area]="Alberta",Table1[income],0)</f>
        <v>0</v>
      </c>
      <c r="BM105">
        <f ca="1">IF(Table1[Area]="Quebec",Table1[income],0)</f>
        <v>0</v>
      </c>
      <c r="BN105">
        <f ca="1">IF(Table1[[#This Row],[Area]]="BC",Table1[[#This Row],[income]],0)</f>
        <v>0</v>
      </c>
      <c r="BO105">
        <f ca="1">IF(Table1[[#This Row],[Area]]="Northwest Ter",Table1[[#This Row],[income]],0)</f>
        <v>0</v>
      </c>
      <c r="BP105">
        <f ca="1">IF(Table1[[#This Row],[Area]]="Newfounland",Table1[[#This Row],[income]],0)</f>
        <v>0</v>
      </c>
      <c r="BQ105">
        <f ca="1">IF(Table1[[#This Row],[Area]]="Manitoba",Table1[[#This Row],[income]],0)</f>
        <v>39063</v>
      </c>
      <c r="BR105">
        <f ca="1">IF(Table1[[#This Row],[Area]]="New bruncwick",Table1[[#This Row],[income]],0)</f>
        <v>0</v>
      </c>
      <c r="BS105">
        <f ca="1">IF(Table1[[#This Row],[Area]]="Nunavut",Table1[[#This Row],[income]],0)</f>
        <v>0</v>
      </c>
      <c r="BT105">
        <f ca="1">IF(Table1[[#This Row],[Area]]="Ontario",Table1[[#This Row],[income]],0)</f>
        <v>0</v>
      </c>
      <c r="BU105">
        <f ca="1">IF(Table1[[#This Row],[Area]]="yukon",Table1[[#This Row],[income]],0)</f>
        <v>0</v>
      </c>
      <c r="BV105">
        <f ca="1">IF(Table1[[#This Row],[Area]]="Prince edward Island",Table1[[#This Row],[income]],0)</f>
        <v>0</v>
      </c>
      <c r="BW105">
        <f ca="1">IF(Table1[[#This Row],[Area]]="Saskatchewan",Table1[[#This Row],[income]],0)</f>
        <v>0</v>
      </c>
      <c r="BX105" s="8">
        <f ca="1">IF(Table1[[#This Row],[Area]]="Nova scotia",Table1[[#This Row],[income]],0)</f>
        <v>0</v>
      </c>
      <c r="BZ105" s="7">
        <f ca="1">IF(Table1[field of work]="health",Table1[income],0)</f>
        <v>0</v>
      </c>
      <c r="CA105">
        <f ca="1">IF(Table1[field of work]="agriculture",Table1[income],0)</f>
        <v>0</v>
      </c>
      <c r="CB105">
        <f ca="1">IF(Table1[[#This Row],[field of work]]="teaching",Table1[[#This Row],[income]],0)</f>
        <v>0</v>
      </c>
      <c r="CC105">
        <f ca="1">IF(Table1[[#This Row],[field of work]]="IT",Table1[[#This Row],[income]],0)</f>
        <v>39063</v>
      </c>
      <c r="CD105">
        <f ca="1">IF(Table1[[#This Row],[field of work]]="construction",Table1[[#This Row],[income]],0)</f>
        <v>0</v>
      </c>
      <c r="CE105" s="8">
        <f ca="1">IF(Table1[[#This Row],[field of work]]="general work ",Table1[[#This Row],[income]],0)</f>
        <v>0</v>
      </c>
      <c r="CH105" s="7">
        <f t="shared" ca="1" si="46"/>
        <v>1</v>
      </c>
      <c r="CI105" s="8"/>
      <c r="CK105" s="7">
        <f ca="1">IF(Table1[[#This Row],[Net worth of person ($)]]&gt;$CM$3,Table1[[#This Row],[age]],0)</f>
        <v>25</v>
      </c>
      <c r="CL105" s="8"/>
    </row>
    <row r="106" spans="2:90" x14ac:dyDescent="0.3">
      <c r="B106">
        <f t="shared" ca="1" si="32"/>
        <v>2</v>
      </c>
      <c r="C106" t="str">
        <f t="shared" ca="1" si="33"/>
        <v>women</v>
      </c>
      <c r="D106">
        <f t="shared" ca="1" si="34"/>
        <v>37</v>
      </c>
      <c r="E106">
        <f t="shared" ca="1" si="35"/>
        <v>3</v>
      </c>
      <c r="F106" t="str">
        <f t="shared" ca="1" si="36"/>
        <v>teaching</v>
      </c>
      <c r="G106">
        <f t="shared" ca="1" si="37"/>
        <v>3</v>
      </c>
      <c r="H106" t="str">
        <f t="shared" ca="1" si="38"/>
        <v>University</v>
      </c>
      <c r="I106">
        <f t="shared" ca="1" si="39"/>
        <v>4</v>
      </c>
      <c r="J106">
        <f t="shared" ca="1" si="31"/>
        <v>1</v>
      </c>
      <c r="K106">
        <f t="shared" ca="1" si="40"/>
        <v>62850</v>
      </c>
      <c r="L106">
        <f t="shared" ca="1" si="41"/>
        <v>1</v>
      </c>
      <c r="M106" t="str">
        <f t="shared" ca="1" si="42"/>
        <v>yukon</v>
      </c>
      <c r="N106">
        <f t="shared" ca="1" si="47"/>
        <v>377100</v>
      </c>
      <c r="O106">
        <f t="shared" ca="1" si="43"/>
        <v>117052.96565154154</v>
      </c>
      <c r="P106">
        <f t="shared" ca="1" si="48"/>
        <v>54300.143303914949</v>
      </c>
      <c r="Q106">
        <f t="shared" ca="1" si="44"/>
        <v>47553</v>
      </c>
      <c r="R106">
        <f t="shared" ca="1" si="49"/>
        <v>79585.52024128093</v>
      </c>
      <c r="S106">
        <f t="shared" ca="1" si="50"/>
        <v>30210.167404443167</v>
      </c>
      <c r="T106">
        <f t="shared" ca="1" si="51"/>
        <v>461610.31070835807</v>
      </c>
      <c r="U106">
        <f t="shared" ca="1" si="52"/>
        <v>244191.48589282247</v>
      </c>
      <c r="V106">
        <f t="shared" ca="1" si="53"/>
        <v>217418.8248155356</v>
      </c>
      <c r="X106" s="3">
        <f ca="1">IF(Table1[[#This Row],[gender]]="men",1,0)</f>
        <v>0</v>
      </c>
      <c r="Y106" s="3">
        <f ca="1">IF(Table1[[#This Row],[gender]]="women",1,0)</f>
        <v>1</v>
      </c>
      <c r="Z106" s="3"/>
      <c r="AA106" s="3"/>
      <c r="AB106" s="3"/>
      <c r="AC106" s="3"/>
      <c r="AD106" s="3"/>
      <c r="AE106" s="3"/>
      <c r="AF106" s="3"/>
      <c r="AG106" s="3"/>
      <c r="AH106" s="3"/>
      <c r="AJ106" s="17"/>
      <c r="AL106" s="7">
        <f ca="1">IF(Table1[[#This Row],[field of work]]="health",1,0)</f>
        <v>0</v>
      </c>
      <c r="AM106">
        <f ca="1">IF(Table1[[#This Row],[field of work]]="general work ",1,0)</f>
        <v>0</v>
      </c>
      <c r="AN106">
        <f ca="1">IF(Table1[[#This Row],[field of work]]="agriculture",1,0)</f>
        <v>0</v>
      </c>
      <c r="AO106">
        <f ca="1">IF(Table1[[#This Row],[field of work]]="teaching",1,0)</f>
        <v>1</v>
      </c>
      <c r="AP106">
        <f ca="1">IF(Table1[[#This Row],[field of work]]="IT",1,0)</f>
        <v>0</v>
      </c>
      <c r="AQ106" s="8">
        <f ca="1">IF(Table1[[#This Row],[field of work]]="construction",1,0)</f>
        <v>0</v>
      </c>
      <c r="AS106" s="7"/>
      <c r="AX106" s="8"/>
      <c r="AZ106" s="7"/>
      <c r="BA106" s="8"/>
      <c r="BB106" s="105">
        <f ca="1">Table1[[#This Row],[Cars Value ]]/Table1[[#This Row],[cars]]</f>
        <v>54300.143303914949</v>
      </c>
      <c r="BC106" s="8"/>
      <c r="BD106" s="7">
        <f ca="1">IF(Table1[Values of debts]&gt;$BE$6,1,0)</f>
        <v>1</v>
      </c>
      <c r="BE106" s="8"/>
      <c r="BF106" s="17"/>
      <c r="BG106" s="20">
        <f ca="1">Table1[[#This Row],[mortage left]]/Table1[[#This Row],[value of house]]</f>
        <v>0.31040298502132468</v>
      </c>
      <c r="BH106">
        <f t="shared" ca="1" si="45"/>
        <v>1</v>
      </c>
      <c r="BI106" s="8"/>
      <c r="BJ106" s="17"/>
      <c r="BL106" s="7">
        <f ca="1">IF(Table1[Area]="Alberta",Table1[income],0)</f>
        <v>0</v>
      </c>
      <c r="BM106">
        <f ca="1">IF(Table1[Area]="Quebec",Table1[income],0)</f>
        <v>0</v>
      </c>
      <c r="BN106">
        <f ca="1">IF(Table1[[#This Row],[Area]]="BC",Table1[[#This Row],[income]],0)</f>
        <v>0</v>
      </c>
      <c r="BO106">
        <f ca="1">IF(Table1[[#This Row],[Area]]="Northwest Ter",Table1[[#This Row],[income]],0)</f>
        <v>0</v>
      </c>
      <c r="BP106">
        <f ca="1">IF(Table1[[#This Row],[Area]]="Newfounland",Table1[[#This Row],[income]],0)</f>
        <v>0</v>
      </c>
      <c r="BQ106">
        <f ca="1">IF(Table1[[#This Row],[Area]]="Manitoba",Table1[[#This Row],[income]],0)</f>
        <v>0</v>
      </c>
      <c r="BR106">
        <f ca="1">IF(Table1[[#This Row],[Area]]="New bruncwick",Table1[[#This Row],[income]],0)</f>
        <v>0</v>
      </c>
      <c r="BS106">
        <f ca="1">IF(Table1[[#This Row],[Area]]="Nunavut",Table1[[#This Row],[income]],0)</f>
        <v>0</v>
      </c>
      <c r="BT106">
        <f ca="1">IF(Table1[[#This Row],[Area]]="Ontario",Table1[[#This Row],[income]],0)</f>
        <v>0</v>
      </c>
      <c r="BU106">
        <f ca="1">IF(Table1[[#This Row],[Area]]="yukon",Table1[[#This Row],[income]],0)</f>
        <v>62850</v>
      </c>
      <c r="BV106">
        <f ca="1">IF(Table1[[#This Row],[Area]]="Prince edward Island",Table1[[#This Row],[income]],0)</f>
        <v>0</v>
      </c>
      <c r="BW106">
        <f ca="1">IF(Table1[[#This Row],[Area]]="Saskatchewan",Table1[[#This Row],[income]],0)</f>
        <v>0</v>
      </c>
      <c r="BX106" s="8">
        <f ca="1">IF(Table1[[#This Row],[Area]]="Nova scotia",Table1[[#This Row],[income]],0)</f>
        <v>0</v>
      </c>
      <c r="BZ106" s="7">
        <f ca="1">IF(Table1[field of work]="health",Table1[income],0)</f>
        <v>0</v>
      </c>
      <c r="CA106">
        <f ca="1">IF(Table1[field of work]="agriculture",Table1[income],0)</f>
        <v>0</v>
      </c>
      <c r="CB106">
        <f ca="1">IF(Table1[[#This Row],[field of work]]="teaching",Table1[[#This Row],[income]],0)</f>
        <v>62850</v>
      </c>
      <c r="CC106">
        <f ca="1">IF(Table1[[#This Row],[field of work]]="IT",Table1[[#This Row],[income]],0)</f>
        <v>0</v>
      </c>
      <c r="CD106">
        <f ca="1">IF(Table1[[#This Row],[field of work]]="construction",Table1[[#This Row],[income]],0)</f>
        <v>0</v>
      </c>
      <c r="CE106" s="8">
        <f ca="1">IF(Table1[[#This Row],[field of work]]="general work ",Table1[[#This Row],[income]],0)</f>
        <v>0</v>
      </c>
      <c r="CH106" s="7">
        <f t="shared" ca="1" si="46"/>
        <v>1</v>
      </c>
      <c r="CI106" s="8"/>
      <c r="CK106" s="7">
        <f ca="1">IF(Table1[[#This Row],[Net worth of person ($)]]&gt;$CM$3,Table1[[#This Row],[age]],0)</f>
        <v>37</v>
      </c>
      <c r="CL106" s="8"/>
    </row>
    <row r="107" spans="2:90" x14ac:dyDescent="0.3">
      <c r="B107">
        <f t="shared" ca="1" si="32"/>
        <v>2</v>
      </c>
      <c r="C107" t="str">
        <f t="shared" ca="1" si="33"/>
        <v>women</v>
      </c>
      <c r="D107">
        <f t="shared" ca="1" si="34"/>
        <v>32</v>
      </c>
      <c r="E107">
        <f t="shared" ca="1" si="35"/>
        <v>3</v>
      </c>
      <c r="F107" t="str">
        <f t="shared" ca="1" si="36"/>
        <v>teaching</v>
      </c>
      <c r="G107">
        <f t="shared" ca="1" si="37"/>
        <v>1</v>
      </c>
      <c r="H107" t="str">
        <f t="shared" ca="1" si="38"/>
        <v>highschool</v>
      </c>
      <c r="I107">
        <f t="shared" ca="1" si="39"/>
        <v>2</v>
      </c>
      <c r="J107">
        <f t="shared" ca="1" si="31"/>
        <v>1</v>
      </c>
      <c r="K107">
        <f t="shared" ca="1" si="40"/>
        <v>80899</v>
      </c>
      <c r="L107">
        <f t="shared" ca="1" si="41"/>
        <v>3</v>
      </c>
      <c r="M107" t="str">
        <f t="shared" ca="1" si="42"/>
        <v>Northwest Ter</v>
      </c>
      <c r="N107">
        <f t="shared" ca="1" si="47"/>
        <v>485394</v>
      </c>
      <c r="O107">
        <f t="shared" ca="1" si="43"/>
        <v>95321.09511202015</v>
      </c>
      <c r="P107">
        <f t="shared" ca="1" si="48"/>
        <v>77016.761894494135</v>
      </c>
      <c r="Q107">
        <f t="shared" ca="1" si="44"/>
        <v>29505</v>
      </c>
      <c r="R107">
        <f t="shared" ca="1" si="49"/>
        <v>32565.717525759414</v>
      </c>
      <c r="S107">
        <f t="shared" ca="1" si="50"/>
        <v>76010.2922175477</v>
      </c>
      <c r="T107">
        <f t="shared" ca="1" si="51"/>
        <v>638421.05411204183</v>
      </c>
      <c r="U107">
        <f t="shared" ca="1" si="52"/>
        <v>157391.81263777957</v>
      </c>
      <c r="V107">
        <f t="shared" ca="1" si="53"/>
        <v>481029.24147426226</v>
      </c>
      <c r="X107" s="3">
        <f ca="1">IF(Table1[[#This Row],[gender]]="men",1,0)</f>
        <v>0</v>
      </c>
      <c r="Y107" s="3">
        <f ca="1">IF(Table1[[#This Row],[gender]]="women",1,0)</f>
        <v>1</v>
      </c>
      <c r="Z107" s="3"/>
      <c r="AA107" s="3"/>
      <c r="AB107" s="3"/>
      <c r="AC107" s="3"/>
      <c r="AD107" s="3"/>
      <c r="AE107" s="3"/>
      <c r="AF107" s="3"/>
      <c r="AG107" s="3"/>
      <c r="AH107" s="3"/>
      <c r="AJ107" s="17"/>
      <c r="AL107" s="7">
        <f ca="1">IF(Table1[[#This Row],[field of work]]="health",1,0)</f>
        <v>0</v>
      </c>
      <c r="AM107">
        <f ca="1">IF(Table1[[#This Row],[field of work]]="general work ",1,0)</f>
        <v>0</v>
      </c>
      <c r="AN107">
        <f ca="1">IF(Table1[[#This Row],[field of work]]="agriculture",1,0)</f>
        <v>0</v>
      </c>
      <c r="AO107">
        <f ca="1">IF(Table1[[#This Row],[field of work]]="teaching",1,0)</f>
        <v>1</v>
      </c>
      <c r="AP107">
        <f ca="1">IF(Table1[[#This Row],[field of work]]="IT",1,0)</f>
        <v>0</v>
      </c>
      <c r="AQ107" s="8">
        <f ca="1">IF(Table1[[#This Row],[field of work]]="construction",1,0)</f>
        <v>0</v>
      </c>
      <c r="AS107" s="7"/>
      <c r="AX107" s="8"/>
      <c r="AZ107" s="7"/>
      <c r="BA107" s="8"/>
      <c r="BB107" s="105">
        <f ca="1">Table1[[#This Row],[Cars Value ]]/Table1[[#This Row],[cars]]</f>
        <v>77016.761894494135</v>
      </c>
      <c r="BC107" s="8"/>
      <c r="BD107" s="7">
        <f ca="1">IF(Table1[Values of debts]&gt;$BE$6,1,0)</f>
        <v>1</v>
      </c>
      <c r="BE107" s="8"/>
      <c r="BF107" s="17"/>
      <c r="BG107" s="20">
        <f ca="1">Table1[[#This Row],[mortage left]]/Table1[[#This Row],[value of house]]</f>
        <v>0.19637880796223306</v>
      </c>
      <c r="BH107">
        <f t="shared" ca="1" si="45"/>
        <v>1</v>
      </c>
      <c r="BI107" s="8"/>
      <c r="BJ107" s="17"/>
      <c r="BL107" s="7">
        <f ca="1">IF(Table1[Area]="Alberta",Table1[income],0)</f>
        <v>0</v>
      </c>
      <c r="BM107">
        <f ca="1">IF(Table1[Area]="Quebec",Table1[income],0)</f>
        <v>0</v>
      </c>
      <c r="BN107">
        <f ca="1">IF(Table1[[#This Row],[Area]]="BC",Table1[[#This Row],[income]],0)</f>
        <v>0</v>
      </c>
      <c r="BO107">
        <f ca="1">IF(Table1[[#This Row],[Area]]="Northwest Ter",Table1[[#This Row],[income]],0)</f>
        <v>80899</v>
      </c>
      <c r="BP107">
        <f ca="1">IF(Table1[[#This Row],[Area]]="Newfounland",Table1[[#This Row],[income]],0)</f>
        <v>0</v>
      </c>
      <c r="BQ107">
        <f ca="1">IF(Table1[[#This Row],[Area]]="Manitoba",Table1[[#This Row],[income]],0)</f>
        <v>0</v>
      </c>
      <c r="BR107">
        <f ca="1">IF(Table1[[#This Row],[Area]]="New bruncwick",Table1[[#This Row],[income]],0)</f>
        <v>0</v>
      </c>
      <c r="BS107">
        <f ca="1">IF(Table1[[#This Row],[Area]]="Nunavut",Table1[[#This Row],[income]],0)</f>
        <v>0</v>
      </c>
      <c r="BT107">
        <f ca="1">IF(Table1[[#This Row],[Area]]="Ontario",Table1[[#This Row],[income]],0)</f>
        <v>0</v>
      </c>
      <c r="BU107">
        <f ca="1">IF(Table1[[#This Row],[Area]]="yukon",Table1[[#This Row],[income]],0)</f>
        <v>0</v>
      </c>
      <c r="BV107">
        <f ca="1">IF(Table1[[#This Row],[Area]]="Prince edward Island",Table1[[#This Row],[income]],0)</f>
        <v>0</v>
      </c>
      <c r="BW107">
        <f ca="1">IF(Table1[[#This Row],[Area]]="Saskatchewan",Table1[[#This Row],[income]],0)</f>
        <v>0</v>
      </c>
      <c r="BX107" s="8">
        <f ca="1">IF(Table1[[#This Row],[Area]]="Nova scotia",Table1[[#This Row],[income]],0)</f>
        <v>0</v>
      </c>
      <c r="BZ107" s="7">
        <f ca="1">IF(Table1[field of work]="health",Table1[income],0)</f>
        <v>0</v>
      </c>
      <c r="CA107">
        <f ca="1">IF(Table1[field of work]="agriculture",Table1[income],0)</f>
        <v>0</v>
      </c>
      <c r="CB107">
        <f ca="1">IF(Table1[[#This Row],[field of work]]="teaching",Table1[[#This Row],[income]],0)</f>
        <v>80899</v>
      </c>
      <c r="CC107">
        <f ca="1">IF(Table1[[#This Row],[field of work]]="IT",Table1[[#This Row],[income]],0)</f>
        <v>0</v>
      </c>
      <c r="CD107">
        <f ca="1">IF(Table1[[#This Row],[field of work]]="construction",Table1[[#This Row],[income]],0)</f>
        <v>0</v>
      </c>
      <c r="CE107" s="8">
        <f ca="1">IF(Table1[[#This Row],[field of work]]="general work ",Table1[[#This Row],[income]],0)</f>
        <v>0</v>
      </c>
      <c r="CH107" s="7">
        <f t="shared" ca="1" si="46"/>
        <v>1</v>
      </c>
      <c r="CI107" s="8"/>
      <c r="CK107" s="7">
        <f ca="1">IF(Table1[[#This Row],[Net worth of person ($)]]&gt;$CM$3,Table1[[#This Row],[age]],0)</f>
        <v>32</v>
      </c>
      <c r="CL107" s="8"/>
    </row>
    <row r="108" spans="2:90" x14ac:dyDescent="0.3">
      <c r="B108">
        <f t="shared" ca="1" si="32"/>
        <v>2</v>
      </c>
      <c r="C108" t="str">
        <f t="shared" ca="1" si="33"/>
        <v>women</v>
      </c>
      <c r="D108">
        <f t="shared" ca="1" si="34"/>
        <v>25</v>
      </c>
      <c r="E108">
        <f t="shared" ca="1" si="35"/>
        <v>4</v>
      </c>
      <c r="F108" t="str">
        <f t="shared" ca="1" si="36"/>
        <v>IT</v>
      </c>
      <c r="G108">
        <f t="shared" ca="1" si="37"/>
        <v>1</v>
      </c>
      <c r="H108" t="str">
        <f t="shared" ca="1" si="38"/>
        <v>highschool</v>
      </c>
      <c r="I108">
        <f t="shared" ca="1" si="39"/>
        <v>1</v>
      </c>
      <c r="J108">
        <f t="shared" ca="1" si="31"/>
        <v>2</v>
      </c>
      <c r="K108">
        <f t="shared" ca="1" si="40"/>
        <v>27643</v>
      </c>
      <c r="L108">
        <f t="shared" ca="1" si="41"/>
        <v>11</v>
      </c>
      <c r="M108" t="str">
        <f t="shared" ca="1" si="42"/>
        <v>Newfounland</v>
      </c>
      <c r="N108">
        <f t="shared" ca="1" si="47"/>
        <v>165858</v>
      </c>
      <c r="O108">
        <f t="shared" ca="1" si="43"/>
        <v>59948.26798659021</v>
      </c>
      <c r="P108">
        <f t="shared" ca="1" si="48"/>
        <v>49335.963523755323</v>
      </c>
      <c r="Q108">
        <f t="shared" ca="1" si="44"/>
        <v>23100</v>
      </c>
      <c r="R108">
        <f t="shared" ca="1" si="49"/>
        <v>4344.9512767433607</v>
      </c>
      <c r="S108">
        <f t="shared" ca="1" si="50"/>
        <v>30586.732974166542</v>
      </c>
      <c r="T108">
        <f t="shared" ca="1" si="51"/>
        <v>245780.69649792186</v>
      </c>
      <c r="U108">
        <f t="shared" ca="1" si="52"/>
        <v>87393.21926333358</v>
      </c>
      <c r="V108">
        <f t="shared" ca="1" si="53"/>
        <v>158387.4772345883</v>
      </c>
      <c r="X108" s="3">
        <f ca="1">IF(Table1[[#This Row],[gender]]="men",1,0)</f>
        <v>0</v>
      </c>
      <c r="Y108" s="3">
        <f ca="1">IF(Table1[[#This Row],[gender]]="women",1,0)</f>
        <v>1</v>
      </c>
      <c r="Z108" s="3"/>
      <c r="AA108" s="3"/>
      <c r="AB108" s="3"/>
      <c r="AC108" s="3"/>
      <c r="AD108" s="3"/>
      <c r="AE108" s="3"/>
      <c r="AF108" s="3"/>
      <c r="AG108" s="3"/>
      <c r="AH108" s="3"/>
      <c r="AJ108" s="17"/>
      <c r="AL108" s="7">
        <f ca="1">IF(Table1[[#This Row],[field of work]]="health",1,0)</f>
        <v>0</v>
      </c>
      <c r="AM108">
        <f ca="1">IF(Table1[[#This Row],[field of work]]="general work ",1,0)</f>
        <v>0</v>
      </c>
      <c r="AN108">
        <f ca="1">IF(Table1[[#This Row],[field of work]]="agriculture",1,0)</f>
        <v>0</v>
      </c>
      <c r="AO108">
        <f ca="1">IF(Table1[[#This Row],[field of work]]="teaching",1,0)</f>
        <v>0</v>
      </c>
      <c r="AP108">
        <f ca="1">IF(Table1[[#This Row],[field of work]]="IT",1,0)</f>
        <v>1</v>
      </c>
      <c r="AQ108" s="8">
        <f ca="1">IF(Table1[[#This Row],[field of work]]="construction",1,0)</f>
        <v>0</v>
      </c>
      <c r="AS108" s="7"/>
      <c r="AX108" s="8"/>
      <c r="AZ108" s="7"/>
      <c r="BA108" s="8"/>
      <c r="BB108" s="105">
        <f ca="1">Table1[[#This Row],[Cars Value ]]/Table1[[#This Row],[cars]]</f>
        <v>24667.981761877661</v>
      </c>
      <c r="BC108" s="8"/>
      <c r="BD108" s="7">
        <f ca="1">IF(Table1[Values of debts]&gt;$BE$6,1,0)</f>
        <v>0</v>
      </c>
      <c r="BE108" s="8"/>
      <c r="BF108" s="17"/>
      <c r="BG108" s="20">
        <f ca="1">Table1[[#This Row],[mortage left]]/Table1[[#This Row],[value of house]]</f>
        <v>0.36144333096136583</v>
      </c>
      <c r="BH108">
        <f t="shared" ca="1" si="45"/>
        <v>1</v>
      </c>
      <c r="BI108" s="8"/>
      <c r="BJ108" s="17"/>
      <c r="BL108" s="7">
        <f ca="1">IF(Table1[Area]="Alberta",Table1[income],0)</f>
        <v>0</v>
      </c>
      <c r="BM108">
        <f ca="1">IF(Table1[Area]="Quebec",Table1[income],0)</f>
        <v>0</v>
      </c>
      <c r="BN108">
        <f ca="1">IF(Table1[[#This Row],[Area]]="BC",Table1[[#This Row],[income]],0)</f>
        <v>0</v>
      </c>
      <c r="BO108">
        <f ca="1">IF(Table1[[#This Row],[Area]]="Northwest Ter",Table1[[#This Row],[income]],0)</f>
        <v>0</v>
      </c>
      <c r="BP108">
        <f ca="1">IF(Table1[[#This Row],[Area]]="Newfounland",Table1[[#This Row],[income]],0)</f>
        <v>27643</v>
      </c>
      <c r="BQ108">
        <f ca="1">IF(Table1[[#This Row],[Area]]="Manitoba",Table1[[#This Row],[income]],0)</f>
        <v>0</v>
      </c>
      <c r="BR108">
        <f ca="1">IF(Table1[[#This Row],[Area]]="New bruncwick",Table1[[#This Row],[income]],0)</f>
        <v>0</v>
      </c>
      <c r="BS108">
        <f ca="1">IF(Table1[[#This Row],[Area]]="Nunavut",Table1[[#This Row],[income]],0)</f>
        <v>0</v>
      </c>
      <c r="BT108">
        <f ca="1">IF(Table1[[#This Row],[Area]]="Ontario",Table1[[#This Row],[income]],0)</f>
        <v>0</v>
      </c>
      <c r="BU108">
        <f ca="1">IF(Table1[[#This Row],[Area]]="yukon",Table1[[#This Row],[income]],0)</f>
        <v>0</v>
      </c>
      <c r="BV108">
        <f ca="1">IF(Table1[[#This Row],[Area]]="Prince edward Island",Table1[[#This Row],[income]],0)</f>
        <v>0</v>
      </c>
      <c r="BW108">
        <f ca="1">IF(Table1[[#This Row],[Area]]="Saskatchewan",Table1[[#This Row],[income]],0)</f>
        <v>0</v>
      </c>
      <c r="BX108" s="8">
        <f ca="1">IF(Table1[[#This Row],[Area]]="Nova scotia",Table1[[#This Row],[income]],0)</f>
        <v>0</v>
      </c>
      <c r="BZ108" s="7">
        <f ca="1">IF(Table1[field of work]="health",Table1[income],0)</f>
        <v>0</v>
      </c>
      <c r="CA108">
        <f ca="1">IF(Table1[field of work]="agriculture",Table1[income],0)</f>
        <v>0</v>
      </c>
      <c r="CB108">
        <f ca="1">IF(Table1[[#This Row],[field of work]]="teaching",Table1[[#This Row],[income]],0)</f>
        <v>0</v>
      </c>
      <c r="CC108">
        <f ca="1">IF(Table1[[#This Row],[field of work]]="IT",Table1[[#This Row],[income]],0)</f>
        <v>27643</v>
      </c>
      <c r="CD108">
        <f ca="1">IF(Table1[[#This Row],[field of work]]="construction",Table1[[#This Row],[income]],0)</f>
        <v>0</v>
      </c>
      <c r="CE108" s="8">
        <f ca="1">IF(Table1[[#This Row],[field of work]]="general work ",Table1[[#This Row],[income]],0)</f>
        <v>0</v>
      </c>
      <c r="CH108" s="7">
        <f t="shared" ca="1" si="46"/>
        <v>1</v>
      </c>
      <c r="CI108" s="8"/>
      <c r="CK108" s="7">
        <f ca="1">IF(Table1[[#This Row],[Net worth of person ($)]]&gt;$CM$3,Table1[[#This Row],[age]],0)</f>
        <v>25</v>
      </c>
      <c r="CL108" s="8"/>
    </row>
    <row r="109" spans="2:90" x14ac:dyDescent="0.3">
      <c r="B109">
        <f t="shared" ca="1" si="32"/>
        <v>2</v>
      </c>
      <c r="C109" t="str">
        <f t="shared" ca="1" si="33"/>
        <v>women</v>
      </c>
      <c r="D109">
        <f t="shared" ca="1" si="34"/>
        <v>29</v>
      </c>
      <c r="E109">
        <f t="shared" ca="1" si="35"/>
        <v>3</v>
      </c>
      <c r="F109" t="str">
        <f t="shared" ca="1" si="36"/>
        <v>teaching</v>
      </c>
      <c r="G109">
        <f t="shared" ca="1" si="37"/>
        <v>1</v>
      </c>
      <c r="H109" t="str">
        <f t="shared" ca="1" si="38"/>
        <v>highschool</v>
      </c>
      <c r="I109">
        <f t="shared" ca="1" si="39"/>
        <v>2</v>
      </c>
      <c r="J109">
        <f t="shared" ca="1" si="31"/>
        <v>1</v>
      </c>
      <c r="K109">
        <f t="shared" ca="1" si="40"/>
        <v>73178</v>
      </c>
      <c r="L109">
        <f t="shared" ca="1" si="41"/>
        <v>1</v>
      </c>
      <c r="M109" t="str">
        <f t="shared" ca="1" si="42"/>
        <v>yukon</v>
      </c>
      <c r="N109">
        <f t="shared" ca="1" si="47"/>
        <v>439068</v>
      </c>
      <c r="O109">
        <f t="shared" ca="1" si="43"/>
        <v>412912.58853804762</v>
      </c>
      <c r="P109">
        <f t="shared" ca="1" si="48"/>
        <v>55272.748441181931</v>
      </c>
      <c r="Q109">
        <f t="shared" ca="1" si="44"/>
        <v>1884</v>
      </c>
      <c r="R109">
        <f t="shared" ca="1" si="49"/>
        <v>94162.889488801316</v>
      </c>
      <c r="S109">
        <f t="shared" ca="1" si="50"/>
        <v>59248.544740691097</v>
      </c>
      <c r="T109">
        <f t="shared" ca="1" si="51"/>
        <v>553589.29318187304</v>
      </c>
      <c r="U109">
        <f t="shared" ca="1" si="52"/>
        <v>508959.47802684893</v>
      </c>
      <c r="V109">
        <f t="shared" ca="1" si="53"/>
        <v>44629.815155024116</v>
      </c>
      <c r="X109" s="3">
        <f ca="1">IF(Table1[[#This Row],[gender]]="men",1,0)</f>
        <v>0</v>
      </c>
      <c r="Y109" s="3">
        <f ca="1">IF(Table1[[#This Row],[gender]]="women",1,0)</f>
        <v>1</v>
      </c>
      <c r="Z109" s="3"/>
      <c r="AA109" s="3"/>
      <c r="AB109" s="3"/>
      <c r="AC109" s="3"/>
      <c r="AD109" s="3"/>
      <c r="AE109" s="3"/>
      <c r="AF109" s="3"/>
      <c r="AG109" s="3"/>
      <c r="AH109" s="3"/>
      <c r="AJ109" s="17"/>
      <c r="AL109" s="7">
        <f ca="1">IF(Table1[[#This Row],[field of work]]="health",1,0)</f>
        <v>0</v>
      </c>
      <c r="AM109">
        <f ca="1">IF(Table1[[#This Row],[field of work]]="general work ",1,0)</f>
        <v>0</v>
      </c>
      <c r="AN109">
        <f ca="1">IF(Table1[[#This Row],[field of work]]="agriculture",1,0)</f>
        <v>0</v>
      </c>
      <c r="AO109">
        <f ca="1">IF(Table1[[#This Row],[field of work]]="teaching",1,0)</f>
        <v>1</v>
      </c>
      <c r="AP109">
        <f ca="1">IF(Table1[[#This Row],[field of work]]="IT",1,0)</f>
        <v>0</v>
      </c>
      <c r="AQ109" s="8">
        <f ca="1">IF(Table1[[#This Row],[field of work]]="construction",1,0)</f>
        <v>0</v>
      </c>
      <c r="AS109" s="7"/>
      <c r="AX109" s="8"/>
      <c r="AZ109" s="7"/>
      <c r="BA109" s="8"/>
      <c r="BB109" s="105">
        <f ca="1">Table1[[#This Row],[Cars Value ]]/Table1[[#This Row],[cars]]</f>
        <v>55272.748441181931</v>
      </c>
      <c r="BC109" s="8"/>
      <c r="BD109" s="7">
        <f ca="1">IF(Table1[Values of debts]&gt;$BE$6,1,0)</f>
        <v>1</v>
      </c>
      <c r="BE109" s="8"/>
      <c r="BF109" s="17"/>
      <c r="BG109" s="20">
        <f ca="1">Table1[[#This Row],[mortage left]]/Table1[[#This Row],[value of house]]</f>
        <v>0.94042970231956691</v>
      </c>
      <c r="BH109">
        <f t="shared" ca="1" si="45"/>
        <v>0</v>
      </c>
      <c r="BI109" s="8"/>
      <c r="BJ109" s="17"/>
      <c r="BL109" s="7">
        <f ca="1">IF(Table1[Area]="Alberta",Table1[income],0)</f>
        <v>0</v>
      </c>
      <c r="BM109">
        <f ca="1">IF(Table1[Area]="Quebec",Table1[income],0)</f>
        <v>0</v>
      </c>
      <c r="BN109">
        <f ca="1">IF(Table1[[#This Row],[Area]]="BC",Table1[[#This Row],[income]],0)</f>
        <v>0</v>
      </c>
      <c r="BO109">
        <f ca="1">IF(Table1[[#This Row],[Area]]="Northwest Ter",Table1[[#This Row],[income]],0)</f>
        <v>0</v>
      </c>
      <c r="BP109">
        <f ca="1">IF(Table1[[#This Row],[Area]]="Newfounland",Table1[[#This Row],[income]],0)</f>
        <v>0</v>
      </c>
      <c r="BQ109">
        <f ca="1">IF(Table1[[#This Row],[Area]]="Manitoba",Table1[[#This Row],[income]],0)</f>
        <v>0</v>
      </c>
      <c r="BR109">
        <f ca="1">IF(Table1[[#This Row],[Area]]="New bruncwick",Table1[[#This Row],[income]],0)</f>
        <v>0</v>
      </c>
      <c r="BS109">
        <f ca="1">IF(Table1[[#This Row],[Area]]="Nunavut",Table1[[#This Row],[income]],0)</f>
        <v>0</v>
      </c>
      <c r="BT109">
        <f ca="1">IF(Table1[[#This Row],[Area]]="Ontario",Table1[[#This Row],[income]],0)</f>
        <v>0</v>
      </c>
      <c r="BU109">
        <f ca="1">IF(Table1[[#This Row],[Area]]="yukon",Table1[[#This Row],[income]],0)</f>
        <v>73178</v>
      </c>
      <c r="BV109">
        <f ca="1">IF(Table1[[#This Row],[Area]]="Prince edward Island",Table1[[#This Row],[income]],0)</f>
        <v>0</v>
      </c>
      <c r="BW109">
        <f ca="1">IF(Table1[[#This Row],[Area]]="Saskatchewan",Table1[[#This Row],[income]],0)</f>
        <v>0</v>
      </c>
      <c r="BX109" s="8">
        <f ca="1">IF(Table1[[#This Row],[Area]]="Nova scotia",Table1[[#This Row],[income]],0)</f>
        <v>0</v>
      </c>
      <c r="BZ109" s="7">
        <f ca="1">IF(Table1[field of work]="health",Table1[income],0)</f>
        <v>0</v>
      </c>
      <c r="CA109">
        <f ca="1">IF(Table1[field of work]="agriculture",Table1[income],0)</f>
        <v>0</v>
      </c>
      <c r="CB109">
        <f ca="1">IF(Table1[[#This Row],[field of work]]="teaching",Table1[[#This Row],[income]],0)</f>
        <v>73178</v>
      </c>
      <c r="CC109">
        <f ca="1">IF(Table1[[#This Row],[field of work]]="IT",Table1[[#This Row],[income]],0)</f>
        <v>0</v>
      </c>
      <c r="CD109">
        <f ca="1">IF(Table1[[#This Row],[field of work]]="construction",Table1[[#This Row],[income]],0)</f>
        <v>0</v>
      </c>
      <c r="CE109" s="8">
        <f ca="1">IF(Table1[[#This Row],[field of work]]="general work ",Table1[[#This Row],[income]],0)</f>
        <v>0</v>
      </c>
      <c r="CH109" s="7">
        <f t="shared" ca="1" si="46"/>
        <v>1</v>
      </c>
      <c r="CI109" s="8"/>
      <c r="CK109" s="7">
        <f ca="1">IF(Table1[[#This Row],[Net worth of person ($)]]&gt;$CM$3,Table1[[#This Row],[age]],0)</f>
        <v>29</v>
      </c>
      <c r="CL109" s="8"/>
    </row>
    <row r="110" spans="2:90" x14ac:dyDescent="0.3">
      <c r="B110">
        <f t="shared" ca="1" si="32"/>
        <v>2</v>
      </c>
      <c r="C110" t="str">
        <f t="shared" ca="1" si="33"/>
        <v>women</v>
      </c>
      <c r="D110">
        <f t="shared" ca="1" si="34"/>
        <v>37</v>
      </c>
      <c r="E110">
        <f t="shared" ca="1" si="35"/>
        <v>5</v>
      </c>
      <c r="F110" t="str">
        <f t="shared" ca="1" si="36"/>
        <v xml:space="preserve">general work </v>
      </c>
      <c r="G110">
        <f t="shared" ca="1" si="37"/>
        <v>3</v>
      </c>
      <c r="H110" t="str">
        <f t="shared" ca="1" si="38"/>
        <v>University</v>
      </c>
      <c r="I110">
        <f t="shared" ca="1" si="39"/>
        <v>1</v>
      </c>
      <c r="J110">
        <f t="shared" ca="1" si="31"/>
        <v>2</v>
      </c>
      <c r="K110">
        <f t="shared" ca="1" si="40"/>
        <v>51168</v>
      </c>
      <c r="L110">
        <f t="shared" ca="1" si="41"/>
        <v>5</v>
      </c>
      <c r="M110" t="str">
        <f t="shared" ca="1" si="42"/>
        <v>Nunavut</v>
      </c>
      <c r="N110">
        <f t="shared" ca="1" si="47"/>
        <v>153504</v>
      </c>
      <c r="O110">
        <f t="shared" ca="1" si="43"/>
        <v>59890.509836802914</v>
      </c>
      <c r="P110">
        <f t="shared" ca="1" si="48"/>
        <v>3771.3694418083619</v>
      </c>
      <c r="Q110">
        <f t="shared" ca="1" si="44"/>
        <v>2019</v>
      </c>
      <c r="R110">
        <f t="shared" ca="1" si="49"/>
        <v>70657.782513262369</v>
      </c>
      <c r="S110">
        <f t="shared" ca="1" si="50"/>
        <v>59089.51450476289</v>
      </c>
      <c r="T110">
        <f t="shared" ca="1" si="51"/>
        <v>216364.88394657127</v>
      </c>
      <c r="U110">
        <f t="shared" ca="1" si="52"/>
        <v>132567.29235006528</v>
      </c>
      <c r="V110">
        <f t="shared" ca="1" si="53"/>
        <v>83797.591596505983</v>
      </c>
      <c r="X110" s="3">
        <f ca="1">IF(Table1[[#This Row],[gender]]="men",1,0)</f>
        <v>0</v>
      </c>
      <c r="Y110" s="3">
        <f ca="1">IF(Table1[[#This Row],[gender]]="women",1,0)</f>
        <v>1</v>
      </c>
      <c r="Z110" s="3"/>
      <c r="AA110" s="3"/>
      <c r="AB110" s="3"/>
      <c r="AC110" s="3"/>
      <c r="AD110" s="3"/>
      <c r="AE110" s="3"/>
      <c r="AF110" s="3"/>
      <c r="AG110" s="3"/>
      <c r="AH110" s="3"/>
      <c r="AJ110" s="17"/>
      <c r="AL110" s="7">
        <f ca="1">IF(Table1[[#This Row],[field of work]]="health",1,0)</f>
        <v>0</v>
      </c>
      <c r="AM110">
        <f ca="1">IF(Table1[[#This Row],[field of work]]="general work ",1,0)</f>
        <v>1</v>
      </c>
      <c r="AN110">
        <f ca="1">IF(Table1[[#This Row],[field of work]]="agriculture",1,0)</f>
        <v>0</v>
      </c>
      <c r="AO110">
        <f ca="1">IF(Table1[[#This Row],[field of work]]="teaching",1,0)</f>
        <v>0</v>
      </c>
      <c r="AP110">
        <f ca="1">IF(Table1[[#This Row],[field of work]]="IT",1,0)</f>
        <v>0</v>
      </c>
      <c r="AQ110" s="8">
        <f ca="1">IF(Table1[[#This Row],[field of work]]="construction",1,0)</f>
        <v>0</v>
      </c>
      <c r="AS110" s="7"/>
      <c r="AX110" s="8"/>
      <c r="AZ110" s="7"/>
      <c r="BA110" s="8"/>
      <c r="BB110" s="105">
        <f ca="1">Table1[[#This Row],[Cars Value ]]/Table1[[#This Row],[cars]]</f>
        <v>1885.6847209041809</v>
      </c>
      <c r="BC110" s="8"/>
      <c r="BD110" s="7">
        <f ca="1">IF(Table1[Values of debts]&gt;$BE$6,1,0)</f>
        <v>1</v>
      </c>
      <c r="BE110" s="8"/>
      <c r="BF110" s="17"/>
      <c r="BG110" s="20">
        <f ca="1">Table1[[#This Row],[mortage left]]/Table1[[#This Row],[value of house]]</f>
        <v>0.39015602092976676</v>
      </c>
      <c r="BH110">
        <f t="shared" ca="1" si="45"/>
        <v>1</v>
      </c>
      <c r="BI110" s="8"/>
      <c r="BJ110" s="17"/>
      <c r="BL110" s="7">
        <f ca="1">IF(Table1[Area]="Alberta",Table1[income],0)</f>
        <v>0</v>
      </c>
      <c r="BM110">
        <f ca="1">IF(Table1[Area]="Quebec",Table1[income],0)</f>
        <v>0</v>
      </c>
      <c r="BN110">
        <f ca="1">IF(Table1[[#This Row],[Area]]="BC",Table1[[#This Row],[income]],0)</f>
        <v>0</v>
      </c>
      <c r="BO110">
        <f ca="1">IF(Table1[[#This Row],[Area]]="Northwest Ter",Table1[[#This Row],[income]],0)</f>
        <v>0</v>
      </c>
      <c r="BP110">
        <f ca="1">IF(Table1[[#This Row],[Area]]="Newfounland",Table1[[#This Row],[income]],0)</f>
        <v>0</v>
      </c>
      <c r="BQ110">
        <f ca="1">IF(Table1[[#This Row],[Area]]="Manitoba",Table1[[#This Row],[income]],0)</f>
        <v>0</v>
      </c>
      <c r="BR110">
        <f ca="1">IF(Table1[[#This Row],[Area]]="New bruncwick",Table1[[#This Row],[income]],0)</f>
        <v>0</v>
      </c>
      <c r="BS110">
        <f ca="1">IF(Table1[[#This Row],[Area]]="Nunavut",Table1[[#This Row],[income]],0)</f>
        <v>51168</v>
      </c>
      <c r="BT110">
        <f ca="1">IF(Table1[[#This Row],[Area]]="Ontario",Table1[[#This Row],[income]],0)</f>
        <v>0</v>
      </c>
      <c r="BU110">
        <f ca="1">IF(Table1[[#This Row],[Area]]="yukon",Table1[[#This Row],[income]],0)</f>
        <v>0</v>
      </c>
      <c r="BV110">
        <f ca="1">IF(Table1[[#This Row],[Area]]="Prince edward Island",Table1[[#This Row],[income]],0)</f>
        <v>0</v>
      </c>
      <c r="BW110">
        <f ca="1">IF(Table1[[#This Row],[Area]]="Saskatchewan",Table1[[#This Row],[income]],0)</f>
        <v>0</v>
      </c>
      <c r="BX110" s="8">
        <f ca="1">IF(Table1[[#This Row],[Area]]="Nova scotia",Table1[[#This Row],[income]],0)</f>
        <v>0</v>
      </c>
      <c r="BZ110" s="7">
        <f ca="1">IF(Table1[field of work]="health",Table1[income],0)</f>
        <v>0</v>
      </c>
      <c r="CA110">
        <f ca="1">IF(Table1[field of work]="agriculture",Table1[income],0)</f>
        <v>0</v>
      </c>
      <c r="CB110">
        <f ca="1">IF(Table1[[#This Row],[field of work]]="teaching",Table1[[#This Row],[income]],0)</f>
        <v>0</v>
      </c>
      <c r="CC110">
        <f ca="1">IF(Table1[[#This Row],[field of work]]="IT",Table1[[#This Row],[income]],0)</f>
        <v>0</v>
      </c>
      <c r="CD110">
        <f ca="1">IF(Table1[[#This Row],[field of work]]="construction",Table1[[#This Row],[income]],0)</f>
        <v>0</v>
      </c>
      <c r="CE110" s="8">
        <f ca="1">IF(Table1[[#This Row],[field of work]]="general work ",Table1[[#This Row],[income]],0)</f>
        <v>51168</v>
      </c>
      <c r="CH110" s="7">
        <f t="shared" ca="1" si="46"/>
        <v>1</v>
      </c>
      <c r="CI110" s="8"/>
      <c r="CK110" s="7">
        <f ca="1">IF(Table1[[#This Row],[Net worth of person ($)]]&gt;$CM$3,Table1[[#This Row],[age]],0)</f>
        <v>37</v>
      </c>
      <c r="CL110" s="8"/>
    </row>
    <row r="111" spans="2:90" x14ac:dyDescent="0.3">
      <c r="B111">
        <f t="shared" ca="1" si="32"/>
        <v>1</v>
      </c>
      <c r="C111" t="str">
        <f t="shared" ca="1" si="33"/>
        <v>men</v>
      </c>
      <c r="D111">
        <f t="shared" ca="1" si="34"/>
        <v>38</v>
      </c>
      <c r="E111">
        <f t="shared" ca="1" si="35"/>
        <v>6</v>
      </c>
      <c r="F111" t="str">
        <f t="shared" ca="1" si="36"/>
        <v>agriculture</v>
      </c>
      <c r="G111">
        <f t="shared" ca="1" si="37"/>
        <v>2</v>
      </c>
      <c r="H111" t="str">
        <f t="shared" ca="1" si="38"/>
        <v>college</v>
      </c>
      <c r="I111">
        <f t="shared" ca="1" si="39"/>
        <v>3</v>
      </c>
      <c r="J111">
        <f t="shared" ca="1" si="31"/>
        <v>1</v>
      </c>
      <c r="K111">
        <f t="shared" ca="1" si="40"/>
        <v>37106</v>
      </c>
      <c r="L111">
        <f t="shared" ca="1" si="41"/>
        <v>1</v>
      </c>
      <c r="M111" t="str">
        <f t="shared" ca="1" si="42"/>
        <v>yukon</v>
      </c>
      <c r="N111">
        <f t="shared" ca="1" si="47"/>
        <v>222636</v>
      </c>
      <c r="O111">
        <f t="shared" ca="1" si="43"/>
        <v>219401.49211694321</v>
      </c>
      <c r="P111">
        <f t="shared" ca="1" si="48"/>
        <v>33343.19463571941</v>
      </c>
      <c r="Q111">
        <f t="shared" ca="1" si="44"/>
        <v>21151</v>
      </c>
      <c r="R111">
        <f t="shared" ca="1" si="49"/>
        <v>64051.520589234751</v>
      </c>
      <c r="S111">
        <f t="shared" ca="1" si="50"/>
        <v>37407.374895623761</v>
      </c>
      <c r="T111">
        <f t="shared" ca="1" si="51"/>
        <v>293386.56953134318</v>
      </c>
      <c r="U111">
        <f t="shared" ca="1" si="52"/>
        <v>304604.01270617795</v>
      </c>
      <c r="V111">
        <f t="shared" ca="1" si="53"/>
        <v>-11217.443174834771</v>
      </c>
      <c r="X111" s="3">
        <f ca="1">IF(Table1[[#This Row],[gender]]="men",1,0)</f>
        <v>1</v>
      </c>
      <c r="Y111" s="3">
        <f ca="1">IF(Table1[[#This Row],[gender]]="women",1,0)</f>
        <v>0</v>
      </c>
      <c r="Z111" s="3"/>
      <c r="AA111" s="3"/>
      <c r="AB111" s="3"/>
      <c r="AC111" s="3"/>
      <c r="AD111" s="3"/>
      <c r="AE111" s="3"/>
      <c r="AF111" s="3"/>
      <c r="AG111" s="3"/>
      <c r="AH111" s="3"/>
      <c r="AJ111" s="17"/>
      <c r="AL111" s="7">
        <f ca="1">IF(Table1[[#This Row],[field of work]]="health",1,0)</f>
        <v>0</v>
      </c>
      <c r="AM111">
        <f ca="1">IF(Table1[[#This Row],[field of work]]="general work ",1,0)</f>
        <v>0</v>
      </c>
      <c r="AN111">
        <f ca="1">IF(Table1[[#This Row],[field of work]]="agriculture",1,0)</f>
        <v>1</v>
      </c>
      <c r="AO111">
        <f ca="1">IF(Table1[[#This Row],[field of work]]="teaching",1,0)</f>
        <v>0</v>
      </c>
      <c r="AP111">
        <f ca="1">IF(Table1[[#This Row],[field of work]]="IT",1,0)</f>
        <v>0</v>
      </c>
      <c r="AQ111" s="8">
        <f ca="1">IF(Table1[[#This Row],[field of work]]="construction",1,0)</f>
        <v>0</v>
      </c>
      <c r="AS111" s="7"/>
      <c r="AX111" s="8"/>
      <c r="AZ111" s="7"/>
      <c r="BA111" s="8"/>
      <c r="BB111" s="105">
        <f ca="1">Table1[[#This Row],[Cars Value ]]/Table1[[#This Row],[cars]]</f>
        <v>33343.19463571941</v>
      </c>
      <c r="BC111" s="8"/>
      <c r="BD111" s="7">
        <f ca="1">IF(Table1[Values of debts]&gt;$BE$6,1,0)</f>
        <v>1</v>
      </c>
      <c r="BE111" s="8"/>
      <c r="BF111" s="17"/>
      <c r="BG111" s="20">
        <f ca="1">Table1[[#This Row],[mortage left]]/Table1[[#This Row],[value of house]]</f>
        <v>0.98547176609777043</v>
      </c>
      <c r="BH111">
        <f t="shared" ca="1" si="45"/>
        <v>0</v>
      </c>
      <c r="BI111" s="8"/>
      <c r="BJ111" s="17"/>
      <c r="BL111" s="7">
        <f ca="1">IF(Table1[Area]="Alberta",Table1[income],0)</f>
        <v>0</v>
      </c>
      <c r="BM111">
        <f ca="1">IF(Table1[Area]="Quebec",Table1[income],0)</f>
        <v>0</v>
      </c>
      <c r="BN111">
        <f ca="1">IF(Table1[[#This Row],[Area]]="BC",Table1[[#This Row],[income]],0)</f>
        <v>0</v>
      </c>
      <c r="BO111">
        <f ca="1">IF(Table1[[#This Row],[Area]]="Northwest Ter",Table1[[#This Row],[income]],0)</f>
        <v>0</v>
      </c>
      <c r="BP111">
        <f ca="1">IF(Table1[[#This Row],[Area]]="Newfounland",Table1[[#This Row],[income]],0)</f>
        <v>0</v>
      </c>
      <c r="BQ111">
        <f ca="1">IF(Table1[[#This Row],[Area]]="Manitoba",Table1[[#This Row],[income]],0)</f>
        <v>0</v>
      </c>
      <c r="BR111">
        <f ca="1">IF(Table1[[#This Row],[Area]]="New bruncwick",Table1[[#This Row],[income]],0)</f>
        <v>0</v>
      </c>
      <c r="BS111">
        <f ca="1">IF(Table1[[#This Row],[Area]]="Nunavut",Table1[[#This Row],[income]],0)</f>
        <v>0</v>
      </c>
      <c r="BT111">
        <f ca="1">IF(Table1[[#This Row],[Area]]="Ontario",Table1[[#This Row],[income]],0)</f>
        <v>0</v>
      </c>
      <c r="BU111">
        <f ca="1">IF(Table1[[#This Row],[Area]]="yukon",Table1[[#This Row],[income]],0)</f>
        <v>37106</v>
      </c>
      <c r="BV111">
        <f ca="1">IF(Table1[[#This Row],[Area]]="Prince edward Island",Table1[[#This Row],[income]],0)</f>
        <v>0</v>
      </c>
      <c r="BW111">
        <f ca="1">IF(Table1[[#This Row],[Area]]="Saskatchewan",Table1[[#This Row],[income]],0)</f>
        <v>0</v>
      </c>
      <c r="BX111" s="8">
        <f ca="1">IF(Table1[[#This Row],[Area]]="Nova scotia",Table1[[#This Row],[income]],0)</f>
        <v>0</v>
      </c>
      <c r="BZ111" s="7">
        <f ca="1">IF(Table1[field of work]="health",Table1[income],0)</f>
        <v>0</v>
      </c>
      <c r="CA111">
        <f ca="1">IF(Table1[field of work]="agriculture",Table1[income],0)</f>
        <v>37106</v>
      </c>
      <c r="CB111">
        <f ca="1">IF(Table1[[#This Row],[field of work]]="teaching",Table1[[#This Row],[income]],0)</f>
        <v>0</v>
      </c>
      <c r="CC111">
        <f ca="1">IF(Table1[[#This Row],[field of work]]="IT",Table1[[#This Row],[income]],0)</f>
        <v>0</v>
      </c>
      <c r="CD111">
        <f ca="1">IF(Table1[[#This Row],[field of work]]="construction",Table1[[#This Row],[income]],0)</f>
        <v>0</v>
      </c>
      <c r="CE111" s="8">
        <f ca="1">IF(Table1[[#This Row],[field of work]]="general work ",Table1[[#This Row],[income]],0)</f>
        <v>0</v>
      </c>
      <c r="CH111" s="7">
        <f t="shared" ca="1" si="46"/>
        <v>1</v>
      </c>
      <c r="CI111" s="8"/>
      <c r="CK111" s="7">
        <f ca="1">IF(Table1[[#This Row],[Net worth of person ($)]]&gt;$CM$3,Table1[[#This Row],[age]],0)</f>
        <v>0</v>
      </c>
      <c r="CL111" s="8"/>
    </row>
    <row r="112" spans="2:90" x14ac:dyDescent="0.3">
      <c r="B112">
        <f t="shared" ca="1" si="32"/>
        <v>2</v>
      </c>
      <c r="C112" t="str">
        <f t="shared" ca="1" si="33"/>
        <v>women</v>
      </c>
      <c r="D112">
        <f t="shared" ca="1" si="34"/>
        <v>32</v>
      </c>
      <c r="E112">
        <f t="shared" ca="1" si="35"/>
        <v>2</v>
      </c>
      <c r="F112" t="str">
        <f t="shared" ca="1" si="36"/>
        <v>construction</v>
      </c>
      <c r="G112">
        <f t="shared" ca="1" si="37"/>
        <v>2</v>
      </c>
      <c r="H112" t="str">
        <f t="shared" ca="1" si="38"/>
        <v>college</v>
      </c>
      <c r="I112">
        <f t="shared" ca="1" si="39"/>
        <v>4</v>
      </c>
      <c r="J112">
        <f t="shared" ca="1" si="31"/>
        <v>2</v>
      </c>
      <c r="K112">
        <f t="shared" ca="1" si="40"/>
        <v>30419</v>
      </c>
      <c r="L112">
        <f t="shared" ca="1" si="41"/>
        <v>13</v>
      </c>
      <c r="M112" t="str">
        <f t="shared" ca="1" si="42"/>
        <v>Nova scotia</v>
      </c>
      <c r="N112">
        <f t="shared" ca="1" si="47"/>
        <v>121676</v>
      </c>
      <c r="O112">
        <f t="shared" ca="1" si="43"/>
        <v>72129.791490666132</v>
      </c>
      <c r="P112">
        <f t="shared" ca="1" si="48"/>
        <v>18558.728670375029</v>
      </c>
      <c r="Q112">
        <f t="shared" ca="1" si="44"/>
        <v>5730</v>
      </c>
      <c r="R112">
        <f t="shared" ca="1" si="49"/>
        <v>17880.214030322546</v>
      </c>
      <c r="S112">
        <f t="shared" ca="1" si="50"/>
        <v>31659.970879990899</v>
      </c>
      <c r="T112">
        <f t="shared" ca="1" si="51"/>
        <v>171894.69955036591</v>
      </c>
      <c r="U112">
        <f t="shared" ca="1" si="52"/>
        <v>95740.005520988678</v>
      </c>
      <c r="V112">
        <f t="shared" ca="1" si="53"/>
        <v>76154.694029377235</v>
      </c>
      <c r="X112" s="3">
        <f ca="1">IF(Table1[[#This Row],[gender]]="men",1,0)</f>
        <v>0</v>
      </c>
      <c r="Y112" s="3">
        <f ca="1">IF(Table1[[#This Row],[gender]]="women",1,0)</f>
        <v>1</v>
      </c>
      <c r="Z112" s="3"/>
      <c r="AA112" s="3"/>
      <c r="AB112" s="3"/>
      <c r="AC112" s="3"/>
      <c r="AD112" s="3"/>
      <c r="AE112" s="3"/>
      <c r="AF112" s="3"/>
      <c r="AG112" s="3"/>
      <c r="AH112" s="3"/>
      <c r="AJ112" s="17"/>
      <c r="AL112" s="7">
        <f ca="1">IF(Table1[[#This Row],[field of work]]="health",1,0)</f>
        <v>0</v>
      </c>
      <c r="AM112">
        <f ca="1">IF(Table1[[#This Row],[field of work]]="general work ",1,0)</f>
        <v>0</v>
      </c>
      <c r="AN112">
        <f ca="1">IF(Table1[[#This Row],[field of work]]="agriculture",1,0)</f>
        <v>0</v>
      </c>
      <c r="AO112">
        <f ca="1">IF(Table1[[#This Row],[field of work]]="teaching",1,0)</f>
        <v>0</v>
      </c>
      <c r="AP112">
        <f ca="1">IF(Table1[[#This Row],[field of work]]="IT",1,0)</f>
        <v>0</v>
      </c>
      <c r="AQ112" s="8">
        <f ca="1">IF(Table1[[#This Row],[field of work]]="construction",1,0)</f>
        <v>1</v>
      </c>
      <c r="AS112" s="7"/>
      <c r="AX112" s="8"/>
      <c r="AZ112" s="7"/>
      <c r="BA112" s="8"/>
      <c r="BB112" s="105">
        <f ca="1">Table1[[#This Row],[Cars Value ]]/Table1[[#This Row],[cars]]</f>
        <v>9279.3643351875144</v>
      </c>
      <c r="BC112" s="8"/>
      <c r="BD112" s="7">
        <f ca="1">IF(Table1[Values of debts]&gt;$BE$6,1,0)</f>
        <v>0</v>
      </c>
      <c r="BE112" s="8"/>
      <c r="BF112" s="17"/>
      <c r="BG112" s="20">
        <f ca="1">Table1[[#This Row],[mortage left]]/Table1[[#This Row],[value of house]]</f>
        <v>0.59280212606155802</v>
      </c>
      <c r="BH112">
        <f t="shared" ca="1" si="45"/>
        <v>0</v>
      </c>
      <c r="BI112" s="8"/>
      <c r="BJ112" s="17"/>
      <c r="BL112" s="7">
        <f ca="1">IF(Table1[Area]="Alberta",Table1[income],0)</f>
        <v>0</v>
      </c>
      <c r="BM112">
        <f ca="1">IF(Table1[Area]="Quebec",Table1[income],0)</f>
        <v>0</v>
      </c>
      <c r="BN112">
        <f ca="1">IF(Table1[[#This Row],[Area]]="BC",Table1[[#This Row],[income]],0)</f>
        <v>0</v>
      </c>
      <c r="BO112">
        <f ca="1">IF(Table1[[#This Row],[Area]]="Northwest Ter",Table1[[#This Row],[income]],0)</f>
        <v>0</v>
      </c>
      <c r="BP112">
        <f ca="1">IF(Table1[[#This Row],[Area]]="Newfounland",Table1[[#This Row],[income]],0)</f>
        <v>0</v>
      </c>
      <c r="BQ112">
        <f ca="1">IF(Table1[[#This Row],[Area]]="Manitoba",Table1[[#This Row],[income]],0)</f>
        <v>0</v>
      </c>
      <c r="BR112">
        <f ca="1">IF(Table1[[#This Row],[Area]]="New bruncwick",Table1[[#This Row],[income]],0)</f>
        <v>0</v>
      </c>
      <c r="BS112">
        <f ca="1">IF(Table1[[#This Row],[Area]]="Nunavut",Table1[[#This Row],[income]],0)</f>
        <v>0</v>
      </c>
      <c r="BT112">
        <f ca="1">IF(Table1[[#This Row],[Area]]="Ontario",Table1[[#This Row],[income]],0)</f>
        <v>0</v>
      </c>
      <c r="BU112">
        <f ca="1">IF(Table1[[#This Row],[Area]]="yukon",Table1[[#This Row],[income]],0)</f>
        <v>0</v>
      </c>
      <c r="BV112">
        <f ca="1">IF(Table1[[#This Row],[Area]]="Prince edward Island",Table1[[#This Row],[income]],0)</f>
        <v>0</v>
      </c>
      <c r="BW112">
        <f ca="1">IF(Table1[[#This Row],[Area]]="Saskatchewan",Table1[[#This Row],[income]],0)</f>
        <v>0</v>
      </c>
      <c r="BX112" s="8">
        <f ca="1">IF(Table1[[#This Row],[Area]]="Nova scotia",Table1[[#This Row],[income]],0)</f>
        <v>30419</v>
      </c>
      <c r="BZ112" s="7">
        <f ca="1">IF(Table1[field of work]="health",Table1[income],0)</f>
        <v>0</v>
      </c>
      <c r="CA112">
        <f ca="1">IF(Table1[field of work]="agriculture",Table1[income],0)</f>
        <v>0</v>
      </c>
      <c r="CB112">
        <f ca="1">IF(Table1[[#This Row],[field of work]]="teaching",Table1[[#This Row],[income]],0)</f>
        <v>0</v>
      </c>
      <c r="CC112">
        <f ca="1">IF(Table1[[#This Row],[field of work]]="IT",Table1[[#This Row],[income]],0)</f>
        <v>0</v>
      </c>
      <c r="CD112">
        <f ca="1">IF(Table1[[#This Row],[field of work]]="construction",Table1[[#This Row],[income]],0)</f>
        <v>30419</v>
      </c>
      <c r="CE112" s="8">
        <f ca="1">IF(Table1[[#This Row],[field of work]]="general work ",Table1[[#This Row],[income]],0)</f>
        <v>0</v>
      </c>
      <c r="CH112" s="7">
        <f t="shared" ca="1" si="46"/>
        <v>1</v>
      </c>
      <c r="CI112" s="8"/>
      <c r="CK112" s="7">
        <f ca="1">IF(Table1[[#This Row],[Net worth of person ($)]]&gt;$CM$3,Table1[[#This Row],[age]],0)</f>
        <v>32</v>
      </c>
      <c r="CL112" s="8"/>
    </row>
    <row r="113" spans="2:90" x14ac:dyDescent="0.3">
      <c r="B113">
        <f t="shared" ca="1" si="32"/>
        <v>1</v>
      </c>
      <c r="C113" t="str">
        <f t="shared" ca="1" si="33"/>
        <v>men</v>
      </c>
      <c r="D113">
        <f t="shared" ca="1" si="34"/>
        <v>39</v>
      </c>
      <c r="E113">
        <f t="shared" ca="1" si="35"/>
        <v>3</v>
      </c>
      <c r="F113" t="str">
        <f t="shared" ca="1" si="36"/>
        <v>teaching</v>
      </c>
      <c r="G113">
        <f t="shared" ca="1" si="37"/>
        <v>3</v>
      </c>
      <c r="H113" t="str">
        <f t="shared" ca="1" si="38"/>
        <v>University</v>
      </c>
      <c r="I113">
        <f t="shared" ca="1" si="39"/>
        <v>2</v>
      </c>
      <c r="J113">
        <f t="shared" ca="1" si="31"/>
        <v>1</v>
      </c>
      <c r="K113">
        <f t="shared" ca="1" si="40"/>
        <v>69776</v>
      </c>
      <c r="L113">
        <f t="shared" ca="1" si="41"/>
        <v>11</v>
      </c>
      <c r="M113" t="str">
        <f t="shared" ca="1" si="42"/>
        <v>Newfounland</v>
      </c>
      <c r="N113">
        <f t="shared" ca="1" si="47"/>
        <v>348880</v>
      </c>
      <c r="O113">
        <f t="shared" ca="1" si="43"/>
        <v>308390.79676107352</v>
      </c>
      <c r="P113">
        <f t="shared" ca="1" si="48"/>
        <v>66854.55100099105</v>
      </c>
      <c r="Q113">
        <f t="shared" ca="1" si="44"/>
        <v>11491</v>
      </c>
      <c r="R113">
        <f t="shared" ca="1" si="49"/>
        <v>107095.56346918471</v>
      </c>
      <c r="S113">
        <f t="shared" ca="1" si="50"/>
        <v>37155.502722272315</v>
      </c>
      <c r="T113">
        <f t="shared" ca="1" si="51"/>
        <v>452890.05372326332</v>
      </c>
      <c r="U113">
        <f t="shared" ca="1" si="52"/>
        <v>426977.3602302582</v>
      </c>
      <c r="V113">
        <f t="shared" ca="1" si="53"/>
        <v>25912.693493005121</v>
      </c>
      <c r="X113" s="3">
        <f ca="1">IF(Table1[[#This Row],[gender]]="men",1,0)</f>
        <v>1</v>
      </c>
      <c r="Y113" s="3">
        <f ca="1">IF(Table1[[#This Row],[gender]]="women",1,0)</f>
        <v>0</v>
      </c>
      <c r="Z113" s="3"/>
      <c r="AA113" s="3"/>
      <c r="AB113" s="3"/>
      <c r="AC113" s="3"/>
      <c r="AD113" s="3"/>
      <c r="AE113" s="3"/>
      <c r="AF113" s="3"/>
      <c r="AG113" s="3"/>
      <c r="AH113" s="3"/>
      <c r="AJ113" s="17"/>
      <c r="AL113" s="7">
        <f ca="1">IF(Table1[[#This Row],[field of work]]="health",1,0)</f>
        <v>0</v>
      </c>
      <c r="AM113">
        <f ca="1">IF(Table1[[#This Row],[field of work]]="general work ",1,0)</f>
        <v>0</v>
      </c>
      <c r="AN113">
        <f ca="1">IF(Table1[[#This Row],[field of work]]="agriculture",1,0)</f>
        <v>0</v>
      </c>
      <c r="AO113">
        <f ca="1">IF(Table1[[#This Row],[field of work]]="teaching",1,0)</f>
        <v>1</v>
      </c>
      <c r="AP113">
        <f ca="1">IF(Table1[[#This Row],[field of work]]="IT",1,0)</f>
        <v>0</v>
      </c>
      <c r="AQ113" s="8">
        <f ca="1">IF(Table1[[#This Row],[field of work]]="construction",1,0)</f>
        <v>0</v>
      </c>
      <c r="AS113" s="7"/>
      <c r="AX113" s="8"/>
      <c r="AZ113" s="7"/>
      <c r="BA113" s="8"/>
      <c r="BB113" s="105">
        <f ca="1">Table1[[#This Row],[Cars Value ]]/Table1[[#This Row],[cars]]</f>
        <v>66854.55100099105</v>
      </c>
      <c r="BC113" s="8"/>
      <c r="BD113" s="7">
        <f ca="1">IF(Table1[Values of debts]&gt;$BE$6,1,0)</f>
        <v>1</v>
      </c>
      <c r="BE113" s="8"/>
      <c r="BF113" s="17"/>
      <c r="BG113" s="20">
        <f ca="1">Table1[[#This Row],[mortage left]]/Table1[[#This Row],[value of house]]</f>
        <v>0.88394518677216671</v>
      </c>
      <c r="BH113">
        <f t="shared" ca="1" si="45"/>
        <v>0</v>
      </c>
      <c r="BI113" s="8"/>
      <c r="BJ113" s="17"/>
      <c r="BL113" s="7">
        <f ca="1">IF(Table1[Area]="Alberta",Table1[income],0)</f>
        <v>0</v>
      </c>
      <c r="BM113">
        <f ca="1">IF(Table1[Area]="Quebec",Table1[income],0)</f>
        <v>0</v>
      </c>
      <c r="BN113">
        <f ca="1">IF(Table1[[#This Row],[Area]]="BC",Table1[[#This Row],[income]],0)</f>
        <v>0</v>
      </c>
      <c r="BO113">
        <f ca="1">IF(Table1[[#This Row],[Area]]="Northwest Ter",Table1[[#This Row],[income]],0)</f>
        <v>0</v>
      </c>
      <c r="BP113">
        <f ca="1">IF(Table1[[#This Row],[Area]]="Newfounland",Table1[[#This Row],[income]],0)</f>
        <v>69776</v>
      </c>
      <c r="BQ113">
        <f ca="1">IF(Table1[[#This Row],[Area]]="Manitoba",Table1[[#This Row],[income]],0)</f>
        <v>0</v>
      </c>
      <c r="BR113">
        <f ca="1">IF(Table1[[#This Row],[Area]]="New bruncwick",Table1[[#This Row],[income]],0)</f>
        <v>0</v>
      </c>
      <c r="BS113">
        <f ca="1">IF(Table1[[#This Row],[Area]]="Nunavut",Table1[[#This Row],[income]],0)</f>
        <v>0</v>
      </c>
      <c r="BT113">
        <f ca="1">IF(Table1[[#This Row],[Area]]="Ontario",Table1[[#This Row],[income]],0)</f>
        <v>0</v>
      </c>
      <c r="BU113">
        <f ca="1">IF(Table1[[#This Row],[Area]]="yukon",Table1[[#This Row],[income]],0)</f>
        <v>0</v>
      </c>
      <c r="BV113">
        <f ca="1">IF(Table1[[#This Row],[Area]]="Prince edward Island",Table1[[#This Row],[income]],0)</f>
        <v>0</v>
      </c>
      <c r="BW113">
        <f ca="1">IF(Table1[[#This Row],[Area]]="Saskatchewan",Table1[[#This Row],[income]],0)</f>
        <v>0</v>
      </c>
      <c r="BX113" s="8">
        <f ca="1">IF(Table1[[#This Row],[Area]]="Nova scotia",Table1[[#This Row],[income]],0)</f>
        <v>0</v>
      </c>
      <c r="BZ113" s="7">
        <f ca="1">IF(Table1[field of work]="health",Table1[income],0)</f>
        <v>0</v>
      </c>
      <c r="CA113">
        <f ca="1">IF(Table1[field of work]="agriculture",Table1[income],0)</f>
        <v>0</v>
      </c>
      <c r="CB113">
        <f ca="1">IF(Table1[[#This Row],[field of work]]="teaching",Table1[[#This Row],[income]],0)</f>
        <v>69776</v>
      </c>
      <c r="CC113">
        <f ca="1">IF(Table1[[#This Row],[field of work]]="IT",Table1[[#This Row],[income]],0)</f>
        <v>0</v>
      </c>
      <c r="CD113">
        <f ca="1">IF(Table1[[#This Row],[field of work]]="construction",Table1[[#This Row],[income]],0)</f>
        <v>0</v>
      </c>
      <c r="CE113" s="8">
        <f ca="1">IF(Table1[[#This Row],[field of work]]="general work ",Table1[[#This Row],[income]],0)</f>
        <v>0</v>
      </c>
      <c r="CH113" s="7">
        <f t="shared" ca="1" si="46"/>
        <v>1</v>
      </c>
      <c r="CI113" s="8"/>
      <c r="CK113" s="7">
        <f ca="1">IF(Table1[[#This Row],[Net worth of person ($)]]&gt;$CM$3,Table1[[#This Row],[age]],0)</f>
        <v>39</v>
      </c>
      <c r="CL113" s="8"/>
    </row>
    <row r="114" spans="2:90" x14ac:dyDescent="0.3">
      <c r="B114">
        <f t="shared" ca="1" si="32"/>
        <v>1</v>
      </c>
      <c r="C114" t="str">
        <f t="shared" ca="1" si="33"/>
        <v>men</v>
      </c>
      <c r="D114">
        <f t="shared" ca="1" si="34"/>
        <v>42</v>
      </c>
      <c r="E114">
        <f t="shared" ca="1" si="35"/>
        <v>4</v>
      </c>
      <c r="F114" t="str">
        <f t="shared" ca="1" si="36"/>
        <v>IT</v>
      </c>
      <c r="G114">
        <f t="shared" ca="1" si="37"/>
        <v>4</v>
      </c>
      <c r="H114" t="str">
        <f t="shared" ca="1" si="38"/>
        <v>technical</v>
      </c>
      <c r="I114">
        <f t="shared" ca="1" si="39"/>
        <v>1</v>
      </c>
      <c r="J114">
        <f t="shared" ca="1" si="31"/>
        <v>2</v>
      </c>
      <c r="K114">
        <f t="shared" ca="1" si="40"/>
        <v>30852</v>
      </c>
      <c r="L114">
        <f t="shared" ca="1" si="41"/>
        <v>14</v>
      </c>
      <c r="M114" t="str">
        <f t="shared" ca="1" si="42"/>
        <v>Prince edward island</v>
      </c>
      <c r="N114">
        <f t="shared" ca="1" si="47"/>
        <v>123408</v>
      </c>
      <c r="O114">
        <f t="shared" ca="1" si="43"/>
        <v>90552.620936279622</v>
      </c>
      <c r="P114">
        <f t="shared" ca="1" si="48"/>
        <v>31564.61477482874</v>
      </c>
      <c r="Q114">
        <f t="shared" ca="1" si="44"/>
        <v>19613</v>
      </c>
      <c r="R114">
        <f t="shared" ca="1" si="49"/>
        <v>58229.203864316281</v>
      </c>
      <c r="S114">
        <f t="shared" ca="1" si="50"/>
        <v>17514.481266062034</v>
      </c>
      <c r="T114">
        <f t="shared" ca="1" si="51"/>
        <v>172487.09604089078</v>
      </c>
      <c r="U114">
        <f t="shared" ca="1" si="52"/>
        <v>168394.8248005959</v>
      </c>
      <c r="V114">
        <f t="shared" ca="1" si="53"/>
        <v>4092.2712402948819</v>
      </c>
      <c r="X114" s="3">
        <f ca="1">IF(Table1[[#This Row],[gender]]="men",1,0)</f>
        <v>1</v>
      </c>
      <c r="Y114" s="3">
        <f ca="1">IF(Table1[[#This Row],[gender]]="women",1,0)</f>
        <v>0</v>
      </c>
      <c r="Z114" s="3"/>
      <c r="AA114" s="3"/>
      <c r="AB114" s="3"/>
      <c r="AC114" s="3"/>
      <c r="AD114" s="3"/>
      <c r="AE114" s="3"/>
      <c r="AF114" s="3"/>
      <c r="AG114" s="3"/>
      <c r="AH114" s="3"/>
      <c r="AJ114" s="17"/>
      <c r="AL114" s="7">
        <f ca="1">IF(Table1[[#This Row],[field of work]]="health",1,0)</f>
        <v>0</v>
      </c>
      <c r="AM114">
        <f ca="1">IF(Table1[[#This Row],[field of work]]="general work ",1,0)</f>
        <v>0</v>
      </c>
      <c r="AN114">
        <f ca="1">IF(Table1[[#This Row],[field of work]]="agriculture",1,0)</f>
        <v>0</v>
      </c>
      <c r="AO114">
        <f ca="1">IF(Table1[[#This Row],[field of work]]="teaching",1,0)</f>
        <v>0</v>
      </c>
      <c r="AP114">
        <f ca="1">IF(Table1[[#This Row],[field of work]]="IT",1,0)</f>
        <v>1</v>
      </c>
      <c r="AQ114" s="8">
        <f ca="1">IF(Table1[[#This Row],[field of work]]="construction",1,0)</f>
        <v>0</v>
      </c>
      <c r="AS114" s="7"/>
      <c r="AX114" s="8"/>
      <c r="AZ114" s="7"/>
      <c r="BA114" s="8"/>
      <c r="BB114" s="105">
        <f ca="1">Table1[[#This Row],[Cars Value ]]/Table1[[#This Row],[cars]]</f>
        <v>15782.30738741437</v>
      </c>
      <c r="BC114" s="8"/>
      <c r="BD114" s="7">
        <f ca="1">IF(Table1[Values of debts]&gt;$BE$6,1,0)</f>
        <v>1</v>
      </c>
      <c r="BE114" s="8"/>
      <c r="BF114" s="17"/>
      <c r="BG114" s="20">
        <f ca="1">Table1[[#This Row],[mortage left]]/Table1[[#This Row],[value of house]]</f>
        <v>0.73376621399163444</v>
      </c>
      <c r="BH114">
        <f t="shared" ca="1" si="45"/>
        <v>0</v>
      </c>
      <c r="BI114" s="8"/>
      <c r="BJ114" s="17"/>
      <c r="BL114" s="7">
        <f ca="1">IF(Table1[Area]="Alberta",Table1[income],0)</f>
        <v>0</v>
      </c>
      <c r="BM114">
        <f ca="1">IF(Table1[Area]="Quebec",Table1[income],0)</f>
        <v>0</v>
      </c>
      <c r="BN114">
        <f ca="1">IF(Table1[[#This Row],[Area]]="BC",Table1[[#This Row],[income]],0)</f>
        <v>0</v>
      </c>
      <c r="BO114">
        <f ca="1">IF(Table1[[#This Row],[Area]]="Northwest Ter",Table1[[#This Row],[income]],0)</f>
        <v>0</v>
      </c>
      <c r="BP114">
        <f ca="1">IF(Table1[[#This Row],[Area]]="Newfounland",Table1[[#This Row],[income]],0)</f>
        <v>0</v>
      </c>
      <c r="BQ114">
        <f ca="1">IF(Table1[[#This Row],[Area]]="Manitoba",Table1[[#This Row],[income]],0)</f>
        <v>0</v>
      </c>
      <c r="BR114">
        <f ca="1">IF(Table1[[#This Row],[Area]]="New bruncwick",Table1[[#This Row],[income]],0)</f>
        <v>0</v>
      </c>
      <c r="BS114">
        <f ca="1">IF(Table1[[#This Row],[Area]]="Nunavut",Table1[[#This Row],[income]],0)</f>
        <v>0</v>
      </c>
      <c r="BT114">
        <f ca="1">IF(Table1[[#This Row],[Area]]="Ontario",Table1[[#This Row],[income]],0)</f>
        <v>0</v>
      </c>
      <c r="BU114">
        <f ca="1">IF(Table1[[#This Row],[Area]]="yukon",Table1[[#This Row],[income]],0)</f>
        <v>0</v>
      </c>
      <c r="BV114">
        <f ca="1">IF(Table1[[#This Row],[Area]]="Prince edward Island",Table1[[#This Row],[income]],0)</f>
        <v>30852</v>
      </c>
      <c r="BW114">
        <f ca="1">IF(Table1[[#This Row],[Area]]="Saskatchewan",Table1[[#This Row],[income]],0)</f>
        <v>0</v>
      </c>
      <c r="BX114" s="8">
        <f ca="1">IF(Table1[[#This Row],[Area]]="Nova scotia",Table1[[#This Row],[income]],0)</f>
        <v>0</v>
      </c>
      <c r="BZ114" s="7">
        <f ca="1">IF(Table1[field of work]="health",Table1[income],0)</f>
        <v>0</v>
      </c>
      <c r="CA114">
        <f ca="1">IF(Table1[field of work]="agriculture",Table1[income],0)</f>
        <v>0</v>
      </c>
      <c r="CB114">
        <f ca="1">IF(Table1[[#This Row],[field of work]]="teaching",Table1[[#This Row],[income]],0)</f>
        <v>0</v>
      </c>
      <c r="CC114">
        <f ca="1">IF(Table1[[#This Row],[field of work]]="IT",Table1[[#This Row],[income]],0)</f>
        <v>30852</v>
      </c>
      <c r="CD114">
        <f ca="1">IF(Table1[[#This Row],[field of work]]="construction",Table1[[#This Row],[income]],0)</f>
        <v>0</v>
      </c>
      <c r="CE114" s="8">
        <f ca="1">IF(Table1[[#This Row],[field of work]]="general work ",Table1[[#This Row],[income]],0)</f>
        <v>0</v>
      </c>
      <c r="CH114" s="7">
        <f t="shared" ca="1" si="46"/>
        <v>1</v>
      </c>
      <c r="CI114" s="8"/>
      <c r="CK114" s="7">
        <f ca="1">IF(Table1[[#This Row],[Net worth of person ($)]]&gt;$CM$3,Table1[[#This Row],[age]],0)</f>
        <v>42</v>
      </c>
      <c r="CL114" s="8"/>
    </row>
    <row r="115" spans="2:90" x14ac:dyDescent="0.3">
      <c r="B115">
        <f t="shared" ca="1" si="32"/>
        <v>2</v>
      </c>
      <c r="C115" t="str">
        <f t="shared" ca="1" si="33"/>
        <v>women</v>
      </c>
      <c r="D115">
        <f t="shared" ca="1" si="34"/>
        <v>43</v>
      </c>
      <c r="E115">
        <f t="shared" ca="1" si="35"/>
        <v>3</v>
      </c>
      <c r="F115" t="str">
        <f t="shared" ca="1" si="36"/>
        <v>teaching</v>
      </c>
      <c r="G115">
        <f t="shared" ca="1" si="37"/>
        <v>6</v>
      </c>
      <c r="H115" t="str">
        <f t="shared" ca="1" si="38"/>
        <v>Other</v>
      </c>
      <c r="I115">
        <f t="shared" ca="1" si="39"/>
        <v>3</v>
      </c>
      <c r="J115">
        <f t="shared" ca="1" si="31"/>
        <v>1</v>
      </c>
      <c r="K115">
        <f t="shared" ca="1" si="40"/>
        <v>79374</v>
      </c>
      <c r="L115">
        <f t="shared" ca="1" si="41"/>
        <v>4</v>
      </c>
      <c r="M115" t="str">
        <f t="shared" ca="1" si="42"/>
        <v>Alberta</v>
      </c>
      <c r="N115">
        <f t="shared" ca="1" si="47"/>
        <v>317496</v>
      </c>
      <c r="O115">
        <f t="shared" ca="1" si="43"/>
        <v>11008.536785960387</v>
      </c>
      <c r="P115">
        <f t="shared" ca="1" si="48"/>
        <v>702.34388187722004</v>
      </c>
      <c r="Q115">
        <f t="shared" ca="1" si="44"/>
        <v>283</v>
      </c>
      <c r="R115">
        <f t="shared" ca="1" si="49"/>
        <v>26594.394192733576</v>
      </c>
      <c r="S115">
        <f t="shared" ca="1" si="50"/>
        <v>63206.130459797983</v>
      </c>
      <c r="T115">
        <f t="shared" ca="1" si="51"/>
        <v>381404.47434167517</v>
      </c>
      <c r="U115">
        <f t="shared" ca="1" si="52"/>
        <v>37885.930978693963</v>
      </c>
      <c r="V115">
        <f t="shared" ca="1" si="53"/>
        <v>343518.54336298123</v>
      </c>
      <c r="X115" s="3">
        <f ca="1">IF(Table1[[#This Row],[gender]]="men",1,0)</f>
        <v>0</v>
      </c>
      <c r="Y115" s="3">
        <f ca="1">IF(Table1[[#This Row],[gender]]="women",1,0)</f>
        <v>1</v>
      </c>
      <c r="Z115" s="3"/>
      <c r="AA115" s="3"/>
      <c r="AB115" s="3"/>
      <c r="AC115" s="3"/>
      <c r="AD115" s="3"/>
      <c r="AE115" s="3"/>
      <c r="AF115" s="3"/>
      <c r="AG115" s="3"/>
      <c r="AH115" s="3"/>
      <c r="AJ115" s="17"/>
      <c r="AL115" s="7">
        <f ca="1">IF(Table1[[#This Row],[field of work]]="health",1,0)</f>
        <v>0</v>
      </c>
      <c r="AM115">
        <f ca="1">IF(Table1[[#This Row],[field of work]]="general work ",1,0)</f>
        <v>0</v>
      </c>
      <c r="AN115">
        <f ca="1">IF(Table1[[#This Row],[field of work]]="agriculture",1,0)</f>
        <v>0</v>
      </c>
      <c r="AO115">
        <f ca="1">IF(Table1[[#This Row],[field of work]]="teaching",1,0)</f>
        <v>1</v>
      </c>
      <c r="AP115">
        <f ca="1">IF(Table1[[#This Row],[field of work]]="IT",1,0)</f>
        <v>0</v>
      </c>
      <c r="AQ115" s="8">
        <f ca="1">IF(Table1[[#This Row],[field of work]]="construction",1,0)</f>
        <v>0</v>
      </c>
      <c r="AS115" s="7"/>
      <c r="AX115" s="8"/>
      <c r="AZ115" s="7"/>
      <c r="BA115" s="8"/>
      <c r="BB115" s="105">
        <f ca="1">Table1[[#This Row],[Cars Value ]]/Table1[[#This Row],[cars]]</f>
        <v>702.34388187722004</v>
      </c>
      <c r="BC115" s="8"/>
      <c r="BD115" s="7">
        <f ca="1">IF(Table1[Values of debts]&gt;$BE$6,1,0)</f>
        <v>0</v>
      </c>
      <c r="BE115" s="8"/>
      <c r="BF115" s="17"/>
      <c r="BG115" s="20">
        <f ca="1">Table1[[#This Row],[mortage left]]/Table1[[#This Row],[value of house]]</f>
        <v>3.467299363129106E-2</v>
      </c>
      <c r="BH115">
        <f t="shared" ca="1" si="45"/>
        <v>1</v>
      </c>
      <c r="BI115" s="8"/>
      <c r="BJ115" s="17"/>
      <c r="BL115" s="7">
        <f ca="1">IF(Table1[Area]="Alberta",Table1[income],0)</f>
        <v>79374</v>
      </c>
      <c r="BM115">
        <f ca="1">IF(Table1[Area]="Quebec",Table1[income],0)</f>
        <v>0</v>
      </c>
      <c r="BN115">
        <f ca="1">IF(Table1[[#This Row],[Area]]="BC",Table1[[#This Row],[income]],0)</f>
        <v>0</v>
      </c>
      <c r="BO115">
        <f ca="1">IF(Table1[[#This Row],[Area]]="Northwest Ter",Table1[[#This Row],[income]],0)</f>
        <v>0</v>
      </c>
      <c r="BP115">
        <f ca="1">IF(Table1[[#This Row],[Area]]="Newfounland",Table1[[#This Row],[income]],0)</f>
        <v>0</v>
      </c>
      <c r="BQ115">
        <f ca="1">IF(Table1[[#This Row],[Area]]="Manitoba",Table1[[#This Row],[income]],0)</f>
        <v>0</v>
      </c>
      <c r="BR115">
        <f ca="1">IF(Table1[[#This Row],[Area]]="New bruncwick",Table1[[#This Row],[income]],0)</f>
        <v>0</v>
      </c>
      <c r="BS115">
        <f ca="1">IF(Table1[[#This Row],[Area]]="Nunavut",Table1[[#This Row],[income]],0)</f>
        <v>0</v>
      </c>
      <c r="BT115">
        <f ca="1">IF(Table1[[#This Row],[Area]]="Ontario",Table1[[#This Row],[income]],0)</f>
        <v>0</v>
      </c>
      <c r="BU115">
        <f ca="1">IF(Table1[[#This Row],[Area]]="yukon",Table1[[#This Row],[income]],0)</f>
        <v>0</v>
      </c>
      <c r="BV115">
        <f ca="1">IF(Table1[[#This Row],[Area]]="Prince edward Island",Table1[[#This Row],[income]],0)</f>
        <v>0</v>
      </c>
      <c r="BW115">
        <f ca="1">IF(Table1[[#This Row],[Area]]="Saskatchewan",Table1[[#This Row],[income]],0)</f>
        <v>0</v>
      </c>
      <c r="BX115" s="8">
        <f ca="1">IF(Table1[[#This Row],[Area]]="Nova scotia",Table1[[#This Row],[income]],0)</f>
        <v>0</v>
      </c>
      <c r="BZ115" s="7">
        <f ca="1">IF(Table1[field of work]="health",Table1[income],0)</f>
        <v>0</v>
      </c>
      <c r="CA115">
        <f ca="1">IF(Table1[field of work]="agriculture",Table1[income],0)</f>
        <v>0</v>
      </c>
      <c r="CB115">
        <f ca="1">IF(Table1[[#This Row],[field of work]]="teaching",Table1[[#This Row],[income]],0)</f>
        <v>79374</v>
      </c>
      <c r="CC115">
        <f ca="1">IF(Table1[[#This Row],[field of work]]="IT",Table1[[#This Row],[income]],0)</f>
        <v>0</v>
      </c>
      <c r="CD115">
        <f ca="1">IF(Table1[[#This Row],[field of work]]="construction",Table1[[#This Row],[income]],0)</f>
        <v>0</v>
      </c>
      <c r="CE115" s="8">
        <f ca="1">IF(Table1[[#This Row],[field of work]]="general work ",Table1[[#This Row],[income]],0)</f>
        <v>0</v>
      </c>
      <c r="CH115" s="7">
        <f t="shared" ca="1" si="46"/>
        <v>0</v>
      </c>
      <c r="CI115" s="8"/>
      <c r="CK115" s="7">
        <f ca="1">IF(Table1[[#This Row],[Net worth of person ($)]]&gt;$CM$3,Table1[[#This Row],[age]],0)</f>
        <v>43</v>
      </c>
      <c r="CL115" s="8"/>
    </row>
    <row r="116" spans="2:90" x14ac:dyDescent="0.3">
      <c r="B116">
        <f t="shared" ca="1" si="32"/>
        <v>1</v>
      </c>
      <c r="C116" t="str">
        <f t="shared" ca="1" si="33"/>
        <v>men</v>
      </c>
      <c r="D116">
        <f t="shared" ca="1" si="34"/>
        <v>29</v>
      </c>
      <c r="E116">
        <f t="shared" ca="1" si="35"/>
        <v>5</v>
      </c>
      <c r="F116" t="str">
        <f t="shared" ca="1" si="36"/>
        <v xml:space="preserve">general work </v>
      </c>
      <c r="G116">
        <f t="shared" ca="1" si="37"/>
        <v>2</v>
      </c>
      <c r="H116" t="str">
        <f t="shared" ca="1" si="38"/>
        <v>college</v>
      </c>
      <c r="I116">
        <f t="shared" ca="1" si="39"/>
        <v>0</v>
      </c>
      <c r="J116">
        <f t="shared" ca="1" si="31"/>
        <v>2</v>
      </c>
      <c r="K116">
        <f t="shared" ca="1" si="40"/>
        <v>82539</v>
      </c>
      <c r="L116">
        <f t="shared" ca="1" si="41"/>
        <v>2</v>
      </c>
      <c r="M116" t="str">
        <f t="shared" ca="1" si="42"/>
        <v>BC</v>
      </c>
      <c r="N116">
        <f t="shared" ca="1" si="47"/>
        <v>330156</v>
      </c>
      <c r="O116">
        <f t="shared" ca="1" si="43"/>
        <v>184062.95128585529</v>
      </c>
      <c r="P116">
        <f t="shared" ca="1" si="48"/>
        <v>22636.985136838724</v>
      </c>
      <c r="Q116">
        <f t="shared" ca="1" si="44"/>
        <v>16165</v>
      </c>
      <c r="R116">
        <f t="shared" ca="1" si="49"/>
        <v>110258.99294682941</v>
      </c>
      <c r="S116">
        <f t="shared" ca="1" si="50"/>
        <v>15873.343971191975</v>
      </c>
      <c r="T116">
        <f t="shared" ca="1" si="51"/>
        <v>368666.32910803071</v>
      </c>
      <c r="U116">
        <f t="shared" ca="1" si="52"/>
        <v>310486.94423268468</v>
      </c>
      <c r="V116">
        <f t="shared" ca="1" si="53"/>
        <v>58179.384875346033</v>
      </c>
      <c r="X116" s="3">
        <f ca="1">IF(Table1[[#This Row],[gender]]="men",1,0)</f>
        <v>1</v>
      </c>
      <c r="Y116" s="3">
        <f ca="1">IF(Table1[[#This Row],[gender]]="women",1,0)</f>
        <v>0</v>
      </c>
      <c r="Z116" s="3"/>
      <c r="AA116" s="3"/>
      <c r="AB116" s="3"/>
      <c r="AC116" s="3"/>
      <c r="AD116" s="3"/>
      <c r="AE116" s="3"/>
      <c r="AF116" s="3"/>
      <c r="AG116" s="3"/>
      <c r="AH116" s="3"/>
      <c r="AJ116" s="17"/>
      <c r="AL116" s="7">
        <f ca="1">IF(Table1[[#This Row],[field of work]]="health",1,0)</f>
        <v>0</v>
      </c>
      <c r="AM116">
        <f ca="1">IF(Table1[[#This Row],[field of work]]="general work ",1,0)</f>
        <v>1</v>
      </c>
      <c r="AN116">
        <f ca="1">IF(Table1[[#This Row],[field of work]]="agriculture",1,0)</f>
        <v>0</v>
      </c>
      <c r="AO116">
        <f ca="1">IF(Table1[[#This Row],[field of work]]="teaching",1,0)</f>
        <v>0</v>
      </c>
      <c r="AP116">
        <f ca="1">IF(Table1[[#This Row],[field of work]]="IT",1,0)</f>
        <v>0</v>
      </c>
      <c r="AQ116" s="8">
        <f ca="1">IF(Table1[[#This Row],[field of work]]="construction",1,0)</f>
        <v>0</v>
      </c>
      <c r="AS116" s="7"/>
      <c r="AX116" s="8"/>
      <c r="AZ116" s="7"/>
      <c r="BA116" s="8"/>
      <c r="BB116" s="105">
        <f ca="1">Table1[[#This Row],[Cars Value ]]/Table1[[#This Row],[cars]]</f>
        <v>11318.492568419362</v>
      </c>
      <c r="BC116" s="8"/>
      <c r="BD116" s="7">
        <f ca="1">IF(Table1[Values of debts]&gt;$BE$6,1,0)</f>
        <v>1</v>
      </c>
      <c r="BE116" s="8"/>
      <c r="BF116" s="17"/>
      <c r="BG116" s="20">
        <f ca="1">Table1[[#This Row],[mortage left]]/Table1[[#This Row],[value of house]]</f>
        <v>0.55750297218846634</v>
      </c>
      <c r="BH116">
        <f t="shared" ca="1" si="45"/>
        <v>0</v>
      </c>
      <c r="BI116" s="8"/>
      <c r="BJ116" s="17"/>
      <c r="BL116" s="7">
        <f ca="1">IF(Table1[Area]="Alberta",Table1[income],0)</f>
        <v>0</v>
      </c>
      <c r="BM116">
        <f ca="1">IF(Table1[Area]="Quebec",Table1[income],0)</f>
        <v>0</v>
      </c>
      <c r="BN116">
        <f ca="1">IF(Table1[[#This Row],[Area]]="BC",Table1[[#This Row],[income]],0)</f>
        <v>82539</v>
      </c>
      <c r="BO116">
        <f ca="1">IF(Table1[[#This Row],[Area]]="Northwest Ter",Table1[[#This Row],[income]],0)</f>
        <v>0</v>
      </c>
      <c r="BP116">
        <f ca="1">IF(Table1[[#This Row],[Area]]="Newfounland",Table1[[#This Row],[income]],0)</f>
        <v>0</v>
      </c>
      <c r="BQ116">
        <f ca="1">IF(Table1[[#This Row],[Area]]="Manitoba",Table1[[#This Row],[income]],0)</f>
        <v>0</v>
      </c>
      <c r="BR116">
        <f ca="1">IF(Table1[[#This Row],[Area]]="New bruncwick",Table1[[#This Row],[income]],0)</f>
        <v>0</v>
      </c>
      <c r="BS116">
        <f ca="1">IF(Table1[[#This Row],[Area]]="Nunavut",Table1[[#This Row],[income]],0)</f>
        <v>0</v>
      </c>
      <c r="BT116">
        <f ca="1">IF(Table1[[#This Row],[Area]]="Ontario",Table1[[#This Row],[income]],0)</f>
        <v>0</v>
      </c>
      <c r="BU116">
        <f ca="1">IF(Table1[[#This Row],[Area]]="yukon",Table1[[#This Row],[income]],0)</f>
        <v>0</v>
      </c>
      <c r="BV116">
        <f ca="1">IF(Table1[[#This Row],[Area]]="Prince edward Island",Table1[[#This Row],[income]],0)</f>
        <v>0</v>
      </c>
      <c r="BW116">
        <f ca="1">IF(Table1[[#This Row],[Area]]="Saskatchewan",Table1[[#This Row],[income]],0)</f>
        <v>0</v>
      </c>
      <c r="BX116" s="8">
        <f ca="1">IF(Table1[[#This Row],[Area]]="Nova scotia",Table1[[#This Row],[income]],0)</f>
        <v>0</v>
      </c>
      <c r="BZ116" s="7">
        <f ca="1">IF(Table1[field of work]="health",Table1[income],0)</f>
        <v>0</v>
      </c>
      <c r="CA116">
        <f ca="1">IF(Table1[field of work]="agriculture",Table1[income],0)</f>
        <v>0</v>
      </c>
      <c r="CB116">
        <f ca="1">IF(Table1[[#This Row],[field of work]]="teaching",Table1[[#This Row],[income]],0)</f>
        <v>0</v>
      </c>
      <c r="CC116">
        <f ca="1">IF(Table1[[#This Row],[field of work]]="IT",Table1[[#This Row],[income]],0)</f>
        <v>0</v>
      </c>
      <c r="CD116">
        <f ca="1">IF(Table1[[#This Row],[field of work]]="construction",Table1[[#This Row],[income]],0)</f>
        <v>0</v>
      </c>
      <c r="CE116" s="8">
        <f ca="1">IF(Table1[[#This Row],[field of work]]="general work ",Table1[[#This Row],[income]],0)</f>
        <v>82539</v>
      </c>
      <c r="CH116" s="7">
        <f t="shared" ca="1" si="46"/>
        <v>1</v>
      </c>
      <c r="CI116" s="8"/>
      <c r="CK116" s="7">
        <f ca="1">IF(Table1[[#This Row],[Net worth of person ($)]]&gt;$CM$3,Table1[[#This Row],[age]],0)</f>
        <v>29</v>
      </c>
      <c r="CL116" s="8"/>
    </row>
    <row r="117" spans="2:90" x14ac:dyDescent="0.3">
      <c r="B117">
        <f t="shared" ca="1" si="32"/>
        <v>2</v>
      </c>
      <c r="C117" t="str">
        <f t="shared" ca="1" si="33"/>
        <v>women</v>
      </c>
      <c r="D117">
        <f t="shared" ca="1" si="34"/>
        <v>38</v>
      </c>
      <c r="E117">
        <f t="shared" ca="1" si="35"/>
        <v>4</v>
      </c>
      <c r="F117" t="str">
        <f t="shared" ca="1" si="36"/>
        <v>IT</v>
      </c>
      <c r="G117">
        <f t="shared" ca="1" si="37"/>
        <v>6</v>
      </c>
      <c r="H117" t="str">
        <f t="shared" ca="1" si="38"/>
        <v>Other</v>
      </c>
      <c r="I117">
        <f t="shared" ca="1" si="39"/>
        <v>1</v>
      </c>
      <c r="J117">
        <f t="shared" ca="1" si="31"/>
        <v>2</v>
      </c>
      <c r="K117">
        <f t="shared" ca="1" si="40"/>
        <v>77893</v>
      </c>
      <c r="L117">
        <f t="shared" ca="1" si="41"/>
        <v>10</v>
      </c>
      <c r="M117" t="str">
        <f t="shared" ca="1" si="42"/>
        <v>Quebec</v>
      </c>
      <c r="N117">
        <f t="shared" ca="1" si="47"/>
        <v>311572</v>
      </c>
      <c r="O117">
        <f t="shared" ca="1" si="43"/>
        <v>203860.19142382243</v>
      </c>
      <c r="P117">
        <f t="shared" ca="1" si="48"/>
        <v>153807.82390650955</v>
      </c>
      <c r="Q117">
        <f t="shared" ca="1" si="44"/>
        <v>89510</v>
      </c>
      <c r="R117">
        <f t="shared" ca="1" si="49"/>
        <v>109375.82565442569</v>
      </c>
      <c r="S117">
        <f t="shared" ca="1" si="50"/>
        <v>10825.627063104796</v>
      </c>
      <c r="T117">
        <f t="shared" ca="1" si="51"/>
        <v>476205.45096961432</v>
      </c>
      <c r="U117">
        <f t="shared" ca="1" si="52"/>
        <v>402746.01707824809</v>
      </c>
      <c r="V117">
        <f t="shared" ca="1" si="53"/>
        <v>73459.433891366236</v>
      </c>
      <c r="X117" s="3">
        <f ca="1">IF(Table1[[#This Row],[gender]]="men",1,0)</f>
        <v>0</v>
      </c>
      <c r="Y117" s="3">
        <f ca="1">IF(Table1[[#This Row],[gender]]="women",1,0)</f>
        <v>1</v>
      </c>
      <c r="Z117" s="3"/>
      <c r="AA117" s="3"/>
      <c r="AB117" s="3"/>
      <c r="AC117" s="3"/>
      <c r="AD117" s="3"/>
      <c r="AE117" s="3"/>
      <c r="AF117" s="3"/>
      <c r="AG117" s="3"/>
      <c r="AH117" s="3"/>
      <c r="AJ117" s="17"/>
      <c r="AL117" s="7">
        <f ca="1">IF(Table1[[#This Row],[field of work]]="health",1,0)</f>
        <v>0</v>
      </c>
      <c r="AM117">
        <f ca="1">IF(Table1[[#This Row],[field of work]]="general work ",1,0)</f>
        <v>0</v>
      </c>
      <c r="AN117">
        <f ca="1">IF(Table1[[#This Row],[field of work]]="agriculture",1,0)</f>
        <v>0</v>
      </c>
      <c r="AO117">
        <f ca="1">IF(Table1[[#This Row],[field of work]]="teaching",1,0)</f>
        <v>0</v>
      </c>
      <c r="AP117">
        <f ca="1">IF(Table1[[#This Row],[field of work]]="IT",1,0)</f>
        <v>1</v>
      </c>
      <c r="AQ117" s="8">
        <f ca="1">IF(Table1[[#This Row],[field of work]]="construction",1,0)</f>
        <v>0</v>
      </c>
      <c r="AS117" s="7"/>
      <c r="AX117" s="8"/>
      <c r="AZ117" s="7"/>
      <c r="BA117" s="8"/>
      <c r="BB117" s="105">
        <f ca="1">Table1[[#This Row],[Cars Value ]]/Table1[[#This Row],[cars]]</f>
        <v>76903.911953254777</v>
      </c>
      <c r="BC117" s="8"/>
      <c r="BD117" s="7">
        <f ca="1">IF(Table1[Values of debts]&gt;$BE$6,1,0)</f>
        <v>1</v>
      </c>
      <c r="BE117" s="8"/>
      <c r="BF117" s="17"/>
      <c r="BG117" s="20">
        <f ca="1">Table1[[#This Row],[mortage left]]/Table1[[#This Row],[value of house]]</f>
        <v>0.6542956087961127</v>
      </c>
      <c r="BH117">
        <f t="shared" ca="1" si="45"/>
        <v>0</v>
      </c>
      <c r="BI117" s="8"/>
      <c r="BJ117" s="17"/>
      <c r="BL117" s="7">
        <f ca="1">IF(Table1[Area]="Alberta",Table1[income],0)</f>
        <v>0</v>
      </c>
      <c r="BM117">
        <f ca="1">IF(Table1[Area]="Quebec",Table1[income],0)</f>
        <v>77893</v>
      </c>
      <c r="BN117">
        <f ca="1">IF(Table1[[#This Row],[Area]]="BC",Table1[[#This Row],[income]],0)</f>
        <v>0</v>
      </c>
      <c r="BO117">
        <f ca="1">IF(Table1[[#This Row],[Area]]="Northwest Ter",Table1[[#This Row],[income]],0)</f>
        <v>0</v>
      </c>
      <c r="BP117">
        <f ca="1">IF(Table1[[#This Row],[Area]]="Newfounland",Table1[[#This Row],[income]],0)</f>
        <v>0</v>
      </c>
      <c r="BQ117">
        <f ca="1">IF(Table1[[#This Row],[Area]]="Manitoba",Table1[[#This Row],[income]],0)</f>
        <v>0</v>
      </c>
      <c r="BR117">
        <f ca="1">IF(Table1[[#This Row],[Area]]="New bruncwick",Table1[[#This Row],[income]],0)</f>
        <v>0</v>
      </c>
      <c r="BS117">
        <f ca="1">IF(Table1[[#This Row],[Area]]="Nunavut",Table1[[#This Row],[income]],0)</f>
        <v>0</v>
      </c>
      <c r="BT117">
        <f ca="1">IF(Table1[[#This Row],[Area]]="Ontario",Table1[[#This Row],[income]],0)</f>
        <v>0</v>
      </c>
      <c r="BU117">
        <f ca="1">IF(Table1[[#This Row],[Area]]="yukon",Table1[[#This Row],[income]],0)</f>
        <v>0</v>
      </c>
      <c r="BV117">
        <f ca="1">IF(Table1[[#This Row],[Area]]="Prince edward Island",Table1[[#This Row],[income]],0)</f>
        <v>0</v>
      </c>
      <c r="BW117">
        <f ca="1">IF(Table1[[#This Row],[Area]]="Saskatchewan",Table1[[#This Row],[income]],0)</f>
        <v>0</v>
      </c>
      <c r="BX117" s="8">
        <f ca="1">IF(Table1[[#This Row],[Area]]="Nova scotia",Table1[[#This Row],[income]],0)</f>
        <v>0</v>
      </c>
      <c r="BZ117" s="7">
        <f ca="1">IF(Table1[field of work]="health",Table1[income],0)</f>
        <v>0</v>
      </c>
      <c r="CA117">
        <f ca="1">IF(Table1[field of work]="agriculture",Table1[income],0)</f>
        <v>0</v>
      </c>
      <c r="CB117">
        <f ca="1">IF(Table1[[#This Row],[field of work]]="teaching",Table1[[#This Row],[income]],0)</f>
        <v>0</v>
      </c>
      <c r="CC117">
        <f ca="1">IF(Table1[[#This Row],[field of work]]="IT",Table1[[#This Row],[income]],0)</f>
        <v>77893</v>
      </c>
      <c r="CD117">
        <f ca="1">IF(Table1[[#This Row],[field of work]]="construction",Table1[[#This Row],[income]],0)</f>
        <v>0</v>
      </c>
      <c r="CE117" s="8">
        <f ca="1">IF(Table1[[#This Row],[field of work]]="general work ",Table1[[#This Row],[income]],0)</f>
        <v>0</v>
      </c>
      <c r="CH117" s="7">
        <f t="shared" ca="1" si="46"/>
        <v>1</v>
      </c>
      <c r="CI117" s="8"/>
      <c r="CK117" s="7">
        <f ca="1">IF(Table1[[#This Row],[Net worth of person ($)]]&gt;$CM$3,Table1[[#This Row],[age]],0)</f>
        <v>38</v>
      </c>
      <c r="CL117" s="8"/>
    </row>
    <row r="118" spans="2:90" x14ac:dyDescent="0.3">
      <c r="B118">
        <f t="shared" ca="1" si="32"/>
        <v>1</v>
      </c>
      <c r="C118" t="str">
        <f t="shared" ca="1" si="33"/>
        <v>men</v>
      </c>
      <c r="D118">
        <f t="shared" ca="1" si="34"/>
        <v>25</v>
      </c>
      <c r="E118">
        <f t="shared" ca="1" si="35"/>
        <v>5</v>
      </c>
      <c r="F118" t="str">
        <f t="shared" ca="1" si="36"/>
        <v xml:space="preserve">general work </v>
      </c>
      <c r="G118">
        <f t="shared" ca="1" si="37"/>
        <v>4</v>
      </c>
      <c r="H118" t="str">
        <f t="shared" ca="1" si="38"/>
        <v>technical</v>
      </c>
      <c r="I118">
        <f t="shared" ca="1" si="39"/>
        <v>1</v>
      </c>
      <c r="J118">
        <f t="shared" ca="1" si="31"/>
        <v>2</v>
      </c>
      <c r="K118">
        <f t="shared" ca="1" si="40"/>
        <v>25926</v>
      </c>
      <c r="L118">
        <f t="shared" ca="1" si="41"/>
        <v>1</v>
      </c>
      <c r="M118" t="str">
        <f t="shared" ca="1" si="42"/>
        <v>yukon</v>
      </c>
      <c r="N118">
        <f t="shared" ca="1" si="47"/>
        <v>77778</v>
      </c>
      <c r="O118">
        <f t="shared" ca="1" si="43"/>
        <v>43388.042263991738</v>
      </c>
      <c r="P118">
        <f t="shared" ca="1" si="48"/>
        <v>33057.529448115107</v>
      </c>
      <c r="Q118">
        <f t="shared" ca="1" si="44"/>
        <v>25352</v>
      </c>
      <c r="R118">
        <f t="shared" ca="1" si="49"/>
        <v>24136.048152687843</v>
      </c>
      <c r="S118">
        <f t="shared" ca="1" si="50"/>
        <v>37549.005157426742</v>
      </c>
      <c r="T118">
        <f t="shared" ca="1" si="51"/>
        <v>148384.53460554185</v>
      </c>
      <c r="U118">
        <f t="shared" ca="1" si="52"/>
        <v>92876.090416679581</v>
      </c>
      <c r="V118">
        <f t="shared" ca="1" si="53"/>
        <v>55508.444188862268</v>
      </c>
      <c r="X118" s="3">
        <f ca="1">IF(Table1[[#This Row],[gender]]="men",1,0)</f>
        <v>1</v>
      </c>
      <c r="Y118" s="3">
        <f ca="1">IF(Table1[[#This Row],[gender]]="women",1,0)</f>
        <v>0</v>
      </c>
      <c r="Z118" s="3"/>
      <c r="AA118" s="3"/>
      <c r="AB118" s="3"/>
      <c r="AC118" s="3"/>
      <c r="AD118" s="3"/>
      <c r="AE118" s="3"/>
      <c r="AF118" s="3"/>
      <c r="AG118" s="3"/>
      <c r="AH118" s="3"/>
      <c r="AJ118" s="17"/>
      <c r="AL118" s="7">
        <f ca="1">IF(Table1[[#This Row],[field of work]]="health",1,0)</f>
        <v>0</v>
      </c>
      <c r="AM118">
        <f ca="1">IF(Table1[[#This Row],[field of work]]="general work ",1,0)</f>
        <v>1</v>
      </c>
      <c r="AN118">
        <f ca="1">IF(Table1[[#This Row],[field of work]]="agriculture",1,0)</f>
        <v>0</v>
      </c>
      <c r="AO118">
        <f ca="1">IF(Table1[[#This Row],[field of work]]="teaching",1,0)</f>
        <v>0</v>
      </c>
      <c r="AP118">
        <f ca="1">IF(Table1[[#This Row],[field of work]]="IT",1,0)</f>
        <v>0</v>
      </c>
      <c r="AQ118" s="8">
        <f ca="1">IF(Table1[[#This Row],[field of work]]="construction",1,0)</f>
        <v>0</v>
      </c>
      <c r="AS118" s="7"/>
      <c r="AX118" s="8"/>
      <c r="AZ118" s="7"/>
      <c r="BA118" s="8"/>
      <c r="BB118" s="105">
        <f ca="1">Table1[[#This Row],[Cars Value ]]/Table1[[#This Row],[cars]]</f>
        <v>16528.764724057553</v>
      </c>
      <c r="BC118" s="8"/>
      <c r="BD118" s="7">
        <f ca="1">IF(Table1[Values of debts]&gt;$BE$6,1,0)</f>
        <v>0</v>
      </c>
      <c r="BE118" s="8"/>
      <c r="BF118" s="17"/>
      <c r="BG118" s="20">
        <f ca="1">Table1[[#This Row],[mortage left]]/Table1[[#This Row],[value of house]]</f>
        <v>0.55784466383799713</v>
      </c>
      <c r="BH118">
        <f t="shared" ca="1" si="45"/>
        <v>0</v>
      </c>
      <c r="BI118" s="8"/>
      <c r="BJ118" s="17"/>
      <c r="BL118" s="7">
        <f ca="1">IF(Table1[Area]="Alberta",Table1[income],0)</f>
        <v>0</v>
      </c>
      <c r="BM118">
        <f ca="1">IF(Table1[Area]="Quebec",Table1[income],0)</f>
        <v>0</v>
      </c>
      <c r="BN118">
        <f ca="1">IF(Table1[[#This Row],[Area]]="BC",Table1[[#This Row],[income]],0)</f>
        <v>0</v>
      </c>
      <c r="BO118">
        <f ca="1">IF(Table1[[#This Row],[Area]]="Northwest Ter",Table1[[#This Row],[income]],0)</f>
        <v>0</v>
      </c>
      <c r="BP118">
        <f ca="1">IF(Table1[[#This Row],[Area]]="Newfounland",Table1[[#This Row],[income]],0)</f>
        <v>0</v>
      </c>
      <c r="BQ118">
        <f ca="1">IF(Table1[[#This Row],[Area]]="Manitoba",Table1[[#This Row],[income]],0)</f>
        <v>0</v>
      </c>
      <c r="BR118">
        <f ca="1">IF(Table1[[#This Row],[Area]]="New bruncwick",Table1[[#This Row],[income]],0)</f>
        <v>0</v>
      </c>
      <c r="BS118">
        <f ca="1">IF(Table1[[#This Row],[Area]]="Nunavut",Table1[[#This Row],[income]],0)</f>
        <v>0</v>
      </c>
      <c r="BT118">
        <f ca="1">IF(Table1[[#This Row],[Area]]="Ontario",Table1[[#This Row],[income]],0)</f>
        <v>0</v>
      </c>
      <c r="BU118">
        <f ca="1">IF(Table1[[#This Row],[Area]]="yukon",Table1[[#This Row],[income]],0)</f>
        <v>25926</v>
      </c>
      <c r="BV118">
        <f ca="1">IF(Table1[[#This Row],[Area]]="Prince edward Island",Table1[[#This Row],[income]],0)</f>
        <v>0</v>
      </c>
      <c r="BW118">
        <f ca="1">IF(Table1[[#This Row],[Area]]="Saskatchewan",Table1[[#This Row],[income]],0)</f>
        <v>0</v>
      </c>
      <c r="BX118" s="8">
        <f ca="1">IF(Table1[[#This Row],[Area]]="Nova scotia",Table1[[#This Row],[income]],0)</f>
        <v>0</v>
      </c>
      <c r="BZ118" s="7">
        <f ca="1">IF(Table1[field of work]="health",Table1[income],0)</f>
        <v>0</v>
      </c>
      <c r="CA118">
        <f ca="1">IF(Table1[field of work]="agriculture",Table1[income],0)</f>
        <v>0</v>
      </c>
      <c r="CB118">
        <f ca="1">IF(Table1[[#This Row],[field of work]]="teaching",Table1[[#This Row],[income]],0)</f>
        <v>0</v>
      </c>
      <c r="CC118">
        <f ca="1">IF(Table1[[#This Row],[field of work]]="IT",Table1[[#This Row],[income]],0)</f>
        <v>0</v>
      </c>
      <c r="CD118">
        <f ca="1">IF(Table1[[#This Row],[field of work]]="construction",Table1[[#This Row],[income]],0)</f>
        <v>0</v>
      </c>
      <c r="CE118" s="8">
        <f ca="1">IF(Table1[[#This Row],[field of work]]="general work ",Table1[[#This Row],[income]],0)</f>
        <v>25926</v>
      </c>
      <c r="CH118" s="7">
        <f t="shared" ca="1" si="46"/>
        <v>1</v>
      </c>
      <c r="CI118" s="8"/>
      <c r="CK118" s="7">
        <f ca="1">IF(Table1[[#This Row],[Net worth of person ($)]]&gt;$CM$3,Table1[[#This Row],[age]],0)</f>
        <v>25</v>
      </c>
      <c r="CL118" s="8"/>
    </row>
    <row r="119" spans="2:90" x14ac:dyDescent="0.3">
      <c r="B119">
        <f t="shared" ca="1" si="32"/>
        <v>1</v>
      </c>
      <c r="C119" t="str">
        <f t="shared" ca="1" si="33"/>
        <v>men</v>
      </c>
      <c r="D119">
        <f t="shared" ca="1" si="34"/>
        <v>44</v>
      </c>
      <c r="E119">
        <f t="shared" ca="1" si="35"/>
        <v>2</v>
      </c>
      <c r="F119" t="str">
        <f t="shared" ca="1" si="36"/>
        <v>construction</v>
      </c>
      <c r="G119">
        <f t="shared" ca="1" si="37"/>
        <v>3</v>
      </c>
      <c r="H119" t="str">
        <f t="shared" ca="1" si="38"/>
        <v>University</v>
      </c>
      <c r="I119">
        <f t="shared" ca="1" si="39"/>
        <v>2</v>
      </c>
      <c r="J119">
        <f t="shared" ca="1" si="31"/>
        <v>1</v>
      </c>
      <c r="K119">
        <f t="shared" ca="1" si="40"/>
        <v>35600</v>
      </c>
      <c r="L119">
        <f t="shared" ca="1" si="41"/>
        <v>8</v>
      </c>
      <c r="M119" t="str">
        <f t="shared" ca="1" si="42"/>
        <v>Manitoba</v>
      </c>
      <c r="N119">
        <f t="shared" ca="1" si="47"/>
        <v>178000</v>
      </c>
      <c r="O119">
        <f t="shared" ca="1" si="43"/>
        <v>150440.43371205148</v>
      </c>
      <c r="P119">
        <f t="shared" ca="1" si="48"/>
        <v>31113.461168016274</v>
      </c>
      <c r="Q119">
        <f t="shared" ca="1" si="44"/>
        <v>29606</v>
      </c>
      <c r="R119">
        <f t="shared" ca="1" si="49"/>
        <v>5269.5589566724047</v>
      </c>
      <c r="S119">
        <f t="shared" ca="1" si="50"/>
        <v>39238.133030170124</v>
      </c>
      <c r="T119">
        <f t="shared" ca="1" si="51"/>
        <v>248351.59419818642</v>
      </c>
      <c r="U119">
        <f t="shared" ca="1" si="52"/>
        <v>185315.99266872389</v>
      </c>
      <c r="V119">
        <f t="shared" ca="1" si="53"/>
        <v>63035.601529462525</v>
      </c>
      <c r="X119" s="3">
        <f ca="1">IF(Table1[[#This Row],[gender]]="men",1,0)</f>
        <v>1</v>
      </c>
      <c r="Y119" s="3">
        <f ca="1">IF(Table1[[#This Row],[gender]]="women",1,0)</f>
        <v>0</v>
      </c>
      <c r="Z119" s="3"/>
      <c r="AA119" s="3"/>
      <c r="AB119" s="3"/>
      <c r="AC119" s="3"/>
      <c r="AD119" s="3"/>
      <c r="AE119" s="3"/>
      <c r="AF119" s="3"/>
      <c r="AG119" s="3"/>
      <c r="AH119" s="3"/>
      <c r="AJ119" s="17"/>
      <c r="AL119" s="7">
        <f ca="1">IF(Table1[[#This Row],[field of work]]="health",1,0)</f>
        <v>0</v>
      </c>
      <c r="AM119">
        <f ca="1">IF(Table1[[#This Row],[field of work]]="general work ",1,0)</f>
        <v>0</v>
      </c>
      <c r="AN119">
        <f ca="1">IF(Table1[[#This Row],[field of work]]="agriculture",1,0)</f>
        <v>0</v>
      </c>
      <c r="AO119">
        <f ca="1">IF(Table1[[#This Row],[field of work]]="teaching",1,0)</f>
        <v>0</v>
      </c>
      <c r="AP119">
        <f ca="1">IF(Table1[[#This Row],[field of work]]="IT",1,0)</f>
        <v>0</v>
      </c>
      <c r="AQ119" s="8">
        <f ca="1">IF(Table1[[#This Row],[field of work]]="construction",1,0)</f>
        <v>1</v>
      </c>
      <c r="AS119" s="7"/>
      <c r="AX119" s="8"/>
      <c r="AZ119" s="7"/>
      <c r="BA119" s="8"/>
      <c r="BB119" s="105">
        <f ca="1">Table1[[#This Row],[Cars Value ]]/Table1[[#This Row],[cars]]</f>
        <v>31113.461168016274</v>
      </c>
      <c r="BC119" s="8"/>
      <c r="BD119" s="7">
        <f ca="1">IF(Table1[Values of debts]&gt;$BE$6,1,0)</f>
        <v>1</v>
      </c>
      <c r="BE119" s="8"/>
      <c r="BF119" s="17"/>
      <c r="BG119" s="20">
        <f ca="1">Table1[[#This Row],[mortage left]]/Table1[[#This Row],[value of house]]</f>
        <v>0.84517097591040158</v>
      </c>
      <c r="BH119">
        <f t="shared" ca="1" si="45"/>
        <v>0</v>
      </c>
      <c r="BI119" s="8"/>
      <c r="BJ119" s="17"/>
      <c r="BL119" s="7">
        <f ca="1">IF(Table1[Area]="Alberta",Table1[income],0)</f>
        <v>0</v>
      </c>
      <c r="BM119">
        <f ca="1">IF(Table1[Area]="Quebec",Table1[income],0)</f>
        <v>0</v>
      </c>
      <c r="BN119">
        <f ca="1">IF(Table1[[#This Row],[Area]]="BC",Table1[[#This Row],[income]],0)</f>
        <v>0</v>
      </c>
      <c r="BO119">
        <f ca="1">IF(Table1[[#This Row],[Area]]="Northwest Ter",Table1[[#This Row],[income]],0)</f>
        <v>0</v>
      </c>
      <c r="BP119">
        <f ca="1">IF(Table1[[#This Row],[Area]]="Newfounland",Table1[[#This Row],[income]],0)</f>
        <v>0</v>
      </c>
      <c r="BQ119">
        <f ca="1">IF(Table1[[#This Row],[Area]]="Manitoba",Table1[[#This Row],[income]],0)</f>
        <v>35600</v>
      </c>
      <c r="BR119">
        <f ca="1">IF(Table1[[#This Row],[Area]]="New bruncwick",Table1[[#This Row],[income]],0)</f>
        <v>0</v>
      </c>
      <c r="BS119">
        <f ca="1">IF(Table1[[#This Row],[Area]]="Nunavut",Table1[[#This Row],[income]],0)</f>
        <v>0</v>
      </c>
      <c r="BT119">
        <f ca="1">IF(Table1[[#This Row],[Area]]="Ontario",Table1[[#This Row],[income]],0)</f>
        <v>0</v>
      </c>
      <c r="BU119">
        <f ca="1">IF(Table1[[#This Row],[Area]]="yukon",Table1[[#This Row],[income]],0)</f>
        <v>0</v>
      </c>
      <c r="BV119">
        <f ca="1">IF(Table1[[#This Row],[Area]]="Prince edward Island",Table1[[#This Row],[income]],0)</f>
        <v>0</v>
      </c>
      <c r="BW119">
        <f ca="1">IF(Table1[[#This Row],[Area]]="Saskatchewan",Table1[[#This Row],[income]],0)</f>
        <v>0</v>
      </c>
      <c r="BX119" s="8">
        <f ca="1">IF(Table1[[#This Row],[Area]]="Nova scotia",Table1[[#This Row],[income]],0)</f>
        <v>0</v>
      </c>
      <c r="BZ119" s="7">
        <f ca="1">IF(Table1[field of work]="health",Table1[income],0)</f>
        <v>0</v>
      </c>
      <c r="CA119">
        <f ca="1">IF(Table1[field of work]="agriculture",Table1[income],0)</f>
        <v>0</v>
      </c>
      <c r="CB119">
        <f ca="1">IF(Table1[[#This Row],[field of work]]="teaching",Table1[[#This Row],[income]],0)</f>
        <v>0</v>
      </c>
      <c r="CC119">
        <f ca="1">IF(Table1[[#This Row],[field of work]]="IT",Table1[[#This Row],[income]],0)</f>
        <v>0</v>
      </c>
      <c r="CD119">
        <f ca="1">IF(Table1[[#This Row],[field of work]]="construction",Table1[[#This Row],[income]],0)</f>
        <v>35600</v>
      </c>
      <c r="CE119" s="8">
        <f ca="1">IF(Table1[[#This Row],[field of work]]="general work ",Table1[[#This Row],[income]],0)</f>
        <v>0</v>
      </c>
      <c r="CH119" s="7">
        <f t="shared" ca="1" si="46"/>
        <v>1</v>
      </c>
      <c r="CI119" s="8"/>
      <c r="CK119" s="7">
        <f ca="1">IF(Table1[[#This Row],[Net worth of person ($)]]&gt;$CM$3,Table1[[#This Row],[age]],0)</f>
        <v>44</v>
      </c>
      <c r="CL119" s="8"/>
    </row>
    <row r="120" spans="2:90" x14ac:dyDescent="0.3">
      <c r="B120">
        <f t="shared" ca="1" si="32"/>
        <v>1</v>
      </c>
      <c r="C120" t="str">
        <f t="shared" ca="1" si="33"/>
        <v>men</v>
      </c>
      <c r="D120">
        <f t="shared" ca="1" si="34"/>
        <v>31</v>
      </c>
      <c r="E120">
        <f t="shared" ca="1" si="35"/>
        <v>2</v>
      </c>
      <c r="F120" t="str">
        <f t="shared" ca="1" si="36"/>
        <v>construction</v>
      </c>
      <c r="G120">
        <f t="shared" ca="1" si="37"/>
        <v>5</v>
      </c>
      <c r="H120" t="str">
        <f t="shared" ca="1" si="38"/>
        <v>Other</v>
      </c>
      <c r="I120">
        <f t="shared" ca="1" si="39"/>
        <v>4</v>
      </c>
      <c r="J120">
        <f t="shared" ca="1" si="31"/>
        <v>1</v>
      </c>
      <c r="K120">
        <f t="shared" ca="1" si="40"/>
        <v>46408</v>
      </c>
      <c r="L120">
        <f t="shared" ca="1" si="41"/>
        <v>1</v>
      </c>
      <c r="M120" t="str">
        <f t="shared" ca="1" si="42"/>
        <v>yukon</v>
      </c>
      <c r="N120">
        <f t="shared" ca="1" si="47"/>
        <v>232040</v>
      </c>
      <c r="O120">
        <f t="shared" ca="1" si="43"/>
        <v>181702.7650438394</v>
      </c>
      <c r="P120">
        <f t="shared" ca="1" si="48"/>
        <v>16347.49290087079</v>
      </c>
      <c r="Q120">
        <f t="shared" ca="1" si="44"/>
        <v>5568</v>
      </c>
      <c r="R120">
        <f t="shared" ca="1" si="49"/>
        <v>92656.500420951619</v>
      </c>
      <c r="S120">
        <f t="shared" ca="1" si="50"/>
        <v>16714.460634087423</v>
      </c>
      <c r="T120">
        <f t="shared" ca="1" si="51"/>
        <v>265101.95353495824</v>
      </c>
      <c r="U120">
        <f t="shared" ca="1" si="52"/>
        <v>279927.26546479104</v>
      </c>
      <c r="V120">
        <f t="shared" ca="1" si="53"/>
        <v>-14825.311929832795</v>
      </c>
      <c r="X120" s="3">
        <f ca="1">IF(Table1[[#This Row],[gender]]="men",1,0)</f>
        <v>1</v>
      </c>
      <c r="Y120" s="3">
        <f ca="1">IF(Table1[[#This Row],[gender]]="women",1,0)</f>
        <v>0</v>
      </c>
      <c r="Z120" s="3"/>
      <c r="AA120" s="3"/>
      <c r="AB120" s="3"/>
      <c r="AC120" s="3"/>
      <c r="AD120" s="3"/>
      <c r="AE120" s="3"/>
      <c r="AF120" s="3"/>
      <c r="AG120" s="3"/>
      <c r="AH120" s="3"/>
      <c r="AJ120" s="17"/>
      <c r="AL120" s="7">
        <f ca="1">IF(Table1[[#This Row],[field of work]]="health",1,0)</f>
        <v>0</v>
      </c>
      <c r="AM120">
        <f ca="1">IF(Table1[[#This Row],[field of work]]="general work ",1,0)</f>
        <v>0</v>
      </c>
      <c r="AN120">
        <f ca="1">IF(Table1[[#This Row],[field of work]]="agriculture",1,0)</f>
        <v>0</v>
      </c>
      <c r="AO120">
        <f ca="1">IF(Table1[[#This Row],[field of work]]="teaching",1,0)</f>
        <v>0</v>
      </c>
      <c r="AP120">
        <f ca="1">IF(Table1[[#This Row],[field of work]]="IT",1,0)</f>
        <v>0</v>
      </c>
      <c r="AQ120" s="8">
        <f ca="1">IF(Table1[[#This Row],[field of work]]="construction",1,0)</f>
        <v>1</v>
      </c>
      <c r="AS120" s="7"/>
      <c r="AX120" s="8"/>
      <c r="AZ120" s="7"/>
      <c r="BA120" s="8"/>
      <c r="BB120" s="105">
        <f ca="1">Table1[[#This Row],[Cars Value ]]/Table1[[#This Row],[cars]]</f>
        <v>16347.49290087079</v>
      </c>
      <c r="BC120" s="8"/>
      <c r="BD120" s="7">
        <f ca="1">IF(Table1[Values of debts]&gt;$BE$6,1,0)</f>
        <v>1</v>
      </c>
      <c r="BE120" s="8"/>
      <c r="BF120" s="17"/>
      <c r="BG120" s="20">
        <f ca="1">Table1[[#This Row],[mortage left]]/Table1[[#This Row],[value of house]]</f>
        <v>0.78306656198862012</v>
      </c>
      <c r="BH120">
        <f t="shared" ca="1" si="45"/>
        <v>0</v>
      </c>
      <c r="BI120" s="8"/>
      <c r="BJ120" s="17"/>
      <c r="BL120" s="7">
        <f ca="1">IF(Table1[Area]="Alberta",Table1[income],0)</f>
        <v>0</v>
      </c>
      <c r="BM120">
        <f ca="1">IF(Table1[Area]="Quebec",Table1[income],0)</f>
        <v>0</v>
      </c>
      <c r="BN120">
        <f ca="1">IF(Table1[[#This Row],[Area]]="BC",Table1[[#This Row],[income]],0)</f>
        <v>0</v>
      </c>
      <c r="BO120">
        <f ca="1">IF(Table1[[#This Row],[Area]]="Northwest Ter",Table1[[#This Row],[income]],0)</f>
        <v>0</v>
      </c>
      <c r="BP120">
        <f ca="1">IF(Table1[[#This Row],[Area]]="Newfounland",Table1[[#This Row],[income]],0)</f>
        <v>0</v>
      </c>
      <c r="BQ120">
        <f ca="1">IF(Table1[[#This Row],[Area]]="Manitoba",Table1[[#This Row],[income]],0)</f>
        <v>0</v>
      </c>
      <c r="BR120">
        <f ca="1">IF(Table1[[#This Row],[Area]]="New bruncwick",Table1[[#This Row],[income]],0)</f>
        <v>0</v>
      </c>
      <c r="BS120">
        <f ca="1">IF(Table1[[#This Row],[Area]]="Nunavut",Table1[[#This Row],[income]],0)</f>
        <v>0</v>
      </c>
      <c r="BT120">
        <f ca="1">IF(Table1[[#This Row],[Area]]="Ontario",Table1[[#This Row],[income]],0)</f>
        <v>0</v>
      </c>
      <c r="BU120">
        <f ca="1">IF(Table1[[#This Row],[Area]]="yukon",Table1[[#This Row],[income]],0)</f>
        <v>46408</v>
      </c>
      <c r="BV120">
        <f ca="1">IF(Table1[[#This Row],[Area]]="Prince edward Island",Table1[[#This Row],[income]],0)</f>
        <v>0</v>
      </c>
      <c r="BW120">
        <f ca="1">IF(Table1[[#This Row],[Area]]="Saskatchewan",Table1[[#This Row],[income]],0)</f>
        <v>0</v>
      </c>
      <c r="BX120" s="8">
        <f ca="1">IF(Table1[[#This Row],[Area]]="Nova scotia",Table1[[#This Row],[income]],0)</f>
        <v>0</v>
      </c>
      <c r="BZ120" s="7">
        <f ca="1">IF(Table1[field of work]="health",Table1[income],0)</f>
        <v>0</v>
      </c>
      <c r="CA120">
        <f ca="1">IF(Table1[field of work]="agriculture",Table1[income],0)</f>
        <v>0</v>
      </c>
      <c r="CB120">
        <f ca="1">IF(Table1[[#This Row],[field of work]]="teaching",Table1[[#This Row],[income]],0)</f>
        <v>0</v>
      </c>
      <c r="CC120">
        <f ca="1">IF(Table1[[#This Row],[field of work]]="IT",Table1[[#This Row],[income]],0)</f>
        <v>0</v>
      </c>
      <c r="CD120">
        <f ca="1">IF(Table1[[#This Row],[field of work]]="construction",Table1[[#This Row],[income]],0)</f>
        <v>46408</v>
      </c>
      <c r="CE120" s="8">
        <f ca="1">IF(Table1[[#This Row],[field of work]]="general work ",Table1[[#This Row],[income]],0)</f>
        <v>0</v>
      </c>
      <c r="CH120" s="7">
        <f t="shared" ca="1" si="46"/>
        <v>1</v>
      </c>
      <c r="CI120" s="8"/>
      <c r="CK120" s="7">
        <f ca="1">IF(Table1[[#This Row],[Net worth of person ($)]]&gt;$CM$3,Table1[[#This Row],[age]],0)</f>
        <v>0</v>
      </c>
      <c r="CL120" s="8"/>
    </row>
    <row r="121" spans="2:90" x14ac:dyDescent="0.3">
      <c r="B121">
        <f t="shared" ca="1" si="32"/>
        <v>2</v>
      </c>
      <c r="C121" t="str">
        <f t="shared" ca="1" si="33"/>
        <v>women</v>
      </c>
      <c r="D121">
        <f t="shared" ca="1" si="34"/>
        <v>30</v>
      </c>
      <c r="E121">
        <f t="shared" ca="1" si="35"/>
        <v>6</v>
      </c>
      <c r="F121" t="str">
        <f t="shared" ca="1" si="36"/>
        <v>agriculture</v>
      </c>
      <c r="G121">
        <f t="shared" ca="1" si="37"/>
        <v>3</v>
      </c>
      <c r="H121" t="str">
        <f t="shared" ca="1" si="38"/>
        <v>University</v>
      </c>
      <c r="I121">
        <f t="shared" ca="1" si="39"/>
        <v>1</v>
      </c>
      <c r="J121">
        <f t="shared" ca="1" si="31"/>
        <v>2</v>
      </c>
      <c r="K121">
        <f t="shared" ca="1" si="40"/>
        <v>46359</v>
      </c>
      <c r="L121">
        <f t="shared" ca="1" si="41"/>
        <v>1</v>
      </c>
      <c r="M121" t="str">
        <f t="shared" ca="1" si="42"/>
        <v>yukon</v>
      </c>
      <c r="N121">
        <f t="shared" ca="1" si="47"/>
        <v>139077</v>
      </c>
      <c r="O121">
        <f t="shared" ca="1" si="43"/>
        <v>124522.17385015065</v>
      </c>
      <c r="P121">
        <f t="shared" ca="1" si="48"/>
        <v>21932.666197075567</v>
      </c>
      <c r="Q121">
        <f t="shared" ca="1" si="44"/>
        <v>21600</v>
      </c>
      <c r="R121">
        <f t="shared" ca="1" si="49"/>
        <v>85387.57981878893</v>
      </c>
      <c r="S121">
        <f t="shared" ca="1" si="50"/>
        <v>53998.768020793592</v>
      </c>
      <c r="T121">
        <f t="shared" ca="1" si="51"/>
        <v>215008.43421786916</v>
      </c>
      <c r="U121">
        <f t="shared" ca="1" si="52"/>
        <v>231509.75366893958</v>
      </c>
      <c r="V121">
        <f t="shared" ca="1" si="53"/>
        <v>-16501.31945107042</v>
      </c>
      <c r="X121" s="3">
        <f ca="1">IF(Table1[[#This Row],[gender]]="men",1,0)</f>
        <v>0</v>
      </c>
      <c r="Y121" s="3">
        <f ca="1">IF(Table1[[#This Row],[gender]]="women",1,0)</f>
        <v>1</v>
      </c>
      <c r="Z121" s="3"/>
      <c r="AA121" s="3"/>
      <c r="AB121" s="3"/>
      <c r="AC121" s="3"/>
      <c r="AD121" s="3"/>
      <c r="AE121" s="3"/>
      <c r="AF121" s="3"/>
      <c r="AG121" s="3"/>
      <c r="AH121" s="3"/>
      <c r="AJ121" s="17"/>
      <c r="AL121" s="7">
        <f ca="1">IF(Table1[[#This Row],[field of work]]="health",1,0)</f>
        <v>0</v>
      </c>
      <c r="AM121">
        <f ca="1">IF(Table1[[#This Row],[field of work]]="general work ",1,0)</f>
        <v>0</v>
      </c>
      <c r="AN121">
        <f ca="1">IF(Table1[[#This Row],[field of work]]="agriculture",1,0)</f>
        <v>1</v>
      </c>
      <c r="AO121">
        <f ca="1">IF(Table1[[#This Row],[field of work]]="teaching",1,0)</f>
        <v>0</v>
      </c>
      <c r="AP121">
        <f ca="1">IF(Table1[[#This Row],[field of work]]="IT",1,0)</f>
        <v>0</v>
      </c>
      <c r="AQ121" s="8">
        <f ca="1">IF(Table1[[#This Row],[field of work]]="construction",1,0)</f>
        <v>0</v>
      </c>
      <c r="AS121" s="7"/>
      <c r="AX121" s="8"/>
      <c r="AZ121" s="7"/>
      <c r="BA121" s="8"/>
      <c r="BB121" s="105">
        <f ca="1">Table1[[#This Row],[Cars Value ]]/Table1[[#This Row],[cars]]</f>
        <v>10966.333098537783</v>
      </c>
      <c r="BC121" s="8"/>
      <c r="BD121" s="7">
        <f ca="1">IF(Table1[Values of debts]&gt;$BE$6,1,0)</f>
        <v>1</v>
      </c>
      <c r="BE121" s="8"/>
      <c r="BF121" s="17"/>
      <c r="BG121" s="20">
        <f ca="1">Table1[[#This Row],[mortage left]]/Table1[[#This Row],[value of house]]</f>
        <v>0.89534699375274596</v>
      </c>
      <c r="BH121">
        <f t="shared" ca="1" si="45"/>
        <v>0</v>
      </c>
      <c r="BI121" s="8"/>
      <c r="BJ121" s="17"/>
      <c r="BL121" s="7">
        <f ca="1">IF(Table1[Area]="Alberta",Table1[income],0)</f>
        <v>0</v>
      </c>
      <c r="BM121">
        <f ca="1">IF(Table1[Area]="Quebec",Table1[income],0)</f>
        <v>0</v>
      </c>
      <c r="BN121">
        <f ca="1">IF(Table1[[#This Row],[Area]]="BC",Table1[[#This Row],[income]],0)</f>
        <v>0</v>
      </c>
      <c r="BO121">
        <f ca="1">IF(Table1[[#This Row],[Area]]="Northwest Ter",Table1[[#This Row],[income]],0)</f>
        <v>0</v>
      </c>
      <c r="BP121">
        <f ca="1">IF(Table1[[#This Row],[Area]]="Newfounland",Table1[[#This Row],[income]],0)</f>
        <v>0</v>
      </c>
      <c r="BQ121">
        <f ca="1">IF(Table1[[#This Row],[Area]]="Manitoba",Table1[[#This Row],[income]],0)</f>
        <v>0</v>
      </c>
      <c r="BR121">
        <f ca="1">IF(Table1[[#This Row],[Area]]="New bruncwick",Table1[[#This Row],[income]],0)</f>
        <v>0</v>
      </c>
      <c r="BS121">
        <f ca="1">IF(Table1[[#This Row],[Area]]="Nunavut",Table1[[#This Row],[income]],0)</f>
        <v>0</v>
      </c>
      <c r="BT121">
        <f ca="1">IF(Table1[[#This Row],[Area]]="Ontario",Table1[[#This Row],[income]],0)</f>
        <v>0</v>
      </c>
      <c r="BU121">
        <f ca="1">IF(Table1[[#This Row],[Area]]="yukon",Table1[[#This Row],[income]],0)</f>
        <v>46359</v>
      </c>
      <c r="BV121">
        <f ca="1">IF(Table1[[#This Row],[Area]]="Prince edward Island",Table1[[#This Row],[income]],0)</f>
        <v>0</v>
      </c>
      <c r="BW121">
        <f ca="1">IF(Table1[[#This Row],[Area]]="Saskatchewan",Table1[[#This Row],[income]],0)</f>
        <v>0</v>
      </c>
      <c r="BX121" s="8">
        <f ca="1">IF(Table1[[#This Row],[Area]]="Nova scotia",Table1[[#This Row],[income]],0)</f>
        <v>0</v>
      </c>
      <c r="BZ121" s="7">
        <f ca="1">IF(Table1[field of work]="health",Table1[income],0)</f>
        <v>0</v>
      </c>
      <c r="CA121">
        <f ca="1">IF(Table1[field of work]="agriculture",Table1[income],0)</f>
        <v>46359</v>
      </c>
      <c r="CB121">
        <f ca="1">IF(Table1[[#This Row],[field of work]]="teaching",Table1[[#This Row],[income]],0)</f>
        <v>0</v>
      </c>
      <c r="CC121">
        <f ca="1">IF(Table1[[#This Row],[field of work]]="IT",Table1[[#This Row],[income]],0)</f>
        <v>0</v>
      </c>
      <c r="CD121">
        <f ca="1">IF(Table1[[#This Row],[field of work]]="construction",Table1[[#This Row],[income]],0)</f>
        <v>0</v>
      </c>
      <c r="CE121" s="8">
        <f ca="1">IF(Table1[[#This Row],[field of work]]="general work ",Table1[[#This Row],[income]],0)</f>
        <v>0</v>
      </c>
      <c r="CH121" s="7">
        <f t="shared" ca="1" si="46"/>
        <v>1</v>
      </c>
      <c r="CI121" s="8"/>
      <c r="CK121" s="7">
        <f ca="1">IF(Table1[[#This Row],[Net worth of person ($)]]&gt;$CM$3,Table1[[#This Row],[age]],0)</f>
        <v>0</v>
      </c>
      <c r="CL121" s="8"/>
    </row>
    <row r="122" spans="2:90" x14ac:dyDescent="0.3">
      <c r="B122">
        <f t="shared" ca="1" si="32"/>
        <v>1</v>
      </c>
      <c r="C122" t="str">
        <f t="shared" ca="1" si="33"/>
        <v>men</v>
      </c>
      <c r="D122">
        <f t="shared" ca="1" si="34"/>
        <v>41</v>
      </c>
      <c r="E122">
        <f t="shared" ca="1" si="35"/>
        <v>1</v>
      </c>
      <c r="F122" t="str">
        <f t="shared" ca="1" si="36"/>
        <v>health</v>
      </c>
      <c r="G122">
        <f t="shared" ca="1" si="37"/>
        <v>3</v>
      </c>
      <c r="H122" t="str">
        <f t="shared" ca="1" si="38"/>
        <v>University</v>
      </c>
      <c r="I122">
        <f t="shared" ca="1" si="39"/>
        <v>2</v>
      </c>
      <c r="J122">
        <f t="shared" ca="1" si="31"/>
        <v>1</v>
      </c>
      <c r="K122">
        <f t="shared" ca="1" si="40"/>
        <v>81607</v>
      </c>
      <c r="L122">
        <f t="shared" ca="1" si="41"/>
        <v>4</v>
      </c>
      <c r="M122" t="str">
        <f t="shared" ca="1" si="42"/>
        <v>Alberta</v>
      </c>
      <c r="N122">
        <f t="shared" ca="1" si="47"/>
        <v>408035</v>
      </c>
      <c r="O122">
        <f t="shared" ca="1" si="43"/>
        <v>355228.24279158213</v>
      </c>
      <c r="P122">
        <f t="shared" ca="1" si="48"/>
        <v>67901.586504263745</v>
      </c>
      <c r="Q122">
        <f t="shared" ca="1" si="44"/>
        <v>24859</v>
      </c>
      <c r="R122">
        <f t="shared" ca="1" si="49"/>
        <v>31886.546011180977</v>
      </c>
      <c r="S122">
        <f t="shared" ca="1" si="50"/>
        <v>58561.591184436824</v>
      </c>
      <c r="T122">
        <f t="shared" ca="1" si="51"/>
        <v>534498.17768870061</v>
      </c>
      <c r="U122">
        <f t="shared" ca="1" si="52"/>
        <v>411973.7888027631</v>
      </c>
      <c r="V122">
        <f t="shared" ca="1" si="53"/>
        <v>122524.38888593751</v>
      </c>
      <c r="X122" s="3">
        <f ca="1">IF(Table1[[#This Row],[gender]]="men",1,0)</f>
        <v>1</v>
      </c>
      <c r="Y122" s="3">
        <f ca="1">IF(Table1[[#This Row],[gender]]="women",1,0)</f>
        <v>0</v>
      </c>
      <c r="Z122" s="3"/>
      <c r="AA122" s="3"/>
      <c r="AB122" s="3"/>
      <c r="AC122" s="3"/>
      <c r="AD122" s="3"/>
      <c r="AE122" s="3"/>
      <c r="AF122" s="3"/>
      <c r="AG122" s="3"/>
      <c r="AH122" s="3"/>
      <c r="AJ122" s="17"/>
      <c r="AL122" s="7">
        <f ca="1">IF(Table1[[#This Row],[field of work]]="health",1,0)</f>
        <v>1</v>
      </c>
      <c r="AM122">
        <f ca="1">IF(Table1[[#This Row],[field of work]]="general work ",1,0)</f>
        <v>0</v>
      </c>
      <c r="AN122">
        <f ca="1">IF(Table1[[#This Row],[field of work]]="agriculture",1,0)</f>
        <v>0</v>
      </c>
      <c r="AO122">
        <f ca="1">IF(Table1[[#This Row],[field of work]]="teaching",1,0)</f>
        <v>0</v>
      </c>
      <c r="AP122">
        <f ca="1">IF(Table1[[#This Row],[field of work]]="IT",1,0)</f>
        <v>0</v>
      </c>
      <c r="AQ122" s="8">
        <f ca="1">IF(Table1[[#This Row],[field of work]]="construction",1,0)</f>
        <v>0</v>
      </c>
      <c r="AS122" s="7"/>
      <c r="AX122" s="8"/>
      <c r="AZ122" s="7"/>
      <c r="BA122" s="8"/>
      <c r="BB122" s="105">
        <f ca="1">Table1[[#This Row],[Cars Value ]]/Table1[[#This Row],[cars]]</f>
        <v>67901.586504263745</v>
      </c>
      <c r="BC122" s="8"/>
      <c r="BD122" s="7">
        <f ca="1">IF(Table1[Values of debts]&gt;$BE$6,1,0)</f>
        <v>1</v>
      </c>
      <c r="BE122" s="8"/>
      <c r="BF122" s="17"/>
      <c r="BG122" s="20">
        <f ca="1">Table1[[#This Row],[mortage left]]/Table1[[#This Row],[value of house]]</f>
        <v>0.8705827754765697</v>
      </c>
      <c r="BH122">
        <f t="shared" ca="1" si="45"/>
        <v>0</v>
      </c>
      <c r="BI122" s="8"/>
      <c r="BJ122" s="17"/>
      <c r="BL122" s="7">
        <f ca="1">IF(Table1[Area]="Alberta",Table1[income],0)</f>
        <v>81607</v>
      </c>
      <c r="BM122">
        <f ca="1">IF(Table1[Area]="Quebec",Table1[income],0)</f>
        <v>0</v>
      </c>
      <c r="BN122">
        <f ca="1">IF(Table1[[#This Row],[Area]]="BC",Table1[[#This Row],[income]],0)</f>
        <v>0</v>
      </c>
      <c r="BO122">
        <f ca="1">IF(Table1[[#This Row],[Area]]="Northwest Ter",Table1[[#This Row],[income]],0)</f>
        <v>0</v>
      </c>
      <c r="BP122">
        <f ca="1">IF(Table1[[#This Row],[Area]]="Newfounland",Table1[[#This Row],[income]],0)</f>
        <v>0</v>
      </c>
      <c r="BQ122">
        <f ca="1">IF(Table1[[#This Row],[Area]]="Manitoba",Table1[[#This Row],[income]],0)</f>
        <v>0</v>
      </c>
      <c r="BR122">
        <f ca="1">IF(Table1[[#This Row],[Area]]="New bruncwick",Table1[[#This Row],[income]],0)</f>
        <v>0</v>
      </c>
      <c r="BS122">
        <f ca="1">IF(Table1[[#This Row],[Area]]="Nunavut",Table1[[#This Row],[income]],0)</f>
        <v>0</v>
      </c>
      <c r="BT122">
        <f ca="1">IF(Table1[[#This Row],[Area]]="Ontario",Table1[[#This Row],[income]],0)</f>
        <v>0</v>
      </c>
      <c r="BU122">
        <f ca="1">IF(Table1[[#This Row],[Area]]="yukon",Table1[[#This Row],[income]],0)</f>
        <v>0</v>
      </c>
      <c r="BV122">
        <f ca="1">IF(Table1[[#This Row],[Area]]="Prince edward Island",Table1[[#This Row],[income]],0)</f>
        <v>0</v>
      </c>
      <c r="BW122">
        <f ca="1">IF(Table1[[#This Row],[Area]]="Saskatchewan",Table1[[#This Row],[income]],0)</f>
        <v>0</v>
      </c>
      <c r="BX122" s="8">
        <f ca="1">IF(Table1[[#This Row],[Area]]="Nova scotia",Table1[[#This Row],[income]],0)</f>
        <v>0</v>
      </c>
      <c r="BZ122" s="7">
        <f ca="1">IF(Table1[field of work]="health",Table1[income],0)</f>
        <v>81607</v>
      </c>
      <c r="CA122">
        <f ca="1">IF(Table1[field of work]="agriculture",Table1[income],0)</f>
        <v>0</v>
      </c>
      <c r="CB122">
        <f ca="1">IF(Table1[[#This Row],[field of work]]="teaching",Table1[[#This Row],[income]],0)</f>
        <v>0</v>
      </c>
      <c r="CC122">
        <f ca="1">IF(Table1[[#This Row],[field of work]]="IT",Table1[[#This Row],[income]],0)</f>
        <v>0</v>
      </c>
      <c r="CD122">
        <f ca="1">IF(Table1[[#This Row],[field of work]]="construction",Table1[[#This Row],[income]],0)</f>
        <v>0</v>
      </c>
      <c r="CE122" s="8">
        <f ca="1">IF(Table1[[#This Row],[field of work]]="general work ",Table1[[#This Row],[income]],0)</f>
        <v>0</v>
      </c>
      <c r="CH122" s="7">
        <f t="shared" ca="1" si="46"/>
        <v>1</v>
      </c>
      <c r="CI122" s="8"/>
      <c r="CK122" s="7">
        <f ca="1">IF(Table1[[#This Row],[Net worth of person ($)]]&gt;$CM$3,Table1[[#This Row],[age]],0)</f>
        <v>41</v>
      </c>
      <c r="CL122" s="8"/>
    </row>
    <row r="123" spans="2:90" x14ac:dyDescent="0.3">
      <c r="B123">
        <f t="shared" ca="1" si="32"/>
        <v>1</v>
      </c>
      <c r="C123" t="str">
        <f t="shared" ca="1" si="33"/>
        <v>men</v>
      </c>
      <c r="D123">
        <f t="shared" ca="1" si="34"/>
        <v>39</v>
      </c>
      <c r="E123">
        <f t="shared" ca="1" si="35"/>
        <v>4</v>
      </c>
      <c r="F123" t="str">
        <f t="shared" ca="1" si="36"/>
        <v>IT</v>
      </c>
      <c r="G123">
        <f t="shared" ca="1" si="37"/>
        <v>1</v>
      </c>
      <c r="H123" t="str">
        <f t="shared" ca="1" si="38"/>
        <v>highschool</v>
      </c>
      <c r="I123">
        <f t="shared" ca="1" si="39"/>
        <v>0</v>
      </c>
      <c r="J123">
        <f t="shared" ca="1" si="31"/>
        <v>1</v>
      </c>
      <c r="K123">
        <f t="shared" ca="1" si="40"/>
        <v>29398</v>
      </c>
      <c r="L123">
        <f t="shared" ca="1" si="41"/>
        <v>12</v>
      </c>
      <c r="M123" t="str">
        <f t="shared" ca="1" si="42"/>
        <v>New bruncwick</v>
      </c>
      <c r="N123">
        <f t="shared" ca="1" si="47"/>
        <v>146990</v>
      </c>
      <c r="O123">
        <f t="shared" ca="1" si="43"/>
        <v>62095.886491539371</v>
      </c>
      <c r="P123">
        <f t="shared" ca="1" si="48"/>
        <v>16348.205173334514</v>
      </c>
      <c r="Q123">
        <f t="shared" ca="1" si="44"/>
        <v>11089</v>
      </c>
      <c r="R123">
        <f t="shared" ca="1" si="49"/>
        <v>36070.278255258905</v>
      </c>
      <c r="S123">
        <f t="shared" ca="1" si="50"/>
        <v>28956.572498995734</v>
      </c>
      <c r="T123">
        <f t="shared" ca="1" si="51"/>
        <v>192294.77767233024</v>
      </c>
      <c r="U123">
        <f t="shared" ca="1" si="52"/>
        <v>109255.16474679827</v>
      </c>
      <c r="V123">
        <f t="shared" ca="1" si="53"/>
        <v>83039.612925531968</v>
      </c>
      <c r="X123" s="3">
        <f ca="1">IF(Table1[[#This Row],[gender]]="men",1,0)</f>
        <v>1</v>
      </c>
      <c r="Y123" s="3">
        <f ca="1">IF(Table1[[#This Row],[gender]]="women",1,0)</f>
        <v>0</v>
      </c>
      <c r="Z123" s="3"/>
      <c r="AA123" s="3"/>
      <c r="AB123" s="3"/>
      <c r="AC123" s="3"/>
      <c r="AD123" s="3"/>
      <c r="AE123" s="3"/>
      <c r="AF123" s="3"/>
      <c r="AG123" s="3"/>
      <c r="AH123" s="3"/>
      <c r="AJ123" s="17"/>
      <c r="AL123" s="7">
        <f ca="1">IF(Table1[[#This Row],[field of work]]="health",1,0)</f>
        <v>0</v>
      </c>
      <c r="AM123">
        <f ca="1">IF(Table1[[#This Row],[field of work]]="general work ",1,0)</f>
        <v>0</v>
      </c>
      <c r="AN123">
        <f ca="1">IF(Table1[[#This Row],[field of work]]="agriculture",1,0)</f>
        <v>0</v>
      </c>
      <c r="AO123">
        <f ca="1">IF(Table1[[#This Row],[field of work]]="teaching",1,0)</f>
        <v>0</v>
      </c>
      <c r="AP123">
        <f ca="1">IF(Table1[[#This Row],[field of work]]="IT",1,0)</f>
        <v>1</v>
      </c>
      <c r="AQ123" s="8">
        <f ca="1">IF(Table1[[#This Row],[field of work]]="construction",1,0)</f>
        <v>0</v>
      </c>
      <c r="AS123" s="7"/>
      <c r="AX123" s="8"/>
      <c r="AZ123" s="7"/>
      <c r="BA123" s="8"/>
      <c r="BB123" s="105">
        <f ca="1">Table1[[#This Row],[Cars Value ]]/Table1[[#This Row],[cars]]</f>
        <v>16348.205173334514</v>
      </c>
      <c r="BC123" s="8"/>
      <c r="BD123" s="7">
        <f ca="1">IF(Table1[Values of debts]&gt;$BE$6,1,0)</f>
        <v>1</v>
      </c>
      <c r="BE123" s="8"/>
      <c r="BF123" s="17"/>
      <c r="BG123" s="20">
        <f ca="1">Table1[[#This Row],[mortage left]]/Table1[[#This Row],[value of house]]</f>
        <v>0.42244973461826907</v>
      </c>
      <c r="BH123">
        <f t="shared" ca="1" si="45"/>
        <v>1</v>
      </c>
      <c r="BI123" s="8"/>
      <c r="BJ123" s="17"/>
      <c r="BL123" s="7">
        <f ca="1">IF(Table1[Area]="Alberta",Table1[income],0)</f>
        <v>0</v>
      </c>
      <c r="BM123">
        <f ca="1">IF(Table1[Area]="Quebec",Table1[income],0)</f>
        <v>0</v>
      </c>
      <c r="BN123">
        <f ca="1">IF(Table1[[#This Row],[Area]]="BC",Table1[[#This Row],[income]],0)</f>
        <v>0</v>
      </c>
      <c r="BO123">
        <f ca="1">IF(Table1[[#This Row],[Area]]="Northwest Ter",Table1[[#This Row],[income]],0)</f>
        <v>0</v>
      </c>
      <c r="BP123">
        <f ca="1">IF(Table1[[#This Row],[Area]]="Newfounland",Table1[[#This Row],[income]],0)</f>
        <v>0</v>
      </c>
      <c r="BQ123">
        <f ca="1">IF(Table1[[#This Row],[Area]]="Manitoba",Table1[[#This Row],[income]],0)</f>
        <v>0</v>
      </c>
      <c r="BR123">
        <f ca="1">IF(Table1[[#This Row],[Area]]="New bruncwick",Table1[[#This Row],[income]],0)</f>
        <v>29398</v>
      </c>
      <c r="BS123">
        <f ca="1">IF(Table1[[#This Row],[Area]]="Nunavut",Table1[[#This Row],[income]],0)</f>
        <v>0</v>
      </c>
      <c r="BT123">
        <f ca="1">IF(Table1[[#This Row],[Area]]="Ontario",Table1[[#This Row],[income]],0)</f>
        <v>0</v>
      </c>
      <c r="BU123">
        <f ca="1">IF(Table1[[#This Row],[Area]]="yukon",Table1[[#This Row],[income]],0)</f>
        <v>0</v>
      </c>
      <c r="BV123">
        <f ca="1">IF(Table1[[#This Row],[Area]]="Prince edward Island",Table1[[#This Row],[income]],0)</f>
        <v>0</v>
      </c>
      <c r="BW123">
        <f ca="1">IF(Table1[[#This Row],[Area]]="Saskatchewan",Table1[[#This Row],[income]],0)</f>
        <v>0</v>
      </c>
      <c r="BX123" s="8">
        <f ca="1">IF(Table1[[#This Row],[Area]]="Nova scotia",Table1[[#This Row],[income]],0)</f>
        <v>0</v>
      </c>
      <c r="BZ123" s="7">
        <f ca="1">IF(Table1[field of work]="health",Table1[income],0)</f>
        <v>0</v>
      </c>
      <c r="CA123">
        <f ca="1">IF(Table1[field of work]="agriculture",Table1[income],0)</f>
        <v>0</v>
      </c>
      <c r="CB123">
        <f ca="1">IF(Table1[[#This Row],[field of work]]="teaching",Table1[[#This Row],[income]],0)</f>
        <v>0</v>
      </c>
      <c r="CC123">
        <f ca="1">IF(Table1[[#This Row],[field of work]]="IT",Table1[[#This Row],[income]],0)</f>
        <v>29398</v>
      </c>
      <c r="CD123">
        <f ca="1">IF(Table1[[#This Row],[field of work]]="construction",Table1[[#This Row],[income]],0)</f>
        <v>0</v>
      </c>
      <c r="CE123" s="8">
        <f ca="1">IF(Table1[[#This Row],[field of work]]="general work ",Table1[[#This Row],[income]],0)</f>
        <v>0</v>
      </c>
      <c r="CH123" s="7">
        <f t="shared" ca="1" si="46"/>
        <v>1</v>
      </c>
      <c r="CI123" s="8"/>
      <c r="CK123" s="7">
        <f ca="1">IF(Table1[[#This Row],[Net worth of person ($)]]&gt;$CM$3,Table1[[#This Row],[age]],0)</f>
        <v>39</v>
      </c>
      <c r="CL123" s="8"/>
    </row>
    <row r="124" spans="2:90" x14ac:dyDescent="0.3">
      <c r="B124">
        <f t="shared" ca="1" si="32"/>
        <v>1</v>
      </c>
      <c r="C124" t="str">
        <f t="shared" ca="1" si="33"/>
        <v>men</v>
      </c>
      <c r="D124">
        <f t="shared" ca="1" si="34"/>
        <v>32</v>
      </c>
      <c r="E124">
        <f t="shared" ca="1" si="35"/>
        <v>4</v>
      </c>
      <c r="F124" t="str">
        <f t="shared" ca="1" si="36"/>
        <v>IT</v>
      </c>
      <c r="G124">
        <f t="shared" ca="1" si="37"/>
        <v>4</v>
      </c>
      <c r="H124" t="str">
        <f t="shared" ca="1" si="38"/>
        <v>technical</v>
      </c>
      <c r="I124">
        <f t="shared" ca="1" si="39"/>
        <v>1</v>
      </c>
      <c r="J124">
        <f t="shared" ca="1" si="31"/>
        <v>1</v>
      </c>
      <c r="K124">
        <f t="shared" ca="1" si="40"/>
        <v>78344</v>
      </c>
      <c r="L124">
        <f t="shared" ca="1" si="41"/>
        <v>13</v>
      </c>
      <c r="M124" t="str">
        <f t="shared" ca="1" si="42"/>
        <v>Nova scotia</v>
      </c>
      <c r="N124">
        <f t="shared" ca="1" si="47"/>
        <v>313376</v>
      </c>
      <c r="O124">
        <f t="shared" ca="1" si="43"/>
        <v>279273.48054594977</v>
      </c>
      <c r="P124">
        <f t="shared" ca="1" si="48"/>
        <v>73245.292016682404</v>
      </c>
      <c r="Q124">
        <f t="shared" ca="1" si="44"/>
        <v>62239</v>
      </c>
      <c r="R124">
        <f t="shared" ca="1" si="49"/>
        <v>90004.871112073204</v>
      </c>
      <c r="S124">
        <f t="shared" ca="1" si="50"/>
        <v>21182.165716630974</v>
      </c>
      <c r="T124">
        <f t="shared" ca="1" si="51"/>
        <v>407803.45773331338</v>
      </c>
      <c r="U124">
        <f t="shared" ca="1" si="52"/>
        <v>431517.35165802296</v>
      </c>
      <c r="V124">
        <f t="shared" ca="1" si="53"/>
        <v>-23713.893924709584</v>
      </c>
      <c r="X124" s="3">
        <f ca="1">IF(Table1[[#This Row],[gender]]="men",1,0)</f>
        <v>1</v>
      </c>
      <c r="Y124" s="3">
        <f ca="1">IF(Table1[[#This Row],[gender]]="women",1,0)</f>
        <v>0</v>
      </c>
      <c r="Z124" s="3"/>
      <c r="AA124" s="3"/>
      <c r="AB124" s="3"/>
      <c r="AC124" s="3"/>
      <c r="AD124" s="3"/>
      <c r="AE124" s="3"/>
      <c r="AF124" s="3"/>
      <c r="AG124" s="3"/>
      <c r="AH124" s="3"/>
      <c r="AJ124" s="17"/>
      <c r="AL124" s="7">
        <f ca="1">IF(Table1[[#This Row],[field of work]]="health",1,0)</f>
        <v>0</v>
      </c>
      <c r="AM124">
        <f ca="1">IF(Table1[[#This Row],[field of work]]="general work ",1,0)</f>
        <v>0</v>
      </c>
      <c r="AN124">
        <f ca="1">IF(Table1[[#This Row],[field of work]]="agriculture",1,0)</f>
        <v>0</v>
      </c>
      <c r="AO124">
        <f ca="1">IF(Table1[[#This Row],[field of work]]="teaching",1,0)</f>
        <v>0</v>
      </c>
      <c r="AP124">
        <f ca="1">IF(Table1[[#This Row],[field of work]]="IT",1,0)</f>
        <v>1</v>
      </c>
      <c r="AQ124" s="8">
        <f ca="1">IF(Table1[[#This Row],[field of work]]="construction",1,0)</f>
        <v>0</v>
      </c>
      <c r="AS124" s="7"/>
      <c r="AX124" s="8"/>
      <c r="AZ124" s="7"/>
      <c r="BA124" s="8"/>
      <c r="BB124" s="105">
        <f ca="1">Table1[[#This Row],[Cars Value ]]/Table1[[#This Row],[cars]]</f>
        <v>73245.292016682404</v>
      </c>
      <c r="BC124" s="8"/>
      <c r="BD124" s="7">
        <f ca="1">IF(Table1[Values of debts]&gt;$BE$6,1,0)</f>
        <v>1</v>
      </c>
      <c r="BE124" s="8"/>
      <c r="BF124" s="17"/>
      <c r="BG124" s="20">
        <f ca="1">Table1[[#This Row],[mortage left]]/Table1[[#This Row],[value of house]]</f>
        <v>0.89117699040752885</v>
      </c>
      <c r="BH124">
        <f t="shared" ca="1" si="45"/>
        <v>0</v>
      </c>
      <c r="BI124" s="8"/>
      <c r="BJ124" s="17"/>
      <c r="BL124" s="7">
        <f ca="1">IF(Table1[Area]="Alberta",Table1[income],0)</f>
        <v>0</v>
      </c>
      <c r="BM124">
        <f ca="1">IF(Table1[Area]="Quebec",Table1[income],0)</f>
        <v>0</v>
      </c>
      <c r="BN124">
        <f ca="1">IF(Table1[[#This Row],[Area]]="BC",Table1[[#This Row],[income]],0)</f>
        <v>0</v>
      </c>
      <c r="BO124">
        <f ca="1">IF(Table1[[#This Row],[Area]]="Northwest Ter",Table1[[#This Row],[income]],0)</f>
        <v>0</v>
      </c>
      <c r="BP124">
        <f ca="1">IF(Table1[[#This Row],[Area]]="Newfounland",Table1[[#This Row],[income]],0)</f>
        <v>0</v>
      </c>
      <c r="BQ124">
        <f ca="1">IF(Table1[[#This Row],[Area]]="Manitoba",Table1[[#This Row],[income]],0)</f>
        <v>0</v>
      </c>
      <c r="BR124">
        <f ca="1">IF(Table1[[#This Row],[Area]]="New bruncwick",Table1[[#This Row],[income]],0)</f>
        <v>0</v>
      </c>
      <c r="BS124">
        <f ca="1">IF(Table1[[#This Row],[Area]]="Nunavut",Table1[[#This Row],[income]],0)</f>
        <v>0</v>
      </c>
      <c r="BT124">
        <f ca="1">IF(Table1[[#This Row],[Area]]="Ontario",Table1[[#This Row],[income]],0)</f>
        <v>0</v>
      </c>
      <c r="BU124">
        <f ca="1">IF(Table1[[#This Row],[Area]]="yukon",Table1[[#This Row],[income]],0)</f>
        <v>0</v>
      </c>
      <c r="BV124">
        <f ca="1">IF(Table1[[#This Row],[Area]]="Prince edward Island",Table1[[#This Row],[income]],0)</f>
        <v>0</v>
      </c>
      <c r="BW124">
        <f ca="1">IF(Table1[[#This Row],[Area]]="Saskatchewan",Table1[[#This Row],[income]],0)</f>
        <v>0</v>
      </c>
      <c r="BX124" s="8">
        <f ca="1">IF(Table1[[#This Row],[Area]]="Nova scotia",Table1[[#This Row],[income]],0)</f>
        <v>78344</v>
      </c>
      <c r="BZ124" s="7">
        <f ca="1">IF(Table1[field of work]="health",Table1[income],0)</f>
        <v>0</v>
      </c>
      <c r="CA124">
        <f ca="1">IF(Table1[field of work]="agriculture",Table1[income],0)</f>
        <v>0</v>
      </c>
      <c r="CB124">
        <f ca="1">IF(Table1[[#This Row],[field of work]]="teaching",Table1[[#This Row],[income]],0)</f>
        <v>0</v>
      </c>
      <c r="CC124">
        <f ca="1">IF(Table1[[#This Row],[field of work]]="IT",Table1[[#This Row],[income]],0)</f>
        <v>78344</v>
      </c>
      <c r="CD124">
        <f ca="1">IF(Table1[[#This Row],[field of work]]="construction",Table1[[#This Row],[income]],0)</f>
        <v>0</v>
      </c>
      <c r="CE124" s="8">
        <f ca="1">IF(Table1[[#This Row],[field of work]]="general work ",Table1[[#This Row],[income]],0)</f>
        <v>0</v>
      </c>
      <c r="CH124" s="7">
        <f t="shared" ca="1" si="46"/>
        <v>1</v>
      </c>
      <c r="CI124" s="8"/>
      <c r="CK124" s="7">
        <f ca="1">IF(Table1[[#This Row],[Net worth of person ($)]]&gt;$CM$3,Table1[[#This Row],[age]],0)</f>
        <v>0</v>
      </c>
      <c r="CL124" s="8"/>
    </row>
    <row r="125" spans="2:90" x14ac:dyDescent="0.3">
      <c r="B125">
        <f t="shared" ca="1" si="32"/>
        <v>2</v>
      </c>
      <c r="C125" t="str">
        <f t="shared" ca="1" si="33"/>
        <v>women</v>
      </c>
      <c r="D125">
        <f t="shared" ca="1" si="34"/>
        <v>37</v>
      </c>
      <c r="E125">
        <f t="shared" ca="1" si="35"/>
        <v>4</v>
      </c>
      <c r="F125" t="str">
        <f t="shared" ca="1" si="36"/>
        <v>IT</v>
      </c>
      <c r="G125">
        <f t="shared" ca="1" si="37"/>
        <v>5</v>
      </c>
      <c r="H125" t="str">
        <f t="shared" ca="1" si="38"/>
        <v>Other</v>
      </c>
      <c r="I125">
        <f t="shared" ca="1" si="39"/>
        <v>1</v>
      </c>
      <c r="J125">
        <f t="shared" ca="1" si="31"/>
        <v>2</v>
      </c>
      <c r="K125">
        <f t="shared" ca="1" si="40"/>
        <v>64807</v>
      </c>
      <c r="L125">
        <f t="shared" ca="1" si="41"/>
        <v>13</v>
      </c>
      <c r="M125" t="str">
        <f t="shared" ca="1" si="42"/>
        <v>Nova scotia</v>
      </c>
      <c r="N125">
        <f t="shared" ca="1" si="47"/>
        <v>388842</v>
      </c>
      <c r="O125">
        <f t="shared" ca="1" si="43"/>
        <v>288979.8203926381</v>
      </c>
      <c r="P125">
        <f t="shared" ca="1" si="48"/>
        <v>14844.384113206379</v>
      </c>
      <c r="Q125">
        <f t="shared" ca="1" si="44"/>
        <v>6267</v>
      </c>
      <c r="R125">
        <f t="shared" ca="1" si="49"/>
        <v>10183.507336441604</v>
      </c>
      <c r="S125">
        <f t="shared" ca="1" si="50"/>
        <v>12334.138267195689</v>
      </c>
      <c r="T125">
        <f t="shared" ca="1" si="51"/>
        <v>416020.52238040202</v>
      </c>
      <c r="U125">
        <f t="shared" ca="1" si="52"/>
        <v>305430.3277290797</v>
      </c>
      <c r="V125">
        <f t="shared" ca="1" si="53"/>
        <v>110590.19465132232</v>
      </c>
      <c r="X125" s="3">
        <f ca="1">IF(Table1[[#This Row],[gender]]="men",1,0)</f>
        <v>0</v>
      </c>
      <c r="Y125" s="3">
        <f ca="1">IF(Table1[[#This Row],[gender]]="women",1,0)</f>
        <v>1</v>
      </c>
      <c r="Z125" s="3"/>
      <c r="AA125" s="3"/>
      <c r="AB125" s="3"/>
      <c r="AC125" s="3"/>
      <c r="AD125" s="3"/>
      <c r="AE125" s="3"/>
      <c r="AF125" s="3"/>
      <c r="AG125" s="3"/>
      <c r="AH125" s="3"/>
      <c r="AJ125" s="17"/>
      <c r="AL125" s="7">
        <f ca="1">IF(Table1[[#This Row],[field of work]]="health",1,0)</f>
        <v>0</v>
      </c>
      <c r="AM125">
        <f ca="1">IF(Table1[[#This Row],[field of work]]="general work ",1,0)</f>
        <v>0</v>
      </c>
      <c r="AN125">
        <f ca="1">IF(Table1[[#This Row],[field of work]]="agriculture",1,0)</f>
        <v>0</v>
      </c>
      <c r="AO125">
        <f ca="1">IF(Table1[[#This Row],[field of work]]="teaching",1,0)</f>
        <v>0</v>
      </c>
      <c r="AP125">
        <f ca="1">IF(Table1[[#This Row],[field of work]]="IT",1,0)</f>
        <v>1</v>
      </c>
      <c r="AQ125" s="8">
        <f ca="1">IF(Table1[[#This Row],[field of work]]="construction",1,0)</f>
        <v>0</v>
      </c>
      <c r="AS125" s="7"/>
      <c r="AX125" s="8"/>
      <c r="AZ125" s="7"/>
      <c r="BA125" s="8"/>
      <c r="BB125" s="105">
        <f ca="1">Table1[[#This Row],[Cars Value ]]/Table1[[#This Row],[cars]]</f>
        <v>7422.1920566031895</v>
      </c>
      <c r="BC125" s="8"/>
      <c r="BD125" s="7">
        <f ca="1">IF(Table1[Values of debts]&gt;$BE$6,1,0)</f>
        <v>1</v>
      </c>
      <c r="BE125" s="8"/>
      <c r="BF125" s="17"/>
      <c r="BG125" s="20">
        <f ca="1">Table1[[#This Row],[mortage left]]/Table1[[#This Row],[value of house]]</f>
        <v>0.74318057306730778</v>
      </c>
      <c r="BH125">
        <f t="shared" ca="1" si="45"/>
        <v>0</v>
      </c>
      <c r="BI125" s="8"/>
      <c r="BJ125" s="17"/>
      <c r="BL125" s="7">
        <f ca="1">IF(Table1[Area]="Alberta",Table1[income],0)</f>
        <v>0</v>
      </c>
      <c r="BM125">
        <f ca="1">IF(Table1[Area]="Quebec",Table1[income],0)</f>
        <v>0</v>
      </c>
      <c r="BN125">
        <f ca="1">IF(Table1[[#This Row],[Area]]="BC",Table1[[#This Row],[income]],0)</f>
        <v>0</v>
      </c>
      <c r="BO125">
        <f ca="1">IF(Table1[[#This Row],[Area]]="Northwest Ter",Table1[[#This Row],[income]],0)</f>
        <v>0</v>
      </c>
      <c r="BP125">
        <f ca="1">IF(Table1[[#This Row],[Area]]="Newfounland",Table1[[#This Row],[income]],0)</f>
        <v>0</v>
      </c>
      <c r="BQ125">
        <f ca="1">IF(Table1[[#This Row],[Area]]="Manitoba",Table1[[#This Row],[income]],0)</f>
        <v>0</v>
      </c>
      <c r="BR125">
        <f ca="1">IF(Table1[[#This Row],[Area]]="New bruncwick",Table1[[#This Row],[income]],0)</f>
        <v>0</v>
      </c>
      <c r="BS125">
        <f ca="1">IF(Table1[[#This Row],[Area]]="Nunavut",Table1[[#This Row],[income]],0)</f>
        <v>0</v>
      </c>
      <c r="BT125">
        <f ca="1">IF(Table1[[#This Row],[Area]]="Ontario",Table1[[#This Row],[income]],0)</f>
        <v>0</v>
      </c>
      <c r="BU125">
        <f ca="1">IF(Table1[[#This Row],[Area]]="yukon",Table1[[#This Row],[income]],0)</f>
        <v>0</v>
      </c>
      <c r="BV125">
        <f ca="1">IF(Table1[[#This Row],[Area]]="Prince edward Island",Table1[[#This Row],[income]],0)</f>
        <v>0</v>
      </c>
      <c r="BW125">
        <f ca="1">IF(Table1[[#This Row],[Area]]="Saskatchewan",Table1[[#This Row],[income]],0)</f>
        <v>0</v>
      </c>
      <c r="BX125" s="8">
        <f ca="1">IF(Table1[[#This Row],[Area]]="Nova scotia",Table1[[#This Row],[income]],0)</f>
        <v>64807</v>
      </c>
      <c r="BZ125" s="7">
        <f ca="1">IF(Table1[field of work]="health",Table1[income],0)</f>
        <v>0</v>
      </c>
      <c r="CA125">
        <f ca="1">IF(Table1[field of work]="agriculture",Table1[income],0)</f>
        <v>0</v>
      </c>
      <c r="CB125">
        <f ca="1">IF(Table1[[#This Row],[field of work]]="teaching",Table1[[#This Row],[income]],0)</f>
        <v>0</v>
      </c>
      <c r="CC125">
        <f ca="1">IF(Table1[[#This Row],[field of work]]="IT",Table1[[#This Row],[income]],0)</f>
        <v>64807</v>
      </c>
      <c r="CD125">
        <f ca="1">IF(Table1[[#This Row],[field of work]]="construction",Table1[[#This Row],[income]],0)</f>
        <v>0</v>
      </c>
      <c r="CE125" s="8">
        <f ca="1">IF(Table1[[#This Row],[field of work]]="general work ",Table1[[#This Row],[income]],0)</f>
        <v>0</v>
      </c>
      <c r="CH125" s="7">
        <f t="shared" ca="1" si="46"/>
        <v>1</v>
      </c>
      <c r="CI125" s="8"/>
      <c r="CK125" s="7">
        <f ca="1">IF(Table1[[#This Row],[Net worth of person ($)]]&gt;$CM$3,Table1[[#This Row],[age]],0)</f>
        <v>37</v>
      </c>
      <c r="CL125" s="8"/>
    </row>
    <row r="126" spans="2:90" x14ac:dyDescent="0.3">
      <c r="B126">
        <f t="shared" ca="1" si="32"/>
        <v>1</v>
      </c>
      <c r="C126" t="str">
        <f t="shared" ca="1" si="33"/>
        <v>men</v>
      </c>
      <c r="D126">
        <f t="shared" ca="1" si="34"/>
        <v>35</v>
      </c>
      <c r="E126">
        <f t="shared" ca="1" si="35"/>
        <v>4</v>
      </c>
      <c r="F126" t="str">
        <f t="shared" ca="1" si="36"/>
        <v>IT</v>
      </c>
      <c r="G126">
        <f t="shared" ca="1" si="37"/>
        <v>5</v>
      </c>
      <c r="H126" t="str">
        <f t="shared" ca="1" si="38"/>
        <v>Other</v>
      </c>
      <c r="I126">
        <f t="shared" ca="1" si="39"/>
        <v>2</v>
      </c>
      <c r="J126">
        <f t="shared" ca="1" si="31"/>
        <v>2</v>
      </c>
      <c r="K126">
        <f t="shared" ca="1" si="40"/>
        <v>33574</v>
      </c>
      <c r="L126">
        <f t="shared" ca="1" si="41"/>
        <v>4</v>
      </c>
      <c r="M126" t="str">
        <f t="shared" ca="1" si="42"/>
        <v>Alberta</v>
      </c>
      <c r="N126">
        <f t="shared" ca="1" si="47"/>
        <v>201444</v>
      </c>
      <c r="O126">
        <f t="shared" ca="1" si="43"/>
        <v>67774.360035936596</v>
      </c>
      <c r="P126">
        <f t="shared" ca="1" si="48"/>
        <v>18908.459278992577</v>
      </c>
      <c r="Q126">
        <f t="shared" ca="1" si="44"/>
        <v>18029</v>
      </c>
      <c r="R126">
        <f t="shared" ca="1" si="49"/>
        <v>66178.738444382107</v>
      </c>
      <c r="S126">
        <f t="shared" ca="1" si="50"/>
        <v>14228.913341028992</v>
      </c>
      <c r="T126">
        <f t="shared" ca="1" si="51"/>
        <v>234581.37262002158</v>
      </c>
      <c r="U126">
        <f t="shared" ca="1" si="52"/>
        <v>151982.0984803187</v>
      </c>
      <c r="V126">
        <f t="shared" ca="1" si="53"/>
        <v>82599.274139702873</v>
      </c>
      <c r="X126" s="3">
        <f ca="1">IF(Table1[[#This Row],[gender]]="men",1,0)</f>
        <v>1</v>
      </c>
      <c r="Y126" s="3">
        <f ca="1">IF(Table1[[#This Row],[gender]]="women",1,0)</f>
        <v>0</v>
      </c>
      <c r="Z126" s="3"/>
      <c r="AA126" s="3"/>
      <c r="AB126" s="3"/>
      <c r="AC126" s="3"/>
      <c r="AD126" s="3"/>
      <c r="AE126" s="3"/>
      <c r="AF126" s="3"/>
      <c r="AG126" s="3"/>
      <c r="AH126" s="3"/>
      <c r="AJ126" s="17"/>
      <c r="AL126" s="7">
        <f ca="1">IF(Table1[[#This Row],[field of work]]="health",1,0)</f>
        <v>0</v>
      </c>
      <c r="AM126">
        <f ca="1">IF(Table1[[#This Row],[field of work]]="general work ",1,0)</f>
        <v>0</v>
      </c>
      <c r="AN126">
        <f ca="1">IF(Table1[[#This Row],[field of work]]="agriculture",1,0)</f>
        <v>0</v>
      </c>
      <c r="AO126">
        <f ca="1">IF(Table1[[#This Row],[field of work]]="teaching",1,0)</f>
        <v>0</v>
      </c>
      <c r="AP126">
        <f ca="1">IF(Table1[[#This Row],[field of work]]="IT",1,0)</f>
        <v>1</v>
      </c>
      <c r="AQ126" s="8">
        <f ca="1">IF(Table1[[#This Row],[field of work]]="construction",1,0)</f>
        <v>0</v>
      </c>
      <c r="AS126" s="7"/>
      <c r="AX126" s="8"/>
      <c r="AZ126" s="7"/>
      <c r="BA126" s="8"/>
      <c r="BB126" s="105">
        <f ca="1">Table1[[#This Row],[Cars Value ]]/Table1[[#This Row],[cars]]</f>
        <v>9454.2296394962887</v>
      </c>
      <c r="BC126" s="8"/>
      <c r="BD126" s="7">
        <f ca="1">IF(Table1[Values of debts]&gt;$BE$6,1,0)</f>
        <v>1</v>
      </c>
      <c r="BE126" s="8"/>
      <c r="BF126" s="17"/>
      <c r="BG126" s="20">
        <f ca="1">Table1[[#This Row],[mortage left]]/Table1[[#This Row],[value of house]]</f>
        <v>0.33644268400119437</v>
      </c>
      <c r="BH126">
        <f t="shared" ca="1" si="45"/>
        <v>1</v>
      </c>
      <c r="BI126" s="8"/>
      <c r="BJ126" s="17"/>
      <c r="BL126" s="7">
        <f ca="1">IF(Table1[Area]="Alberta",Table1[income],0)</f>
        <v>33574</v>
      </c>
      <c r="BM126">
        <f ca="1">IF(Table1[Area]="Quebec",Table1[income],0)</f>
        <v>0</v>
      </c>
      <c r="BN126">
        <f ca="1">IF(Table1[[#This Row],[Area]]="BC",Table1[[#This Row],[income]],0)</f>
        <v>0</v>
      </c>
      <c r="BO126">
        <f ca="1">IF(Table1[[#This Row],[Area]]="Northwest Ter",Table1[[#This Row],[income]],0)</f>
        <v>0</v>
      </c>
      <c r="BP126">
        <f ca="1">IF(Table1[[#This Row],[Area]]="Newfounland",Table1[[#This Row],[income]],0)</f>
        <v>0</v>
      </c>
      <c r="BQ126">
        <f ca="1">IF(Table1[[#This Row],[Area]]="Manitoba",Table1[[#This Row],[income]],0)</f>
        <v>0</v>
      </c>
      <c r="BR126">
        <f ca="1">IF(Table1[[#This Row],[Area]]="New bruncwick",Table1[[#This Row],[income]],0)</f>
        <v>0</v>
      </c>
      <c r="BS126">
        <f ca="1">IF(Table1[[#This Row],[Area]]="Nunavut",Table1[[#This Row],[income]],0)</f>
        <v>0</v>
      </c>
      <c r="BT126">
        <f ca="1">IF(Table1[[#This Row],[Area]]="Ontario",Table1[[#This Row],[income]],0)</f>
        <v>0</v>
      </c>
      <c r="BU126">
        <f ca="1">IF(Table1[[#This Row],[Area]]="yukon",Table1[[#This Row],[income]],0)</f>
        <v>0</v>
      </c>
      <c r="BV126">
        <f ca="1">IF(Table1[[#This Row],[Area]]="Prince edward Island",Table1[[#This Row],[income]],0)</f>
        <v>0</v>
      </c>
      <c r="BW126">
        <f ca="1">IF(Table1[[#This Row],[Area]]="Saskatchewan",Table1[[#This Row],[income]],0)</f>
        <v>0</v>
      </c>
      <c r="BX126" s="8">
        <f ca="1">IF(Table1[[#This Row],[Area]]="Nova scotia",Table1[[#This Row],[income]],0)</f>
        <v>0</v>
      </c>
      <c r="BZ126" s="7">
        <f ca="1">IF(Table1[field of work]="health",Table1[income],0)</f>
        <v>0</v>
      </c>
      <c r="CA126">
        <f ca="1">IF(Table1[field of work]="agriculture",Table1[income],0)</f>
        <v>0</v>
      </c>
      <c r="CB126">
        <f ca="1">IF(Table1[[#This Row],[field of work]]="teaching",Table1[[#This Row],[income]],0)</f>
        <v>0</v>
      </c>
      <c r="CC126">
        <f ca="1">IF(Table1[[#This Row],[field of work]]="IT",Table1[[#This Row],[income]],0)</f>
        <v>33574</v>
      </c>
      <c r="CD126">
        <f ca="1">IF(Table1[[#This Row],[field of work]]="construction",Table1[[#This Row],[income]],0)</f>
        <v>0</v>
      </c>
      <c r="CE126" s="8">
        <f ca="1">IF(Table1[[#This Row],[field of work]]="general work ",Table1[[#This Row],[income]],0)</f>
        <v>0</v>
      </c>
      <c r="CH126" s="7">
        <f t="shared" ca="1" si="46"/>
        <v>1</v>
      </c>
      <c r="CI126" s="8"/>
      <c r="CK126" s="7">
        <f ca="1">IF(Table1[[#This Row],[Net worth of person ($)]]&gt;$CM$3,Table1[[#This Row],[age]],0)</f>
        <v>35</v>
      </c>
      <c r="CL126" s="8"/>
    </row>
    <row r="127" spans="2:90" x14ac:dyDescent="0.3">
      <c r="B127">
        <f t="shared" ca="1" si="32"/>
        <v>1</v>
      </c>
      <c r="C127" t="str">
        <f t="shared" ca="1" si="33"/>
        <v>men</v>
      </c>
      <c r="D127">
        <f t="shared" ca="1" si="34"/>
        <v>43</v>
      </c>
      <c r="E127">
        <f t="shared" ca="1" si="35"/>
        <v>5</v>
      </c>
      <c r="F127" t="str">
        <f t="shared" ca="1" si="36"/>
        <v xml:space="preserve">general work </v>
      </c>
      <c r="G127">
        <f t="shared" ca="1" si="37"/>
        <v>6</v>
      </c>
      <c r="H127" t="str">
        <f t="shared" ca="1" si="38"/>
        <v>Other</v>
      </c>
      <c r="I127">
        <f t="shared" ca="1" si="39"/>
        <v>2</v>
      </c>
      <c r="J127">
        <f t="shared" ca="1" si="31"/>
        <v>2</v>
      </c>
      <c r="K127">
        <f t="shared" ca="1" si="40"/>
        <v>48985</v>
      </c>
      <c r="L127">
        <f t="shared" ca="1" si="41"/>
        <v>7</v>
      </c>
      <c r="M127" t="str">
        <f t="shared" ca="1" si="42"/>
        <v>Manitoba</v>
      </c>
      <c r="N127">
        <f t="shared" ca="1" si="47"/>
        <v>244925</v>
      </c>
      <c r="O127">
        <f t="shared" ca="1" si="43"/>
        <v>101134.02796978147</v>
      </c>
      <c r="P127">
        <f t="shared" ca="1" si="48"/>
        <v>60189.871463478084</v>
      </c>
      <c r="Q127">
        <f t="shared" ca="1" si="44"/>
        <v>16908</v>
      </c>
      <c r="R127">
        <f t="shared" ca="1" si="49"/>
        <v>58702.195628376707</v>
      </c>
      <c r="S127">
        <f t="shared" ca="1" si="50"/>
        <v>12703.998342625753</v>
      </c>
      <c r="T127">
        <f t="shared" ca="1" si="51"/>
        <v>317818.86980610382</v>
      </c>
      <c r="U127">
        <f t="shared" ca="1" si="52"/>
        <v>176744.22359815816</v>
      </c>
      <c r="V127">
        <f t="shared" ca="1" si="53"/>
        <v>141074.64620794565</v>
      </c>
      <c r="X127" s="3">
        <f ca="1">IF(Table1[[#This Row],[gender]]="men",1,0)</f>
        <v>1</v>
      </c>
      <c r="Y127" s="3">
        <f ca="1">IF(Table1[[#This Row],[gender]]="women",1,0)</f>
        <v>0</v>
      </c>
      <c r="Z127" s="3"/>
      <c r="AA127" s="3"/>
      <c r="AB127" s="3"/>
      <c r="AC127" s="3"/>
      <c r="AD127" s="3"/>
      <c r="AE127" s="3"/>
      <c r="AF127" s="3"/>
      <c r="AG127" s="3"/>
      <c r="AH127" s="3"/>
      <c r="AJ127" s="17"/>
      <c r="AL127" s="7">
        <f ca="1">IF(Table1[[#This Row],[field of work]]="health",1,0)</f>
        <v>0</v>
      </c>
      <c r="AM127">
        <f ca="1">IF(Table1[[#This Row],[field of work]]="general work ",1,0)</f>
        <v>1</v>
      </c>
      <c r="AN127">
        <f ca="1">IF(Table1[[#This Row],[field of work]]="agriculture",1,0)</f>
        <v>0</v>
      </c>
      <c r="AO127">
        <f ca="1">IF(Table1[[#This Row],[field of work]]="teaching",1,0)</f>
        <v>0</v>
      </c>
      <c r="AP127">
        <f ca="1">IF(Table1[[#This Row],[field of work]]="IT",1,0)</f>
        <v>0</v>
      </c>
      <c r="AQ127" s="8">
        <f ca="1">IF(Table1[[#This Row],[field of work]]="construction",1,0)</f>
        <v>0</v>
      </c>
      <c r="AS127" s="7"/>
      <c r="AX127" s="8"/>
      <c r="AZ127" s="7"/>
      <c r="BA127" s="8"/>
      <c r="BB127" s="105">
        <f ca="1">Table1[[#This Row],[Cars Value ]]/Table1[[#This Row],[cars]]</f>
        <v>30094.935731739042</v>
      </c>
      <c r="BC127" s="8"/>
      <c r="BD127" s="7">
        <f ca="1">IF(Table1[Values of debts]&gt;$BE$6,1,0)</f>
        <v>1</v>
      </c>
      <c r="BE127" s="8"/>
      <c r="BF127" s="17"/>
      <c r="BG127" s="20">
        <f ca="1">Table1[[#This Row],[mortage left]]/Table1[[#This Row],[value of house]]</f>
        <v>0.41291835447496772</v>
      </c>
      <c r="BH127">
        <f t="shared" ca="1" si="45"/>
        <v>1</v>
      </c>
      <c r="BI127" s="8"/>
      <c r="BJ127" s="17"/>
      <c r="BL127" s="7">
        <f ca="1">IF(Table1[Area]="Alberta",Table1[income],0)</f>
        <v>0</v>
      </c>
      <c r="BM127">
        <f ca="1">IF(Table1[Area]="Quebec",Table1[income],0)</f>
        <v>0</v>
      </c>
      <c r="BN127">
        <f ca="1">IF(Table1[[#This Row],[Area]]="BC",Table1[[#This Row],[income]],0)</f>
        <v>0</v>
      </c>
      <c r="BO127">
        <f ca="1">IF(Table1[[#This Row],[Area]]="Northwest Ter",Table1[[#This Row],[income]],0)</f>
        <v>0</v>
      </c>
      <c r="BP127">
        <f ca="1">IF(Table1[[#This Row],[Area]]="Newfounland",Table1[[#This Row],[income]],0)</f>
        <v>0</v>
      </c>
      <c r="BQ127">
        <f ca="1">IF(Table1[[#This Row],[Area]]="Manitoba",Table1[[#This Row],[income]],0)</f>
        <v>48985</v>
      </c>
      <c r="BR127">
        <f ca="1">IF(Table1[[#This Row],[Area]]="New bruncwick",Table1[[#This Row],[income]],0)</f>
        <v>0</v>
      </c>
      <c r="BS127">
        <f ca="1">IF(Table1[[#This Row],[Area]]="Nunavut",Table1[[#This Row],[income]],0)</f>
        <v>0</v>
      </c>
      <c r="BT127">
        <f ca="1">IF(Table1[[#This Row],[Area]]="Ontario",Table1[[#This Row],[income]],0)</f>
        <v>0</v>
      </c>
      <c r="BU127">
        <f ca="1">IF(Table1[[#This Row],[Area]]="yukon",Table1[[#This Row],[income]],0)</f>
        <v>0</v>
      </c>
      <c r="BV127">
        <f ca="1">IF(Table1[[#This Row],[Area]]="Prince edward Island",Table1[[#This Row],[income]],0)</f>
        <v>0</v>
      </c>
      <c r="BW127">
        <f ca="1">IF(Table1[[#This Row],[Area]]="Saskatchewan",Table1[[#This Row],[income]],0)</f>
        <v>0</v>
      </c>
      <c r="BX127" s="8">
        <f ca="1">IF(Table1[[#This Row],[Area]]="Nova scotia",Table1[[#This Row],[income]],0)</f>
        <v>0</v>
      </c>
      <c r="BZ127" s="7">
        <f ca="1">IF(Table1[field of work]="health",Table1[income],0)</f>
        <v>0</v>
      </c>
      <c r="CA127">
        <f ca="1">IF(Table1[field of work]="agriculture",Table1[income],0)</f>
        <v>0</v>
      </c>
      <c r="CB127">
        <f ca="1">IF(Table1[[#This Row],[field of work]]="teaching",Table1[[#This Row],[income]],0)</f>
        <v>0</v>
      </c>
      <c r="CC127">
        <f ca="1">IF(Table1[[#This Row],[field of work]]="IT",Table1[[#This Row],[income]],0)</f>
        <v>0</v>
      </c>
      <c r="CD127">
        <f ca="1">IF(Table1[[#This Row],[field of work]]="construction",Table1[[#This Row],[income]],0)</f>
        <v>0</v>
      </c>
      <c r="CE127" s="8">
        <f ca="1">IF(Table1[[#This Row],[field of work]]="general work ",Table1[[#This Row],[income]],0)</f>
        <v>48985</v>
      </c>
      <c r="CH127" s="7">
        <f t="shared" ca="1" si="46"/>
        <v>1</v>
      </c>
      <c r="CI127" s="8"/>
      <c r="CK127" s="7">
        <f ca="1">IF(Table1[[#This Row],[Net worth of person ($)]]&gt;$CM$3,Table1[[#This Row],[age]],0)</f>
        <v>43</v>
      </c>
      <c r="CL127" s="8"/>
    </row>
    <row r="128" spans="2:90" x14ac:dyDescent="0.3">
      <c r="B128">
        <f t="shared" ca="1" si="32"/>
        <v>2</v>
      </c>
      <c r="C128" t="str">
        <f t="shared" ca="1" si="33"/>
        <v>women</v>
      </c>
      <c r="D128">
        <f t="shared" ca="1" si="34"/>
        <v>39</v>
      </c>
      <c r="E128">
        <f t="shared" ca="1" si="35"/>
        <v>1</v>
      </c>
      <c r="F128" t="str">
        <f t="shared" ca="1" si="36"/>
        <v>health</v>
      </c>
      <c r="G128">
        <f t="shared" ca="1" si="37"/>
        <v>2</v>
      </c>
      <c r="H128" t="str">
        <f t="shared" ca="1" si="38"/>
        <v>college</v>
      </c>
      <c r="I128">
        <f t="shared" ca="1" si="39"/>
        <v>2</v>
      </c>
      <c r="J128">
        <f t="shared" ca="1" si="31"/>
        <v>1</v>
      </c>
      <c r="K128">
        <f t="shared" ca="1" si="40"/>
        <v>41755</v>
      </c>
      <c r="L128">
        <f t="shared" ca="1" si="41"/>
        <v>9</v>
      </c>
      <c r="M128" t="str">
        <f t="shared" ca="1" si="42"/>
        <v>Ontario</v>
      </c>
      <c r="N128">
        <f t="shared" ca="1" si="47"/>
        <v>250530</v>
      </c>
      <c r="O128">
        <f t="shared" ca="1" si="43"/>
        <v>197798.51476356768</v>
      </c>
      <c r="P128">
        <f t="shared" ca="1" si="48"/>
        <v>23946.14944682191</v>
      </c>
      <c r="Q128">
        <f t="shared" ca="1" si="44"/>
        <v>6764</v>
      </c>
      <c r="R128">
        <f t="shared" ca="1" si="49"/>
        <v>38009.810331337467</v>
      </c>
      <c r="S128">
        <f t="shared" ca="1" si="50"/>
        <v>8917.4002215786277</v>
      </c>
      <c r="T128">
        <f t="shared" ca="1" si="51"/>
        <v>283393.54966840049</v>
      </c>
      <c r="U128">
        <f t="shared" ca="1" si="52"/>
        <v>242572.32509490516</v>
      </c>
      <c r="V128">
        <f t="shared" ca="1" si="53"/>
        <v>40821.224573495332</v>
      </c>
      <c r="X128" s="3">
        <f ca="1">IF(Table1[[#This Row],[gender]]="men",1,0)</f>
        <v>0</v>
      </c>
      <c r="Y128" s="3">
        <f ca="1">IF(Table1[[#This Row],[gender]]="women",1,0)</f>
        <v>1</v>
      </c>
      <c r="Z128" s="3"/>
      <c r="AA128" s="3"/>
      <c r="AB128" s="3"/>
      <c r="AC128" s="3"/>
      <c r="AD128" s="3"/>
      <c r="AE128" s="3"/>
      <c r="AF128" s="3"/>
      <c r="AG128" s="3"/>
      <c r="AH128" s="3"/>
      <c r="AJ128" s="17"/>
      <c r="AL128" s="7">
        <f ca="1">IF(Table1[[#This Row],[field of work]]="health",1,0)</f>
        <v>1</v>
      </c>
      <c r="AM128">
        <f ca="1">IF(Table1[[#This Row],[field of work]]="general work ",1,0)</f>
        <v>0</v>
      </c>
      <c r="AN128">
        <f ca="1">IF(Table1[[#This Row],[field of work]]="agriculture",1,0)</f>
        <v>0</v>
      </c>
      <c r="AO128">
        <f ca="1">IF(Table1[[#This Row],[field of work]]="teaching",1,0)</f>
        <v>0</v>
      </c>
      <c r="AP128">
        <f ca="1">IF(Table1[[#This Row],[field of work]]="IT",1,0)</f>
        <v>0</v>
      </c>
      <c r="AQ128" s="8">
        <f ca="1">IF(Table1[[#This Row],[field of work]]="construction",1,0)</f>
        <v>0</v>
      </c>
      <c r="AS128" s="7"/>
      <c r="AX128" s="8"/>
      <c r="AZ128" s="7"/>
      <c r="BA128" s="8"/>
      <c r="BB128" s="105">
        <f ca="1">Table1[[#This Row],[Cars Value ]]/Table1[[#This Row],[cars]]</f>
        <v>23946.14944682191</v>
      </c>
      <c r="BC128" s="8"/>
      <c r="BD128" s="7">
        <f ca="1">IF(Table1[Values of debts]&gt;$BE$6,1,0)</f>
        <v>1</v>
      </c>
      <c r="BE128" s="8"/>
      <c r="BF128" s="17"/>
      <c r="BG128" s="20">
        <f ca="1">Table1[[#This Row],[mortage left]]/Table1[[#This Row],[value of house]]</f>
        <v>0.78952027606900443</v>
      </c>
      <c r="BH128">
        <f t="shared" ca="1" si="45"/>
        <v>0</v>
      </c>
      <c r="BI128" s="8"/>
      <c r="BJ128" s="17"/>
      <c r="BL128" s="7">
        <f ca="1">IF(Table1[Area]="Alberta",Table1[income],0)</f>
        <v>0</v>
      </c>
      <c r="BM128">
        <f ca="1">IF(Table1[Area]="Quebec",Table1[income],0)</f>
        <v>0</v>
      </c>
      <c r="BN128">
        <f ca="1">IF(Table1[[#This Row],[Area]]="BC",Table1[[#This Row],[income]],0)</f>
        <v>0</v>
      </c>
      <c r="BO128">
        <f ca="1">IF(Table1[[#This Row],[Area]]="Northwest Ter",Table1[[#This Row],[income]],0)</f>
        <v>0</v>
      </c>
      <c r="BP128">
        <f ca="1">IF(Table1[[#This Row],[Area]]="Newfounland",Table1[[#This Row],[income]],0)</f>
        <v>0</v>
      </c>
      <c r="BQ128">
        <f ca="1">IF(Table1[[#This Row],[Area]]="Manitoba",Table1[[#This Row],[income]],0)</f>
        <v>0</v>
      </c>
      <c r="BR128">
        <f ca="1">IF(Table1[[#This Row],[Area]]="New bruncwick",Table1[[#This Row],[income]],0)</f>
        <v>0</v>
      </c>
      <c r="BS128">
        <f ca="1">IF(Table1[[#This Row],[Area]]="Nunavut",Table1[[#This Row],[income]],0)</f>
        <v>0</v>
      </c>
      <c r="BT128">
        <f ca="1">IF(Table1[[#This Row],[Area]]="Ontario",Table1[[#This Row],[income]],0)</f>
        <v>41755</v>
      </c>
      <c r="BU128">
        <f ca="1">IF(Table1[[#This Row],[Area]]="yukon",Table1[[#This Row],[income]],0)</f>
        <v>0</v>
      </c>
      <c r="BV128">
        <f ca="1">IF(Table1[[#This Row],[Area]]="Prince edward Island",Table1[[#This Row],[income]],0)</f>
        <v>0</v>
      </c>
      <c r="BW128">
        <f ca="1">IF(Table1[[#This Row],[Area]]="Saskatchewan",Table1[[#This Row],[income]],0)</f>
        <v>0</v>
      </c>
      <c r="BX128" s="8">
        <f ca="1">IF(Table1[[#This Row],[Area]]="Nova scotia",Table1[[#This Row],[income]],0)</f>
        <v>0</v>
      </c>
      <c r="BZ128" s="7">
        <f ca="1">IF(Table1[field of work]="health",Table1[income],0)</f>
        <v>41755</v>
      </c>
      <c r="CA128">
        <f ca="1">IF(Table1[field of work]="agriculture",Table1[income],0)</f>
        <v>0</v>
      </c>
      <c r="CB128">
        <f ca="1">IF(Table1[[#This Row],[field of work]]="teaching",Table1[[#This Row],[income]],0)</f>
        <v>0</v>
      </c>
      <c r="CC128">
        <f ca="1">IF(Table1[[#This Row],[field of work]]="IT",Table1[[#This Row],[income]],0)</f>
        <v>0</v>
      </c>
      <c r="CD128">
        <f ca="1">IF(Table1[[#This Row],[field of work]]="construction",Table1[[#This Row],[income]],0)</f>
        <v>0</v>
      </c>
      <c r="CE128" s="8">
        <f ca="1">IF(Table1[[#This Row],[field of work]]="general work ",Table1[[#This Row],[income]],0)</f>
        <v>0</v>
      </c>
      <c r="CH128" s="7">
        <f t="shared" ca="1" si="46"/>
        <v>1</v>
      </c>
      <c r="CI128" s="8"/>
      <c r="CK128" s="7">
        <f ca="1">IF(Table1[[#This Row],[Net worth of person ($)]]&gt;$CM$3,Table1[[#This Row],[age]],0)</f>
        <v>39</v>
      </c>
      <c r="CL128" s="8"/>
    </row>
    <row r="129" spans="2:90" x14ac:dyDescent="0.3">
      <c r="B129">
        <f t="shared" ca="1" si="32"/>
        <v>2</v>
      </c>
      <c r="C129" t="str">
        <f t="shared" ca="1" si="33"/>
        <v>women</v>
      </c>
      <c r="D129">
        <f t="shared" ca="1" si="34"/>
        <v>39</v>
      </c>
      <c r="E129">
        <f t="shared" ca="1" si="35"/>
        <v>3</v>
      </c>
      <c r="F129" t="str">
        <f t="shared" ca="1" si="36"/>
        <v>teaching</v>
      </c>
      <c r="G129">
        <f t="shared" ca="1" si="37"/>
        <v>5</v>
      </c>
      <c r="H129" t="str">
        <f t="shared" ca="1" si="38"/>
        <v>Other</v>
      </c>
      <c r="I129">
        <f t="shared" ca="1" si="39"/>
        <v>4</v>
      </c>
      <c r="J129">
        <f t="shared" ca="1" si="31"/>
        <v>1</v>
      </c>
      <c r="K129">
        <f t="shared" ca="1" si="40"/>
        <v>47091</v>
      </c>
      <c r="L129">
        <f t="shared" ca="1" si="41"/>
        <v>11</v>
      </c>
      <c r="M129" t="str">
        <f t="shared" ca="1" si="42"/>
        <v>Newfounland</v>
      </c>
      <c r="N129">
        <f t="shared" ca="1" si="47"/>
        <v>188364</v>
      </c>
      <c r="O129">
        <f t="shared" ca="1" si="43"/>
        <v>14723.406488341385</v>
      </c>
      <c r="P129">
        <f t="shared" ca="1" si="48"/>
        <v>20975.105677247735</v>
      </c>
      <c r="Q129">
        <f t="shared" ca="1" si="44"/>
        <v>14387</v>
      </c>
      <c r="R129">
        <f t="shared" ca="1" si="49"/>
        <v>65956.520432512858</v>
      </c>
      <c r="S129">
        <f t="shared" ca="1" si="50"/>
        <v>31951.253283843915</v>
      </c>
      <c r="T129">
        <f t="shared" ca="1" si="51"/>
        <v>241290.35896109167</v>
      </c>
      <c r="U129">
        <f t="shared" ca="1" si="52"/>
        <v>95066.926920854239</v>
      </c>
      <c r="V129">
        <f t="shared" ca="1" si="53"/>
        <v>146223.43204023741</v>
      </c>
      <c r="X129" s="3">
        <f ca="1">IF(Table1[[#This Row],[gender]]="men",1,0)</f>
        <v>0</v>
      </c>
      <c r="Y129" s="3">
        <f ca="1">IF(Table1[[#This Row],[gender]]="women",1,0)</f>
        <v>1</v>
      </c>
      <c r="Z129" s="3"/>
      <c r="AA129" s="3"/>
      <c r="AB129" s="3"/>
      <c r="AC129" s="3"/>
      <c r="AD129" s="3"/>
      <c r="AE129" s="3"/>
      <c r="AF129" s="3"/>
      <c r="AG129" s="3"/>
      <c r="AH129" s="3"/>
      <c r="AJ129" s="17"/>
      <c r="AL129" s="7">
        <f ca="1">IF(Table1[[#This Row],[field of work]]="health",1,0)</f>
        <v>0</v>
      </c>
      <c r="AM129">
        <f ca="1">IF(Table1[[#This Row],[field of work]]="general work ",1,0)</f>
        <v>0</v>
      </c>
      <c r="AN129">
        <f ca="1">IF(Table1[[#This Row],[field of work]]="agriculture",1,0)</f>
        <v>0</v>
      </c>
      <c r="AO129">
        <f ca="1">IF(Table1[[#This Row],[field of work]]="teaching",1,0)</f>
        <v>1</v>
      </c>
      <c r="AP129">
        <f ca="1">IF(Table1[[#This Row],[field of work]]="IT",1,0)</f>
        <v>0</v>
      </c>
      <c r="AQ129" s="8">
        <f ca="1">IF(Table1[[#This Row],[field of work]]="construction",1,0)</f>
        <v>0</v>
      </c>
      <c r="AS129" s="7"/>
      <c r="AX129" s="8"/>
      <c r="AZ129" s="7"/>
      <c r="BA129" s="8"/>
      <c r="BB129" s="105">
        <f ca="1">Table1[[#This Row],[Cars Value ]]/Table1[[#This Row],[cars]]</f>
        <v>20975.105677247735</v>
      </c>
      <c r="BC129" s="8"/>
      <c r="BD129" s="7">
        <f ca="1">IF(Table1[Values of debts]&gt;$BE$6,1,0)</f>
        <v>0</v>
      </c>
      <c r="BE129" s="8"/>
      <c r="BF129" s="17"/>
      <c r="BG129" s="20">
        <f ca="1">Table1[[#This Row],[mortage left]]/Table1[[#This Row],[value of house]]</f>
        <v>7.8164651888584791E-2</v>
      </c>
      <c r="BH129">
        <f t="shared" ca="1" si="45"/>
        <v>1</v>
      </c>
      <c r="BI129" s="8"/>
      <c r="BJ129" s="17"/>
      <c r="BL129" s="7">
        <f ca="1">IF(Table1[Area]="Alberta",Table1[income],0)</f>
        <v>0</v>
      </c>
      <c r="BM129">
        <f ca="1">IF(Table1[Area]="Quebec",Table1[income],0)</f>
        <v>0</v>
      </c>
      <c r="BN129">
        <f ca="1">IF(Table1[[#This Row],[Area]]="BC",Table1[[#This Row],[income]],0)</f>
        <v>0</v>
      </c>
      <c r="BO129">
        <f ca="1">IF(Table1[[#This Row],[Area]]="Northwest Ter",Table1[[#This Row],[income]],0)</f>
        <v>0</v>
      </c>
      <c r="BP129">
        <f ca="1">IF(Table1[[#This Row],[Area]]="Newfounland",Table1[[#This Row],[income]],0)</f>
        <v>47091</v>
      </c>
      <c r="BQ129">
        <f ca="1">IF(Table1[[#This Row],[Area]]="Manitoba",Table1[[#This Row],[income]],0)</f>
        <v>0</v>
      </c>
      <c r="BR129">
        <f ca="1">IF(Table1[[#This Row],[Area]]="New bruncwick",Table1[[#This Row],[income]],0)</f>
        <v>0</v>
      </c>
      <c r="BS129">
        <f ca="1">IF(Table1[[#This Row],[Area]]="Nunavut",Table1[[#This Row],[income]],0)</f>
        <v>0</v>
      </c>
      <c r="BT129">
        <f ca="1">IF(Table1[[#This Row],[Area]]="Ontario",Table1[[#This Row],[income]],0)</f>
        <v>0</v>
      </c>
      <c r="BU129">
        <f ca="1">IF(Table1[[#This Row],[Area]]="yukon",Table1[[#This Row],[income]],0)</f>
        <v>0</v>
      </c>
      <c r="BV129">
        <f ca="1">IF(Table1[[#This Row],[Area]]="Prince edward Island",Table1[[#This Row],[income]],0)</f>
        <v>0</v>
      </c>
      <c r="BW129">
        <f ca="1">IF(Table1[[#This Row],[Area]]="Saskatchewan",Table1[[#This Row],[income]],0)</f>
        <v>0</v>
      </c>
      <c r="BX129" s="8">
        <f ca="1">IF(Table1[[#This Row],[Area]]="Nova scotia",Table1[[#This Row],[income]],0)</f>
        <v>0</v>
      </c>
      <c r="BZ129" s="7">
        <f ca="1">IF(Table1[field of work]="health",Table1[income],0)</f>
        <v>0</v>
      </c>
      <c r="CA129">
        <f ca="1">IF(Table1[field of work]="agriculture",Table1[income],0)</f>
        <v>0</v>
      </c>
      <c r="CB129">
        <f ca="1">IF(Table1[[#This Row],[field of work]]="teaching",Table1[[#This Row],[income]],0)</f>
        <v>47091</v>
      </c>
      <c r="CC129">
        <f ca="1">IF(Table1[[#This Row],[field of work]]="IT",Table1[[#This Row],[income]],0)</f>
        <v>0</v>
      </c>
      <c r="CD129">
        <f ca="1">IF(Table1[[#This Row],[field of work]]="construction",Table1[[#This Row],[income]],0)</f>
        <v>0</v>
      </c>
      <c r="CE129" s="8">
        <f ca="1">IF(Table1[[#This Row],[field of work]]="general work ",Table1[[#This Row],[income]],0)</f>
        <v>0</v>
      </c>
      <c r="CH129" s="7">
        <f t="shared" ca="1" si="46"/>
        <v>1</v>
      </c>
      <c r="CI129" s="8"/>
      <c r="CK129" s="7">
        <f ca="1">IF(Table1[[#This Row],[Net worth of person ($)]]&gt;$CM$3,Table1[[#This Row],[age]],0)</f>
        <v>39</v>
      </c>
      <c r="CL129" s="8"/>
    </row>
    <row r="130" spans="2:90" x14ac:dyDescent="0.3">
      <c r="B130">
        <f t="shared" ca="1" si="32"/>
        <v>1</v>
      </c>
      <c r="C130" t="str">
        <f t="shared" ca="1" si="33"/>
        <v>men</v>
      </c>
      <c r="D130">
        <f t="shared" ca="1" si="34"/>
        <v>33</v>
      </c>
      <c r="E130">
        <f t="shared" ca="1" si="35"/>
        <v>5</v>
      </c>
      <c r="F130" t="str">
        <f t="shared" ca="1" si="36"/>
        <v xml:space="preserve">general work </v>
      </c>
      <c r="G130">
        <f t="shared" ca="1" si="37"/>
        <v>3</v>
      </c>
      <c r="H130" t="str">
        <f t="shared" ca="1" si="38"/>
        <v>University</v>
      </c>
      <c r="I130">
        <f t="shared" ca="1" si="39"/>
        <v>3</v>
      </c>
      <c r="J130">
        <f t="shared" ca="1" si="31"/>
        <v>1</v>
      </c>
      <c r="K130">
        <f t="shared" ca="1" si="40"/>
        <v>84756</v>
      </c>
      <c r="L130">
        <f t="shared" ca="1" si="41"/>
        <v>4</v>
      </c>
      <c r="M130" t="str">
        <f t="shared" ca="1" si="42"/>
        <v>Alberta</v>
      </c>
      <c r="N130">
        <f t="shared" ca="1" si="47"/>
        <v>254268</v>
      </c>
      <c r="O130">
        <f t="shared" ca="1" si="43"/>
        <v>112942.0443549362</v>
      </c>
      <c r="P130">
        <f t="shared" ca="1" si="48"/>
        <v>59672.796637584666</v>
      </c>
      <c r="Q130">
        <f t="shared" ca="1" si="44"/>
        <v>6153</v>
      </c>
      <c r="R130">
        <f t="shared" ca="1" si="49"/>
        <v>1958.9694978492678</v>
      </c>
      <c r="S130">
        <f t="shared" ca="1" si="50"/>
        <v>113185.64793415755</v>
      </c>
      <c r="T130">
        <f t="shared" ca="1" si="51"/>
        <v>427126.44457174221</v>
      </c>
      <c r="U130">
        <f t="shared" ca="1" si="52"/>
        <v>121054.01385278546</v>
      </c>
      <c r="V130">
        <f t="shared" ca="1" si="53"/>
        <v>306072.43071895675</v>
      </c>
      <c r="X130" s="3">
        <f ca="1">IF(Table1[[#This Row],[gender]]="men",1,0)</f>
        <v>1</v>
      </c>
      <c r="Y130" s="3">
        <f ca="1">IF(Table1[[#This Row],[gender]]="women",1,0)</f>
        <v>0</v>
      </c>
      <c r="Z130" s="3"/>
      <c r="AA130" s="3"/>
      <c r="AB130" s="3"/>
      <c r="AC130" s="3"/>
      <c r="AD130" s="3"/>
      <c r="AE130" s="3"/>
      <c r="AF130" s="3"/>
      <c r="AG130" s="3"/>
      <c r="AH130" s="3"/>
      <c r="AJ130" s="17"/>
      <c r="AL130" s="7">
        <f ca="1">IF(Table1[[#This Row],[field of work]]="health",1,0)</f>
        <v>0</v>
      </c>
      <c r="AM130">
        <f ca="1">IF(Table1[[#This Row],[field of work]]="general work ",1,0)</f>
        <v>1</v>
      </c>
      <c r="AN130">
        <f ca="1">IF(Table1[[#This Row],[field of work]]="agriculture",1,0)</f>
        <v>0</v>
      </c>
      <c r="AO130">
        <f ca="1">IF(Table1[[#This Row],[field of work]]="teaching",1,0)</f>
        <v>0</v>
      </c>
      <c r="AP130">
        <f ca="1">IF(Table1[[#This Row],[field of work]]="IT",1,0)</f>
        <v>0</v>
      </c>
      <c r="AQ130" s="8">
        <f ca="1">IF(Table1[[#This Row],[field of work]]="construction",1,0)</f>
        <v>0</v>
      </c>
      <c r="AS130" s="7"/>
      <c r="AX130" s="8"/>
      <c r="AZ130" s="7"/>
      <c r="BA130" s="8"/>
      <c r="BB130" s="105">
        <f ca="1">Table1[[#This Row],[Cars Value ]]/Table1[[#This Row],[cars]]</f>
        <v>59672.796637584666</v>
      </c>
      <c r="BC130" s="8"/>
      <c r="BD130" s="7">
        <f ca="1">IF(Table1[Values of debts]&gt;$BE$6,1,0)</f>
        <v>1</v>
      </c>
      <c r="BE130" s="8"/>
      <c r="BF130" s="17"/>
      <c r="BG130" s="20">
        <f ca="1">Table1[[#This Row],[mortage left]]/Table1[[#This Row],[value of house]]</f>
        <v>0.44418505024201316</v>
      </c>
      <c r="BH130">
        <f t="shared" ca="1" si="45"/>
        <v>1</v>
      </c>
      <c r="BI130" s="8"/>
      <c r="BJ130" s="17"/>
      <c r="BL130" s="7">
        <f ca="1">IF(Table1[Area]="Alberta",Table1[income],0)</f>
        <v>84756</v>
      </c>
      <c r="BM130">
        <f ca="1">IF(Table1[Area]="Quebec",Table1[income],0)</f>
        <v>0</v>
      </c>
      <c r="BN130">
        <f ca="1">IF(Table1[[#This Row],[Area]]="BC",Table1[[#This Row],[income]],0)</f>
        <v>0</v>
      </c>
      <c r="BO130">
        <f ca="1">IF(Table1[[#This Row],[Area]]="Northwest Ter",Table1[[#This Row],[income]],0)</f>
        <v>0</v>
      </c>
      <c r="BP130">
        <f ca="1">IF(Table1[[#This Row],[Area]]="Newfounland",Table1[[#This Row],[income]],0)</f>
        <v>0</v>
      </c>
      <c r="BQ130">
        <f ca="1">IF(Table1[[#This Row],[Area]]="Manitoba",Table1[[#This Row],[income]],0)</f>
        <v>0</v>
      </c>
      <c r="BR130">
        <f ca="1">IF(Table1[[#This Row],[Area]]="New bruncwick",Table1[[#This Row],[income]],0)</f>
        <v>0</v>
      </c>
      <c r="BS130">
        <f ca="1">IF(Table1[[#This Row],[Area]]="Nunavut",Table1[[#This Row],[income]],0)</f>
        <v>0</v>
      </c>
      <c r="BT130">
        <f ca="1">IF(Table1[[#This Row],[Area]]="Ontario",Table1[[#This Row],[income]],0)</f>
        <v>0</v>
      </c>
      <c r="BU130">
        <f ca="1">IF(Table1[[#This Row],[Area]]="yukon",Table1[[#This Row],[income]],0)</f>
        <v>0</v>
      </c>
      <c r="BV130">
        <f ca="1">IF(Table1[[#This Row],[Area]]="Prince edward Island",Table1[[#This Row],[income]],0)</f>
        <v>0</v>
      </c>
      <c r="BW130">
        <f ca="1">IF(Table1[[#This Row],[Area]]="Saskatchewan",Table1[[#This Row],[income]],0)</f>
        <v>0</v>
      </c>
      <c r="BX130" s="8">
        <f ca="1">IF(Table1[[#This Row],[Area]]="Nova scotia",Table1[[#This Row],[income]],0)</f>
        <v>0</v>
      </c>
      <c r="BZ130" s="7">
        <f ca="1">IF(Table1[field of work]="health",Table1[income],0)</f>
        <v>0</v>
      </c>
      <c r="CA130">
        <f ca="1">IF(Table1[field of work]="agriculture",Table1[income],0)</f>
        <v>0</v>
      </c>
      <c r="CB130">
        <f ca="1">IF(Table1[[#This Row],[field of work]]="teaching",Table1[[#This Row],[income]],0)</f>
        <v>0</v>
      </c>
      <c r="CC130">
        <f ca="1">IF(Table1[[#This Row],[field of work]]="IT",Table1[[#This Row],[income]],0)</f>
        <v>0</v>
      </c>
      <c r="CD130">
        <f ca="1">IF(Table1[[#This Row],[field of work]]="construction",Table1[[#This Row],[income]],0)</f>
        <v>0</v>
      </c>
      <c r="CE130" s="8">
        <f ca="1">IF(Table1[[#This Row],[field of work]]="general work ",Table1[[#This Row],[income]],0)</f>
        <v>84756</v>
      </c>
      <c r="CH130" s="7">
        <f t="shared" ca="1" si="46"/>
        <v>1</v>
      </c>
      <c r="CI130" s="8"/>
      <c r="CK130" s="7">
        <f ca="1">IF(Table1[[#This Row],[Net worth of person ($)]]&gt;$CM$3,Table1[[#This Row],[age]],0)</f>
        <v>33</v>
      </c>
      <c r="CL130" s="8"/>
    </row>
    <row r="131" spans="2:90" x14ac:dyDescent="0.3">
      <c r="B131">
        <f t="shared" ca="1" si="32"/>
        <v>1</v>
      </c>
      <c r="C131" t="str">
        <f t="shared" ca="1" si="33"/>
        <v>men</v>
      </c>
      <c r="D131">
        <f t="shared" ca="1" si="34"/>
        <v>40</v>
      </c>
      <c r="E131">
        <f t="shared" ca="1" si="35"/>
        <v>2</v>
      </c>
      <c r="F131" t="str">
        <f t="shared" ca="1" si="36"/>
        <v>construction</v>
      </c>
      <c r="G131">
        <f t="shared" ca="1" si="37"/>
        <v>4</v>
      </c>
      <c r="H131" t="str">
        <f t="shared" ca="1" si="38"/>
        <v>technical</v>
      </c>
      <c r="I131">
        <f t="shared" ca="1" si="39"/>
        <v>4</v>
      </c>
      <c r="J131">
        <f t="shared" ca="1" si="31"/>
        <v>1</v>
      </c>
      <c r="K131">
        <f t="shared" ca="1" si="40"/>
        <v>37687</v>
      </c>
      <c r="L131">
        <f t="shared" ca="1" si="41"/>
        <v>2</v>
      </c>
      <c r="M131" t="str">
        <f t="shared" ca="1" si="42"/>
        <v>BC</v>
      </c>
      <c r="N131">
        <f t="shared" ca="1" si="47"/>
        <v>113061</v>
      </c>
      <c r="O131">
        <f t="shared" ca="1" si="43"/>
        <v>87346.316807695766</v>
      </c>
      <c r="P131">
        <f t="shared" ca="1" si="48"/>
        <v>16076.312951583957</v>
      </c>
      <c r="Q131">
        <f t="shared" ca="1" si="44"/>
        <v>7937</v>
      </c>
      <c r="R131">
        <f t="shared" ca="1" si="49"/>
        <v>21842.716867637813</v>
      </c>
      <c r="S131">
        <f t="shared" ca="1" si="50"/>
        <v>8584.8467497059501</v>
      </c>
      <c r="T131">
        <f t="shared" ca="1" si="51"/>
        <v>137722.1597012899</v>
      </c>
      <c r="U131">
        <f t="shared" ca="1" si="52"/>
        <v>117126.03367533357</v>
      </c>
      <c r="V131">
        <f t="shared" ca="1" si="53"/>
        <v>20596.126025956328</v>
      </c>
      <c r="X131" s="3">
        <f ca="1">IF(Table1[[#This Row],[gender]]="men",1,0)</f>
        <v>1</v>
      </c>
      <c r="Y131" s="3">
        <f ca="1">IF(Table1[[#This Row],[gender]]="women",1,0)</f>
        <v>0</v>
      </c>
      <c r="Z131" s="3"/>
      <c r="AA131" s="3"/>
      <c r="AB131" s="3"/>
      <c r="AC131" s="3"/>
      <c r="AD131" s="3"/>
      <c r="AE131" s="3"/>
      <c r="AF131" s="3"/>
      <c r="AG131" s="3"/>
      <c r="AH131" s="3"/>
      <c r="AJ131" s="17"/>
      <c r="AL131" s="7">
        <f ca="1">IF(Table1[[#This Row],[field of work]]="health",1,0)</f>
        <v>0</v>
      </c>
      <c r="AM131">
        <f ca="1">IF(Table1[[#This Row],[field of work]]="general work ",1,0)</f>
        <v>0</v>
      </c>
      <c r="AN131">
        <f ca="1">IF(Table1[[#This Row],[field of work]]="agriculture",1,0)</f>
        <v>0</v>
      </c>
      <c r="AO131">
        <f ca="1">IF(Table1[[#This Row],[field of work]]="teaching",1,0)</f>
        <v>0</v>
      </c>
      <c r="AP131">
        <f ca="1">IF(Table1[[#This Row],[field of work]]="IT",1,0)</f>
        <v>0</v>
      </c>
      <c r="AQ131" s="8">
        <f ca="1">IF(Table1[[#This Row],[field of work]]="construction",1,0)</f>
        <v>1</v>
      </c>
      <c r="AS131" s="7"/>
      <c r="AX131" s="8"/>
      <c r="AZ131" s="7"/>
      <c r="BA131" s="8"/>
      <c r="BB131" s="105">
        <f ca="1">Table1[[#This Row],[Cars Value ]]/Table1[[#This Row],[cars]]</f>
        <v>16076.312951583957</v>
      </c>
      <c r="BC131" s="8"/>
      <c r="BD131" s="7">
        <f ca="1">IF(Table1[Values of debts]&gt;$BE$6,1,0)</f>
        <v>1</v>
      </c>
      <c r="BE131" s="8"/>
      <c r="BF131" s="17"/>
      <c r="BG131" s="20">
        <f ca="1">Table1[[#This Row],[mortage left]]/Table1[[#This Row],[value of house]]</f>
        <v>0.77255920969826697</v>
      </c>
      <c r="BH131">
        <f t="shared" ca="1" si="45"/>
        <v>0</v>
      </c>
      <c r="BI131" s="8"/>
      <c r="BJ131" s="17"/>
      <c r="BL131" s="7">
        <f ca="1">IF(Table1[Area]="Alberta",Table1[income],0)</f>
        <v>0</v>
      </c>
      <c r="BM131">
        <f ca="1">IF(Table1[Area]="Quebec",Table1[income],0)</f>
        <v>0</v>
      </c>
      <c r="BN131">
        <f ca="1">IF(Table1[[#This Row],[Area]]="BC",Table1[[#This Row],[income]],0)</f>
        <v>37687</v>
      </c>
      <c r="BO131">
        <f ca="1">IF(Table1[[#This Row],[Area]]="Northwest Ter",Table1[[#This Row],[income]],0)</f>
        <v>0</v>
      </c>
      <c r="BP131">
        <f ca="1">IF(Table1[[#This Row],[Area]]="Newfounland",Table1[[#This Row],[income]],0)</f>
        <v>0</v>
      </c>
      <c r="BQ131">
        <f ca="1">IF(Table1[[#This Row],[Area]]="Manitoba",Table1[[#This Row],[income]],0)</f>
        <v>0</v>
      </c>
      <c r="BR131">
        <f ca="1">IF(Table1[[#This Row],[Area]]="New bruncwick",Table1[[#This Row],[income]],0)</f>
        <v>0</v>
      </c>
      <c r="BS131">
        <f ca="1">IF(Table1[[#This Row],[Area]]="Nunavut",Table1[[#This Row],[income]],0)</f>
        <v>0</v>
      </c>
      <c r="BT131">
        <f ca="1">IF(Table1[[#This Row],[Area]]="Ontario",Table1[[#This Row],[income]],0)</f>
        <v>0</v>
      </c>
      <c r="BU131">
        <f ca="1">IF(Table1[[#This Row],[Area]]="yukon",Table1[[#This Row],[income]],0)</f>
        <v>0</v>
      </c>
      <c r="BV131">
        <f ca="1">IF(Table1[[#This Row],[Area]]="Prince edward Island",Table1[[#This Row],[income]],0)</f>
        <v>0</v>
      </c>
      <c r="BW131">
        <f ca="1">IF(Table1[[#This Row],[Area]]="Saskatchewan",Table1[[#This Row],[income]],0)</f>
        <v>0</v>
      </c>
      <c r="BX131" s="8">
        <f ca="1">IF(Table1[[#This Row],[Area]]="Nova scotia",Table1[[#This Row],[income]],0)</f>
        <v>0</v>
      </c>
      <c r="BZ131" s="7">
        <f ca="1">IF(Table1[field of work]="health",Table1[income],0)</f>
        <v>0</v>
      </c>
      <c r="CA131">
        <f ca="1">IF(Table1[field of work]="agriculture",Table1[income],0)</f>
        <v>0</v>
      </c>
      <c r="CB131">
        <f ca="1">IF(Table1[[#This Row],[field of work]]="teaching",Table1[[#This Row],[income]],0)</f>
        <v>0</v>
      </c>
      <c r="CC131">
        <f ca="1">IF(Table1[[#This Row],[field of work]]="IT",Table1[[#This Row],[income]],0)</f>
        <v>0</v>
      </c>
      <c r="CD131">
        <f ca="1">IF(Table1[[#This Row],[field of work]]="construction",Table1[[#This Row],[income]],0)</f>
        <v>37687</v>
      </c>
      <c r="CE131" s="8">
        <f ca="1">IF(Table1[[#This Row],[field of work]]="general work ",Table1[[#This Row],[income]],0)</f>
        <v>0</v>
      </c>
      <c r="CH131" s="7">
        <f t="shared" ca="1" si="46"/>
        <v>1</v>
      </c>
      <c r="CI131" s="8"/>
      <c r="CK131" s="7">
        <f ca="1">IF(Table1[[#This Row],[Net worth of person ($)]]&gt;$CM$3,Table1[[#This Row],[age]],0)</f>
        <v>40</v>
      </c>
      <c r="CL131" s="8"/>
    </row>
    <row r="132" spans="2:90" x14ac:dyDescent="0.3">
      <c r="B132">
        <f t="shared" ca="1" si="32"/>
        <v>2</v>
      </c>
      <c r="C132" t="str">
        <f t="shared" ca="1" si="33"/>
        <v>women</v>
      </c>
      <c r="D132">
        <f t="shared" ca="1" si="34"/>
        <v>27</v>
      </c>
      <c r="E132">
        <f t="shared" ca="1" si="35"/>
        <v>6</v>
      </c>
      <c r="F132" t="str">
        <f t="shared" ca="1" si="36"/>
        <v>agriculture</v>
      </c>
      <c r="G132">
        <f t="shared" ca="1" si="37"/>
        <v>2</v>
      </c>
      <c r="H132" t="str">
        <f t="shared" ca="1" si="38"/>
        <v>college</v>
      </c>
      <c r="I132">
        <f t="shared" ca="1" si="39"/>
        <v>0</v>
      </c>
      <c r="J132">
        <f t="shared" ca="1" si="31"/>
        <v>1</v>
      </c>
      <c r="K132">
        <f t="shared" ca="1" si="40"/>
        <v>40763</v>
      </c>
      <c r="L132">
        <f t="shared" ca="1" si="41"/>
        <v>5</v>
      </c>
      <c r="M132" t="str">
        <f t="shared" ca="1" si="42"/>
        <v>Nunavut</v>
      </c>
      <c r="N132">
        <f t="shared" ca="1" si="47"/>
        <v>203815</v>
      </c>
      <c r="O132">
        <f t="shared" ca="1" si="43"/>
        <v>48413.013637337768</v>
      </c>
      <c r="P132">
        <f t="shared" ca="1" si="48"/>
        <v>10312.600789018989</v>
      </c>
      <c r="Q132">
        <f t="shared" ca="1" si="44"/>
        <v>1727</v>
      </c>
      <c r="R132">
        <f t="shared" ca="1" si="49"/>
        <v>20100.738483693462</v>
      </c>
      <c r="S132">
        <f t="shared" ca="1" si="50"/>
        <v>51685.327583911872</v>
      </c>
      <c r="T132">
        <f t="shared" ca="1" si="51"/>
        <v>265812.92837293085</v>
      </c>
      <c r="U132">
        <f t="shared" ca="1" si="52"/>
        <v>70240.752121031226</v>
      </c>
      <c r="V132">
        <f t="shared" ca="1" si="53"/>
        <v>195572.17625189963</v>
      </c>
      <c r="X132" s="3">
        <f ca="1">IF(Table1[[#This Row],[gender]]="men",1,0)</f>
        <v>0</v>
      </c>
      <c r="Y132" s="3">
        <f ca="1">IF(Table1[[#This Row],[gender]]="women",1,0)</f>
        <v>1</v>
      </c>
      <c r="Z132" s="3"/>
      <c r="AA132" s="3"/>
      <c r="AB132" s="3"/>
      <c r="AC132" s="3"/>
      <c r="AD132" s="3"/>
      <c r="AE132" s="3"/>
      <c r="AF132" s="3"/>
      <c r="AG132" s="3"/>
      <c r="AH132" s="3"/>
      <c r="AJ132" s="17"/>
      <c r="AL132" s="7">
        <f ca="1">IF(Table1[[#This Row],[field of work]]="health",1,0)</f>
        <v>0</v>
      </c>
      <c r="AM132">
        <f ca="1">IF(Table1[[#This Row],[field of work]]="general work ",1,0)</f>
        <v>0</v>
      </c>
      <c r="AN132">
        <f ca="1">IF(Table1[[#This Row],[field of work]]="agriculture",1,0)</f>
        <v>1</v>
      </c>
      <c r="AO132">
        <f ca="1">IF(Table1[[#This Row],[field of work]]="teaching",1,0)</f>
        <v>0</v>
      </c>
      <c r="AP132">
        <f ca="1">IF(Table1[[#This Row],[field of work]]="IT",1,0)</f>
        <v>0</v>
      </c>
      <c r="AQ132" s="8">
        <f ca="1">IF(Table1[[#This Row],[field of work]]="construction",1,0)</f>
        <v>0</v>
      </c>
      <c r="AS132" s="7"/>
      <c r="AX132" s="8"/>
      <c r="AZ132" s="7"/>
      <c r="BA132" s="8"/>
      <c r="BB132" s="105">
        <f ca="1">Table1[[#This Row],[Cars Value ]]/Table1[[#This Row],[cars]]</f>
        <v>10312.600789018989</v>
      </c>
      <c r="BC132" s="8"/>
      <c r="BD132" s="7">
        <f ca="1">IF(Table1[Values of debts]&gt;$BE$6,1,0)</f>
        <v>0</v>
      </c>
      <c r="BE132" s="8"/>
      <c r="BF132" s="17"/>
      <c r="BG132" s="20">
        <f ca="1">Table1[[#This Row],[mortage left]]/Table1[[#This Row],[value of house]]</f>
        <v>0.23753410513130913</v>
      </c>
      <c r="BH132">
        <f t="shared" ca="1" si="45"/>
        <v>1</v>
      </c>
      <c r="BI132" s="8"/>
      <c r="BJ132" s="17"/>
      <c r="BL132" s="7">
        <f ca="1">IF(Table1[Area]="Alberta",Table1[income],0)</f>
        <v>0</v>
      </c>
      <c r="BM132">
        <f ca="1">IF(Table1[Area]="Quebec",Table1[income],0)</f>
        <v>0</v>
      </c>
      <c r="BN132">
        <f ca="1">IF(Table1[[#This Row],[Area]]="BC",Table1[[#This Row],[income]],0)</f>
        <v>0</v>
      </c>
      <c r="BO132">
        <f ca="1">IF(Table1[[#This Row],[Area]]="Northwest Ter",Table1[[#This Row],[income]],0)</f>
        <v>0</v>
      </c>
      <c r="BP132">
        <f ca="1">IF(Table1[[#This Row],[Area]]="Newfounland",Table1[[#This Row],[income]],0)</f>
        <v>0</v>
      </c>
      <c r="BQ132">
        <f ca="1">IF(Table1[[#This Row],[Area]]="Manitoba",Table1[[#This Row],[income]],0)</f>
        <v>0</v>
      </c>
      <c r="BR132">
        <f ca="1">IF(Table1[[#This Row],[Area]]="New bruncwick",Table1[[#This Row],[income]],0)</f>
        <v>0</v>
      </c>
      <c r="BS132">
        <f ca="1">IF(Table1[[#This Row],[Area]]="Nunavut",Table1[[#This Row],[income]],0)</f>
        <v>40763</v>
      </c>
      <c r="BT132">
        <f ca="1">IF(Table1[[#This Row],[Area]]="Ontario",Table1[[#This Row],[income]],0)</f>
        <v>0</v>
      </c>
      <c r="BU132">
        <f ca="1">IF(Table1[[#This Row],[Area]]="yukon",Table1[[#This Row],[income]],0)</f>
        <v>0</v>
      </c>
      <c r="BV132">
        <f ca="1">IF(Table1[[#This Row],[Area]]="Prince edward Island",Table1[[#This Row],[income]],0)</f>
        <v>0</v>
      </c>
      <c r="BW132">
        <f ca="1">IF(Table1[[#This Row],[Area]]="Saskatchewan",Table1[[#This Row],[income]],0)</f>
        <v>0</v>
      </c>
      <c r="BX132" s="8">
        <f ca="1">IF(Table1[[#This Row],[Area]]="Nova scotia",Table1[[#This Row],[income]],0)</f>
        <v>0</v>
      </c>
      <c r="BZ132" s="7">
        <f ca="1">IF(Table1[field of work]="health",Table1[income],0)</f>
        <v>0</v>
      </c>
      <c r="CA132">
        <f ca="1">IF(Table1[field of work]="agriculture",Table1[income],0)</f>
        <v>40763</v>
      </c>
      <c r="CB132">
        <f ca="1">IF(Table1[[#This Row],[field of work]]="teaching",Table1[[#This Row],[income]],0)</f>
        <v>0</v>
      </c>
      <c r="CC132">
        <f ca="1">IF(Table1[[#This Row],[field of work]]="IT",Table1[[#This Row],[income]],0)</f>
        <v>0</v>
      </c>
      <c r="CD132">
        <f ca="1">IF(Table1[[#This Row],[field of work]]="construction",Table1[[#This Row],[income]],0)</f>
        <v>0</v>
      </c>
      <c r="CE132" s="8">
        <f ca="1">IF(Table1[[#This Row],[field of work]]="general work ",Table1[[#This Row],[income]],0)</f>
        <v>0</v>
      </c>
      <c r="CH132" s="7">
        <f t="shared" ca="1" si="46"/>
        <v>1</v>
      </c>
      <c r="CI132" s="8"/>
      <c r="CK132" s="7">
        <f ca="1">IF(Table1[[#This Row],[Net worth of person ($)]]&gt;$CM$3,Table1[[#This Row],[age]],0)</f>
        <v>27</v>
      </c>
      <c r="CL132" s="8"/>
    </row>
    <row r="133" spans="2:90" x14ac:dyDescent="0.3">
      <c r="B133">
        <f t="shared" ca="1" si="32"/>
        <v>1</v>
      </c>
      <c r="C133" t="str">
        <f t="shared" ca="1" si="33"/>
        <v>men</v>
      </c>
      <c r="D133">
        <f t="shared" ca="1" si="34"/>
        <v>37</v>
      </c>
      <c r="E133">
        <f t="shared" ca="1" si="35"/>
        <v>4</v>
      </c>
      <c r="F133" t="str">
        <f t="shared" ca="1" si="36"/>
        <v>IT</v>
      </c>
      <c r="G133">
        <f t="shared" ca="1" si="37"/>
        <v>6</v>
      </c>
      <c r="H133" t="str">
        <f t="shared" ca="1" si="38"/>
        <v>Other</v>
      </c>
      <c r="I133">
        <f t="shared" ca="1" si="39"/>
        <v>0</v>
      </c>
      <c r="J133">
        <f t="shared" ca="1" si="31"/>
        <v>1</v>
      </c>
      <c r="K133">
        <f t="shared" ca="1" si="40"/>
        <v>45433</v>
      </c>
      <c r="L133">
        <f t="shared" ca="1" si="41"/>
        <v>9</v>
      </c>
      <c r="M133" t="str">
        <f t="shared" ca="1" si="42"/>
        <v>Ontario</v>
      </c>
      <c r="N133">
        <f t="shared" ca="1" si="47"/>
        <v>227165</v>
      </c>
      <c r="O133">
        <f t="shared" ca="1" si="43"/>
        <v>53137.234011530483</v>
      </c>
      <c r="P133">
        <f t="shared" ca="1" si="48"/>
        <v>45266.36196028204</v>
      </c>
      <c r="Q133">
        <f t="shared" ca="1" si="44"/>
        <v>36015</v>
      </c>
      <c r="R133">
        <f t="shared" ca="1" si="49"/>
        <v>47410.359989546421</v>
      </c>
      <c r="S133">
        <f t="shared" ca="1" si="50"/>
        <v>39645.965104367831</v>
      </c>
      <c r="T133">
        <f t="shared" ca="1" si="51"/>
        <v>312077.32706464984</v>
      </c>
      <c r="U133">
        <f t="shared" ca="1" si="52"/>
        <v>136562.59400107691</v>
      </c>
      <c r="V133">
        <f t="shared" ca="1" si="53"/>
        <v>175514.73306357293</v>
      </c>
      <c r="X133" s="3">
        <f ca="1">IF(Table1[[#This Row],[gender]]="men",1,0)</f>
        <v>1</v>
      </c>
      <c r="Y133" s="3">
        <f ca="1">IF(Table1[[#This Row],[gender]]="women",1,0)</f>
        <v>0</v>
      </c>
      <c r="Z133" s="3"/>
      <c r="AA133" s="3"/>
      <c r="AB133" s="3"/>
      <c r="AC133" s="3"/>
      <c r="AD133" s="3"/>
      <c r="AE133" s="3"/>
      <c r="AF133" s="3"/>
      <c r="AG133" s="3"/>
      <c r="AH133" s="3"/>
      <c r="AJ133" s="17"/>
      <c r="AL133" s="7">
        <f ca="1">IF(Table1[[#This Row],[field of work]]="health",1,0)</f>
        <v>0</v>
      </c>
      <c r="AM133">
        <f ca="1">IF(Table1[[#This Row],[field of work]]="general work ",1,0)</f>
        <v>0</v>
      </c>
      <c r="AN133">
        <f ca="1">IF(Table1[[#This Row],[field of work]]="agriculture",1,0)</f>
        <v>0</v>
      </c>
      <c r="AO133">
        <f ca="1">IF(Table1[[#This Row],[field of work]]="teaching",1,0)</f>
        <v>0</v>
      </c>
      <c r="AP133">
        <f ca="1">IF(Table1[[#This Row],[field of work]]="IT",1,0)</f>
        <v>1</v>
      </c>
      <c r="AQ133" s="8">
        <f ca="1">IF(Table1[[#This Row],[field of work]]="construction",1,0)</f>
        <v>0</v>
      </c>
      <c r="AS133" s="7"/>
      <c r="AX133" s="8"/>
      <c r="AZ133" s="7"/>
      <c r="BA133" s="8"/>
      <c r="BB133" s="105">
        <f ca="1">Table1[[#This Row],[Cars Value ]]/Table1[[#This Row],[cars]]</f>
        <v>45266.36196028204</v>
      </c>
      <c r="BC133" s="8"/>
      <c r="BD133" s="7">
        <f ca="1">IF(Table1[Values of debts]&gt;$BE$6,1,0)</f>
        <v>1</v>
      </c>
      <c r="BE133" s="8"/>
      <c r="BF133" s="17"/>
      <c r="BG133" s="20">
        <f ca="1">Table1[[#This Row],[mortage left]]/Table1[[#This Row],[value of house]]</f>
        <v>0.23391470522100888</v>
      </c>
      <c r="BH133">
        <f t="shared" ca="1" si="45"/>
        <v>1</v>
      </c>
      <c r="BI133" s="8"/>
      <c r="BJ133" s="17"/>
      <c r="BL133" s="7">
        <f ca="1">IF(Table1[Area]="Alberta",Table1[income],0)</f>
        <v>0</v>
      </c>
      <c r="BM133">
        <f ca="1">IF(Table1[Area]="Quebec",Table1[income],0)</f>
        <v>0</v>
      </c>
      <c r="BN133">
        <f ca="1">IF(Table1[[#This Row],[Area]]="BC",Table1[[#This Row],[income]],0)</f>
        <v>0</v>
      </c>
      <c r="BO133">
        <f ca="1">IF(Table1[[#This Row],[Area]]="Northwest Ter",Table1[[#This Row],[income]],0)</f>
        <v>0</v>
      </c>
      <c r="BP133">
        <f ca="1">IF(Table1[[#This Row],[Area]]="Newfounland",Table1[[#This Row],[income]],0)</f>
        <v>0</v>
      </c>
      <c r="BQ133">
        <f ca="1">IF(Table1[[#This Row],[Area]]="Manitoba",Table1[[#This Row],[income]],0)</f>
        <v>0</v>
      </c>
      <c r="BR133">
        <f ca="1">IF(Table1[[#This Row],[Area]]="New bruncwick",Table1[[#This Row],[income]],0)</f>
        <v>0</v>
      </c>
      <c r="BS133">
        <f ca="1">IF(Table1[[#This Row],[Area]]="Nunavut",Table1[[#This Row],[income]],0)</f>
        <v>0</v>
      </c>
      <c r="BT133">
        <f ca="1">IF(Table1[[#This Row],[Area]]="Ontario",Table1[[#This Row],[income]],0)</f>
        <v>45433</v>
      </c>
      <c r="BU133">
        <f ca="1">IF(Table1[[#This Row],[Area]]="yukon",Table1[[#This Row],[income]],0)</f>
        <v>0</v>
      </c>
      <c r="BV133">
        <f ca="1">IF(Table1[[#This Row],[Area]]="Prince edward Island",Table1[[#This Row],[income]],0)</f>
        <v>0</v>
      </c>
      <c r="BW133">
        <f ca="1">IF(Table1[[#This Row],[Area]]="Saskatchewan",Table1[[#This Row],[income]],0)</f>
        <v>0</v>
      </c>
      <c r="BX133" s="8">
        <f ca="1">IF(Table1[[#This Row],[Area]]="Nova scotia",Table1[[#This Row],[income]],0)</f>
        <v>0</v>
      </c>
      <c r="BZ133" s="7">
        <f ca="1">IF(Table1[field of work]="health",Table1[income],0)</f>
        <v>0</v>
      </c>
      <c r="CA133">
        <f ca="1">IF(Table1[field of work]="agriculture",Table1[income],0)</f>
        <v>0</v>
      </c>
      <c r="CB133">
        <f ca="1">IF(Table1[[#This Row],[field of work]]="teaching",Table1[[#This Row],[income]],0)</f>
        <v>0</v>
      </c>
      <c r="CC133">
        <f ca="1">IF(Table1[[#This Row],[field of work]]="IT",Table1[[#This Row],[income]],0)</f>
        <v>45433</v>
      </c>
      <c r="CD133">
        <f ca="1">IF(Table1[[#This Row],[field of work]]="construction",Table1[[#This Row],[income]],0)</f>
        <v>0</v>
      </c>
      <c r="CE133" s="8">
        <f ca="1">IF(Table1[[#This Row],[field of work]]="general work ",Table1[[#This Row],[income]],0)</f>
        <v>0</v>
      </c>
      <c r="CH133" s="7">
        <f t="shared" ca="1" si="46"/>
        <v>1</v>
      </c>
      <c r="CI133" s="8"/>
      <c r="CK133" s="7">
        <f ca="1">IF(Table1[[#This Row],[Net worth of person ($)]]&gt;$CM$3,Table1[[#This Row],[age]],0)</f>
        <v>37</v>
      </c>
      <c r="CL133" s="8"/>
    </row>
    <row r="134" spans="2:90" x14ac:dyDescent="0.3">
      <c r="B134">
        <f t="shared" ca="1" si="32"/>
        <v>1</v>
      </c>
      <c r="C134" t="str">
        <f t="shared" ca="1" si="33"/>
        <v>men</v>
      </c>
      <c r="D134">
        <f t="shared" ca="1" si="34"/>
        <v>25</v>
      </c>
      <c r="E134">
        <f t="shared" ca="1" si="35"/>
        <v>6</v>
      </c>
      <c r="F134" t="str">
        <f t="shared" ca="1" si="36"/>
        <v>agriculture</v>
      </c>
      <c r="G134">
        <f t="shared" ca="1" si="37"/>
        <v>6</v>
      </c>
      <c r="H134" t="str">
        <f t="shared" ca="1" si="38"/>
        <v>Other</v>
      </c>
      <c r="I134">
        <f t="shared" ca="1" si="39"/>
        <v>0</v>
      </c>
      <c r="J134">
        <f t="shared" ca="1" si="31"/>
        <v>2</v>
      </c>
      <c r="K134">
        <f t="shared" ca="1" si="40"/>
        <v>32034</v>
      </c>
      <c r="L134">
        <f t="shared" ca="1" si="41"/>
        <v>11</v>
      </c>
      <c r="M134" t="str">
        <f t="shared" ca="1" si="42"/>
        <v>Newfounland</v>
      </c>
      <c r="N134">
        <f t="shared" ca="1" si="47"/>
        <v>128136</v>
      </c>
      <c r="O134">
        <f t="shared" ca="1" si="43"/>
        <v>48998.797154873348</v>
      </c>
      <c r="P134">
        <f t="shared" ca="1" si="48"/>
        <v>25373.082353544938</v>
      </c>
      <c r="Q134">
        <f t="shared" ca="1" si="44"/>
        <v>11997</v>
      </c>
      <c r="R134">
        <f t="shared" ca="1" si="49"/>
        <v>21086.861297344934</v>
      </c>
      <c r="S134">
        <f t="shared" ca="1" si="50"/>
        <v>42861.451255314372</v>
      </c>
      <c r="T134">
        <f t="shared" ca="1" si="51"/>
        <v>196370.53360885932</v>
      </c>
      <c r="U134">
        <f t="shared" ca="1" si="52"/>
        <v>82082.658452218282</v>
      </c>
      <c r="V134">
        <f t="shared" ca="1" si="53"/>
        <v>114287.87515664104</v>
      </c>
      <c r="X134" s="3">
        <f ca="1">IF(Table1[[#This Row],[gender]]="men",1,0)</f>
        <v>1</v>
      </c>
      <c r="Y134" s="3">
        <f ca="1">IF(Table1[[#This Row],[gender]]="women",1,0)</f>
        <v>0</v>
      </c>
      <c r="Z134" s="3"/>
      <c r="AA134" s="3"/>
      <c r="AB134" s="3"/>
      <c r="AC134" s="3"/>
      <c r="AD134" s="3"/>
      <c r="AE134" s="3"/>
      <c r="AF134" s="3"/>
      <c r="AG134" s="3"/>
      <c r="AH134" s="3"/>
      <c r="AJ134" s="17"/>
      <c r="AL134" s="7">
        <f ca="1">IF(Table1[[#This Row],[field of work]]="health",1,0)</f>
        <v>0</v>
      </c>
      <c r="AM134">
        <f ca="1">IF(Table1[[#This Row],[field of work]]="general work ",1,0)</f>
        <v>0</v>
      </c>
      <c r="AN134">
        <f ca="1">IF(Table1[[#This Row],[field of work]]="agriculture",1,0)</f>
        <v>1</v>
      </c>
      <c r="AO134">
        <f ca="1">IF(Table1[[#This Row],[field of work]]="teaching",1,0)</f>
        <v>0</v>
      </c>
      <c r="AP134">
        <f ca="1">IF(Table1[[#This Row],[field of work]]="IT",1,0)</f>
        <v>0</v>
      </c>
      <c r="AQ134" s="8">
        <f ca="1">IF(Table1[[#This Row],[field of work]]="construction",1,0)</f>
        <v>0</v>
      </c>
      <c r="AS134" s="7"/>
      <c r="AX134" s="8"/>
      <c r="AZ134" s="7"/>
      <c r="BA134" s="8"/>
      <c r="BB134" s="105">
        <f ca="1">Table1[[#This Row],[Cars Value ]]/Table1[[#This Row],[cars]]</f>
        <v>12686.541176772469</v>
      </c>
      <c r="BC134" s="8"/>
      <c r="BD134" s="7">
        <f ca="1">IF(Table1[Values of debts]&gt;$BE$6,1,0)</f>
        <v>0</v>
      </c>
      <c r="BE134" s="8"/>
      <c r="BF134" s="17"/>
      <c r="BG134" s="20">
        <f ca="1">Table1[[#This Row],[mortage left]]/Table1[[#This Row],[value of house]]</f>
        <v>0.38239680616589677</v>
      </c>
      <c r="BH134">
        <f t="shared" ca="1" si="45"/>
        <v>1</v>
      </c>
      <c r="BI134" s="8"/>
      <c r="BJ134" s="17"/>
      <c r="BL134" s="7">
        <f ca="1">IF(Table1[Area]="Alberta",Table1[income],0)</f>
        <v>0</v>
      </c>
      <c r="BM134">
        <f ca="1">IF(Table1[Area]="Quebec",Table1[income],0)</f>
        <v>0</v>
      </c>
      <c r="BN134">
        <f ca="1">IF(Table1[[#This Row],[Area]]="BC",Table1[[#This Row],[income]],0)</f>
        <v>0</v>
      </c>
      <c r="BO134">
        <f ca="1">IF(Table1[[#This Row],[Area]]="Northwest Ter",Table1[[#This Row],[income]],0)</f>
        <v>0</v>
      </c>
      <c r="BP134">
        <f ca="1">IF(Table1[[#This Row],[Area]]="Newfounland",Table1[[#This Row],[income]],0)</f>
        <v>32034</v>
      </c>
      <c r="BQ134">
        <f ca="1">IF(Table1[[#This Row],[Area]]="Manitoba",Table1[[#This Row],[income]],0)</f>
        <v>0</v>
      </c>
      <c r="BR134">
        <f ca="1">IF(Table1[[#This Row],[Area]]="New bruncwick",Table1[[#This Row],[income]],0)</f>
        <v>0</v>
      </c>
      <c r="BS134">
        <f ca="1">IF(Table1[[#This Row],[Area]]="Nunavut",Table1[[#This Row],[income]],0)</f>
        <v>0</v>
      </c>
      <c r="BT134">
        <f ca="1">IF(Table1[[#This Row],[Area]]="Ontario",Table1[[#This Row],[income]],0)</f>
        <v>0</v>
      </c>
      <c r="BU134">
        <f ca="1">IF(Table1[[#This Row],[Area]]="yukon",Table1[[#This Row],[income]],0)</f>
        <v>0</v>
      </c>
      <c r="BV134">
        <f ca="1">IF(Table1[[#This Row],[Area]]="Prince edward Island",Table1[[#This Row],[income]],0)</f>
        <v>0</v>
      </c>
      <c r="BW134">
        <f ca="1">IF(Table1[[#This Row],[Area]]="Saskatchewan",Table1[[#This Row],[income]],0)</f>
        <v>0</v>
      </c>
      <c r="BX134" s="8">
        <f ca="1">IF(Table1[[#This Row],[Area]]="Nova scotia",Table1[[#This Row],[income]],0)</f>
        <v>0</v>
      </c>
      <c r="BZ134" s="7">
        <f ca="1">IF(Table1[field of work]="health",Table1[income],0)</f>
        <v>0</v>
      </c>
      <c r="CA134">
        <f ca="1">IF(Table1[field of work]="agriculture",Table1[income],0)</f>
        <v>32034</v>
      </c>
      <c r="CB134">
        <f ca="1">IF(Table1[[#This Row],[field of work]]="teaching",Table1[[#This Row],[income]],0)</f>
        <v>0</v>
      </c>
      <c r="CC134">
        <f ca="1">IF(Table1[[#This Row],[field of work]]="IT",Table1[[#This Row],[income]],0)</f>
        <v>0</v>
      </c>
      <c r="CD134">
        <f ca="1">IF(Table1[[#This Row],[field of work]]="construction",Table1[[#This Row],[income]],0)</f>
        <v>0</v>
      </c>
      <c r="CE134" s="8">
        <f ca="1">IF(Table1[[#This Row],[field of work]]="general work ",Table1[[#This Row],[income]],0)</f>
        <v>0</v>
      </c>
      <c r="CH134" s="7">
        <f t="shared" ca="1" si="46"/>
        <v>1</v>
      </c>
      <c r="CI134" s="8"/>
      <c r="CK134" s="7">
        <f ca="1">IF(Table1[[#This Row],[Net worth of person ($)]]&gt;$CM$3,Table1[[#This Row],[age]],0)</f>
        <v>25</v>
      </c>
      <c r="CL134" s="8"/>
    </row>
    <row r="135" spans="2:90" x14ac:dyDescent="0.3">
      <c r="B135">
        <f t="shared" ca="1" si="32"/>
        <v>2</v>
      </c>
      <c r="C135" t="str">
        <f t="shared" ca="1" si="33"/>
        <v>women</v>
      </c>
      <c r="D135">
        <f t="shared" ca="1" si="34"/>
        <v>39</v>
      </c>
      <c r="E135">
        <f t="shared" ca="1" si="35"/>
        <v>6</v>
      </c>
      <c r="F135" t="str">
        <f t="shared" ca="1" si="36"/>
        <v>agriculture</v>
      </c>
      <c r="G135">
        <f t="shared" ca="1" si="37"/>
        <v>3</v>
      </c>
      <c r="H135" t="str">
        <f t="shared" ca="1" si="38"/>
        <v>University</v>
      </c>
      <c r="I135">
        <f t="shared" ca="1" si="39"/>
        <v>2</v>
      </c>
      <c r="J135">
        <f t="shared" ref="J135:J198" ca="1" si="54">RANDBETWEEN(1,2)</f>
        <v>1</v>
      </c>
      <c r="K135">
        <f t="shared" ca="1" si="40"/>
        <v>55449</v>
      </c>
      <c r="L135">
        <f t="shared" ca="1" si="41"/>
        <v>4</v>
      </c>
      <c r="M135" t="str">
        <f t="shared" ca="1" si="42"/>
        <v>Alberta</v>
      </c>
      <c r="N135">
        <f t="shared" ca="1" si="47"/>
        <v>277245</v>
      </c>
      <c r="O135">
        <f t="shared" ca="1" si="43"/>
        <v>92414.783596095527</v>
      </c>
      <c r="P135">
        <f t="shared" ca="1" si="48"/>
        <v>6062.4909259994774</v>
      </c>
      <c r="Q135">
        <f t="shared" ca="1" si="44"/>
        <v>2069</v>
      </c>
      <c r="R135">
        <f t="shared" ca="1" si="49"/>
        <v>4891.421103794295</v>
      </c>
      <c r="S135">
        <f t="shared" ca="1" si="50"/>
        <v>67564.840149472817</v>
      </c>
      <c r="T135">
        <f t="shared" ca="1" si="51"/>
        <v>350872.33107547229</v>
      </c>
      <c r="U135">
        <f t="shared" ca="1" si="52"/>
        <v>99375.204699889815</v>
      </c>
      <c r="V135">
        <f t="shared" ca="1" si="53"/>
        <v>251497.12637558248</v>
      </c>
      <c r="X135" s="3">
        <f ca="1">IF(Table1[[#This Row],[gender]]="men",1,0)</f>
        <v>0</v>
      </c>
      <c r="Y135" s="3">
        <f ca="1">IF(Table1[[#This Row],[gender]]="women",1,0)</f>
        <v>1</v>
      </c>
      <c r="Z135" s="3"/>
      <c r="AA135" s="3"/>
      <c r="AB135" s="3"/>
      <c r="AC135" s="3"/>
      <c r="AD135" s="3"/>
      <c r="AE135" s="3"/>
      <c r="AF135" s="3"/>
      <c r="AG135" s="3"/>
      <c r="AH135" s="3"/>
      <c r="AJ135" s="17"/>
      <c r="AL135" s="7">
        <f ca="1">IF(Table1[[#This Row],[field of work]]="health",1,0)</f>
        <v>0</v>
      </c>
      <c r="AM135">
        <f ca="1">IF(Table1[[#This Row],[field of work]]="general work ",1,0)</f>
        <v>0</v>
      </c>
      <c r="AN135">
        <f ca="1">IF(Table1[[#This Row],[field of work]]="agriculture",1,0)</f>
        <v>1</v>
      </c>
      <c r="AO135">
        <f ca="1">IF(Table1[[#This Row],[field of work]]="teaching",1,0)</f>
        <v>0</v>
      </c>
      <c r="AP135">
        <f ca="1">IF(Table1[[#This Row],[field of work]]="IT",1,0)</f>
        <v>0</v>
      </c>
      <c r="AQ135" s="8">
        <f ca="1">IF(Table1[[#This Row],[field of work]]="construction",1,0)</f>
        <v>0</v>
      </c>
      <c r="AS135" s="7"/>
      <c r="AX135" s="8"/>
      <c r="AZ135" s="7"/>
      <c r="BA135" s="8"/>
      <c r="BB135" s="105">
        <f ca="1">Table1[[#This Row],[Cars Value ]]/Table1[[#This Row],[cars]]</f>
        <v>6062.4909259994774</v>
      </c>
      <c r="BC135" s="8"/>
      <c r="BD135" s="7">
        <f ca="1">IF(Table1[Values of debts]&gt;$BE$6,1,0)</f>
        <v>0</v>
      </c>
      <c r="BE135" s="8"/>
      <c r="BF135" s="17"/>
      <c r="BG135" s="20">
        <f ca="1">Table1[[#This Row],[mortage left]]/Table1[[#This Row],[value of house]]</f>
        <v>0.3333325527821801</v>
      </c>
      <c r="BH135">
        <f t="shared" ca="1" si="45"/>
        <v>1</v>
      </c>
      <c r="BI135" s="8"/>
      <c r="BJ135" s="17"/>
      <c r="BL135" s="7">
        <f ca="1">IF(Table1[Area]="Alberta",Table1[income],0)</f>
        <v>55449</v>
      </c>
      <c r="BM135">
        <f ca="1">IF(Table1[Area]="Quebec",Table1[income],0)</f>
        <v>0</v>
      </c>
      <c r="BN135">
        <f ca="1">IF(Table1[[#This Row],[Area]]="BC",Table1[[#This Row],[income]],0)</f>
        <v>0</v>
      </c>
      <c r="BO135">
        <f ca="1">IF(Table1[[#This Row],[Area]]="Northwest Ter",Table1[[#This Row],[income]],0)</f>
        <v>0</v>
      </c>
      <c r="BP135">
        <f ca="1">IF(Table1[[#This Row],[Area]]="Newfounland",Table1[[#This Row],[income]],0)</f>
        <v>0</v>
      </c>
      <c r="BQ135">
        <f ca="1">IF(Table1[[#This Row],[Area]]="Manitoba",Table1[[#This Row],[income]],0)</f>
        <v>0</v>
      </c>
      <c r="BR135">
        <f ca="1">IF(Table1[[#This Row],[Area]]="New bruncwick",Table1[[#This Row],[income]],0)</f>
        <v>0</v>
      </c>
      <c r="BS135">
        <f ca="1">IF(Table1[[#This Row],[Area]]="Nunavut",Table1[[#This Row],[income]],0)</f>
        <v>0</v>
      </c>
      <c r="BT135">
        <f ca="1">IF(Table1[[#This Row],[Area]]="Ontario",Table1[[#This Row],[income]],0)</f>
        <v>0</v>
      </c>
      <c r="BU135">
        <f ca="1">IF(Table1[[#This Row],[Area]]="yukon",Table1[[#This Row],[income]],0)</f>
        <v>0</v>
      </c>
      <c r="BV135">
        <f ca="1">IF(Table1[[#This Row],[Area]]="Prince edward Island",Table1[[#This Row],[income]],0)</f>
        <v>0</v>
      </c>
      <c r="BW135">
        <f ca="1">IF(Table1[[#This Row],[Area]]="Saskatchewan",Table1[[#This Row],[income]],0)</f>
        <v>0</v>
      </c>
      <c r="BX135" s="8">
        <f ca="1">IF(Table1[[#This Row],[Area]]="Nova scotia",Table1[[#This Row],[income]],0)</f>
        <v>0</v>
      </c>
      <c r="BZ135" s="7">
        <f ca="1">IF(Table1[field of work]="health",Table1[income],0)</f>
        <v>0</v>
      </c>
      <c r="CA135">
        <f ca="1">IF(Table1[field of work]="agriculture",Table1[income],0)</f>
        <v>55449</v>
      </c>
      <c r="CB135">
        <f ca="1">IF(Table1[[#This Row],[field of work]]="teaching",Table1[[#This Row],[income]],0)</f>
        <v>0</v>
      </c>
      <c r="CC135">
        <f ca="1">IF(Table1[[#This Row],[field of work]]="IT",Table1[[#This Row],[income]],0)</f>
        <v>0</v>
      </c>
      <c r="CD135">
        <f ca="1">IF(Table1[[#This Row],[field of work]]="construction",Table1[[#This Row],[income]],0)</f>
        <v>0</v>
      </c>
      <c r="CE135" s="8">
        <f ca="1">IF(Table1[[#This Row],[field of work]]="general work ",Table1[[#This Row],[income]],0)</f>
        <v>0</v>
      </c>
      <c r="CH135" s="7">
        <f t="shared" ca="1" si="46"/>
        <v>1</v>
      </c>
      <c r="CI135" s="8"/>
      <c r="CK135" s="7">
        <f ca="1">IF(Table1[[#This Row],[Net worth of person ($)]]&gt;$CM$3,Table1[[#This Row],[age]],0)</f>
        <v>39</v>
      </c>
      <c r="CL135" s="8"/>
    </row>
    <row r="136" spans="2:90" x14ac:dyDescent="0.3">
      <c r="B136">
        <f t="shared" ref="B136:B199" ca="1" si="55">RANDBETWEEN(1,2)</f>
        <v>1</v>
      </c>
      <c r="C136" t="str">
        <f t="shared" ref="C136:C199" ca="1" si="56">IF(B136=1,"men","women")</f>
        <v>men</v>
      </c>
      <c r="D136">
        <f t="shared" ref="D136:D199" ca="1" si="57">RANDBETWEEN(25,45)</f>
        <v>26</v>
      </c>
      <c r="E136">
        <f t="shared" ref="E136:E199" ca="1" si="58">RANDBETWEEN(1,6)</f>
        <v>1</v>
      </c>
      <c r="F136" t="str">
        <f t="shared" ref="F136:F199" ca="1" si="59">VLOOKUP(E136,$Z$5:$AA$11,2)</f>
        <v>health</v>
      </c>
      <c r="G136">
        <f t="shared" ref="G136:G199" ca="1" si="60">RANDBETWEEN(1,6)</f>
        <v>3</v>
      </c>
      <c r="H136" t="str">
        <f t="shared" ref="H136:H199" ca="1" si="61">VLOOKUP(G136,$AB$5:$AC$10,2)</f>
        <v>University</v>
      </c>
      <c r="I136">
        <f t="shared" ref="I136:I199" ca="1" si="62">RANDBETWEEN(0,4)</f>
        <v>3</v>
      </c>
      <c r="J136">
        <f t="shared" ca="1" si="54"/>
        <v>1</v>
      </c>
      <c r="K136">
        <f t="shared" ref="K136:K199" ca="1" si="63">RANDBETWEEN(25000,90000)</f>
        <v>64236</v>
      </c>
      <c r="L136">
        <f t="shared" ref="L136:L199" ca="1" si="64">RANDBETWEEN(1,14)</f>
        <v>6</v>
      </c>
      <c r="M136" t="str">
        <f t="shared" ref="M136:M199" ca="1" si="65">VLOOKUP(L136,$AD$6:$AF$18,2)</f>
        <v>Saskatchewan</v>
      </c>
      <c r="N136">
        <f t="shared" ca="1" si="47"/>
        <v>385416</v>
      </c>
      <c r="O136">
        <f t="shared" ref="O136:O199" ca="1" si="66">RAND()*N136</f>
        <v>19211.88864086811</v>
      </c>
      <c r="P136">
        <f t="shared" ca="1" si="48"/>
        <v>43666.623991535729</v>
      </c>
      <c r="Q136">
        <f t="shared" ref="Q136:Q199" ca="1" si="67">RANDBETWEEN(0,P136)</f>
        <v>13382</v>
      </c>
      <c r="R136">
        <f t="shared" ca="1" si="49"/>
        <v>51390.703734942508</v>
      </c>
      <c r="S136">
        <f t="shared" ca="1" si="50"/>
        <v>41833.368768994493</v>
      </c>
      <c r="T136">
        <f t="shared" ca="1" si="51"/>
        <v>470915.99276053021</v>
      </c>
      <c r="U136">
        <f t="shared" ca="1" si="52"/>
        <v>83984.592375810622</v>
      </c>
      <c r="V136">
        <f t="shared" ca="1" si="53"/>
        <v>386931.4003847196</v>
      </c>
      <c r="X136" s="3">
        <f ca="1">IF(Table1[[#This Row],[gender]]="men",1,0)</f>
        <v>1</v>
      </c>
      <c r="Y136" s="3">
        <f ca="1">IF(Table1[[#This Row],[gender]]="women",1,0)</f>
        <v>0</v>
      </c>
      <c r="Z136" s="3"/>
      <c r="AA136" s="3"/>
      <c r="AB136" s="3"/>
      <c r="AC136" s="3"/>
      <c r="AD136" s="3"/>
      <c r="AE136" s="3"/>
      <c r="AF136" s="3"/>
      <c r="AG136" s="3"/>
      <c r="AH136" s="3"/>
      <c r="AJ136" s="17"/>
      <c r="AL136" s="7">
        <f ca="1">IF(Table1[[#This Row],[field of work]]="health",1,0)</f>
        <v>1</v>
      </c>
      <c r="AM136">
        <f ca="1">IF(Table1[[#This Row],[field of work]]="general work ",1,0)</f>
        <v>0</v>
      </c>
      <c r="AN136">
        <f ca="1">IF(Table1[[#This Row],[field of work]]="agriculture",1,0)</f>
        <v>0</v>
      </c>
      <c r="AO136">
        <f ca="1">IF(Table1[[#This Row],[field of work]]="teaching",1,0)</f>
        <v>0</v>
      </c>
      <c r="AP136">
        <f ca="1">IF(Table1[[#This Row],[field of work]]="IT",1,0)</f>
        <v>0</v>
      </c>
      <c r="AQ136" s="8">
        <f ca="1">IF(Table1[[#This Row],[field of work]]="construction",1,0)</f>
        <v>0</v>
      </c>
      <c r="AS136" s="7"/>
      <c r="AX136" s="8"/>
      <c r="AZ136" s="7"/>
      <c r="BA136" s="8"/>
      <c r="BB136" s="105">
        <f ca="1">Table1[[#This Row],[Cars Value ]]/Table1[[#This Row],[cars]]</f>
        <v>43666.623991535729</v>
      </c>
      <c r="BC136" s="8"/>
      <c r="BD136" s="7">
        <f ca="1">IF(Table1[Values of debts]&gt;$BE$6,1,0)</f>
        <v>0</v>
      </c>
      <c r="BE136" s="8"/>
      <c r="BF136" s="17"/>
      <c r="BG136" s="20">
        <f ca="1">Table1[[#This Row],[mortage left]]/Table1[[#This Row],[value of house]]</f>
        <v>4.9847148641644641E-2</v>
      </c>
      <c r="BH136">
        <f t="shared" ref="BH136:BH199" ca="1" si="68">IF(BG136&lt;$BI$6,1,0)</f>
        <v>1</v>
      </c>
      <c r="BI136" s="8"/>
      <c r="BJ136" s="17"/>
      <c r="BL136" s="7">
        <f ca="1">IF(Table1[Area]="Alberta",Table1[income],0)</f>
        <v>0</v>
      </c>
      <c r="BM136">
        <f ca="1">IF(Table1[Area]="Quebec",Table1[income],0)</f>
        <v>0</v>
      </c>
      <c r="BN136">
        <f ca="1">IF(Table1[[#This Row],[Area]]="BC",Table1[[#This Row],[income]],0)</f>
        <v>0</v>
      </c>
      <c r="BO136">
        <f ca="1">IF(Table1[[#This Row],[Area]]="Northwest Ter",Table1[[#This Row],[income]],0)</f>
        <v>0</v>
      </c>
      <c r="BP136">
        <f ca="1">IF(Table1[[#This Row],[Area]]="Newfounland",Table1[[#This Row],[income]],0)</f>
        <v>0</v>
      </c>
      <c r="BQ136">
        <f ca="1">IF(Table1[[#This Row],[Area]]="Manitoba",Table1[[#This Row],[income]],0)</f>
        <v>0</v>
      </c>
      <c r="BR136">
        <f ca="1">IF(Table1[[#This Row],[Area]]="New bruncwick",Table1[[#This Row],[income]],0)</f>
        <v>0</v>
      </c>
      <c r="BS136">
        <f ca="1">IF(Table1[[#This Row],[Area]]="Nunavut",Table1[[#This Row],[income]],0)</f>
        <v>0</v>
      </c>
      <c r="BT136">
        <f ca="1">IF(Table1[[#This Row],[Area]]="Ontario",Table1[[#This Row],[income]],0)</f>
        <v>0</v>
      </c>
      <c r="BU136">
        <f ca="1">IF(Table1[[#This Row],[Area]]="yukon",Table1[[#This Row],[income]],0)</f>
        <v>0</v>
      </c>
      <c r="BV136">
        <f ca="1">IF(Table1[[#This Row],[Area]]="Prince edward Island",Table1[[#This Row],[income]],0)</f>
        <v>0</v>
      </c>
      <c r="BW136">
        <f ca="1">IF(Table1[[#This Row],[Area]]="Saskatchewan",Table1[[#This Row],[income]],0)</f>
        <v>64236</v>
      </c>
      <c r="BX136" s="8">
        <f ca="1">IF(Table1[[#This Row],[Area]]="Nova scotia",Table1[[#This Row],[income]],0)</f>
        <v>0</v>
      </c>
      <c r="BZ136" s="7">
        <f ca="1">IF(Table1[field of work]="health",Table1[income],0)</f>
        <v>64236</v>
      </c>
      <c r="CA136">
        <f ca="1">IF(Table1[field of work]="agriculture",Table1[income],0)</f>
        <v>0</v>
      </c>
      <c r="CB136">
        <f ca="1">IF(Table1[[#This Row],[field of work]]="teaching",Table1[[#This Row],[income]],0)</f>
        <v>0</v>
      </c>
      <c r="CC136">
        <f ca="1">IF(Table1[[#This Row],[field of work]]="IT",Table1[[#This Row],[income]],0)</f>
        <v>0</v>
      </c>
      <c r="CD136">
        <f ca="1">IF(Table1[[#This Row],[field of work]]="construction",Table1[[#This Row],[income]],0)</f>
        <v>0</v>
      </c>
      <c r="CE136" s="8">
        <f ca="1">IF(Table1[[#This Row],[field of work]]="general work ",Table1[[#This Row],[income]],0)</f>
        <v>0</v>
      </c>
      <c r="CH136" s="7">
        <f t="shared" ref="CH136:CH199" ca="1" si="69">IF(U136&gt;K136,1,0)</f>
        <v>1</v>
      </c>
      <c r="CI136" s="8"/>
      <c r="CK136" s="7">
        <f ca="1">IF(Table1[[#This Row],[Net worth of person ($)]]&gt;$CM$3,Table1[[#This Row],[age]],0)</f>
        <v>26</v>
      </c>
      <c r="CL136" s="8"/>
    </row>
    <row r="137" spans="2:90" x14ac:dyDescent="0.3">
      <c r="B137">
        <f t="shared" ca="1" si="55"/>
        <v>1</v>
      </c>
      <c r="C137" t="str">
        <f t="shared" ca="1" si="56"/>
        <v>men</v>
      </c>
      <c r="D137">
        <f t="shared" ca="1" si="57"/>
        <v>40</v>
      </c>
      <c r="E137">
        <f t="shared" ca="1" si="58"/>
        <v>5</v>
      </c>
      <c r="F137" t="str">
        <f t="shared" ca="1" si="59"/>
        <v xml:space="preserve">general work </v>
      </c>
      <c r="G137">
        <f t="shared" ca="1" si="60"/>
        <v>1</v>
      </c>
      <c r="H137" t="str">
        <f t="shared" ca="1" si="61"/>
        <v>highschool</v>
      </c>
      <c r="I137">
        <f t="shared" ca="1" si="62"/>
        <v>1</v>
      </c>
      <c r="J137">
        <f t="shared" ca="1" si="54"/>
        <v>2</v>
      </c>
      <c r="K137">
        <f t="shared" ca="1" si="63"/>
        <v>60924</v>
      </c>
      <c r="L137">
        <f t="shared" ca="1" si="64"/>
        <v>12</v>
      </c>
      <c r="M137" t="str">
        <f t="shared" ca="1" si="65"/>
        <v>New bruncwick</v>
      </c>
      <c r="N137">
        <f t="shared" ca="1" si="47"/>
        <v>304620</v>
      </c>
      <c r="O137">
        <f t="shared" ca="1" si="66"/>
        <v>297931.26502699795</v>
      </c>
      <c r="P137">
        <f t="shared" ca="1" si="48"/>
        <v>103572.09431999142</v>
      </c>
      <c r="Q137">
        <f t="shared" ca="1" si="67"/>
        <v>99937</v>
      </c>
      <c r="R137">
        <f t="shared" ca="1" si="49"/>
        <v>12902.58679154301</v>
      </c>
      <c r="S137">
        <f t="shared" ca="1" si="50"/>
        <v>32463.819760731461</v>
      </c>
      <c r="T137">
        <f t="shared" ca="1" si="51"/>
        <v>440655.9140807229</v>
      </c>
      <c r="U137">
        <f t="shared" ca="1" si="52"/>
        <v>410770.85181854095</v>
      </c>
      <c r="V137">
        <f t="shared" ca="1" si="53"/>
        <v>29885.062262181949</v>
      </c>
      <c r="X137" s="3">
        <f ca="1">IF(Table1[[#This Row],[gender]]="men",1,0)</f>
        <v>1</v>
      </c>
      <c r="Y137" s="3">
        <f ca="1">IF(Table1[[#This Row],[gender]]="women",1,0)</f>
        <v>0</v>
      </c>
      <c r="Z137" s="3"/>
      <c r="AA137" s="3"/>
      <c r="AB137" s="3"/>
      <c r="AC137" s="3"/>
      <c r="AD137" s="3"/>
      <c r="AE137" s="3"/>
      <c r="AF137" s="3"/>
      <c r="AG137" s="3"/>
      <c r="AH137" s="3"/>
      <c r="AJ137" s="17"/>
      <c r="AL137" s="7">
        <f ca="1">IF(Table1[[#This Row],[field of work]]="health",1,0)</f>
        <v>0</v>
      </c>
      <c r="AM137">
        <f ca="1">IF(Table1[[#This Row],[field of work]]="general work ",1,0)</f>
        <v>1</v>
      </c>
      <c r="AN137">
        <f ca="1">IF(Table1[[#This Row],[field of work]]="agriculture",1,0)</f>
        <v>0</v>
      </c>
      <c r="AO137">
        <f ca="1">IF(Table1[[#This Row],[field of work]]="teaching",1,0)</f>
        <v>0</v>
      </c>
      <c r="AP137">
        <f ca="1">IF(Table1[[#This Row],[field of work]]="IT",1,0)</f>
        <v>0</v>
      </c>
      <c r="AQ137" s="8">
        <f ca="1">IF(Table1[[#This Row],[field of work]]="construction",1,0)</f>
        <v>0</v>
      </c>
      <c r="AS137" s="7"/>
      <c r="AX137" s="8"/>
      <c r="AZ137" s="7"/>
      <c r="BA137" s="8"/>
      <c r="BB137" s="105">
        <f ca="1">Table1[[#This Row],[Cars Value ]]/Table1[[#This Row],[cars]]</f>
        <v>51786.047159995709</v>
      </c>
      <c r="BC137" s="8"/>
      <c r="BD137" s="7">
        <f ca="1">IF(Table1[Values of debts]&gt;$BE$6,1,0)</f>
        <v>1</v>
      </c>
      <c r="BE137" s="8"/>
      <c r="BF137" s="17"/>
      <c r="BG137" s="20">
        <f ca="1">Table1[[#This Row],[mortage left]]/Table1[[#This Row],[value of house]]</f>
        <v>0.97804236434573555</v>
      </c>
      <c r="BH137">
        <f t="shared" ca="1" si="68"/>
        <v>0</v>
      </c>
      <c r="BI137" s="8"/>
      <c r="BJ137" s="17"/>
      <c r="BL137" s="7">
        <f ca="1">IF(Table1[Area]="Alberta",Table1[income],0)</f>
        <v>0</v>
      </c>
      <c r="BM137">
        <f ca="1">IF(Table1[Area]="Quebec",Table1[income],0)</f>
        <v>0</v>
      </c>
      <c r="BN137">
        <f ca="1">IF(Table1[[#This Row],[Area]]="BC",Table1[[#This Row],[income]],0)</f>
        <v>0</v>
      </c>
      <c r="BO137">
        <f ca="1">IF(Table1[[#This Row],[Area]]="Northwest Ter",Table1[[#This Row],[income]],0)</f>
        <v>0</v>
      </c>
      <c r="BP137">
        <f ca="1">IF(Table1[[#This Row],[Area]]="Newfounland",Table1[[#This Row],[income]],0)</f>
        <v>0</v>
      </c>
      <c r="BQ137">
        <f ca="1">IF(Table1[[#This Row],[Area]]="Manitoba",Table1[[#This Row],[income]],0)</f>
        <v>0</v>
      </c>
      <c r="BR137">
        <f ca="1">IF(Table1[[#This Row],[Area]]="New bruncwick",Table1[[#This Row],[income]],0)</f>
        <v>60924</v>
      </c>
      <c r="BS137">
        <f ca="1">IF(Table1[[#This Row],[Area]]="Nunavut",Table1[[#This Row],[income]],0)</f>
        <v>0</v>
      </c>
      <c r="BT137">
        <f ca="1">IF(Table1[[#This Row],[Area]]="Ontario",Table1[[#This Row],[income]],0)</f>
        <v>0</v>
      </c>
      <c r="BU137">
        <f ca="1">IF(Table1[[#This Row],[Area]]="yukon",Table1[[#This Row],[income]],0)</f>
        <v>0</v>
      </c>
      <c r="BV137">
        <f ca="1">IF(Table1[[#This Row],[Area]]="Prince edward Island",Table1[[#This Row],[income]],0)</f>
        <v>0</v>
      </c>
      <c r="BW137">
        <f ca="1">IF(Table1[[#This Row],[Area]]="Saskatchewan",Table1[[#This Row],[income]],0)</f>
        <v>0</v>
      </c>
      <c r="BX137" s="8">
        <f ca="1">IF(Table1[[#This Row],[Area]]="Nova scotia",Table1[[#This Row],[income]],0)</f>
        <v>0</v>
      </c>
      <c r="BZ137" s="7">
        <f ca="1">IF(Table1[field of work]="health",Table1[income],0)</f>
        <v>0</v>
      </c>
      <c r="CA137">
        <f ca="1">IF(Table1[field of work]="agriculture",Table1[income],0)</f>
        <v>0</v>
      </c>
      <c r="CB137">
        <f ca="1">IF(Table1[[#This Row],[field of work]]="teaching",Table1[[#This Row],[income]],0)</f>
        <v>0</v>
      </c>
      <c r="CC137">
        <f ca="1">IF(Table1[[#This Row],[field of work]]="IT",Table1[[#This Row],[income]],0)</f>
        <v>0</v>
      </c>
      <c r="CD137">
        <f ca="1">IF(Table1[[#This Row],[field of work]]="construction",Table1[[#This Row],[income]],0)</f>
        <v>0</v>
      </c>
      <c r="CE137" s="8">
        <f ca="1">IF(Table1[[#This Row],[field of work]]="general work ",Table1[[#This Row],[income]],0)</f>
        <v>60924</v>
      </c>
      <c r="CH137" s="7">
        <f t="shared" ca="1" si="69"/>
        <v>1</v>
      </c>
      <c r="CI137" s="8"/>
      <c r="CK137" s="7">
        <f ca="1">IF(Table1[[#This Row],[Net worth of person ($)]]&gt;$CM$3,Table1[[#This Row],[age]],0)</f>
        <v>40</v>
      </c>
      <c r="CL137" s="8"/>
    </row>
    <row r="138" spans="2:90" x14ac:dyDescent="0.3">
      <c r="B138">
        <f t="shared" ca="1" si="55"/>
        <v>1</v>
      </c>
      <c r="C138" t="str">
        <f t="shared" ca="1" si="56"/>
        <v>men</v>
      </c>
      <c r="D138">
        <f t="shared" ca="1" si="57"/>
        <v>32</v>
      </c>
      <c r="E138">
        <f t="shared" ca="1" si="58"/>
        <v>2</v>
      </c>
      <c r="F138" t="str">
        <f t="shared" ca="1" si="59"/>
        <v>construction</v>
      </c>
      <c r="G138">
        <f t="shared" ca="1" si="60"/>
        <v>1</v>
      </c>
      <c r="H138" t="str">
        <f t="shared" ca="1" si="61"/>
        <v>highschool</v>
      </c>
      <c r="I138">
        <f t="shared" ca="1" si="62"/>
        <v>0</v>
      </c>
      <c r="J138">
        <f t="shared" ca="1" si="54"/>
        <v>1</v>
      </c>
      <c r="K138">
        <f t="shared" ca="1" si="63"/>
        <v>67797</v>
      </c>
      <c r="L138">
        <f t="shared" ca="1" si="64"/>
        <v>13</v>
      </c>
      <c r="M138" t="str">
        <f t="shared" ca="1" si="65"/>
        <v>Nova scotia</v>
      </c>
      <c r="N138">
        <f t="shared" ca="1" si="47"/>
        <v>406782</v>
      </c>
      <c r="O138">
        <f t="shared" ca="1" si="66"/>
        <v>210950.20791041112</v>
      </c>
      <c r="P138">
        <f t="shared" ca="1" si="48"/>
        <v>1716.1561414630321</v>
      </c>
      <c r="Q138">
        <f t="shared" ca="1" si="67"/>
        <v>38</v>
      </c>
      <c r="R138">
        <f t="shared" ca="1" si="49"/>
        <v>64703.403136163433</v>
      </c>
      <c r="S138">
        <f t="shared" ca="1" si="50"/>
        <v>59713.032442207303</v>
      </c>
      <c r="T138">
        <f t="shared" ca="1" si="51"/>
        <v>468211.1885836703</v>
      </c>
      <c r="U138">
        <f t="shared" ca="1" si="52"/>
        <v>275691.61104657454</v>
      </c>
      <c r="V138">
        <f t="shared" ca="1" si="53"/>
        <v>192519.57753709576</v>
      </c>
      <c r="X138" s="3">
        <f ca="1">IF(Table1[[#This Row],[gender]]="men",1,0)</f>
        <v>1</v>
      </c>
      <c r="Y138" s="3">
        <f ca="1">IF(Table1[[#This Row],[gender]]="women",1,0)</f>
        <v>0</v>
      </c>
      <c r="Z138" s="3"/>
      <c r="AA138" s="3"/>
      <c r="AB138" s="3"/>
      <c r="AC138" s="3"/>
      <c r="AD138" s="3"/>
      <c r="AE138" s="3"/>
      <c r="AF138" s="3"/>
      <c r="AG138" s="3"/>
      <c r="AH138" s="3"/>
      <c r="AJ138" s="17"/>
      <c r="AL138" s="7">
        <f ca="1">IF(Table1[[#This Row],[field of work]]="health",1,0)</f>
        <v>0</v>
      </c>
      <c r="AM138">
        <f ca="1">IF(Table1[[#This Row],[field of work]]="general work ",1,0)</f>
        <v>0</v>
      </c>
      <c r="AN138">
        <f ca="1">IF(Table1[[#This Row],[field of work]]="agriculture",1,0)</f>
        <v>0</v>
      </c>
      <c r="AO138">
        <f ca="1">IF(Table1[[#This Row],[field of work]]="teaching",1,0)</f>
        <v>0</v>
      </c>
      <c r="AP138">
        <f ca="1">IF(Table1[[#This Row],[field of work]]="IT",1,0)</f>
        <v>0</v>
      </c>
      <c r="AQ138" s="8">
        <f ca="1">IF(Table1[[#This Row],[field of work]]="construction",1,0)</f>
        <v>1</v>
      </c>
      <c r="AS138" s="7"/>
      <c r="AX138" s="8"/>
      <c r="AZ138" s="7"/>
      <c r="BA138" s="8"/>
      <c r="BB138" s="105">
        <f ca="1">Table1[[#This Row],[Cars Value ]]/Table1[[#This Row],[cars]]</f>
        <v>1716.1561414630321</v>
      </c>
      <c r="BC138" s="8"/>
      <c r="BD138" s="7">
        <f ca="1">IF(Table1[Values of debts]&gt;$BE$6,1,0)</f>
        <v>1</v>
      </c>
      <c r="BE138" s="8"/>
      <c r="BF138" s="17"/>
      <c r="BG138" s="20">
        <f ca="1">Table1[[#This Row],[mortage left]]/Table1[[#This Row],[value of house]]</f>
        <v>0.51858294592782161</v>
      </c>
      <c r="BH138">
        <f t="shared" ca="1" si="68"/>
        <v>0</v>
      </c>
      <c r="BI138" s="8"/>
      <c r="BJ138" s="17"/>
      <c r="BL138" s="7">
        <f ca="1">IF(Table1[Area]="Alberta",Table1[income],0)</f>
        <v>0</v>
      </c>
      <c r="BM138">
        <f ca="1">IF(Table1[Area]="Quebec",Table1[income],0)</f>
        <v>0</v>
      </c>
      <c r="BN138">
        <f ca="1">IF(Table1[[#This Row],[Area]]="BC",Table1[[#This Row],[income]],0)</f>
        <v>0</v>
      </c>
      <c r="BO138">
        <f ca="1">IF(Table1[[#This Row],[Area]]="Northwest Ter",Table1[[#This Row],[income]],0)</f>
        <v>0</v>
      </c>
      <c r="BP138">
        <f ca="1">IF(Table1[[#This Row],[Area]]="Newfounland",Table1[[#This Row],[income]],0)</f>
        <v>0</v>
      </c>
      <c r="BQ138">
        <f ca="1">IF(Table1[[#This Row],[Area]]="Manitoba",Table1[[#This Row],[income]],0)</f>
        <v>0</v>
      </c>
      <c r="BR138">
        <f ca="1">IF(Table1[[#This Row],[Area]]="New bruncwick",Table1[[#This Row],[income]],0)</f>
        <v>0</v>
      </c>
      <c r="BS138">
        <f ca="1">IF(Table1[[#This Row],[Area]]="Nunavut",Table1[[#This Row],[income]],0)</f>
        <v>0</v>
      </c>
      <c r="BT138">
        <f ca="1">IF(Table1[[#This Row],[Area]]="Ontario",Table1[[#This Row],[income]],0)</f>
        <v>0</v>
      </c>
      <c r="BU138">
        <f ca="1">IF(Table1[[#This Row],[Area]]="yukon",Table1[[#This Row],[income]],0)</f>
        <v>0</v>
      </c>
      <c r="BV138">
        <f ca="1">IF(Table1[[#This Row],[Area]]="Prince edward Island",Table1[[#This Row],[income]],0)</f>
        <v>0</v>
      </c>
      <c r="BW138">
        <f ca="1">IF(Table1[[#This Row],[Area]]="Saskatchewan",Table1[[#This Row],[income]],0)</f>
        <v>0</v>
      </c>
      <c r="BX138" s="8">
        <f ca="1">IF(Table1[[#This Row],[Area]]="Nova scotia",Table1[[#This Row],[income]],0)</f>
        <v>67797</v>
      </c>
      <c r="BZ138" s="7">
        <f ca="1">IF(Table1[field of work]="health",Table1[income],0)</f>
        <v>0</v>
      </c>
      <c r="CA138">
        <f ca="1">IF(Table1[field of work]="agriculture",Table1[income],0)</f>
        <v>0</v>
      </c>
      <c r="CB138">
        <f ca="1">IF(Table1[[#This Row],[field of work]]="teaching",Table1[[#This Row],[income]],0)</f>
        <v>0</v>
      </c>
      <c r="CC138">
        <f ca="1">IF(Table1[[#This Row],[field of work]]="IT",Table1[[#This Row],[income]],0)</f>
        <v>0</v>
      </c>
      <c r="CD138">
        <f ca="1">IF(Table1[[#This Row],[field of work]]="construction",Table1[[#This Row],[income]],0)</f>
        <v>67797</v>
      </c>
      <c r="CE138" s="8">
        <f ca="1">IF(Table1[[#This Row],[field of work]]="general work ",Table1[[#This Row],[income]],0)</f>
        <v>0</v>
      </c>
      <c r="CH138" s="7">
        <f t="shared" ca="1" si="69"/>
        <v>1</v>
      </c>
      <c r="CI138" s="8"/>
      <c r="CK138" s="7">
        <f ca="1">IF(Table1[[#This Row],[Net worth of person ($)]]&gt;$CM$3,Table1[[#This Row],[age]],0)</f>
        <v>32</v>
      </c>
      <c r="CL138" s="8"/>
    </row>
    <row r="139" spans="2:90" x14ac:dyDescent="0.3">
      <c r="B139">
        <f t="shared" ca="1" si="55"/>
        <v>1</v>
      </c>
      <c r="C139" t="str">
        <f t="shared" ca="1" si="56"/>
        <v>men</v>
      </c>
      <c r="D139">
        <f t="shared" ca="1" si="57"/>
        <v>32</v>
      </c>
      <c r="E139">
        <f t="shared" ca="1" si="58"/>
        <v>2</v>
      </c>
      <c r="F139" t="str">
        <f t="shared" ca="1" si="59"/>
        <v>construction</v>
      </c>
      <c r="G139">
        <f t="shared" ca="1" si="60"/>
        <v>6</v>
      </c>
      <c r="H139" t="str">
        <f t="shared" ca="1" si="61"/>
        <v>Other</v>
      </c>
      <c r="I139">
        <f t="shared" ca="1" si="62"/>
        <v>1</v>
      </c>
      <c r="J139">
        <f t="shared" ca="1" si="54"/>
        <v>1</v>
      </c>
      <c r="K139">
        <f t="shared" ca="1" si="63"/>
        <v>57429</v>
      </c>
      <c r="L139">
        <f t="shared" ca="1" si="64"/>
        <v>11</v>
      </c>
      <c r="M139" t="str">
        <f t="shared" ca="1" si="65"/>
        <v>Newfounland</v>
      </c>
      <c r="N139">
        <f t="shared" ca="1" si="47"/>
        <v>344574</v>
      </c>
      <c r="O139">
        <f t="shared" ca="1" si="66"/>
        <v>266598.68614253338</v>
      </c>
      <c r="P139">
        <f t="shared" ca="1" si="48"/>
        <v>51480.434918820843</v>
      </c>
      <c r="Q139">
        <f t="shared" ca="1" si="67"/>
        <v>13719</v>
      </c>
      <c r="R139">
        <f t="shared" ca="1" si="49"/>
        <v>7899.5992921783918</v>
      </c>
      <c r="S139">
        <f t="shared" ca="1" si="50"/>
        <v>21260.038987598899</v>
      </c>
      <c r="T139">
        <f t="shared" ca="1" si="51"/>
        <v>417314.47390641976</v>
      </c>
      <c r="U139">
        <f t="shared" ca="1" si="52"/>
        <v>288217.28543471178</v>
      </c>
      <c r="V139">
        <f t="shared" ca="1" si="53"/>
        <v>129097.18847170798</v>
      </c>
      <c r="X139" s="3">
        <f ca="1">IF(Table1[[#This Row],[gender]]="men",1,0)</f>
        <v>1</v>
      </c>
      <c r="Y139" s="3">
        <f ca="1">IF(Table1[[#This Row],[gender]]="women",1,0)</f>
        <v>0</v>
      </c>
      <c r="Z139" s="3"/>
      <c r="AA139" s="3"/>
      <c r="AB139" s="3"/>
      <c r="AC139" s="3"/>
      <c r="AD139" s="3"/>
      <c r="AE139" s="3"/>
      <c r="AF139" s="3"/>
      <c r="AG139" s="3"/>
      <c r="AH139" s="3"/>
      <c r="AJ139" s="17"/>
      <c r="AL139" s="7">
        <f ca="1">IF(Table1[[#This Row],[field of work]]="health",1,0)</f>
        <v>0</v>
      </c>
      <c r="AM139">
        <f ca="1">IF(Table1[[#This Row],[field of work]]="general work ",1,0)</f>
        <v>0</v>
      </c>
      <c r="AN139">
        <f ca="1">IF(Table1[[#This Row],[field of work]]="agriculture",1,0)</f>
        <v>0</v>
      </c>
      <c r="AO139">
        <f ca="1">IF(Table1[[#This Row],[field of work]]="teaching",1,0)</f>
        <v>0</v>
      </c>
      <c r="AP139">
        <f ca="1">IF(Table1[[#This Row],[field of work]]="IT",1,0)</f>
        <v>0</v>
      </c>
      <c r="AQ139" s="8">
        <f ca="1">IF(Table1[[#This Row],[field of work]]="construction",1,0)</f>
        <v>1</v>
      </c>
      <c r="AS139" s="7"/>
      <c r="AX139" s="8"/>
      <c r="AZ139" s="7"/>
      <c r="BA139" s="8"/>
      <c r="BB139" s="105">
        <f ca="1">Table1[[#This Row],[Cars Value ]]/Table1[[#This Row],[cars]]</f>
        <v>51480.434918820843</v>
      </c>
      <c r="BC139" s="8"/>
      <c r="BD139" s="7">
        <f ca="1">IF(Table1[Values of debts]&gt;$BE$6,1,0)</f>
        <v>1</v>
      </c>
      <c r="BE139" s="8"/>
      <c r="BF139" s="17"/>
      <c r="BG139" s="20">
        <f ca="1">Table1[[#This Row],[mortage left]]/Table1[[#This Row],[value of house]]</f>
        <v>0.77370517259727478</v>
      </c>
      <c r="BH139">
        <f t="shared" ca="1" si="68"/>
        <v>0</v>
      </c>
      <c r="BI139" s="8"/>
      <c r="BJ139" s="17"/>
      <c r="BL139" s="7">
        <f ca="1">IF(Table1[Area]="Alberta",Table1[income],0)</f>
        <v>0</v>
      </c>
      <c r="BM139">
        <f ca="1">IF(Table1[Area]="Quebec",Table1[income],0)</f>
        <v>0</v>
      </c>
      <c r="BN139">
        <f ca="1">IF(Table1[[#This Row],[Area]]="BC",Table1[[#This Row],[income]],0)</f>
        <v>0</v>
      </c>
      <c r="BO139">
        <f ca="1">IF(Table1[[#This Row],[Area]]="Northwest Ter",Table1[[#This Row],[income]],0)</f>
        <v>0</v>
      </c>
      <c r="BP139">
        <f ca="1">IF(Table1[[#This Row],[Area]]="Newfounland",Table1[[#This Row],[income]],0)</f>
        <v>57429</v>
      </c>
      <c r="BQ139">
        <f ca="1">IF(Table1[[#This Row],[Area]]="Manitoba",Table1[[#This Row],[income]],0)</f>
        <v>0</v>
      </c>
      <c r="BR139">
        <f ca="1">IF(Table1[[#This Row],[Area]]="New bruncwick",Table1[[#This Row],[income]],0)</f>
        <v>0</v>
      </c>
      <c r="BS139">
        <f ca="1">IF(Table1[[#This Row],[Area]]="Nunavut",Table1[[#This Row],[income]],0)</f>
        <v>0</v>
      </c>
      <c r="BT139">
        <f ca="1">IF(Table1[[#This Row],[Area]]="Ontario",Table1[[#This Row],[income]],0)</f>
        <v>0</v>
      </c>
      <c r="BU139">
        <f ca="1">IF(Table1[[#This Row],[Area]]="yukon",Table1[[#This Row],[income]],0)</f>
        <v>0</v>
      </c>
      <c r="BV139">
        <f ca="1">IF(Table1[[#This Row],[Area]]="Prince edward Island",Table1[[#This Row],[income]],0)</f>
        <v>0</v>
      </c>
      <c r="BW139">
        <f ca="1">IF(Table1[[#This Row],[Area]]="Saskatchewan",Table1[[#This Row],[income]],0)</f>
        <v>0</v>
      </c>
      <c r="BX139" s="8">
        <f ca="1">IF(Table1[[#This Row],[Area]]="Nova scotia",Table1[[#This Row],[income]],0)</f>
        <v>0</v>
      </c>
      <c r="BZ139" s="7">
        <f ca="1">IF(Table1[field of work]="health",Table1[income],0)</f>
        <v>0</v>
      </c>
      <c r="CA139">
        <f ca="1">IF(Table1[field of work]="agriculture",Table1[income],0)</f>
        <v>0</v>
      </c>
      <c r="CB139">
        <f ca="1">IF(Table1[[#This Row],[field of work]]="teaching",Table1[[#This Row],[income]],0)</f>
        <v>0</v>
      </c>
      <c r="CC139">
        <f ca="1">IF(Table1[[#This Row],[field of work]]="IT",Table1[[#This Row],[income]],0)</f>
        <v>0</v>
      </c>
      <c r="CD139">
        <f ca="1">IF(Table1[[#This Row],[field of work]]="construction",Table1[[#This Row],[income]],0)</f>
        <v>57429</v>
      </c>
      <c r="CE139" s="8">
        <f ca="1">IF(Table1[[#This Row],[field of work]]="general work ",Table1[[#This Row],[income]],0)</f>
        <v>0</v>
      </c>
      <c r="CH139" s="7">
        <f t="shared" ca="1" si="69"/>
        <v>1</v>
      </c>
      <c r="CI139" s="8"/>
      <c r="CK139" s="7">
        <f ca="1">IF(Table1[[#This Row],[Net worth of person ($)]]&gt;$CM$3,Table1[[#This Row],[age]],0)</f>
        <v>32</v>
      </c>
      <c r="CL139" s="8"/>
    </row>
    <row r="140" spans="2:90" x14ac:dyDescent="0.3">
      <c r="B140">
        <f t="shared" ca="1" si="55"/>
        <v>1</v>
      </c>
      <c r="C140" t="str">
        <f t="shared" ca="1" si="56"/>
        <v>men</v>
      </c>
      <c r="D140">
        <f t="shared" ca="1" si="57"/>
        <v>25</v>
      </c>
      <c r="E140">
        <f t="shared" ca="1" si="58"/>
        <v>2</v>
      </c>
      <c r="F140" t="str">
        <f t="shared" ca="1" si="59"/>
        <v>construction</v>
      </c>
      <c r="G140">
        <f t="shared" ca="1" si="60"/>
        <v>6</v>
      </c>
      <c r="H140" t="str">
        <f t="shared" ca="1" si="61"/>
        <v>Other</v>
      </c>
      <c r="I140">
        <f t="shared" ca="1" si="62"/>
        <v>0</v>
      </c>
      <c r="J140">
        <f t="shared" ca="1" si="54"/>
        <v>1</v>
      </c>
      <c r="K140">
        <f t="shared" ca="1" si="63"/>
        <v>72860</v>
      </c>
      <c r="L140">
        <f t="shared" ca="1" si="64"/>
        <v>6</v>
      </c>
      <c r="M140" t="str">
        <f t="shared" ca="1" si="65"/>
        <v>Saskatchewan</v>
      </c>
      <c r="N140">
        <f t="shared" ca="1" si="47"/>
        <v>291440</v>
      </c>
      <c r="O140">
        <f t="shared" ca="1" si="66"/>
        <v>242296.18207813433</v>
      </c>
      <c r="P140">
        <f t="shared" ca="1" si="48"/>
        <v>57054.187428685953</v>
      </c>
      <c r="Q140">
        <f t="shared" ca="1" si="67"/>
        <v>25372</v>
      </c>
      <c r="R140">
        <f t="shared" ca="1" si="49"/>
        <v>25290.878621757751</v>
      </c>
      <c r="S140">
        <f t="shared" ca="1" si="50"/>
        <v>61362.612452380279</v>
      </c>
      <c r="T140">
        <f t="shared" ca="1" si="51"/>
        <v>409856.79988106625</v>
      </c>
      <c r="U140">
        <f t="shared" ca="1" si="52"/>
        <v>292959.06069989206</v>
      </c>
      <c r="V140">
        <f t="shared" ca="1" si="53"/>
        <v>116897.7391811742</v>
      </c>
      <c r="X140" s="3">
        <f ca="1">IF(Table1[[#This Row],[gender]]="men",1,0)</f>
        <v>1</v>
      </c>
      <c r="Y140" s="3">
        <f ca="1">IF(Table1[[#This Row],[gender]]="women",1,0)</f>
        <v>0</v>
      </c>
      <c r="Z140" s="3"/>
      <c r="AA140" s="3"/>
      <c r="AB140" s="3"/>
      <c r="AC140" s="3"/>
      <c r="AD140" s="3"/>
      <c r="AE140" s="3"/>
      <c r="AF140" s="3"/>
      <c r="AG140" s="3"/>
      <c r="AH140" s="3"/>
      <c r="AJ140" s="17"/>
      <c r="AL140" s="7">
        <f ca="1">IF(Table1[[#This Row],[field of work]]="health",1,0)</f>
        <v>0</v>
      </c>
      <c r="AM140">
        <f ca="1">IF(Table1[[#This Row],[field of work]]="general work ",1,0)</f>
        <v>0</v>
      </c>
      <c r="AN140">
        <f ca="1">IF(Table1[[#This Row],[field of work]]="agriculture",1,0)</f>
        <v>0</v>
      </c>
      <c r="AO140">
        <f ca="1">IF(Table1[[#This Row],[field of work]]="teaching",1,0)</f>
        <v>0</v>
      </c>
      <c r="AP140">
        <f ca="1">IF(Table1[[#This Row],[field of work]]="IT",1,0)</f>
        <v>0</v>
      </c>
      <c r="AQ140" s="8">
        <f ca="1">IF(Table1[[#This Row],[field of work]]="construction",1,0)</f>
        <v>1</v>
      </c>
      <c r="AS140" s="7"/>
      <c r="AX140" s="8"/>
      <c r="AZ140" s="7"/>
      <c r="BA140" s="8"/>
      <c r="BB140" s="105">
        <f ca="1">Table1[[#This Row],[Cars Value ]]/Table1[[#This Row],[cars]]</f>
        <v>57054.187428685953</v>
      </c>
      <c r="BC140" s="8"/>
      <c r="BD140" s="7">
        <f ca="1">IF(Table1[Values of debts]&gt;$BE$6,1,0)</f>
        <v>1</v>
      </c>
      <c r="BE140" s="8"/>
      <c r="BF140" s="17"/>
      <c r="BG140" s="20">
        <f ca="1">Table1[[#This Row],[mortage left]]/Table1[[#This Row],[value of house]]</f>
        <v>0.8313758649400711</v>
      </c>
      <c r="BH140">
        <f t="shared" ca="1" si="68"/>
        <v>0</v>
      </c>
      <c r="BI140" s="8"/>
      <c r="BJ140" s="17"/>
      <c r="BL140" s="7">
        <f ca="1">IF(Table1[Area]="Alberta",Table1[income],0)</f>
        <v>0</v>
      </c>
      <c r="BM140">
        <f ca="1">IF(Table1[Area]="Quebec",Table1[income],0)</f>
        <v>0</v>
      </c>
      <c r="BN140">
        <f ca="1">IF(Table1[[#This Row],[Area]]="BC",Table1[[#This Row],[income]],0)</f>
        <v>0</v>
      </c>
      <c r="BO140">
        <f ca="1">IF(Table1[[#This Row],[Area]]="Northwest Ter",Table1[[#This Row],[income]],0)</f>
        <v>0</v>
      </c>
      <c r="BP140">
        <f ca="1">IF(Table1[[#This Row],[Area]]="Newfounland",Table1[[#This Row],[income]],0)</f>
        <v>0</v>
      </c>
      <c r="BQ140">
        <f ca="1">IF(Table1[[#This Row],[Area]]="Manitoba",Table1[[#This Row],[income]],0)</f>
        <v>0</v>
      </c>
      <c r="BR140">
        <f ca="1">IF(Table1[[#This Row],[Area]]="New bruncwick",Table1[[#This Row],[income]],0)</f>
        <v>0</v>
      </c>
      <c r="BS140">
        <f ca="1">IF(Table1[[#This Row],[Area]]="Nunavut",Table1[[#This Row],[income]],0)</f>
        <v>0</v>
      </c>
      <c r="BT140">
        <f ca="1">IF(Table1[[#This Row],[Area]]="Ontario",Table1[[#This Row],[income]],0)</f>
        <v>0</v>
      </c>
      <c r="BU140">
        <f ca="1">IF(Table1[[#This Row],[Area]]="yukon",Table1[[#This Row],[income]],0)</f>
        <v>0</v>
      </c>
      <c r="BV140">
        <f ca="1">IF(Table1[[#This Row],[Area]]="Prince edward Island",Table1[[#This Row],[income]],0)</f>
        <v>0</v>
      </c>
      <c r="BW140">
        <f ca="1">IF(Table1[[#This Row],[Area]]="Saskatchewan",Table1[[#This Row],[income]],0)</f>
        <v>72860</v>
      </c>
      <c r="BX140" s="8">
        <f ca="1">IF(Table1[[#This Row],[Area]]="Nova scotia",Table1[[#This Row],[income]],0)</f>
        <v>0</v>
      </c>
      <c r="BZ140" s="7">
        <f ca="1">IF(Table1[field of work]="health",Table1[income],0)</f>
        <v>0</v>
      </c>
      <c r="CA140">
        <f ca="1">IF(Table1[field of work]="agriculture",Table1[income],0)</f>
        <v>0</v>
      </c>
      <c r="CB140">
        <f ca="1">IF(Table1[[#This Row],[field of work]]="teaching",Table1[[#This Row],[income]],0)</f>
        <v>0</v>
      </c>
      <c r="CC140">
        <f ca="1">IF(Table1[[#This Row],[field of work]]="IT",Table1[[#This Row],[income]],0)</f>
        <v>0</v>
      </c>
      <c r="CD140">
        <f ca="1">IF(Table1[[#This Row],[field of work]]="construction",Table1[[#This Row],[income]],0)</f>
        <v>72860</v>
      </c>
      <c r="CE140" s="8">
        <f ca="1">IF(Table1[[#This Row],[field of work]]="general work ",Table1[[#This Row],[income]],0)</f>
        <v>0</v>
      </c>
      <c r="CH140" s="7">
        <f t="shared" ca="1" si="69"/>
        <v>1</v>
      </c>
      <c r="CI140" s="8"/>
      <c r="CK140" s="7">
        <f ca="1">IF(Table1[[#This Row],[Net worth of person ($)]]&gt;$CM$3,Table1[[#This Row],[age]],0)</f>
        <v>25</v>
      </c>
      <c r="CL140" s="8"/>
    </row>
    <row r="141" spans="2:90" x14ac:dyDescent="0.3">
      <c r="B141">
        <f t="shared" ca="1" si="55"/>
        <v>1</v>
      </c>
      <c r="C141" t="str">
        <f t="shared" ca="1" si="56"/>
        <v>men</v>
      </c>
      <c r="D141">
        <f t="shared" ca="1" si="57"/>
        <v>32</v>
      </c>
      <c r="E141">
        <f t="shared" ca="1" si="58"/>
        <v>3</v>
      </c>
      <c r="F141" t="str">
        <f t="shared" ca="1" si="59"/>
        <v>teaching</v>
      </c>
      <c r="G141">
        <f t="shared" ca="1" si="60"/>
        <v>1</v>
      </c>
      <c r="H141" t="str">
        <f t="shared" ca="1" si="61"/>
        <v>highschool</v>
      </c>
      <c r="I141">
        <f t="shared" ca="1" si="62"/>
        <v>0</v>
      </c>
      <c r="J141">
        <f t="shared" ca="1" si="54"/>
        <v>2</v>
      </c>
      <c r="K141">
        <f t="shared" ca="1" si="63"/>
        <v>42877</v>
      </c>
      <c r="L141">
        <f t="shared" ca="1" si="64"/>
        <v>8</v>
      </c>
      <c r="M141" t="str">
        <f t="shared" ca="1" si="65"/>
        <v>Manitoba</v>
      </c>
      <c r="N141">
        <f t="shared" ca="1" si="47"/>
        <v>257262</v>
      </c>
      <c r="O141">
        <f t="shared" ca="1" si="66"/>
        <v>10158.41083903475</v>
      </c>
      <c r="P141">
        <f t="shared" ca="1" si="48"/>
        <v>77866.046989432405</v>
      </c>
      <c r="Q141">
        <f t="shared" ca="1" si="67"/>
        <v>18471</v>
      </c>
      <c r="R141">
        <f t="shared" ca="1" si="49"/>
        <v>61339.138030455695</v>
      </c>
      <c r="S141">
        <f t="shared" ca="1" si="50"/>
        <v>49541.660335463675</v>
      </c>
      <c r="T141">
        <f t="shared" ca="1" si="51"/>
        <v>384669.70732489612</v>
      </c>
      <c r="U141">
        <f t="shared" ca="1" si="52"/>
        <v>89968.548869490449</v>
      </c>
      <c r="V141">
        <f t="shared" ca="1" si="53"/>
        <v>294701.15845540568</v>
      </c>
      <c r="X141" s="3">
        <f ca="1">IF(Table1[[#This Row],[gender]]="men",1,0)</f>
        <v>1</v>
      </c>
      <c r="Y141" s="3">
        <f ca="1">IF(Table1[[#This Row],[gender]]="women",1,0)</f>
        <v>0</v>
      </c>
      <c r="Z141" s="3"/>
      <c r="AA141" s="3"/>
      <c r="AB141" s="3"/>
      <c r="AC141" s="3"/>
      <c r="AD141" s="3"/>
      <c r="AE141" s="3"/>
      <c r="AF141" s="3"/>
      <c r="AG141" s="3"/>
      <c r="AH141" s="3"/>
      <c r="AJ141" s="17"/>
      <c r="AL141" s="7">
        <f ca="1">IF(Table1[[#This Row],[field of work]]="health",1,0)</f>
        <v>0</v>
      </c>
      <c r="AM141">
        <f ca="1">IF(Table1[[#This Row],[field of work]]="general work ",1,0)</f>
        <v>0</v>
      </c>
      <c r="AN141">
        <f ca="1">IF(Table1[[#This Row],[field of work]]="agriculture",1,0)</f>
        <v>0</v>
      </c>
      <c r="AO141">
        <f ca="1">IF(Table1[[#This Row],[field of work]]="teaching",1,0)</f>
        <v>1</v>
      </c>
      <c r="AP141">
        <f ca="1">IF(Table1[[#This Row],[field of work]]="IT",1,0)</f>
        <v>0</v>
      </c>
      <c r="AQ141" s="8">
        <f ca="1">IF(Table1[[#This Row],[field of work]]="construction",1,0)</f>
        <v>0</v>
      </c>
      <c r="AS141" s="7"/>
      <c r="AX141" s="8"/>
      <c r="AZ141" s="7"/>
      <c r="BA141" s="8"/>
      <c r="BB141" s="105">
        <f ca="1">Table1[[#This Row],[Cars Value ]]/Table1[[#This Row],[cars]]</f>
        <v>38933.023494716203</v>
      </c>
      <c r="BC141" s="8"/>
      <c r="BD141" s="7">
        <f ca="1">IF(Table1[Values of debts]&gt;$BE$6,1,0)</f>
        <v>0</v>
      </c>
      <c r="BE141" s="8"/>
      <c r="BF141" s="17"/>
      <c r="BG141" s="20">
        <f ca="1">Table1[[#This Row],[mortage left]]/Table1[[#This Row],[value of house]]</f>
        <v>3.9486635566211681E-2</v>
      </c>
      <c r="BH141">
        <f t="shared" ca="1" si="68"/>
        <v>1</v>
      </c>
      <c r="BI141" s="8"/>
      <c r="BJ141" s="17"/>
      <c r="BL141" s="7">
        <f ca="1">IF(Table1[Area]="Alberta",Table1[income],0)</f>
        <v>0</v>
      </c>
      <c r="BM141">
        <f ca="1">IF(Table1[Area]="Quebec",Table1[income],0)</f>
        <v>0</v>
      </c>
      <c r="BN141">
        <f ca="1">IF(Table1[[#This Row],[Area]]="BC",Table1[[#This Row],[income]],0)</f>
        <v>0</v>
      </c>
      <c r="BO141">
        <f ca="1">IF(Table1[[#This Row],[Area]]="Northwest Ter",Table1[[#This Row],[income]],0)</f>
        <v>0</v>
      </c>
      <c r="BP141">
        <f ca="1">IF(Table1[[#This Row],[Area]]="Newfounland",Table1[[#This Row],[income]],0)</f>
        <v>0</v>
      </c>
      <c r="BQ141">
        <f ca="1">IF(Table1[[#This Row],[Area]]="Manitoba",Table1[[#This Row],[income]],0)</f>
        <v>42877</v>
      </c>
      <c r="BR141">
        <f ca="1">IF(Table1[[#This Row],[Area]]="New bruncwick",Table1[[#This Row],[income]],0)</f>
        <v>0</v>
      </c>
      <c r="BS141">
        <f ca="1">IF(Table1[[#This Row],[Area]]="Nunavut",Table1[[#This Row],[income]],0)</f>
        <v>0</v>
      </c>
      <c r="BT141">
        <f ca="1">IF(Table1[[#This Row],[Area]]="Ontario",Table1[[#This Row],[income]],0)</f>
        <v>0</v>
      </c>
      <c r="BU141">
        <f ca="1">IF(Table1[[#This Row],[Area]]="yukon",Table1[[#This Row],[income]],0)</f>
        <v>0</v>
      </c>
      <c r="BV141">
        <f ca="1">IF(Table1[[#This Row],[Area]]="Prince edward Island",Table1[[#This Row],[income]],0)</f>
        <v>0</v>
      </c>
      <c r="BW141">
        <f ca="1">IF(Table1[[#This Row],[Area]]="Saskatchewan",Table1[[#This Row],[income]],0)</f>
        <v>0</v>
      </c>
      <c r="BX141" s="8">
        <f ca="1">IF(Table1[[#This Row],[Area]]="Nova scotia",Table1[[#This Row],[income]],0)</f>
        <v>0</v>
      </c>
      <c r="BZ141" s="7">
        <f ca="1">IF(Table1[field of work]="health",Table1[income],0)</f>
        <v>0</v>
      </c>
      <c r="CA141">
        <f ca="1">IF(Table1[field of work]="agriculture",Table1[income],0)</f>
        <v>0</v>
      </c>
      <c r="CB141">
        <f ca="1">IF(Table1[[#This Row],[field of work]]="teaching",Table1[[#This Row],[income]],0)</f>
        <v>42877</v>
      </c>
      <c r="CC141">
        <f ca="1">IF(Table1[[#This Row],[field of work]]="IT",Table1[[#This Row],[income]],0)</f>
        <v>0</v>
      </c>
      <c r="CD141">
        <f ca="1">IF(Table1[[#This Row],[field of work]]="construction",Table1[[#This Row],[income]],0)</f>
        <v>0</v>
      </c>
      <c r="CE141" s="8">
        <f ca="1">IF(Table1[[#This Row],[field of work]]="general work ",Table1[[#This Row],[income]],0)</f>
        <v>0</v>
      </c>
      <c r="CH141" s="7">
        <f t="shared" ca="1" si="69"/>
        <v>1</v>
      </c>
      <c r="CI141" s="8"/>
      <c r="CK141" s="7">
        <f ca="1">IF(Table1[[#This Row],[Net worth of person ($)]]&gt;$CM$3,Table1[[#This Row],[age]],0)</f>
        <v>32</v>
      </c>
      <c r="CL141" s="8"/>
    </row>
    <row r="142" spans="2:90" x14ac:dyDescent="0.3">
      <c r="B142">
        <f t="shared" ca="1" si="55"/>
        <v>2</v>
      </c>
      <c r="C142" t="str">
        <f t="shared" ca="1" si="56"/>
        <v>women</v>
      </c>
      <c r="D142">
        <f t="shared" ca="1" si="57"/>
        <v>43</v>
      </c>
      <c r="E142">
        <f t="shared" ca="1" si="58"/>
        <v>3</v>
      </c>
      <c r="F142" t="str">
        <f t="shared" ca="1" si="59"/>
        <v>teaching</v>
      </c>
      <c r="G142">
        <f t="shared" ca="1" si="60"/>
        <v>5</v>
      </c>
      <c r="H142" t="str">
        <f t="shared" ca="1" si="61"/>
        <v>Other</v>
      </c>
      <c r="I142">
        <f t="shared" ca="1" si="62"/>
        <v>4</v>
      </c>
      <c r="J142">
        <f t="shared" ca="1" si="54"/>
        <v>2</v>
      </c>
      <c r="K142">
        <f t="shared" ca="1" si="63"/>
        <v>87483</v>
      </c>
      <c r="L142">
        <f t="shared" ca="1" si="64"/>
        <v>14</v>
      </c>
      <c r="M142" t="str">
        <f t="shared" ca="1" si="65"/>
        <v>Prince edward island</v>
      </c>
      <c r="N142">
        <f t="shared" ca="1" si="47"/>
        <v>349932</v>
      </c>
      <c r="O142">
        <f t="shared" ca="1" si="66"/>
        <v>218254.05253525436</v>
      </c>
      <c r="P142">
        <f t="shared" ca="1" si="48"/>
        <v>146241.64550412566</v>
      </c>
      <c r="Q142">
        <f t="shared" ca="1" si="67"/>
        <v>75210</v>
      </c>
      <c r="R142">
        <f t="shared" ca="1" si="49"/>
        <v>137923.68949676416</v>
      </c>
      <c r="S142">
        <f t="shared" ca="1" si="50"/>
        <v>50513.980816402887</v>
      </c>
      <c r="T142">
        <f t="shared" ca="1" si="51"/>
        <v>546687.62632052856</v>
      </c>
      <c r="U142">
        <f t="shared" ca="1" si="52"/>
        <v>431387.74203201855</v>
      </c>
      <c r="V142">
        <f t="shared" ca="1" si="53"/>
        <v>115299.88428851002</v>
      </c>
      <c r="X142" s="3">
        <f ca="1">IF(Table1[[#This Row],[gender]]="men",1,0)</f>
        <v>0</v>
      </c>
      <c r="Y142" s="3">
        <f ca="1">IF(Table1[[#This Row],[gender]]="women",1,0)</f>
        <v>1</v>
      </c>
      <c r="Z142" s="3"/>
      <c r="AA142" s="3"/>
      <c r="AB142" s="3"/>
      <c r="AC142" s="3"/>
      <c r="AD142" s="3"/>
      <c r="AE142" s="3"/>
      <c r="AF142" s="3"/>
      <c r="AG142" s="3"/>
      <c r="AH142" s="3"/>
      <c r="AJ142" s="17"/>
      <c r="AL142" s="7">
        <f ca="1">IF(Table1[[#This Row],[field of work]]="health",1,0)</f>
        <v>0</v>
      </c>
      <c r="AM142">
        <f ca="1">IF(Table1[[#This Row],[field of work]]="general work ",1,0)</f>
        <v>0</v>
      </c>
      <c r="AN142">
        <f ca="1">IF(Table1[[#This Row],[field of work]]="agriculture",1,0)</f>
        <v>0</v>
      </c>
      <c r="AO142">
        <f ca="1">IF(Table1[[#This Row],[field of work]]="teaching",1,0)</f>
        <v>1</v>
      </c>
      <c r="AP142">
        <f ca="1">IF(Table1[[#This Row],[field of work]]="IT",1,0)</f>
        <v>0</v>
      </c>
      <c r="AQ142" s="8">
        <f ca="1">IF(Table1[[#This Row],[field of work]]="construction",1,0)</f>
        <v>0</v>
      </c>
      <c r="AS142" s="7"/>
      <c r="AX142" s="8"/>
      <c r="AZ142" s="7"/>
      <c r="BA142" s="8"/>
      <c r="BB142" s="105">
        <f ca="1">Table1[[#This Row],[Cars Value ]]/Table1[[#This Row],[cars]]</f>
        <v>73120.822752062828</v>
      </c>
      <c r="BC142" s="8"/>
      <c r="BD142" s="7">
        <f ca="1">IF(Table1[Values of debts]&gt;$BE$6,1,0)</f>
        <v>1</v>
      </c>
      <c r="BE142" s="8"/>
      <c r="BF142" s="17"/>
      <c r="BG142" s="20">
        <f ca="1">Table1[[#This Row],[mortage left]]/Table1[[#This Row],[value of house]]</f>
        <v>0.62370418405648631</v>
      </c>
      <c r="BH142">
        <f t="shared" ca="1" si="68"/>
        <v>0</v>
      </c>
      <c r="BI142" s="8"/>
      <c r="BJ142" s="17"/>
      <c r="BL142" s="7">
        <f ca="1">IF(Table1[Area]="Alberta",Table1[income],0)</f>
        <v>0</v>
      </c>
      <c r="BM142">
        <f ca="1">IF(Table1[Area]="Quebec",Table1[income],0)</f>
        <v>0</v>
      </c>
      <c r="BN142">
        <f ca="1">IF(Table1[[#This Row],[Area]]="BC",Table1[[#This Row],[income]],0)</f>
        <v>0</v>
      </c>
      <c r="BO142">
        <f ca="1">IF(Table1[[#This Row],[Area]]="Northwest Ter",Table1[[#This Row],[income]],0)</f>
        <v>0</v>
      </c>
      <c r="BP142">
        <f ca="1">IF(Table1[[#This Row],[Area]]="Newfounland",Table1[[#This Row],[income]],0)</f>
        <v>0</v>
      </c>
      <c r="BQ142">
        <f ca="1">IF(Table1[[#This Row],[Area]]="Manitoba",Table1[[#This Row],[income]],0)</f>
        <v>0</v>
      </c>
      <c r="BR142">
        <f ca="1">IF(Table1[[#This Row],[Area]]="New bruncwick",Table1[[#This Row],[income]],0)</f>
        <v>0</v>
      </c>
      <c r="BS142">
        <f ca="1">IF(Table1[[#This Row],[Area]]="Nunavut",Table1[[#This Row],[income]],0)</f>
        <v>0</v>
      </c>
      <c r="BT142">
        <f ca="1">IF(Table1[[#This Row],[Area]]="Ontario",Table1[[#This Row],[income]],0)</f>
        <v>0</v>
      </c>
      <c r="BU142">
        <f ca="1">IF(Table1[[#This Row],[Area]]="yukon",Table1[[#This Row],[income]],0)</f>
        <v>0</v>
      </c>
      <c r="BV142">
        <f ca="1">IF(Table1[[#This Row],[Area]]="Prince edward Island",Table1[[#This Row],[income]],0)</f>
        <v>87483</v>
      </c>
      <c r="BW142">
        <f ca="1">IF(Table1[[#This Row],[Area]]="Saskatchewan",Table1[[#This Row],[income]],0)</f>
        <v>0</v>
      </c>
      <c r="BX142" s="8">
        <f ca="1">IF(Table1[[#This Row],[Area]]="Nova scotia",Table1[[#This Row],[income]],0)</f>
        <v>0</v>
      </c>
      <c r="BZ142" s="7">
        <f ca="1">IF(Table1[field of work]="health",Table1[income],0)</f>
        <v>0</v>
      </c>
      <c r="CA142">
        <f ca="1">IF(Table1[field of work]="agriculture",Table1[income],0)</f>
        <v>0</v>
      </c>
      <c r="CB142">
        <f ca="1">IF(Table1[[#This Row],[field of work]]="teaching",Table1[[#This Row],[income]],0)</f>
        <v>87483</v>
      </c>
      <c r="CC142">
        <f ca="1">IF(Table1[[#This Row],[field of work]]="IT",Table1[[#This Row],[income]],0)</f>
        <v>0</v>
      </c>
      <c r="CD142">
        <f ca="1">IF(Table1[[#This Row],[field of work]]="construction",Table1[[#This Row],[income]],0)</f>
        <v>0</v>
      </c>
      <c r="CE142" s="8">
        <f ca="1">IF(Table1[[#This Row],[field of work]]="general work ",Table1[[#This Row],[income]],0)</f>
        <v>0</v>
      </c>
      <c r="CH142" s="7">
        <f t="shared" ca="1" si="69"/>
        <v>1</v>
      </c>
      <c r="CI142" s="8"/>
      <c r="CK142" s="7">
        <f ca="1">IF(Table1[[#This Row],[Net worth of person ($)]]&gt;$CM$3,Table1[[#This Row],[age]],0)</f>
        <v>43</v>
      </c>
      <c r="CL142" s="8"/>
    </row>
    <row r="143" spans="2:90" x14ac:dyDescent="0.3">
      <c r="B143">
        <f t="shared" ca="1" si="55"/>
        <v>1</v>
      </c>
      <c r="C143" t="str">
        <f t="shared" ca="1" si="56"/>
        <v>men</v>
      </c>
      <c r="D143">
        <f t="shared" ca="1" si="57"/>
        <v>38</v>
      </c>
      <c r="E143">
        <f t="shared" ca="1" si="58"/>
        <v>3</v>
      </c>
      <c r="F143" t="str">
        <f t="shared" ca="1" si="59"/>
        <v>teaching</v>
      </c>
      <c r="G143">
        <f t="shared" ca="1" si="60"/>
        <v>1</v>
      </c>
      <c r="H143" t="str">
        <f t="shared" ca="1" si="61"/>
        <v>highschool</v>
      </c>
      <c r="I143">
        <f t="shared" ca="1" si="62"/>
        <v>4</v>
      </c>
      <c r="J143">
        <f t="shared" ca="1" si="54"/>
        <v>1</v>
      </c>
      <c r="K143">
        <f t="shared" ca="1" si="63"/>
        <v>44513</v>
      </c>
      <c r="L143">
        <f t="shared" ca="1" si="64"/>
        <v>2</v>
      </c>
      <c r="M143" t="str">
        <f t="shared" ca="1" si="65"/>
        <v>BC</v>
      </c>
      <c r="N143">
        <f t="shared" ca="1" si="47"/>
        <v>178052</v>
      </c>
      <c r="O143">
        <f t="shared" ca="1" si="66"/>
        <v>165416.72442633318</v>
      </c>
      <c r="P143">
        <f t="shared" ca="1" si="48"/>
        <v>34703.044000872855</v>
      </c>
      <c r="Q143">
        <f t="shared" ca="1" si="67"/>
        <v>10381</v>
      </c>
      <c r="R143">
        <f t="shared" ca="1" si="49"/>
        <v>19406.061840509366</v>
      </c>
      <c r="S143">
        <f t="shared" ca="1" si="50"/>
        <v>30907.229081767757</v>
      </c>
      <c r="T143">
        <f t="shared" ca="1" si="51"/>
        <v>243662.2730826406</v>
      </c>
      <c r="U143">
        <f t="shared" ca="1" si="52"/>
        <v>195203.78626684254</v>
      </c>
      <c r="V143">
        <f t="shared" ca="1" si="53"/>
        <v>48458.486815798067</v>
      </c>
      <c r="X143" s="3">
        <f ca="1">IF(Table1[[#This Row],[gender]]="men",1,0)</f>
        <v>1</v>
      </c>
      <c r="Y143" s="3">
        <f ca="1">IF(Table1[[#This Row],[gender]]="women",1,0)</f>
        <v>0</v>
      </c>
      <c r="Z143" s="3"/>
      <c r="AA143" s="3"/>
      <c r="AB143" s="3"/>
      <c r="AC143" s="3"/>
      <c r="AD143" s="3"/>
      <c r="AE143" s="3"/>
      <c r="AF143" s="3"/>
      <c r="AG143" s="3"/>
      <c r="AH143" s="3"/>
      <c r="AJ143" s="17"/>
      <c r="AL143" s="7">
        <f ca="1">IF(Table1[[#This Row],[field of work]]="health",1,0)</f>
        <v>0</v>
      </c>
      <c r="AM143">
        <f ca="1">IF(Table1[[#This Row],[field of work]]="general work ",1,0)</f>
        <v>0</v>
      </c>
      <c r="AN143">
        <f ca="1">IF(Table1[[#This Row],[field of work]]="agriculture",1,0)</f>
        <v>0</v>
      </c>
      <c r="AO143">
        <f ca="1">IF(Table1[[#This Row],[field of work]]="teaching",1,0)</f>
        <v>1</v>
      </c>
      <c r="AP143">
        <f ca="1">IF(Table1[[#This Row],[field of work]]="IT",1,0)</f>
        <v>0</v>
      </c>
      <c r="AQ143" s="8">
        <f ca="1">IF(Table1[[#This Row],[field of work]]="construction",1,0)</f>
        <v>0</v>
      </c>
      <c r="AS143" s="7"/>
      <c r="AX143" s="8"/>
      <c r="AZ143" s="7"/>
      <c r="BA143" s="8"/>
      <c r="BB143" s="105">
        <f ca="1">Table1[[#This Row],[Cars Value ]]/Table1[[#This Row],[cars]]</f>
        <v>34703.044000872855</v>
      </c>
      <c r="BC143" s="8"/>
      <c r="BD143" s="7">
        <f ca="1">IF(Table1[Values of debts]&gt;$BE$6,1,0)</f>
        <v>1</v>
      </c>
      <c r="BE143" s="8"/>
      <c r="BF143" s="17"/>
      <c r="BG143" s="20">
        <f ca="1">Table1[[#This Row],[mortage left]]/Table1[[#This Row],[value of house]]</f>
        <v>0.92903603681134261</v>
      </c>
      <c r="BH143">
        <f t="shared" ca="1" si="68"/>
        <v>0</v>
      </c>
      <c r="BI143" s="8"/>
      <c r="BJ143" s="17"/>
      <c r="BL143" s="7">
        <f ca="1">IF(Table1[Area]="Alberta",Table1[income],0)</f>
        <v>0</v>
      </c>
      <c r="BM143">
        <f ca="1">IF(Table1[Area]="Quebec",Table1[income],0)</f>
        <v>0</v>
      </c>
      <c r="BN143">
        <f ca="1">IF(Table1[[#This Row],[Area]]="BC",Table1[[#This Row],[income]],0)</f>
        <v>44513</v>
      </c>
      <c r="BO143">
        <f ca="1">IF(Table1[[#This Row],[Area]]="Northwest Ter",Table1[[#This Row],[income]],0)</f>
        <v>0</v>
      </c>
      <c r="BP143">
        <f ca="1">IF(Table1[[#This Row],[Area]]="Newfounland",Table1[[#This Row],[income]],0)</f>
        <v>0</v>
      </c>
      <c r="BQ143">
        <f ca="1">IF(Table1[[#This Row],[Area]]="Manitoba",Table1[[#This Row],[income]],0)</f>
        <v>0</v>
      </c>
      <c r="BR143">
        <f ca="1">IF(Table1[[#This Row],[Area]]="New bruncwick",Table1[[#This Row],[income]],0)</f>
        <v>0</v>
      </c>
      <c r="BS143">
        <f ca="1">IF(Table1[[#This Row],[Area]]="Nunavut",Table1[[#This Row],[income]],0)</f>
        <v>0</v>
      </c>
      <c r="BT143">
        <f ca="1">IF(Table1[[#This Row],[Area]]="Ontario",Table1[[#This Row],[income]],0)</f>
        <v>0</v>
      </c>
      <c r="BU143">
        <f ca="1">IF(Table1[[#This Row],[Area]]="yukon",Table1[[#This Row],[income]],0)</f>
        <v>0</v>
      </c>
      <c r="BV143">
        <f ca="1">IF(Table1[[#This Row],[Area]]="Prince edward Island",Table1[[#This Row],[income]],0)</f>
        <v>0</v>
      </c>
      <c r="BW143">
        <f ca="1">IF(Table1[[#This Row],[Area]]="Saskatchewan",Table1[[#This Row],[income]],0)</f>
        <v>0</v>
      </c>
      <c r="BX143" s="8">
        <f ca="1">IF(Table1[[#This Row],[Area]]="Nova scotia",Table1[[#This Row],[income]],0)</f>
        <v>0</v>
      </c>
      <c r="BZ143" s="7">
        <f ca="1">IF(Table1[field of work]="health",Table1[income],0)</f>
        <v>0</v>
      </c>
      <c r="CA143">
        <f ca="1">IF(Table1[field of work]="agriculture",Table1[income],0)</f>
        <v>0</v>
      </c>
      <c r="CB143">
        <f ca="1">IF(Table1[[#This Row],[field of work]]="teaching",Table1[[#This Row],[income]],0)</f>
        <v>44513</v>
      </c>
      <c r="CC143">
        <f ca="1">IF(Table1[[#This Row],[field of work]]="IT",Table1[[#This Row],[income]],0)</f>
        <v>0</v>
      </c>
      <c r="CD143">
        <f ca="1">IF(Table1[[#This Row],[field of work]]="construction",Table1[[#This Row],[income]],0)</f>
        <v>0</v>
      </c>
      <c r="CE143" s="8">
        <f ca="1">IF(Table1[[#This Row],[field of work]]="general work ",Table1[[#This Row],[income]],0)</f>
        <v>0</v>
      </c>
      <c r="CH143" s="7">
        <f t="shared" ca="1" si="69"/>
        <v>1</v>
      </c>
      <c r="CI143" s="8"/>
      <c r="CK143" s="7">
        <f ca="1">IF(Table1[[#This Row],[Net worth of person ($)]]&gt;$CM$3,Table1[[#This Row],[age]],0)</f>
        <v>38</v>
      </c>
      <c r="CL143" s="8"/>
    </row>
    <row r="144" spans="2:90" x14ac:dyDescent="0.3">
      <c r="B144">
        <f t="shared" ca="1" si="55"/>
        <v>1</v>
      </c>
      <c r="C144" t="str">
        <f t="shared" ca="1" si="56"/>
        <v>men</v>
      </c>
      <c r="D144">
        <f t="shared" ca="1" si="57"/>
        <v>34</v>
      </c>
      <c r="E144">
        <f t="shared" ca="1" si="58"/>
        <v>1</v>
      </c>
      <c r="F144" t="str">
        <f t="shared" ca="1" si="59"/>
        <v>health</v>
      </c>
      <c r="G144">
        <f t="shared" ca="1" si="60"/>
        <v>1</v>
      </c>
      <c r="H144" t="str">
        <f t="shared" ca="1" si="61"/>
        <v>highschool</v>
      </c>
      <c r="I144">
        <f t="shared" ca="1" si="62"/>
        <v>1</v>
      </c>
      <c r="J144">
        <f t="shared" ca="1" si="54"/>
        <v>2</v>
      </c>
      <c r="K144">
        <f t="shared" ca="1" si="63"/>
        <v>85228</v>
      </c>
      <c r="L144">
        <f t="shared" ca="1" si="64"/>
        <v>9</v>
      </c>
      <c r="M144" t="str">
        <f t="shared" ca="1" si="65"/>
        <v>Ontario</v>
      </c>
      <c r="N144">
        <f t="shared" ca="1" si="47"/>
        <v>426140</v>
      </c>
      <c r="O144">
        <f t="shared" ca="1" si="66"/>
        <v>17841.786880884116</v>
      </c>
      <c r="P144">
        <f t="shared" ca="1" si="48"/>
        <v>76654.632417299305</v>
      </c>
      <c r="Q144">
        <f t="shared" ca="1" si="67"/>
        <v>4222</v>
      </c>
      <c r="R144">
        <f t="shared" ca="1" si="49"/>
        <v>13695.164220484105</v>
      </c>
      <c r="S144">
        <f t="shared" ca="1" si="50"/>
        <v>94477.167423730672</v>
      </c>
      <c r="T144">
        <f t="shared" ca="1" si="51"/>
        <v>597271.79984103004</v>
      </c>
      <c r="U144">
        <f t="shared" ca="1" si="52"/>
        <v>35758.95110136822</v>
      </c>
      <c r="V144">
        <f t="shared" ca="1" si="53"/>
        <v>561512.84873966186</v>
      </c>
      <c r="X144" s="3">
        <f ca="1">IF(Table1[[#This Row],[gender]]="men",1,0)</f>
        <v>1</v>
      </c>
      <c r="Y144" s="3">
        <f ca="1">IF(Table1[[#This Row],[gender]]="women",1,0)</f>
        <v>0</v>
      </c>
      <c r="Z144" s="3"/>
      <c r="AA144" s="3"/>
      <c r="AB144" s="3"/>
      <c r="AC144" s="3"/>
      <c r="AD144" s="3"/>
      <c r="AE144" s="3"/>
      <c r="AF144" s="3"/>
      <c r="AG144" s="3"/>
      <c r="AH144" s="3"/>
      <c r="AJ144" s="17"/>
      <c r="AL144" s="7">
        <f ca="1">IF(Table1[[#This Row],[field of work]]="health",1,0)</f>
        <v>1</v>
      </c>
      <c r="AM144">
        <f ca="1">IF(Table1[[#This Row],[field of work]]="general work ",1,0)</f>
        <v>0</v>
      </c>
      <c r="AN144">
        <f ca="1">IF(Table1[[#This Row],[field of work]]="agriculture",1,0)</f>
        <v>0</v>
      </c>
      <c r="AO144">
        <f ca="1">IF(Table1[[#This Row],[field of work]]="teaching",1,0)</f>
        <v>0</v>
      </c>
      <c r="AP144">
        <f ca="1">IF(Table1[[#This Row],[field of work]]="IT",1,0)</f>
        <v>0</v>
      </c>
      <c r="AQ144" s="8">
        <f ca="1">IF(Table1[[#This Row],[field of work]]="construction",1,0)</f>
        <v>0</v>
      </c>
      <c r="AS144" s="7"/>
      <c r="AX144" s="8"/>
      <c r="AZ144" s="7"/>
      <c r="BA144" s="8"/>
      <c r="BB144" s="105">
        <f ca="1">Table1[[#This Row],[Cars Value ]]/Table1[[#This Row],[cars]]</f>
        <v>38327.316208649652</v>
      </c>
      <c r="BC144" s="8"/>
      <c r="BD144" s="7">
        <f ca="1">IF(Table1[Values of debts]&gt;$BE$6,1,0)</f>
        <v>0</v>
      </c>
      <c r="BE144" s="8"/>
      <c r="BF144" s="17"/>
      <c r="BG144" s="20">
        <f ca="1">Table1[[#This Row],[mortage left]]/Table1[[#This Row],[value of house]]</f>
        <v>4.1868369270390282E-2</v>
      </c>
      <c r="BH144">
        <f t="shared" ca="1" si="68"/>
        <v>1</v>
      </c>
      <c r="BI144" s="8"/>
      <c r="BJ144" s="17"/>
      <c r="BL144" s="7">
        <f ca="1">IF(Table1[Area]="Alberta",Table1[income],0)</f>
        <v>0</v>
      </c>
      <c r="BM144">
        <f ca="1">IF(Table1[Area]="Quebec",Table1[income],0)</f>
        <v>0</v>
      </c>
      <c r="BN144">
        <f ca="1">IF(Table1[[#This Row],[Area]]="BC",Table1[[#This Row],[income]],0)</f>
        <v>0</v>
      </c>
      <c r="BO144">
        <f ca="1">IF(Table1[[#This Row],[Area]]="Northwest Ter",Table1[[#This Row],[income]],0)</f>
        <v>0</v>
      </c>
      <c r="BP144">
        <f ca="1">IF(Table1[[#This Row],[Area]]="Newfounland",Table1[[#This Row],[income]],0)</f>
        <v>0</v>
      </c>
      <c r="BQ144">
        <f ca="1">IF(Table1[[#This Row],[Area]]="Manitoba",Table1[[#This Row],[income]],0)</f>
        <v>0</v>
      </c>
      <c r="BR144">
        <f ca="1">IF(Table1[[#This Row],[Area]]="New bruncwick",Table1[[#This Row],[income]],0)</f>
        <v>0</v>
      </c>
      <c r="BS144">
        <f ca="1">IF(Table1[[#This Row],[Area]]="Nunavut",Table1[[#This Row],[income]],0)</f>
        <v>0</v>
      </c>
      <c r="BT144">
        <f ca="1">IF(Table1[[#This Row],[Area]]="Ontario",Table1[[#This Row],[income]],0)</f>
        <v>85228</v>
      </c>
      <c r="BU144">
        <f ca="1">IF(Table1[[#This Row],[Area]]="yukon",Table1[[#This Row],[income]],0)</f>
        <v>0</v>
      </c>
      <c r="BV144">
        <f ca="1">IF(Table1[[#This Row],[Area]]="Prince edward Island",Table1[[#This Row],[income]],0)</f>
        <v>0</v>
      </c>
      <c r="BW144">
        <f ca="1">IF(Table1[[#This Row],[Area]]="Saskatchewan",Table1[[#This Row],[income]],0)</f>
        <v>0</v>
      </c>
      <c r="BX144" s="8">
        <f ca="1">IF(Table1[[#This Row],[Area]]="Nova scotia",Table1[[#This Row],[income]],0)</f>
        <v>0</v>
      </c>
      <c r="BZ144" s="7">
        <f ca="1">IF(Table1[field of work]="health",Table1[income],0)</f>
        <v>85228</v>
      </c>
      <c r="CA144">
        <f ca="1">IF(Table1[field of work]="agriculture",Table1[income],0)</f>
        <v>0</v>
      </c>
      <c r="CB144">
        <f ca="1">IF(Table1[[#This Row],[field of work]]="teaching",Table1[[#This Row],[income]],0)</f>
        <v>0</v>
      </c>
      <c r="CC144">
        <f ca="1">IF(Table1[[#This Row],[field of work]]="IT",Table1[[#This Row],[income]],0)</f>
        <v>0</v>
      </c>
      <c r="CD144">
        <f ca="1">IF(Table1[[#This Row],[field of work]]="construction",Table1[[#This Row],[income]],0)</f>
        <v>0</v>
      </c>
      <c r="CE144" s="8">
        <f ca="1">IF(Table1[[#This Row],[field of work]]="general work ",Table1[[#This Row],[income]],0)</f>
        <v>0</v>
      </c>
      <c r="CH144" s="7">
        <f t="shared" ca="1" si="69"/>
        <v>0</v>
      </c>
      <c r="CI144" s="8"/>
      <c r="CK144" s="7">
        <f ca="1">IF(Table1[[#This Row],[Net worth of person ($)]]&gt;$CM$3,Table1[[#This Row],[age]],0)</f>
        <v>34</v>
      </c>
      <c r="CL144" s="8"/>
    </row>
    <row r="145" spans="2:90" x14ac:dyDescent="0.3">
      <c r="B145">
        <f t="shared" ca="1" si="55"/>
        <v>2</v>
      </c>
      <c r="C145" t="str">
        <f t="shared" ca="1" si="56"/>
        <v>women</v>
      </c>
      <c r="D145">
        <f t="shared" ca="1" si="57"/>
        <v>29</v>
      </c>
      <c r="E145">
        <f t="shared" ca="1" si="58"/>
        <v>2</v>
      </c>
      <c r="F145" t="str">
        <f t="shared" ca="1" si="59"/>
        <v>construction</v>
      </c>
      <c r="G145">
        <f t="shared" ca="1" si="60"/>
        <v>3</v>
      </c>
      <c r="H145" t="str">
        <f t="shared" ca="1" si="61"/>
        <v>University</v>
      </c>
      <c r="I145">
        <f t="shared" ca="1" si="62"/>
        <v>4</v>
      </c>
      <c r="J145">
        <f t="shared" ca="1" si="54"/>
        <v>2</v>
      </c>
      <c r="K145">
        <f t="shared" ca="1" si="63"/>
        <v>69847</v>
      </c>
      <c r="L145">
        <f t="shared" ca="1" si="64"/>
        <v>14</v>
      </c>
      <c r="M145" t="str">
        <f t="shared" ca="1" si="65"/>
        <v>Prince edward island</v>
      </c>
      <c r="N145">
        <f t="shared" ca="1" si="47"/>
        <v>279388</v>
      </c>
      <c r="O145">
        <f t="shared" ca="1" si="66"/>
        <v>150836.24444942494</v>
      </c>
      <c r="P145">
        <f t="shared" ca="1" si="48"/>
        <v>1373.705845861585</v>
      </c>
      <c r="Q145">
        <f t="shared" ca="1" si="67"/>
        <v>712</v>
      </c>
      <c r="R145">
        <f t="shared" ca="1" si="49"/>
        <v>85096.541312143614</v>
      </c>
      <c r="S145">
        <f t="shared" ca="1" si="50"/>
        <v>20921.394863936192</v>
      </c>
      <c r="T145">
        <f t="shared" ca="1" si="51"/>
        <v>301683.10070979776</v>
      </c>
      <c r="U145">
        <f t="shared" ca="1" si="52"/>
        <v>236644.78576156855</v>
      </c>
      <c r="V145">
        <f t="shared" ca="1" si="53"/>
        <v>65038.314948229206</v>
      </c>
      <c r="X145" s="3">
        <f ca="1">IF(Table1[[#This Row],[gender]]="men",1,0)</f>
        <v>0</v>
      </c>
      <c r="Y145" s="3">
        <f ca="1">IF(Table1[[#This Row],[gender]]="women",1,0)</f>
        <v>1</v>
      </c>
      <c r="Z145" s="3"/>
      <c r="AA145" s="3"/>
      <c r="AB145" s="3"/>
      <c r="AC145" s="3"/>
      <c r="AD145" s="3"/>
      <c r="AE145" s="3"/>
      <c r="AF145" s="3"/>
      <c r="AG145" s="3"/>
      <c r="AH145" s="3"/>
      <c r="AJ145" s="17"/>
      <c r="AL145" s="7">
        <f ca="1">IF(Table1[[#This Row],[field of work]]="health",1,0)</f>
        <v>0</v>
      </c>
      <c r="AM145">
        <f ca="1">IF(Table1[[#This Row],[field of work]]="general work ",1,0)</f>
        <v>0</v>
      </c>
      <c r="AN145">
        <f ca="1">IF(Table1[[#This Row],[field of work]]="agriculture",1,0)</f>
        <v>0</v>
      </c>
      <c r="AO145">
        <f ca="1">IF(Table1[[#This Row],[field of work]]="teaching",1,0)</f>
        <v>0</v>
      </c>
      <c r="AP145">
        <f ca="1">IF(Table1[[#This Row],[field of work]]="IT",1,0)</f>
        <v>0</v>
      </c>
      <c r="AQ145" s="8">
        <f ca="1">IF(Table1[[#This Row],[field of work]]="construction",1,0)</f>
        <v>1</v>
      </c>
      <c r="AS145" s="7"/>
      <c r="AX145" s="8"/>
      <c r="AZ145" s="7"/>
      <c r="BA145" s="8"/>
      <c r="BB145" s="105">
        <f ca="1">Table1[[#This Row],[Cars Value ]]/Table1[[#This Row],[cars]]</f>
        <v>686.85292293079249</v>
      </c>
      <c r="BC145" s="8"/>
      <c r="BD145" s="7">
        <f ca="1">IF(Table1[Values of debts]&gt;$BE$6,1,0)</f>
        <v>1</v>
      </c>
      <c r="BE145" s="8"/>
      <c r="BF145" s="17"/>
      <c r="BG145" s="20">
        <f ca="1">Table1[[#This Row],[mortage left]]/Table1[[#This Row],[value of house]]</f>
        <v>0.53988089842593434</v>
      </c>
      <c r="BH145">
        <f t="shared" ca="1" si="68"/>
        <v>0</v>
      </c>
      <c r="BI145" s="8"/>
      <c r="BJ145" s="17"/>
      <c r="BL145" s="7">
        <f ca="1">IF(Table1[Area]="Alberta",Table1[income],0)</f>
        <v>0</v>
      </c>
      <c r="BM145">
        <f ca="1">IF(Table1[Area]="Quebec",Table1[income],0)</f>
        <v>0</v>
      </c>
      <c r="BN145">
        <f ca="1">IF(Table1[[#This Row],[Area]]="BC",Table1[[#This Row],[income]],0)</f>
        <v>0</v>
      </c>
      <c r="BO145">
        <f ca="1">IF(Table1[[#This Row],[Area]]="Northwest Ter",Table1[[#This Row],[income]],0)</f>
        <v>0</v>
      </c>
      <c r="BP145">
        <f ca="1">IF(Table1[[#This Row],[Area]]="Newfounland",Table1[[#This Row],[income]],0)</f>
        <v>0</v>
      </c>
      <c r="BQ145">
        <f ca="1">IF(Table1[[#This Row],[Area]]="Manitoba",Table1[[#This Row],[income]],0)</f>
        <v>0</v>
      </c>
      <c r="BR145">
        <f ca="1">IF(Table1[[#This Row],[Area]]="New bruncwick",Table1[[#This Row],[income]],0)</f>
        <v>0</v>
      </c>
      <c r="BS145">
        <f ca="1">IF(Table1[[#This Row],[Area]]="Nunavut",Table1[[#This Row],[income]],0)</f>
        <v>0</v>
      </c>
      <c r="BT145">
        <f ca="1">IF(Table1[[#This Row],[Area]]="Ontario",Table1[[#This Row],[income]],0)</f>
        <v>0</v>
      </c>
      <c r="BU145">
        <f ca="1">IF(Table1[[#This Row],[Area]]="yukon",Table1[[#This Row],[income]],0)</f>
        <v>0</v>
      </c>
      <c r="BV145">
        <f ca="1">IF(Table1[[#This Row],[Area]]="Prince edward Island",Table1[[#This Row],[income]],0)</f>
        <v>69847</v>
      </c>
      <c r="BW145">
        <f ca="1">IF(Table1[[#This Row],[Area]]="Saskatchewan",Table1[[#This Row],[income]],0)</f>
        <v>0</v>
      </c>
      <c r="BX145" s="8">
        <f ca="1">IF(Table1[[#This Row],[Area]]="Nova scotia",Table1[[#This Row],[income]],0)</f>
        <v>0</v>
      </c>
      <c r="BZ145" s="7">
        <f ca="1">IF(Table1[field of work]="health",Table1[income],0)</f>
        <v>0</v>
      </c>
      <c r="CA145">
        <f ca="1">IF(Table1[field of work]="agriculture",Table1[income],0)</f>
        <v>0</v>
      </c>
      <c r="CB145">
        <f ca="1">IF(Table1[[#This Row],[field of work]]="teaching",Table1[[#This Row],[income]],0)</f>
        <v>0</v>
      </c>
      <c r="CC145">
        <f ca="1">IF(Table1[[#This Row],[field of work]]="IT",Table1[[#This Row],[income]],0)</f>
        <v>0</v>
      </c>
      <c r="CD145">
        <f ca="1">IF(Table1[[#This Row],[field of work]]="construction",Table1[[#This Row],[income]],0)</f>
        <v>69847</v>
      </c>
      <c r="CE145" s="8">
        <f ca="1">IF(Table1[[#This Row],[field of work]]="general work ",Table1[[#This Row],[income]],0)</f>
        <v>0</v>
      </c>
      <c r="CH145" s="7">
        <f t="shared" ca="1" si="69"/>
        <v>1</v>
      </c>
      <c r="CI145" s="8"/>
      <c r="CK145" s="7">
        <f ca="1">IF(Table1[[#This Row],[Net worth of person ($)]]&gt;$CM$3,Table1[[#This Row],[age]],0)</f>
        <v>29</v>
      </c>
      <c r="CL145" s="8"/>
    </row>
    <row r="146" spans="2:90" x14ac:dyDescent="0.3">
      <c r="B146">
        <f t="shared" ca="1" si="55"/>
        <v>2</v>
      </c>
      <c r="C146" t="str">
        <f t="shared" ca="1" si="56"/>
        <v>women</v>
      </c>
      <c r="D146">
        <f t="shared" ca="1" si="57"/>
        <v>35</v>
      </c>
      <c r="E146">
        <f t="shared" ca="1" si="58"/>
        <v>2</v>
      </c>
      <c r="F146" t="str">
        <f t="shared" ca="1" si="59"/>
        <v>construction</v>
      </c>
      <c r="G146">
        <f t="shared" ca="1" si="60"/>
        <v>1</v>
      </c>
      <c r="H146" t="str">
        <f t="shared" ca="1" si="61"/>
        <v>highschool</v>
      </c>
      <c r="I146">
        <f t="shared" ca="1" si="62"/>
        <v>4</v>
      </c>
      <c r="J146">
        <f t="shared" ca="1" si="54"/>
        <v>2</v>
      </c>
      <c r="K146">
        <f t="shared" ca="1" si="63"/>
        <v>51952</v>
      </c>
      <c r="L146">
        <f t="shared" ca="1" si="64"/>
        <v>6</v>
      </c>
      <c r="M146" t="str">
        <f t="shared" ca="1" si="65"/>
        <v>Saskatchewan</v>
      </c>
      <c r="N146">
        <f t="shared" ca="1" si="47"/>
        <v>207808</v>
      </c>
      <c r="O146">
        <f t="shared" ca="1" si="66"/>
        <v>104220.47505892016</v>
      </c>
      <c r="P146">
        <f t="shared" ca="1" si="48"/>
        <v>26482.209052275844</v>
      </c>
      <c r="Q146">
        <f t="shared" ca="1" si="67"/>
        <v>16096</v>
      </c>
      <c r="R146">
        <f t="shared" ca="1" si="49"/>
        <v>21925.879606862385</v>
      </c>
      <c r="S146">
        <f t="shared" ca="1" si="50"/>
        <v>23202.659647078344</v>
      </c>
      <c r="T146">
        <f t="shared" ca="1" si="51"/>
        <v>257492.86869935418</v>
      </c>
      <c r="U146">
        <f t="shared" ca="1" si="52"/>
        <v>142242.35466578254</v>
      </c>
      <c r="V146">
        <f t="shared" ca="1" si="53"/>
        <v>115250.51403357164</v>
      </c>
      <c r="X146" s="3">
        <f ca="1">IF(Table1[[#This Row],[gender]]="men",1,0)</f>
        <v>0</v>
      </c>
      <c r="Y146" s="3">
        <f ca="1">IF(Table1[[#This Row],[gender]]="women",1,0)</f>
        <v>1</v>
      </c>
      <c r="Z146" s="3"/>
      <c r="AA146" s="3"/>
      <c r="AB146" s="3"/>
      <c r="AC146" s="3"/>
      <c r="AD146" s="3"/>
      <c r="AE146" s="3"/>
      <c r="AF146" s="3"/>
      <c r="AG146" s="3"/>
      <c r="AH146" s="3"/>
      <c r="AJ146" s="17"/>
      <c r="AL146" s="7">
        <f ca="1">IF(Table1[[#This Row],[field of work]]="health",1,0)</f>
        <v>0</v>
      </c>
      <c r="AM146">
        <f ca="1">IF(Table1[[#This Row],[field of work]]="general work ",1,0)</f>
        <v>0</v>
      </c>
      <c r="AN146">
        <f ca="1">IF(Table1[[#This Row],[field of work]]="agriculture",1,0)</f>
        <v>0</v>
      </c>
      <c r="AO146">
        <f ca="1">IF(Table1[[#This Row],[field of work]]="teaching",1,0)</f>
        <v>0</v>
      </c>
      <c r="AP146">
        <f ca="1">IF(Table1[[#This Row],[field of work]]="IT",1,0)</f>
        <v>0</v>
      </c>
      <c r="AQ146" s="8">
        <f ca="1">IF(Table1[[#This Row],[field of work]]="construction",1,0)</f>
        <v>1</v>
      </c>
      <c r="AS146" s="7"/>
      <c r="AX146" s="8"/>
      <c r="AZ146" s="7"/>
      <c r="BA146" s="8"/>
      <c r="BB146" s="105">
        <f ca="1">Table1[[#This Row],[Cars Value ]]/Table1[[#This Row],[cars]]</f>
        <v>13241.104526137922</v>
      </c>
      <c r="BC146" s="8"/>
      <c r="BD146" s="7">
        <f ca="1">IF(Table1[Values of debts]&gt;$BE$6,1,0)</f>
        <v>1</v>
      </c>
      <c r="BE146" s="8"/>
      <c r="BF146" s="17"/>
      <c r="BG146" s="20">
        <f ca="1">Table1[[#This Row],[mortage left]]/Table1[[#This Row],[value of house]]</f>
        <v>0.50152292047909686</v>
      </c>
      <c r="BH146">
        <f t="shared" ca="1" si="68"/>
        <v>0</v>
      </c>
      <c r="BI146" s="8"/>
      <c r="BJ146" s="17"/>
      <c r="BL146" s="7">
        <f ca="1">IF(Table1[Area]="Alberta",Table1[income],0)</f>
        <v>0</v>
      </c>
      <c r="BM146">
        <f ca="1">IF(Table1[Area]="Quebec",Table1[income],0)</f>
        <v>0</v>
      </c>
      <c r="BN146">
        <f ca="1">IF(Table1[[#This Row],[Area]]="BC",Table1[[#This Row],[income]],0)</f>
        <v>0</v>
      </c>
      <c r="BO146">
        <f ca="1">IF(Table1[[#This Row],[Area]]="Northwest Ter",Table1[[#This Row],[income]],0)</f>
        <v>0</v>
      </c>
      <c r="BP146">
        <f ca="1">IF(Table1[[#This Row],[Area]]="Newfounland",Table1[[#This Row],[income]],0)</f>
        <v>0</v>
      </c>
      <c r="BQ146">
        <f ca="1">IF(Table1[[#This Row],[Area]]="Manitoba",Table1[[#This Row],[income]],0)</f>
        <v>0</v>
      </c>
      <c r="BR146">
        <f ca="1">IF(Table1[[#This Row],[Area]]="New bruncwick",Table1[[#This Row],[income]],0)</f>
        <v>0</v>
      </c>
      <c r="BS146">
        <f ca="1">IF(Table1[[#This Row],[Area]]="Nunavut",Table1[[#This Row],[income]],0)</f>
        <v>0</v>
      </c>
      <c r="BT146">
        <f ca="1">IF(Table1[[#This Row],[Area]]="Ontario",Table1[[#This Row],[income]],0)</f>
        <v>0</v>
      </c>
      <c r="BU146">
        <f ca="1">IF(Table1[[#This Row],[Area]]="yukon",Table1[[#This Row],[income]],0)</f>
        <v>0</v>
      </c>
      <c r="BV146">
        <f ca="1">IF(Table1[[#This Row],[Area]]="Prince edward Island",Table1[[#This Row],[income]],0)</f>
        <v>0</v>
      </c>
      <c r="BW146">
        <f ca="1">IF(Table1[[#This Row],[Area]]="Saskatchewan",Table1[[#This Row],[income]],0)</f>
        <v>51952</v>
      </c>
      <c r="BX146" s="8">
        <f ca="1">IF(Table1[[#This Row],[Area]]="Nova scotia",Table1[[#This Row],[income]],0)</f>
        <v>0</v>
      </c>
      <c r="BZ146" s="7">
        <f ca="1">IF(Table1[field of work]="health",Table1[income],0)</f>
        <v>0</v>
      </c>
      <c r="CA146">
        <f ca="1">IF(Table1[field of work]="agriculture",Table1[income],0)</f>
        <v>0</v>
      </c>
      <c r="CB146">
        <f ca="1">IF(Table1[[#This Row],[field of work]]="teaching",Table1[[#This Row],[income]],0)</f>
        <v>0</v>
      </c>
      <c r="CC146">
        <f ca="1">IF(Table1[[#This Row],[field of work]]="IT",Table1[[#This Row],[income]],0)</f>
        <v>0</v>
      </c>
      <c r="CD146">
        <f ca="1">IF(Table1[[#This Row],[field of work]]="construction",Table1[[#This Row],[income]],0)</f>
        <v>51952</v>
      </c>
      <c r="CE146" s="8">
        <f ca="1">IF(Table1[[#This Row],[field of work]]="general work ",Table1[[#This Row],[income]],0)</f>
        <v>0</v>
      </c>
      <c r="CH146" s="7">
        <f t="shared" ca="1" si="69"/>
        <v>1</v>
      </c>
      <c r="CI146" s="8"/>
      <c r="CK146" s="7">
        <f ca="1">IF(Table1[[#This Row],[Net worth of person ($)]]&gt;$CM$3,Table1[[#This Row],[age]],0)</f>
        <v>35</v>
      </c>
      <c r="CL146" s="8"/>
    </row>
    <row r="147" spans="2:90" x14ac:dyDescent="0.3">
      <c r="B147">
        <f t="shared" ca="1" si="55"/>
        <v>1</v>
      </c>
      <c r="C147" t="str">
        <f t="shared" ca="1" si="56"/>
        <v>men</v>
      </c>
      <c r="D147">
        <f t="shared" ca="1" si="57"/>
        <v>38</v>
      </c>
      <c r="E147">
        <f t="shared" ca="1" si="58"/>
        <v>6</v>
      </c>
      <c r="F147" t="str">
        <f t="shared" ca="1" si="59"/>
        <v>agriculture</v>
      </c>
      <c r="G147">
        <f t="shared" ca="1" si="60"/>
        <v>1</v>
      </c>
      <c r="H147" t="str">
        <f t="shared" ca="1" si="61"/>
        <v>highschool</v>
      </c>
      <c r="I147">
        <f t="shared" ca="1" si="62"/>
        <v>1</v>
      </c>
      <c r="J147">
        <f t="shared" ca="1" si="54"/>
        <v>2</v>
      </c>
      <c r="K147">
        <f t="shared" ca="1" si="63"/>
        <v>68342</v>
      </c>
      <c r="L147">
        <f t="shared" ca="1" si="64"/>
        <v>5</v>
      </c>
      <c r="M147" t="str">
        <f t="shared" ca="1" si="65"/>
        <v>Nunavut</v>
      </c>
      <c r="N147">
        <f t="shared" ca="1" si="47"/>
        <v>410052</v>
      </c>
      <c r="O147">
        <f t="shared" ca="1" si="66"/>
        <v>290018.87514495169</v>
      </c>
      <c r="P147">
        <f t="shared" ca="1" si="48"/>
        <v>55153.246563609791</v>
      </c>
      <c r="Q147">
        <f t="shared" ca="1" si="67"/>
        <v>164</v>
      </c>
      <c r="R147">
        <f t="shared" ca="1" si="49"/>
        <v>32708.578382891854</v>
      </c>
      <c r="S147">
        <f t="shared" ca="1" si="50"/>
        <v>26972.775502895944</v>
      </c>
      <c r="T147">
        <f t="shared" ca="1" si="51"/>
        <v>492178.02206650574</v>
      </c>
      <c r="U147">
        <f t="shared" ca="1" si="52"/>
        <v>322891.45352784352</v>
      </c>
      <c r="V147">
        <f t="shared" ca="1" si="53"/>
        <v>169286.56853866222</v>
      </c>
      <c r="X147" s="3">
        <f ca="1">IF(Table1[[#This Row],[gender]]="men",1,0)</f>
        <v>1</v>
      </c>
      <c r="Y147" s="3">
        <f ca="1">IF(Table1[[#This Row],[gender]]="women",1,0)</f>
        <v>0</v>
      </c>
      <c r="Z147" s="3"/>
      <c r="AA147" s="3"/>
      <c r="AB147" s="3"/>
      <c r="AC147" s="3"/>
      <c r="AD147" s="3"/>
      <c r="AE147" s="3"/>
      <c r="AF147" s="3"/>
      <c r="AG147" s="3"/>
      <c r="AH147" s="3"/>
      <c r="AJ147" s="17"/>
      <c r="AL147" s="7">
        <f ca="1">IF(Table1[[#This Row],[field of work]]="health",1,0)</f>
        <v>0</v>
      </c>
      <c r="AM147">
        <f ca="1">IF(Table1[[#This Row],[field of work]]="general work ",1,0)</f>
        <v>0</v>
      </c>
      <c r="AN147">
        <f ca="1">IF(Table1[[#This Row],[field of work]]="agriculture",1,0)</f>
        <v>1</v>
      </c>
      <c r="AO147">
        <f ca="1">IF(Table1[[#This Row],[field of work]]="teaching",1,0)</f>
        <v>0</v>
      </c>
      <c r="AP147">
        <f ca="1">IF(Table1[[#This Row],[field of work]]="IT",1,0)</f>
        <v>0</v>
      </c>
      <c r="AQ147" s="8">
        <f ca="1">IF(Table1[[#This Row],[field of work]]="construction",1,0)</f>
        <v>0</v>
      </c>
      <c r="AS147" s="7"/>
      <c r="AX147" s="8"/>
      <c r="AZ147" s="7"/>
      <c r="BA147" s="8"/>
      <c r="BB147" s="105">
        <f ca="1">Table1[[#This Row],[Cars Value ]]/Table1[[#This Row],[cars]]</f>
        <v>27576.623281804896</v>
      </c>
      <c r="BC147" s="8"/>
      <c r="BD147" s="7">
        <f ca="1">IF(Table1[Values of debts]&gt;$BE$6,1,0)</f>
        <v>1</v>
      </c>
      <c r="BE147" s="8"/>
      <c r="BF147" s="17"/>
      <c r="BG147" s="20">
        <f ca="1">Table1[[#This Row],[mortage left]]/Table1[[#This Row],[value of house]]</f>
        <v>0.70727340714092768</v>
      </c>
      <c r="BH147">
        <f t="shared" ca="1" si="68"/>
        <v>0</v>
      </c>
      <c r="BI147" s="8"/>
      <c r="BJ147" s="17"/>
      <c r="BL147" s="7">
        <f ca="1">IF(Table1[Area]="Alberta",Table1[income],0)</f>
        <v>0</v>
      </c>
      <c r="BM147">
        <f ca="1">IF(Table1[Area]="Quebec",Table1[income],0)</f>
        <v>0</v>
      </c>
      <c r="BN147">
        <f ca="1">IF(Table1[[#This Row],[Area]]="BC",Table1[[#This Row],[income]],0)</f>
        <v>0</v>
      </c>
      <c r="BO147">
        <f ca="1">IF(Table1[[#This Row],[Area]]="Northwest Ter",Table1[[#This Row],[income]],0)</f>
        <v>0</v>
      </c>
      <c r="BP147">
        <f ca="1">IF(Table1[[#This Row],[Area]]="Newfounland",Table1[[#This Row],[income]],0)</f>
        <v>0</v>
      </c>
      <c r="BQ147">
        <f ca="1">IF(Table1[[#This Row],[Area]]="Manitoba",Table1[[#This Row],[income]],0)</f>
        <v>0</v>
      </c>
      <c r="BR147">
        <f ca="1">IF(Table1[[#This Row],[Area]]="New bruncwick",Table1[[#This Row],[income]],0)</f>
        <v>0</v>
      </c>
      <c r="BS147">
        <f ca="1">IF(Table1[[#This Row],[Area]]="Nunavut",Table1[[#This Row],[income]],0)</f>
        <v>68342</v>
      </c>
      <c r="BT147">
        <f ca="1">IF(Table1[[#This Row],[Area]]="Ontario",Table1[[#This Row],[income]],0)</f>
        <v>0</v>
      </c>
      <c r="BU147">
        <f ca="1">IF(Table1[[#This Row],[Area]]="yukon",Table1[[#This Row],[income]],0)</f>
        <v>0</v>
      </c>
      <c r="BV147">
        <f ca="1">IF(Table1[[#This Row],[Area]]="Prince edward Island",Table1[[#This Row],[income]],0)</f>
        <v>0</v>
      </c>
      <c r="BW147">
        <f ca="1">IF(Table1[[#This Row],[Area]]="Saskatchewan",Table1[[#This Row],[income]],0)</f>
        <v>0</v>
      </c>
      <c r="BX147" s="8">
        <f ca="1">IF(Table1[[#This Row],[Area]]="Nova scotia",Table1[[#This Row],[income]],0)</f>
        <v>0</v>
      </c>
      <c r="BZ147" s="7">
        <f ca="1">IF(Table1[field of work]="health",Table1[income],0)</f>
        <v>0</v>
      </c>
      <c r="CA147">
        <f ca="1">IF(Table1[field of work]="agriculture",Table1[income],0)</f>
        <v>68342</v>
      </c>
      <c r="CB147">
        <f ca="1">IF(Table1[[#This Row],[field of work]]="teaching",Table1[[#This Row],[income]],0)</f>
        <v>0</v>
      </c>
      <c r="CC147">
        <f ca="1">IF(Table1[[#This Row],[field of work]]="IT",Table1[[#This Row],[income]],0)</f>
        <v>0</v>
      </c>
      <c r="CD147">
        <f ca="1">IF(Table1[[#This Row],[field of work]]="construction",Table1[[#This Row],[income]],0)</f>
        <v>0</v>
      </c>
      <c r="CE147" s="8">
        <f ca="1">IF(Table1[[#This Row],[field of work]]="general work ",Table1[[#This Row],[income]],0)</f>
        <v>0</v>
      </c>
      <c r="CH147" s="7">
        <f t="shared" ca="1" si="69"/>
        <v>1</v>
      </c>
      <c r="CI147" s="8"/>
      <c r="CK147" s="7">
        <f ca="1">IF(Table1[[#This Row],[Net worth of person ($)]]&gt;$CM$3,Table1[[#This Row],[age]],0)</f>
        <v>38</v>
      </c>
      <c r="CL147" s="8"/>
    </row>
    <row r="148" spans="2:90" x14ac:dyDescent="0.3">
      <c r="B148">
        <f t="shared" ca="1" si="55"/>
        <v>2</v>
      </c>
      <c r="C148" t="str">
        <f t="shared" ca="1" si="56"/>
        <v>women</v>
      </c>
      <c r="D148">
        <f t="shared" ca="1" si="57"/>
        <v>37</v>
      </c>
      <c r="E148">
        <f t="shared" ca="1" si="58"/>
        <v>6</v>
      </c>
      <c r="F148" t="str">
        <f t="shared" ca="1" si="59"/>
        <v>agriculture</v>
      </c>
      <c r="G148">
        <f t="shared" ca="1" si="60"/>
        <v>3</v>
      </c>
      <c r="H148" t="str">
        <f t="shared" ca="1" si="61"/>
        <v>University</v>
      </c>
      <c r="I148">
        <f t="shared" ca="1" si="62"/>
        <v>2</v>
      </c>
      <c r="J148">
        <f t="shared" ca="1" si="54"/>
        <v>1</v>
      </c>
      <c r="K148">
        <f t="shared" ca="1" si="63"/>
        <v>56238</v>
      </c>
      <c r="L148">
        <f t="shared" ca="1" si="64"/>
        <v>3</v>
      </c>
      <c r="M148" t="str">
        <f t="shared" ca="1" si="65"/>
        <v>Northwest Ter</v>
      </c>
      <c r="N148">
        <f t="shared" ca="1" si="47"/>
        <v>281190</v>
      </c>
      <c r="O148">
        <f t="shared" ca="1" si="66"/>
        <v>99143.6916866994</v>
      </c>
      <c r="P148">
        <f t="shared" ca="1" si="48"/>
        <v>6335.1378797517318</v>
      </c>
      <c r="Q148">
        <f t="shared" ca="1" si="67"/>
        <v>1317</v>
      </c>
      <c r="R148">
        <f t="shared" ca="1" si="49"/>
        <v>88720.375447222585</v>
      </c>
      <c r="S148">
        <f t="shared" ca="1" si="50"/>
        <v>31241.6176785387</v>
      </c>
      <c r="T148">
        <f t="shared" ca="1" si="51"/>
        <v>318766.75555829046</v>
      </c>
      <c r="U148">
        <f t="shared" ca="1" si="52"/>
        <v>189181.06713392198</v>
      </c>
      <c r="V148">
        <f t="shared" ca="1" si="53"/>
        <v>129585.68842436848</v>
      </c>
      <c r="X148" s="3">
        <f ca="1">IF(Table1[[#This Row],[gender]]="men",1,0)</f>
        <v>0</v>
      </c>
      <c r="Y148" s="3">
        <f ca="1">IF(Table1[[#This Row],[gender]]="women",1,0)</f>
        <v>1</v>
      </c>
      <c r="Z148" s="3"/>
      <c r="AA148" s="3"/>
      <c r="AB148" s="3"/>
      <c r="AC148" s="3"/>
      <c r="AD148" s="3"/>
      <c r="AE148" s="3"/>
      <c r="AF148" s="3"/>
      <c r="AG148" s="3"/>
      <c r="AH148" s="3"/>
      <c r="AJ148" s="17"/>
      <c r="AL148" s="7">
        <f ca="1">IF(Table1[[#This Row],[field of work]]="health",1,0)</f>
        <v>0</v>
      </c>
      <c r="AM148">
        <f ca="1">IF(Table1[[#This Row],[field of work]]="general work ",1,0)</f>
        <v>0</v>
      </c>
      <c r="AN148">
        <f ca="1">IF(Table1[[#This Row],[field of work]]="agriculture",1,0)</f>
        <v>1</v>
      </c>
      <c r="AO148">
        <f ca="1">IF(Table1[[#This Row],[field of work]]="teaching",1,0)</f>
        <v>0</v>
      </c>
      <c r="AP148">
        <f ca="1">IF(Table1[[#This Row],[field of work]]="IT",1,0)</f>
        <v>0</v>
      </c>
      <c r="AQ148" s="8">
        <f ca="1">IF(Table1[[#This Row],[field of work]]="construction",1,0)</f>
        <v>0</v>
      </c>
      <c r="AS148" s="7"/>
      <c r="AX148" s="8"/>
      <c r="AZ148" s="7"/>
      <c r="BA148" s="8"/>
      <c r="BB148" s="105">
        <f ca="1">Table1[[#This Row],[Cars Value ]]/Table1[[#This Row],[cars]]</f>
        <v>6335.1378797517318</v>
      </c>
      <c r="BC148" s="8"/>
      <c r="BD148" s="7">
        <f ca="1">IF(Table1[Values of debts]&gt;$BE$6,1,0)</f>
        <v>1</v>
      </c>
      <c r="BE148" s="8"/>
      <c r="BF148" s="17"/>
      <c r="BG148" s="20">
        <f ca="1">Table1[[#This Row],[mortage left]]/Table1[[#This Row],[value of house]]</f>
        <v>0.35258612214765606</v>
      </c>
      <c r="BH148">
        <f t="shared" ca="1" si="68"/>
        <v>1</v>
      </c>
      <c r="BI148" s="8"/>
      <c r="BJ148" s="17"/>
      <c r="BL148" s="7">
        <f ca="1">IF(Table1[Area]="Alberta",Table1[income],0)</f>
        <v>0</v>
      </c>
      <c r="BM148">
        <f ca="1">IF(Table1[Area]="Quebec",Table1[income],0)</f>
        <v>0</v>
      </c>
      <c r="BN148">
        <f ca="1">IF(Table1[[#This Row],[Area]]="BC",Table1[[#This Row],[income]],0)</f>
        <v>0</v>
      </c>
      <c r="BO148">
        <f ca="1">IF(Table1[[#This Row],[Area]]="Northwest Ter",Table1[[#This Row],[income]],0)</f>
        <v>56238</v>
      </c>
      <c r="BP148">
        <f ca="1">IF(Table1[[#This Row],[Area]]="Newfounland",Table1[[#This Row],[income]],0)</f>
        <v>0</v>
      </c>
      <c r="BQ148">
        <f ca="1">IF(Table1[[#This Row],[Area]]="Manitoba",Table1[[#This Row],[income]],0)</f>
        <v>0</v>
      </c>
      <c r="BR148">
        <f ca="1">IF(Table1[[#This Row],[Area]]="New bruncwick",Table1[[#This Row],[income]],0)</f>
        <v>0</v>
      </c>
      <c r="BS148">
        <f ca="1">IF(Table1[[#This Row],[Area]]="Nunavut",Table1[[#This Row],[income]],0)</f>
        <v>0</v>
      </c>
      <c r="BT148">
        <f ca="1">IF(Table1[[#This Row],[Area]]="Ontario",Table1[[#This Row],[income]],0)</f>
        <v>0</v>
      </c>
      <c r="BU148">
        <f ca="1">IF(Table1[[#This Row],[Area]]="yukon",Table1[[#This Row],[income]],0)</f>
        <v>0</v>
      </c>
      <c r="BV148">
        <f ca="1">IF(Table1[[#This Row],[Area]]="Prince edward Island",Table1[[#This Row],[income]],0)</f>
        <v>0</v>
      </c>
      <c r="BW148">
        <f ca="1">IF(Table1[[#This Row],[Area]]="Saskatchewan",Table1[[#This Row],[income]],0)</f>
        <v>0</v>
      </c>
      <c r="BX148" s="8">
        <f ca="1">IF(Table1[[#This Row],[Area]]="Nova scotia",Table1[[#This Row],[income]],0)</f>
        <v>0</v>
      </c>
      <c r="BZ148" s="7">
        <f ca="1">IF(Table1[field of work]="health",Table1[income],0)</f>
        <v>0</v>
      </c>
      <c r="CA148">
        <f ca="1">IF(Table1[field of work]="agriculture",Table1[income],0)</f>
        <v>56238</v>
      </c>
      <c r="CB148">
        <f ca="1">IF(Table1[[#This Row],[field of work]]="teaching",Table1[[#This Row],[income]],0)</f>
        <v>0</v>
      </c>
      <c r="CC148">
        <f ca="1">IF(Table1[[#This Row],[field of work]]="IT",Table1[[#This Row],[income]],0)</f>
        <v>0</v>
      </c>
      <c r="CD148">
        <f ca="1">IF(Table1[[#This Row],[field of work]]="construction",Table1[[#This Row],[income]],0)</f>
        <v>0</v>
      </c>
      <c r="CE148" s="8">
        <f ca="1">IF(Table1[[#This Row],[field of work]]="general work ",Table1[[#This Row],[income]],0)</f>
        <v>0</v>
      </c>
      <c r="CH148" s="7">
        <f t="shared" ca="1" si="69"/>
        <v>1</v>
      </c>
      <c r="CI148" s="8"/>
      <c r="CK148" s="7">
        <f ca="1">IF(Table1[[#This Row],[Net worth of person ($)]]&gt;$CM$3,Table1[[#This Row],[age]],0)</f>
        <v>37</v>
      </c>
      <c r="CL148" s="8"/>
    </row>
    <row r="149" spans="2:90" x14ac:dyDescent="0.3">
      <c r="B149">
        <f t="shared" ca="1" si="55"/>
        <v>2</v>
      </c>
      <c r="C149" t="str">
        <f t="shared" ca="1" si="56"/>
        <v>women</v>
      </c>
      <c r="D149">
        <f t="shared" ca="1" si="57"/>
        <v>45</v>
      </c>
      <c r="E149">
        <f t="shared" ca="1" si="58"/>
        <v>2</v>
      </c>
      <c r="F149" t="str">
        <f t="shared" ca="1" si="59"/>
        <v>construction</v>
      </c>
      <c r="G149">
        <f t="shared" ca="1" si="60"/>
        <v>3</v>
      </c>
      <c r="H149" t="str">
        <f t="shared" ca="1" si="61"/>
        <v>University</v>
      </c>
      <c r="I149">
        <f t="shared" ca="1" si="62"/>
        <v>3</v>
      </c>
      <c r="J149">
        <f t="shared" ca="1" si="54"/>
        <v>2</v>
      </c>
      <c r="K149">
        <f t="shared" ca="1" si="63"/>
        <v>36057</v>
      </c>
      <c r="L149">
        <f t="shared" ca="1" si="64"/>
        <v>2</v>
      </c>
      <c r="M149" t="str">
        <f t="shared" ca="1" si="65"/>
        <v>BC</v>
      </c>
      <c r="N149">
        <f t="shared" ca="1" si="47"/>
        <v>144228</v>
      </c>
      <c r="O149">
        <f t="shared" ca="1" si="66"/>
        <v>46974.736149599994</v>
      </c>
      <c r="P149">
        <f t="shared" ca="1" si="48"/>
        <v>56020.056619596784</v>
      </c>
      <c r="Q149">
        <f t="shared" ca="1" si="67"/>
        <v>7594</v>
      </c>
      <c r="R149">
        <f t="shared" ca="1" si="49"/>
        <v>32407.951894783262</v>
      </c>
      <c r="S149">
        <f t="shared" ca="1" si="50"/>
        <v>46350.513171743929</v>
      </c>
      <c r="T149">
        <f t="shared" ca="1" si="51"/>
        <v>246598.56979134071</v>
      </c>
      <c r="U149">
        <f t="shared" ca="1" si="52"/>
        <v>86976.688044383249</v>
      </c>
      <c r="V149">
        <f t="shared" ca="1" si="53"/>
        <v>159621.88174695746</v>
      </c>
      <c r="X149" s="3">
        <f ca="1">IF(Table1[[#This Row],[gender]]="men",1,0)</f>
        <v>0</v>
      </c>
      <c r="Y149" s="3">
        <f ca="1">IF(Table1[[#This Row],[gender]]="women",1,0)</f>
        <v>1</v>
      </c>
      <c r="Z149" s="3"/>
      <c r="AA149" s="3"/>
      <c r="AB149" s="3"/>
      <c r="AC149" s="3"/>
      <c r="AD149" s="3"/>
      <c r="AE149" s="3"/>
      <c r="AF149" s="3"/>
      <c r="AG149" s="3"/>
      <c r="AH149" s="3"/>
      <c r="AJ149" s="17"/>
      <c r="AL149" s="7">
        <f ca="1">IF(Table1[[#This Row],[field of work]]="health",1,0)</f>
        <v>0</v>
      </c>
      <c r="AM149">
        <f ca="1">IF(Table1[[#This Row],[field of work]]="general work ",1,0)</f>
        <v>0</v>
      </c>
      <c r="AN149">
        <f ca="1">IF(Table1[[#This Row],[field of work]]="agriculture",1,0)</f>
        <v>0</v>
      </c>
      <c r="AO149">
        <f ca="1">IF(Table1[[#This Row],[field of work]]="teaching",1,0)</f>
        <v>0</v>
      </c>
      <c r="AP149">
        <f ca="1">IF(Table1[[#This Row],[field of work]]="IT",1,0)</f>
        <v>0</v>
      </c>
      <c r="AQ149" s="8">
        <f ca="1">IF(Table1[[#This Row],[field of work]]="construction",1,0)</f>
        <v>1</v>
      </c>
      <c r="AS149" s="7"/>
      <c r="AX149" s="8"/>
      <c r="AZ149" s="7"/>
      <c r="BA149" s="8"/>
      <c r="BB149" s="105">
        <f ca="1">Table1[[#This Row],[Cars Value ]]/Table1[[#This Row],[cars]]</f>
        <v>28010.028309798392</v>
      </c>
      <c r="BC149" s="8"/>
      <c r="BD149" s="7">
        <f ca="1">IF(Table1[Values of debts]&gt;$BE$6,1,0)</f>
        <v>0</v>
      </c>
      <c r="BE149" s="8"/>
      <c r="BF149" s="17"/>
      <c r="BG149" s="20">
        <f ca="1">Table1[[#This Row],[mortage left]]/Table1[[#This Row],[value of house]]</f>
        <v>0.32569775736750139</v>
      </c>
      <c r="BH149">
        <f t="shared" ca="1" si="68"/>
        <v>1</v>
      </c>
      <c r="BI149" s="8"/>
      <c r="BJ149" s="17"/>
      <c r="BL149" s="7">
        <f ca="1">IF(Table1[Area]="Alberta",Table1[income],0)</f>
        <v>0</v>
      </c>
      <c r="BM149">
        <f ca="1">IF(Table1[Area]="Quebec",Table1[income],0)</f>
        <v>0</v>
      </c>
      <c r="BN149">
        <f ca="1">IF(Table1[[#This Row],[Area]]="BC",Table1[[#This Row],[income]],0)</f>
        <v>36057</v>
      </c>
      <c r="BO149">
        <f ca="1">IF(Table1[[#This Row],[Area]]="Northwest Ter",Table1[[#This Row],[income]],0)</f>
        <v>0</v>
      </c>
      <c r="BP149">
        <f ca="1">IF(Table1[[#This Row],[Area]]="Newfounland",Table1[[#This Row],[income]],0)</f>
        <v>0</v>
      </c>
      <c r="BQ149">
        <f ca="1">IF(Table1[[#This Row],[Area]]="Manitoba",Table1[[#This Row],[income]],0)</f>
        <v>0</v>
      </c>
      <c r="BR149">
        <f ca="1">IF(Table1[[#This Row],[Area]]="New bruncwick",Table1[[#This Row],[income]],0)</f>
        <v>0</v>
      </c>
      <c r="BS149">
        <f ca="1">IF(Table1[[#This Row],[Area]]="Nunavut",Table1[[#This Row],[income]],0)</f>
        <v>0</v>
      </c>
      <c r="BT149">
        <f ca="1">IF(Table1[[#This Row],[Area]]="Ontario",Table1[[#This Row],[income]],0)</f>
        <v>0</v>
      </c>
      <c r="BU149">
        <f ca="1">IF(Table1[[#This Row],[Area]]="yukon",Table1[[#This Row],[income]],0)</f>
        <v>0</v>
      </c>
      <c r="BV149">
        <f ca="1">IF(Table1[[#This Row],[Area]]="Prince edward Island",Table1[[#This Row],[income]],0)</f>
        <v>0</v>
      </c>
      <c r="BW149">
        <f ca="1">IF(Table1[[#This Row],[Area]]="Saskatchewan",Table1[[#This Row],[income]],0)</f>
        <v>0</v>
      </c>
      <c r="BX149" s="8">
        <f ca="1">IF(Table1[[#This Row],[Area]]="Nova scotia",Table1[[#This Row],[income]],0)</f>
        <v>0</v>
      </c>
      <c r="BZ149" s="7">
        <f ca="1">IF(Table1[field of work]="health",Table1[income],0)</f>
        <v>0</v>
      </c>
      <c r="CA149">
        <f ca="1">IF(Table1[field of work]="agriculture",Table1[income],0)</f>
        <v>0</v>
      </c>
      <c r="CB149">
        <f ca="1">IF(Table1[[#This Row],[field of work]]="teaching",Table1[[#This Row],[income]],0)</f>
        <v>0</v>
      </c>
      <c r="CC149">
        <f ca="1">IF(Table1[[#This Row],[field of work]]="IT",Table1[[#This Row],[income]],0)</f>
        <v>0</v>
      </c>
      <c r="CD149">
        <f ca="1">IF(Table1[[#This Row],[field of work]]="construction",Table1[[#This Row],[income]],0)</f>
        <v>36057</v>
      </c>
      <c r="CE149" s="8">
        <f ca="1">IF(Table1[[#This Row],[field of work]]="general work ",Table1[[#This Row],[income]],0)</f>
        <v>0</v>
      </c>
      <c r="CH149" s="7">
        <f t="shared" ca="1" si="69"/>
        <v>1</v>
      </c>
      <c r="CI149" s="8"/>
      <c r="CK149" s="7">
        <f ca="1">IF(Table1[[#This Row],[Net worth of person ($)]]&gt;$CM$3,Table1[[#This Row],[age]],0)</f>
        <v>45</v>
      </c>
      <c r="CL149" s="8"/>
    </row>
    <row r="150" spans="2:90" x14ac:dyDescent="0.3">
      <c r="B150">
        <f t="shared" ca="1" si="55"/>
        <v>1</v>
      </c>
      <c r="C150" t="str">
        <f t="shared" ca="1" si="56"/>
        <v>men</v>
      </c>
      <c r="D150">
        <f t="shared" ca="1" si="57"/>
        <v>34</v>
      </c>
      <c r="E150">
        <f t="shared" ca="1" si="58"/>
        <v>3</v>
      </c>
      <c r="F150" t="str">
        <f t="shared" ca="1" si="59"/>
        <v>teaching</v>
      </c>
      <c r="G150">
        <f t="shared" ca="1" si="60"/>
        <v>1</v>
      </c>
      <c r="H150" t="str">
        <f t="shared" ca="1" si="61"/>
        <v>highschool</v>
      </c>
      <c r="I150">
        <f t="shared" ca="1" si="62"/>
        <v>2</v>
      </c>
      <c r="J150">
        <f t="shared" ca="1" si="54"/>
        <v>1</v>
      </c>
      <c r="K150">
        <f t="shared" ca="1" si="63"/>
        <v>81915</v>
      </c>
      <c r="L150">
        <f t="shared" ca="1" si="64"/>
        <v>13</v>
      </c>
      <c r="M150" t="str">
        <f t="shared" ca="1" si="65"/>
        <v>Nova scotia</v>
      </c>
      <c r="N150">
        <f t="shared" ref="N150:N213" ca="1" si="70">K150*RANDBETWEEN(3,6)</f>
        <v>245745</v>
      </c>
      <c r="O150">
        <f t="shared" ca="1" si="66"/>
        <v>172390.55842185215</v>
      </c>
      <c r="P150">
        <f t="shared" ref="P150:P213" ca="1" si="71">J150*RAND()*K150</f>
        <v>53268.338760637722</v>
      </c>
      <c r="Q150">
        <f t="shared" ca="1" si="67"/>
        <v>27232</v>
      </c>
      <c r="R150">
        <f t="shared" ref="R150:R213" ca="1" si="72">RAND()*K150*2</f>
        <v>12251.890461725738</v>
      </c>
      <c r="S150">
        <f t="shared" ref="S150:S213" ca="1" si="73">RAND()*K150*1.5</f>
        <v>100318.26775302757</v>
      </c>
      <c r="T150">
        <f t="shared" ref="T150:T213" ca="1" si="74">N150+P150+S150</f>
        <v>399331.60651366529</v>
      </c>
      <c r="U150">
        <f t="shared" ref="U150:U213" ca="1" si="75">O150+Q150+R150</f>
        <v>211874.44888357789</v>
      </c>
      <c r="V150">
        <f t="shared" ref="V150:V213" ca="1" si="76">T150-U150</f>
        <v>187457.1576300874</v>
      </c>
      <c r="X150" s="3">
        <f ca="1">IF(Table1[[#This Row],[gender]]="men",1,0)</f>
        <v>1</v>
      </c>
      <c r="Y150" s="3">
        <f ca="1">IF(Table1[[#This Row],[gender]]="women",1,0)</f>
        <v>0</v>
      </c>
      <c r="Z150" s="3"/>
      <c r="AA150" s="3"/>
      <c r="AB150" s="3"/>
      <c r="AC150" s="3"/>
      <c r="AD150" s="3"/>
      <c r="AE150" s="3"/>
      <c r="AF150" s="3"/>
      <c r="AG150" s="3"/>
      <c r="AH150" s="3"/>
      <c r="AJ150" s="17"/>
      <c r="AL150" s="7">
        <f ca="1">IF(Table1[[#This Row],[field of work]]="health",1,0)</f>
        <v>0</v>
      </c>
      <c r="AM150">
        <f ca="1">IF(Table1[[#This Row],[field of work]]="general work ",1,0)</f>
        <v>0</v>
      </c>
      <c r="AN150">
        <f ca="1">IF(Table1[[#This Row],[field of work]]="agriculture",1,0)</f>
        <v>0</v>
      </c>
      <c r="AO150">
        <f ca="1">IF(Table1[[#This Row],[field of work]]="teaching",1,0)</f>
        <v>1</v>
      </c>
      <c r="AP150">
        <f ca="1">IF(Table1[[#This Row],[field of work]]="IT",1,0)</f>
        <v>0</v>
      </c>
      <c r="AQ150" s="8">
        <f ca="1">IF(Table1[[#This Row],[field of work]]="construction",1,0)</f>
        <v>0</v>
      </c>
      <c r="AS150" s="7"/>
      <c r="AX150" s="8"/>
      <c r="AZ150" s="7"/>
      <c r="BA150" s="8"/>
      <c r="BB150" s="105">
        <f ca="1">Table1[[#This Row],[Cars Value ]]/Table1[[#This Row],[cars]]</f>
        <v>53268.338760637722</v>
      </c>
      <c r="BC150" s="8"/>
      <c r="BD150" s="7">
        <f ca="1">IF(Table1[Values of debts]&gt;$BE$6,1,0)</f>
        <v>1</v>
      </c>
      <c r="BE150" s="8"/>
      <c r="BF150" s="17"/>
      <c r="BG150" s="20">
        <f ca="1">Table1[[#This Row],[mortage left]]/Table1[[#This Row],[value of house]]</f>
        <v>0.70150179422512016</v>
      </c>
      <c r="BH150">
        <f t="shared" ca="1" si="68"/>
        <v>0</v>
      </c>
      <c r="BI150" s="8"/>
      <c r="BJ150" s="17"/>
      <c r="BL150" s="7">
        <f ca="1">IF(Table1[Area]="Alberta",Table1[income],0)</f>
        <v>0</v>
      </c>
      <c r="BM150">
        <f ca="1">IF(Table1[Area]="Quebec",Table1[income],0)</f>
        <v>0</v>
      </c>
      <c r="BN150">
        <f ca="1">IF(Table1[[#This Row],[Area]]="BC",Table1[[#This Row],[income]],0)</f>
        <v>0</v>
      </c>
      <c r="BO150">
        <f ca="1">IF(Table1[[#This Row],[Area]]="Northwest Ter",Table1[[#This Row],[income]],0)</f>
        <v>0</v>
      </c>
      <c r="BP150">
        <f ca="1">IF(Table1[[#This Row],[Area]]="Newfounland",Table1[[#This Row],[income]],0)</f>
        <v>0</v>
      </c>
      <c r="BQ150">
        <f ca="1">IF(Table1[[#This Row],[Area]]="Manitoba",Table1[[#This Row],[income]],0)</f>
        <v>0</v>
      </c>
      <c r="BR150">
        <f ca="1">IF(Table1[[#This Row],[Area]]="New bruncwick",Table1[[#This Row],[income]],0)</f>
        <v>0</v>
      </c>
      <c r="BS150">
        <f ca="1">IF(Table1[[#This Row],[Area]]="Nunavut",Table1[[#This Row],[income]],0)</f>
        <v>0</v>
      </c>
      <c r="BT150">
        <f ca="1">IF(Table1[[#This Row],[Area]]="Ontario",Table1[[#This Row],[income]],0)</f>
        <v>0</v>
      </c>
      <c r="BU150">
        <f ca="1">IF(Table1[[#This Row],[Area]]="yukon",Table1[[#This Row],[income]],0)</f>
        <v>0</v>
      </c>
      <c r="BV150">
        <f ca="1">IF(Table1[[#This Row],[Area]]="Prince edward Island",Table1[[#This Row],[income]],0)</f>
        <v>0</v>
      </c>
      <c r="BW150">
        <f ca="1">IF(Table1[[#This Row],[Area]]="Saskatchewan",Table1[[#This Row],[income]],0)</f>
        <v>0</v>
      </c>
      <c r="BX150" s="8">
        <f ca="1">IF(Table1[[#This Row],[Area]]="Nova scotia",Table1[[#This Row],[income]],0)</f>
        <v>81915</v>
      </c>
      <c r="BZ150" s="7">
        <f ca="1">IF(Table1[field of work]="health",Table1[income],0)</f>
        <v>0</v>
      </c>
      <c r="CA150">
        <f ca="1">IF(Table1[field of work]="agriculture",Table1[income],0)</f>
        <v>0</v>
      </c>
      <c r="CB150">
        <f ca="1">IF(Table1[[#This Row],[field of work]]="teaching",Table1[[#This Row],[income]],0)</f>
        <v>81915</v>
      </c>
      <c r="CC150">
        <f ca="1">IF(Table1[[#This Row],[field of work]]="IT",Table1[[#This Row],[income]],0)</f>
        <v>0</v>
      </c>
      <c r="CD150">
        <f ca="1">IF(Table1[[#This Row],[field of work]]="construction",Table1[[#This Row],[income]],0)</f>
        <v>0</v>
      </c>
      <c r="CE150" s="8">
        <f ca="1">IF(Table1[[#This Row],[field of work]]="general work ",Table1[[#This Row],[income]],0)</f>
        <v>0</v>
      </c>
      <c r="CH150" s="7">
        <f t="shared" ca="1" si="69"/>
        <v>1</v>
      </c>
      <c r="CI150" s="8"/>
      <c r="CK150" s="7">
        <f ca="1">IF(Table1[[#This Row],[Net worth of person ($)]]&gt;$CM$3,Table1[[#This Row],[age]],0)</f>
        <v>34</v>
      </c>
      <c r="CL150" s="8"/>
    </row>
    <row r="151" spans="2:90" x14ac:dyDescent="0.3">
      <c r="B151">
        <f t="shared" ca="1" si="55"/>
        <v>1</v>
      </c>
      <c r="C151" t="str">
        <f t="shared" ca="1" si="56"/>
        <v>men</v>
      </c>
      <c r="D151">
        <f t="shared" ca="1" si="57"/>
        <v>45</v>
      </c>
      <c r="E151">
        <f t="shared" ca="1" si="58"/>
        <v>6</v>
      </c>
      <c r="F151" t="str">
        <f t="shared" ca="1" si="59"/>
        <v>agriculture</v>
      </c>
      <c r="G151">
        <f t="shared" ca="1" si="60"/>
        <v>4</v>
      </c>
      <c r="H151" t="str">
        <f t="shared" ca="1" si="61"/>
        <v>technical</v>
      </c>
      <c r="I151">
        <f t="shared" ca="1" si="62"/>
        <v>1</v>
      </c>
      <c r="J151">
        <f t="shared" ca="1" si="54"/>
        <v>1</v>
      </c>
      <c r="K151">
        <f t="shared" ca="1" si="63"/>
        <v>41798</v>
      </c>
      <c r="L151">
        <f t="shared" ca="1" si="64"/>
        <v>13</v>
      </c>
      <c r="M151" t="str">
        <f t="shared" ca="1" si="65"/>
        <v>Nova scotia</v>
      </c>
      <c r="N151">
        <f t="shared" ca="1" si="70"/>
        <v>208990</v>
      </c>
      <c r="O151">
        <f t="shared" ca="1" si="66"/>
        <v>107876.33598872791</v>
      </c>
      <c r="P151">
        <f t="shared" ca="1" si="71"/>
        <v>443.11292417258119</v>
      </c>
      <c r="Q151">
        <f t="shared" ca="1" si="67"/>
        <v>271</v>
      </c>
      <c r="R151">
        <f t="shared" ca="1" si="72"/>
        <v>5121.2458206856609</v>
      </c>
      <c r="S151">
        <f t="shared" ca="1" si="73"/>
        <v>22933.924755136017</v>
      </c>
      <c r="T151">
        <f t="shared" ca="1" si="74"/>
        <v>232367.03767930859</v>
      </c>
      <c r="U151">
        <f t="shared" ca="1" si="75"/>
        <v>113268.58180941356</v>
      </c>
      <c r="V151">
        <f t="shared" ca="1" si="76"/>
        <v>119098.45586989503</v>
      </c>
      <c r="X151" s="3">
        <f ca="1">IF(Table1[[#This Row],[gender]]="men",1,0)</f>
        <v>1</v>
      </c>
      <c r="Y151" s="3">
        <f ca="1">IF(Table1[[#This Row],[gender]]="women",1,0)</f>
        <v>0</v>
      </c>
      <c r="Z151" s="3"/>
      <c r="AA151" s="3"/>
      <c r="AB151" s="3"/>
      <c r="AC151" s="3"/>
      <c r="AD151" s="3"/>
      <c r="AE151" s="3"/>
      <c r="AF151" s="3"/>
      <c r="AG151" s="3"/>
      <c r="AH151" s="3"/>
      <c r="AJ151" s="17"/>
      <c r="AL151" s="7">
        <f ca="1">IF(Table1[[#This Row],[field of work]]="health",1,0)</f>
        <v>0</v>
      </c>
      <c r="AM151">
        <f ca="1">IF(Table1[[#This Row],[field of work]]="general work ",1,0)</f>
        <v>0</v>
      </c>
      <c r="AN151">
        <f ca="1">IF(Table1[[#This Row],[field of work]]="agriculture",1,0)</f>
        <v>1</v>
      </c>
      <c r="AO151">
        <f ca="1">IF(Table1[[#This Row],[field of work]]="teaching",1,0)</f>
        <v>0</v>
      </c>
      <c r="AP151">
        <f ca="1">IF(Table1[[#This Row],[field of work]]="IT",1,0)</f>
        <v>0</v>
      </c>
      <c r="AQ151" s="8">
        <f ca="1">IF(Table1[[#This Row],[field of work]]="construction",1,0)</f>
        <v>0</v>
      </c>
      <c r="AS151" s="7"/>
      <c r="AX151" s="8"/>
      <c r="AZ151" s="7"/>
      <c r="BA151" s="8"/>
      <c r="BB151" s="105">
        <f ca="1">Table1[[#This Row],[Cars Value ]]/Table1[[#This Row],[cars]]</f>
        <v>443.11292417258119</v>
      </c>
      <c r="BC151" s="8"/>
      <c r="BD151" s="7">
        <f ca="1">IF(Table1[Values of debts]&gt;$BE$6,1,0)</f>
        <v>1</v>
      </c>
      <c r="BE151" s="8"/>
      <c r="BF151" s="17"/>
      <c r="BG151" s="20">
        <f ca="1">Table1[[#This Row],[mortage left]]/Table1[[#This Row],[value of house]]</f>
        <v>0.51617941522909183</v>
      </c>
      <c r="BH151">
        <f t="shared" ca="1" si="68"/>
        <v>0</v>
      </c>
      <c r="BI151" s="8"/>
      <c r="BJ151" s="17"/>
      <c r="BL151" s="7">
        <f ca="1">IF(Table1[Area]="Alberta",Table1[income],0)</f>
        <v>0</v>
      </c>
      <c r="BM151">
        <f ca="1">IF(Table1[Area]="Quebec",Table1[income],0)</f>
        <v>0</v>
      </c>
      <c r="BN151">
        <f ca="1">IF(Table1[[#This Row],[Area]]="BC",Table1[[#This Row],[income]],0)</f>
        <v>0</v>
      </c>
      <c r="BO151">
        <f ca="1">IF(Table1[[#This Row],[Area]]="Northwest Ter",Table1[[#This Row],[income]],0)</f>
        <v>0</v>
      </c>
      <c r="BP151">
        <f ca="1">IF(Table1[[#This Row],[Area]]="Newfounland",Table1[[#This Row],[income]],0)</f>
        <v>0</v>
      </c>
      <c r="BQ151">
        <f ca="1">IF(Table1[[#This Row],[Area]]="Manitoba",Table1[[#This Row],[income]],0)</f>
        <v>0</v>
      </c>
      <c r="BR151">
        <f ca="1">IF(Table1[[#This Row],[Area]]="New bruncwick",Table1[[#This Row],[income]],0)</f>
        <v>0</v>
      </c>
      <c r="BS151">
        <f ca="1">IF(Table1[[#This Row],[Area]]="Nunavut",Table1[[#This Row],[income]],0)</f>
        <v>0</v>
      </c>
      <c r="BT151">
        <f ca="1">IF(Table1[[#This Row],[Area]]="Ontario",Table1[[#This Row],[income]],0)</f>
        <v>0</v>
      </c>
      <c r="BU151">
        <f ca="1">IF(Table1[[#This Row],[Area]]="yukon",Table1[[#This Row],[income]],0)</f>
        <v>0</v>
      </c>
      <c r="BV151">
        <f ca="1">IF(Table1[[#This Row],[Area]]="Prince edward Island",Table1[[#This Row],[income]],0)</f>
        <v>0</v>
      </c>
      <c r="BW151">
        <f ca="1">IF(Table1[[#This Row],[Area]]="Saskatchewan",Table1[[#This Row],[income]],0)</f>
        <v>0</v>
      </c>
      <c r="BX151" s="8">
        <f ca="1">IF(Table1[[#This Row],[Area]]="Nova scotia",Table1[[#This Row],[income]],0)</f>
        <v>41798</v>
      </c>
      <c r="BZ151" s="7">
        <f ca="1">IF(Table1[field of work]="health",Table1[income],0)</f>
        <v>0</v>
      </c>
      <c r="CA151">
        <f ca="1">IF(Table1[field of work]="agriculture",Table1[income],0)</f>
        <v>41798</v>
      </c>
      <c r="CB151">
        <f ca="1">IF(Table1[[#This Row],[field of work]]="teaching",Table1[[#This Row],[income]],0)</f>
        <v>0</v>
      </c>
      <c r="CC151">
        <f ca="1">IF(Table1[[#This Row],[field of work]]="IT",Table1[[#This Row],[income]],0)</f>
        <v>0</v>
      </c>
      <c r="CD151">
        <f ca="1">IF(Table1[[#This Row],[field of work]]="construction",Table1[[#This Row],[income]],0)</f>
        <v>0</v>
      </c>
      <c r="CE151" s="8">
        <f ca="1">IF(Table1[[#This Row],[field of work]]="general work ",Table1[[#This Row],[income]],0)</f>
        <v>0</v>
      </c>
      <c r="CH151" s="7">
        <f t="shared" ca="1" si="69"/>
        <v>1</v>
      </c>
      <c r="CI151" s="8"/>
      <c r="CK151" s="7">
        <f ca="1">IF(Table1[[#This Row],[Net worth of person ($)]]&gt;$CM$3,Table1[[#This Row],[age]],0)</f>
        <v>45</v>
      </c>
      <c r="CL151" s="8"/>
    </row>
    <row r="152" spans="2:90" x14ac:dyDescent="0.3">
      <c r="B152">
        <f t="shared" ca="1" si="55"/>
        <v>1</v>
      </c>
      <c r="C152" t="str">
        <f t="shared" ca="1" si="56"/>
        <v>men</v>
      </c>
      <c r="D152">
        <f t="shared" ca="1" si="57"/>
        <v>28</v>
      </c>
      <c r="E152">
        <f t="shared" ca="1" si="58"/>
        <v>5</v>
      </c>
      <c r="F152" t="str">
        <f t="shared" ca="1" si="59"/>
        <v xml:space="preserve">general work </v>
      </c>
      <c r="G152">
        <f t="shared" ca="1" si="60"/>
        <v>6</v>
      </c>
      <c r="H152" t="str">
        <f t="shared" ca="1" si="61"/>
        <v>Other</v>
      </c>
      <c r="I152">
        <f t="shared" ca="1" si="62"/>
        <v>4</v>
      </c>
      <c r="J152">
        <f t="shared" ca="1" si="54"/>
        <v>1</v>
      </c>
      <c r="K152">
        <f t="shared" ca="1" si="63"/>
        <v>71643</v>
      </c>
      <c r="L152">
        <f t="shared" ca="1" si="64"/>
        <v>2</v>
      </c>
      <c r="M152" t="str">
        <f t="shared" ca="1" si="65"/>
        <v>BC</v>
      </c>
      <c r="N152">
        <f t="shared" ca="1" si="70"/>
        <v>214929</v>
      </c>
      <c r="O152">
        <f t="shared" ca="1" si="66"/>
        <v>66458.334591006365</v>
      </c>
      <c r="P152">
        <f t="shared" ca="1" si="71"/>
        <v>50106.25152136969</v>
      </c>
      <c r="Q152">
        <f t="shared" ca="1" si="67"/>
        <v>9874</v>
      </c>
      <c r="R152">
        <f t="shared" ca="1" si="72"/>
        <v>46953.42273414076</v>
      </c>
      <c r="S152">
        <f t="shared" ca="1" si="73"/>
        <v>7541.3609718162024</v>
      </c>
      <c r="T152">
        <f t="shared" ca="1" si="74"/>
        <v>272576.61249318585</v>
      </c>
      <c r="U152">
        <f t="shared" ca="1" si="75"/>
        <v>123285.75732514713</v>
      </c>
      <c r="V152">
        <f t="shared" ca="1" si="76"/>
        <v>149290.85516803872</v>
      </c>
      <c r="X152" s="3">
        <f ca="1">IF(Table1[[#This Row],[gender]]="men",1,0)</f>
        <v>1</v>
      </c>
      <c r="Y152" s="3">
        <f ca="1">IF(Table1[[#This Row],[gender]]="women",1,0)</f>
        <v>0</v>
      </c>
      <c r="Z152" s="3"/>
      <c r="AA152" s="3"/>
      <c r="AB152" s="3"/>
      <c r="AC152" s="3"/>
      <c r="AD152" s="3"/>
      <c r="AE152" s="3"/>
      <c r="AF152" s="3"/>
      <c r="AG152" s="3"/>
      <c r="AH152" s="3"/>
      <c r="AJ152" s="17"/>
      <c r="AL152" s="7">
        <f ca="1">IF(Table1[[#This Row],[field of work]]="health",1,0)</f>
        <v>0</v>
      </c>
      <c r="AM152">
        <f ca="1">IF(Table1[[#This Row],[field of work]]="general work ",1,0)</f>
        <v>1</v>
      </c>
      <c r="AN152">
        <f ca="1">IF(Table1[[#This Row],[field of work]]="agriculture",1,0)</f>
        <v>0</v>
      </c>
      <c r="AO152">
        <f ca="1">IF(Table1[[#This Row],[field of work]]="teaching",1,0)</f>
        <v>0</v>
      </c>
      <c r="AP152">
        <f ca="1">IF(Table1[[#This Row],[field of work]]="IT",1,0)</f>
        <v>0</v>
      </c>
      <c r="AQ152" s="8">
        <f ca="1">IF(Table1[[#This Row],[field of work]]="construction",1,0)</f>
        <v>0</v>
      </c>
      <c r="AS152" s="7"/>
      <c r="AX152" s="8"/>
      <c r="AZ152" s="7"/>
      <c r="BA152" s="8"/>
      <c r="BB152" s="105">
        <f ca="1">Table1[[#This Row],[Cars Value ]]/Table1[[#This Row],[cars]]</f>
        <v>50106.25152136969</v>
      </c>
      <c r="BC152" s="8"/>
      <c r="BD152" s="7">
        <f ca="1">IF(Table1[Values of debts]&gt;$BE$6,1,0)</f>
        <v>1</v>
      </c>
      <c r="BE152" s="8"/>
      <c r="BF152" s="17"/>
      <c r="BG152" s="20">
        <f ca="1">Table1[[#This Row],[mortage left]]/Table1[[#This Row],[value of house]]</f>
        <v>0.3092106444035303</v>
      </c>
      <c r="BH152">
        <f t="shared" ca="1" si="68"/>
        <v>1</v>
      </c>
      <c r="BI152" s="8"/>
      <c r="BJ152" s="17"/>
      <c r="BL152" s="7">
        <f ca="1">IF(Table1[Area]="Alberta",Table1[income],0)</f>
        <v>0</v>
      </c>
      <c r="BM152">
        <f ca="1">IF(Table1[Area]="Quebec",Table1[income],0)</f>
        <v>0</v>
      </c>
      <c r="BN152">
        <f ca="1">IF(Table1[[#This Row],[Area]]="BC",Table1[[#This Row],[income]],0)</f>
        <v>71643</v>
      </c>
      <c r="BO152">
        <f ca="1">IF(Table1[[#This Row],[Area]]="Northwest Ter",Table1[[#This Row],[income]],0)</f>
        <v>0</v>
      </c>
      <c r="BP152">
        <f ca="1">IF(Table1[[#This Row],[Area]]="Newfounland",Table1[[#This Row],[income]],0)</f>
        <v>0</v>
      </c>
      <c r="BQ152">
        <f ca="1">IF(Table1[[#This Row],[Area]]="Manitoba",Table1[[#This Row],[income]],0)</f>
        <v>0</v>
      </c>
      <c r="BR152">
        <f ca="1">IF(Table1[[#This Row],[Area]]="New bruncwick",Table1[[#This Row],[income]],0)</f>
        <v>0</v>
      </c>
      <c r="BS152">
        <f ca="1">IF(Table1[[#This Row],[Area]]="Nunavut",Table1[[#This Row],[income]],0)</f>
        <v>0</v>
      </c>
      <c r="BT152">
        <f ca="1">IF(Table1[[#This Row],[Area]]="Ontario",Table1[[#This Row],[income]],0)</f>
        <v>0</v>
      </c>
      <c r="BU152">
        <f ca="1">IF(Table1[[#This Row],[Area]]="yukon",Table1[[#This Row],[income]],0)</f>
        <v>0</v>
      </c>
      <c r="BV152">
        <f ca="1">IF(Table1[[#This Row],[Area]]="Prince edward Island",Table1[[#This Row],[income]],0)</f>
        <v>0</v>
      </c>
      <c r="BW152">
        <f ca="1">IF(Table1[[#This Row],[Area]]="Saskatchewan",Table1[[#This Row],[income]],0)</f>
        <v>0</v>
      </c>
      <c r="BX152" s="8">
        <f ca="1">IF(Table1[[#This Row],[Area]]="Nova scotia",Table1[[#This Row],[income]],0)</f>
        <v>0</v>
      </c>
      <c r="BZ152" s="7">
        <f ca="1">IF(Table1[field of work]="health",Table1[income],0)</f>
        <v>0</v>
      </c>
      <c r="CA152">
        <f ca="1">IF(Table1[field of work]="agriculture",Table1[income],0)</f>
        <v>0</v>
      </c>
      <c r="CB152">
        <f ca="1">IF(Table1[[#This Row],[field of work]]="teaching",Table1[[#This Row],[income]],0)</f>
        <v>0</v>
      </c>
      <c r="CC152">
        <f ca="1">IF(Table1[[#This Row],[field of work]]="IT",Table1[[#This Row],[income]],0)</f>
        <v>0</v>
      </c>
      <c r="CD152">
        <f ca="1">IF(Table1[[#This Row],[field of work]]="construction",Table1[[#This Row],[income]],0)</f>
        <v>0</v>
      </c>
      <c r="CE152" s="8">
        <f ca="1">IF(Table1[[#This Row],[field of work]]="general work ",Table1[[#This Row],[income]],0)</f>
        <v>71643</v>
      </c>
      <c r="CH152" s="7">
        <f t="shared" ca="1" si="69"/>
        <v>1</v>
      </c>
      <c r="CI152" s="8"/>
      <c r="CK152" s="7">
        <f ca="1">IF(Table1[[#This Row],[Net worth of person ($)]]&gt;$CM$3,Table1[[#This Row],[age]],0)</f>
        <v>28</v>
      </c>
      <c r="CL152" s="8"/>
    </row>
    <row r="153" spans="2:90" x14ac:dyDescent="0.3">
      <c r="B153">
        <f t="shared" ca="1" si="55"/>
        <v>1</v>
      </c>
      <c r="C153" t="str">
        <f t="shared" ca="1" si="56"/>
        <v>men</v>
      </c>
      <c r="D153">
        <f t="shared" ca="1" si="57"/>
        <v>36</v>
      </c>
      <c r="E153">
        <f t="shared" ca="1" si="58"/>
        <v>6</v>
      </c>
      <c r="F153" t="str">
        <f t="shared" ca="1" si="59"/>
        <v>agriculture</v>
      </c>
      <c r="G153">
        <f t="shared" ca="1" si="60"/>
        <v>4</v>
      </c>
      <c r="H153" t="str">
        <f t="shared" ca="1" si="61"/>
        <v>technical</v>
      </c>
      <c r="I153">
        <f t="shared" ca="1" si="62"/>
        <v>2</v>
      </c>
      <c r="J153">
        <f t="shared" ca="1" si="54"/>
        <v>2</v>
      </c>
      <c r="K153">
        <f t="shared" ca="1" si="63"/>
        <v>79639</v>
      </c>
      <c r="L153">
        <f t="shared" ca="1" si="64"/>
        <v>10</v>
      </c>
      <c r="M153" t="str">
        <f t="shared" ca="1" si="65"/>
        <v>Quebec</v>
      </c>
      <c r="N153">
        <f t="shared" ca="1" si="70"/>
        <v>398195</v>
      </c>
      <c r="O153">
        <f t="shared" ca="1" si="66"/>
        <v>313280.51115444372</v>
      </c>
      <c r="P153">
        <f t="shared" ca="1" si="71"/>
        <v>115952.59899378104</v>
      </c>
      <c r="Q153">
        <f t="shared" ca="1" si="67"/>
        <v>49954</v>
      </c>
      <c r="R153">
        <f t="shared" ca="1" si="72"/>
        <v>28214.586602259835</v>
      </c>
      <c r="S153">
        <f t="shared" ca="1" si="73"/>
        <v>90477.713074921892</v>
      </c>
      <c r="T153">
        <f t="shared" ca="1" si="74"/>
        <v>604625.31206870289</v>
      </c>
      <c r="U153">
        <f t="shared" ca="1" si="75"/>
        <v>391449.09775670356</v>
      </c>
      <c r="V153">
        <f t="shared" ca="1" si="76"/>
        <v>213176.21431199933</v>
      </c>
      <c r="X153" s="3">
        <f ca="1">IF(Table1[[#This Row],[gender]]="men",1,0)</f>
        <v>1</v>
      </c>
      <c r="Y153" s="3">
        <f ca="1">IF(Table1[[#This Row],[gender]]="women",1,0)</f>
        <v>0</v>
      </c>
      <c r="Z153" s="3"/>
      <c r="AA153" s="3"/>
      <c r="AB153" s="3"/>
      <c r="AC153" s="3"/>
      <c r="AD153" s="3"/>
      <c r="AE153" s="3"/>
      <c r="AF153" s="3"/>
      <c r="AG153" s="3"/>
      <c r="AH153" s="3"/>
      <c r="AJ153" s="17"/>
      <c r="AL153" s="7">
        <f ca="1">IF(Table1[[#This Row],[field of work]]="health",1,0)</f>
        <v>0</v>
      </c>
      <c r="AM153">
        <f ca="1">IF(Table1[[#This Row],[field of work]]="general work ",1,0)</f>
        <v>0</v>
      </c>
      <c r="AN153">
        <f ca="1">IF(Table1[[#This Row],[field of work]]="agriculture",1,0)</f>
        <v>1</v>
      </c>
      <c r="AO153">
        <f ca="1">IF(Table1[[#This Row],[field of work]]="teaching",1,0)</f>
        <v>0</v>
      </c>
      <c r="AP153">
        <f ca="1">IF(Table1[[#This Row],[field of work]]="IT",1,0)</f>
        <v>0</v>
      </c>
      <c r="AQ153" s="8">
        <f ca="1">IF(Table1[[#This Row],[field of work]]="construction",1,0)</f>
        <v>0</v>
      </c>
      <c r="AS153" s="7"/>
      <c r="AX153" s="8"/>
      <c r="AZ153" s="7"/>
      <c r="BA153" s="8"/>
      <c r="BB153" s="105">
        <f ca="1">Table1[[#This Row],[Cars Value ]]/Table1[[#This Row],[cars]]</f>
        <v>57976.299496890519</v>
      </c>
      <c r="BC153" s="8"/>
      <c r="BD153" s="7">
        <f ca="1">IF(Table1[Values of debts]&gt;$BE$6,1,0)</f>
        <v>1</v>
      </c>
      <c r="BE153" s="8"/>
      <c r="BF153" s="17"/>
      <c r="BG153" s="20">
        <f ca="1">Table1[[#This Row],[mortage left]]/Table1[[#This Row],[value of house]]</f>
        <v>0.78675149400279698</v>
      </c>
      <c r="BH153">
        <f t="shared" ca="1" si="68"/>
        <v>0</v>
      </c>
      <c r="BI153" s="8"/>
      <c r="BJ153" s="17"/>
      <c r="BL153" s="7">
        <f ca="1">IF(Table1[Area]="Alberta",Table1[income],0)</f>
        <v>0</v>
      </c>
      <c r="BM153">
        <f ca="1">IF(Table1[Area]="Quebec",Table1[income],0)</f>
        <v>79639</v>
      </c>
      <c r="BN153">
        <f ca="1">IF(Table1[[#This Row],[Area]]="BC",Table1[[#This Row],[income]],0)</f>
        <v>0</v>
      </c>
      <c r="BO153">
        <f ca="1">IF(Table1[[#This Row],[Area]]="Northwest Ter",Table1[[#This Row],[income]],0)</f>
        <v>0</v>
      </c>
      <c r="BP153">
        <f ca="1">IF(Table1[[#This Row],[Area]]="Newfounland",Table1[[#This Row],[income]],0)</f>
        <v>0</v>
      </c>
      <c r="BQ153">
        <f ca="1">IF(Table1[[#This Row],[Area]]="Manitoba",Table1[[#This Row],[income]],0)</f>
        <v>0</v>
      </c>
      <c r="BR153">
        <f ca="1">IF(Table1[[#This Row],[Area]]="New bruncwick",Table1[[#This Row],[income]],0)</f>
        <v>0</v>
      </c>
      <c r="BS153">
        <f ca="1">IF(Table1[[#This Row],[Area]]="Nunavut",Table1[[#This Row],[income]],0)</f>
        <v>0</v>
      </c>
      <c r="BT153">
        <f ca="1">IF(Table1[[#This Row],[Area]]="Ontario",Table1[[#This Row],[income]],0)</f>
        <v>0</v>
      </c>
      <c r="BU153">
        <f ca="1">IF(Table1[[#This Row],[Area]]="yukon",Table1[[#This Row],[income]],0)</f>
        <v>0</v>
      </c>
      <c r="BV153">
        <f ca="1">IF(Table1[[#This Row],[Area]]="Prince edward Island",Table1[[#This Row],[income]],0)</f>
        <v>0</v>
      </c>
      <c r="BW153">
        <f ca="1">IF(Table1[[#This Row],[Area]]="Saskatchewan",Table1[[#This Row],[income]],0)</f>
        <v>0</v>
      </c>
      <c r="BX153" s="8">
        <f ca="1">IF(Table1[[#This Row],[Area]]="Nova scotia",Table1[[#This Row],[income]],0)</f>
        <v>0</v>
      </c>
      <c r="BZ153" s="7">
        <f ca="1">IF(Table1[field of work]="health",Table1[income],0)</f>
        <v>0</v>
      </c>
      <c r="CA153">
        <f ca="1">IF(Table1[field of work]="agriculture",Table1[income],0)</f>
        <v>79639</v>
      </c>
      <c r="CB153">
        <f ca="1">IF(Table1[[#This Row],[field of work]]="teaching",Table1[[#This Row],[income]],0)</f>
        <v>0</v>
      </c>
      <c r="CC153">
        <f ca="1">IF(Table1[[#This Row],[field of work]]="IT",Table1[[#This Row],[income]],0)</f>
        <v>0</v>
      </c>
      <c r="CD153">
        <f ca="1">IF(Table1[[#This Row],[field of work]]="construction",Table1[[#This Row],[income]],0)</f>
        <v>0</v>
      </c>
      <c r="CE153" s="8">
        <f ca="1">IF(Table1[[#This Row],[field of work]]="general work ",Table1[[#This Row],[income]],0)</f>
        <v>0</v>
      </c>
      <c r="CH153" s="7">
        <f t="shared" ca="1" si="69"/>
        <v>1</v>
      </c>
      <c r="CI153" s="8"/>
      <c r="CK153" s="7">
        <f ca="1">IF(Table1[[#This Row],[Net worth of person ($)]]&gt;$CM$3,Table1[[#This Row],[age]],0)</f>
        <v>36</v>
      </c>
      <c r="CL153" s="8"/>
    </row>
    <row r="154" spans="2:90" x14ac:dyDescent="0.3">
      <c r="B154">
        <f t="shared" ca="1" si="55"/>
        <v>1</v>
      </c>
      <c r="C154" t="str">
        <f t="shared" ca="1" si="56"/>
        <v>men</v>
      </c>
      <c r="D154">
        <f t="shared" ca="1" si="57"/>
        <v>36</v>
      </c>
      <c r="E154">
        <f t="shared" ca="1" si="58"/>
        <v>1</v>
      </c>
      <c r="F154" t="str">
        <f t="shared" ca="1" si="59"/>
        <v>health</v>
      </c>
      <c r="G154">
        <f t="shared" ca="1" si="60"/>
        <v>3</v>
      </c>
      <c r="H154" t="str">
        <f t="shared" ca="1" si="61"/>
        <v>University</v>
      </c>
      <c r="I154">
        <f t="shared" ca="1" si="62"/>
        <v>0</v>
      </c>
      <c r="J154">
        <f t="shared" ca="1" si="54"/>
        <v>1</v>
      </c>
      <c r="K154">
        <f t="shared" ca="1" si="63"/>
        <v>89604</v>
      </c>
      <c r="L154">
        <f t="shared" ca="1" si="64"/>
        <v>9</v>
      </c>
      <c r="M154" t="str">
        <f t="shared" ca="1" si="65"/>
        <v>Ontario</v>
      </c>
      <c r="N154">
        <f t="shared" ca="1" si="70"/>
        <v>358416</v>
      </c>
      <c r="O154">
        <f t="shared" ca="1" si="66"/>
        <v>49253.308937525355</v>
      </c>
      <c r="P154">
        <f t="shared" ca="1" si="71"/>
        <v>58209.918883370257</v>
      </c>
      <c r="Q154">
        <f t="shared" ca="1" si="67"/>
        <v>10543</v>
      </c>
      <c r="R154">
        <f t="shared" ca="1" si="72"/>
        <v>20970.799155639488</v>
      </c>
      <c r="S154">
        <f t="shared" ca="1" si="73"/>
        <v>38890.373468186343</v>
      </c>
      <c r="T154">
        <f t="shared" ca="1" si="74"/>
        <v>455516.29235155659</v>
      </c>
      <c r="U154">
        <f t="shared" ca="1" si="75"/>
        <v>80767.108093164847</v>
      </c>
      <c r="V154">
        <f t="shared" ca="1" si="76"/>
        <v>374749.18425839173</v>
      </c>
      <c r="X154" s="3">
        <f ca="1">IF(Table1[[#This Row],[gender]]="men",1,0)</f>
        <v>1</v>
      </c>
      <c r="Y154" s="3">
        <f ca="1">IF(Table1[[#This Row],[gender]]="women",1,0)</f>
        <v>0</v>
      </c>
      <c r="Z154" s="3"/>
      <c r="AA154" s="3"/>
      <c r="AB154" s="3"/>
      <c r="AC154" s="3"/>
      <c r="AD154" s="3"/>
      <c r="AE154" s="3"/>
      <c r="AF154" s="3"/>
      <c r="AG154" s="3"/>
      <c r="AH154" s="3"/>
      <c r="AJ154" s="17"/>
      <c r="AL154" s="7">
        <f ca="1">IF(Table1[[#This Row],[field of work]]="health",1,0)</f>
        <v>1</v>
      </c>
      <c r="AM154">
        <f ca="1">IF(Table1[[#This Row],[field of work]]="general work ",1,0)</f>
        <v>0</v>
      </c>
      <c r="AN154">
        <f ca="1">IF(Table1[[#This Row],[field of work]]="agriculture",1,0)</f>
        <v>0</v>
      </c>
      <c r="AO154">
        <f ca="1">IF(Table1[[#This Row],[field of work]]="teaching",1,0)</f>
        <v>0</v>
      </c>
      <c r="AP154">
        <f ca="1">IF(Table1[[#This Row],[field of work]]="IT",1,0)</f>
        <v>0</v>
      </c>
      <c r="AQ154" s="8">
        <f ca="1">IF(Table1[[#This Row],[field of work]]="construction",1,0)</f>
        <v>0</v>
      </c>
      <c r="AS154" s="7"/>
      <c r="AX154" s="8"/>
      <c r="AZ154" s="7"/>
      <c r="BA154" s="8"/>
      <c r="BB154" s="105">
        <f ca="1">Table1[[#This Row],[Cars Value ]]/Table1[[#This Row],[cars]]</f>
        <v>58209.918883370257</v>
      </c>
      <c r="BC154" s="8"/>
      <c r="BD154" s="7">
        <f ca="1">IF(Table1[Values of debts]&gt;$BE$6,1,0)</f>
        <v>0</v>
      </c>
      <c r="BE154" s="8"/>
      <c r="BF154" s="17"/>
      <c r="BG154" s="20">
        <f ca="1">Table1[[#This Row],[mortage left]]/Table1[[#This Row],[value of house]]</f>
        <v>0.13741939237513212</v>
      </c>
      <c r="BH154">
        <f t="shared" ca="1" si="68"/>
        <v>1</v>
      </c>
      <c r="BI154" s="8"/>
      <c r="BJ154" s="17"/>
      <c r="BL154" s="7">
        <f ca="1">IF(Table1[Area]="Alberta",Table1[income],0)</f>
        <v>0</v>
      </c>
      <c r="BM154">
        <f ca="1">IF(Table1[Area]="Quebec",Table1[income],0)</f>
        <v>0</v>
      </c>
      <c r="BN154">
        <f ca="1">IF(Table1[[#This Row],[Area]]="BC",Table1[[#This Row],[income]],0)</f>
        <v>0</v>
      </c>
      <c r="BO154">
        <f ca="1">IF(Table1[[#This Row],[Area]]="Northwest Ter",Table1[[#This Row],[income]],0)</f>
        <v>0</v>
      </c>
      <c r="BP154">
        <f ca="1">IF(Table1[[#This Row],[Area]]="Newfounland",Table1[[#This Row],[income]],0)</f>
        <v>0</v>
      </c>
      <c r="BQ154">
        <f ca="1">IF(Table1[[#This Row],[Area]]="Manitoba",Table1[[#This Row],[income]],0)</f>
        <v>0</v>
      </c>
      <c r="BR154">
        <f ca="1">IF(Table1[[#This Row],[Area]]="New bruncwick",Table1[[#This Row],[income]],0)</f>
        <v>0</v>
      </c>
      <c r="BS154">
        <f ca="1">IF(Table1[[#This Row],[Area]]="Nunavut",Table1[[#This Row],[income]],0)</f>
        <v>0</v>
      </c>
      <c r="BT154">
        <f ca="1">IF(Table1[[#This Row],[Area]]="Ontario",Table1[[#This Row],[income]],0)</f>
        <v>89604</v>
      </c>
      <c r="BU154">
        <f ca="1">IF(Table1[[#This Row],[Area]]="yukon",Table1[[#This Row],[income]],0)</f>
        <v>0</v>
      </c>
      <c r="BV154">
        <f ca="1">IF(Table1[[#This Row],[Area]]="Prince edward Island",Table1[[#This Row],[income]],0)</f>
        <v>0</v>
      </c>
      <c r="BW154">
        <f ca="1">IF(Table1[[#This Row],[Area]]="Saskatchewan",Table1[[#This Row],[income]],0)</f>
        <v>0</v>
      </c>
      <c r="BX154" s="8">
        <f ca="1">IF(Table1[[#This Row],[Area]]="Nova scotia",Table1[[#This Row],[income]],0)</f>
        <v>0</v>
      </c>
      <c r="BZ154" s="7">
        <f ca="1">IF(Table1[field of work]="health",Table1[income],0)</f>
        <v>89604</v>
      </c>
      <c r="CA154">
        <f ca="1">IF(Table1[field of work]="agriculture",Table1[income],0)</f>
        <v>0</v>
      </c>
      <c r="CB154">
        <f ca="1">IF(Table1[[#This Row],[field of work]]="teaching",Table1[[#This Row],[income]],0)</f>
        <v>0</v>
      </c>
      <c r="CC154">
        <f ca="1">IF(Table1[[#This Row],[field of work]]="IT",Table1[[#This Row],[income]],0)</f>
        <v>0</v>
      </c>
      <c r="CD154">
        <f ca="1">IF(Table1[[#This Row],[field of work]]="construction",Table1[[#This Row],[income]],0)</f>
        <v>0</v>
      </c>
      <c r="CE154" s="8">
        <f ca="1">IF(Table1[[#This Row],[field of work]]="general work ",Table1[[#This Row],[income]],0)</f>
        <v>0</v>
      </c>
      <c r="CH154" s="7">
        <f t="shared" ca="1" si="69"/>
        <v>0</v>
      </c>
      <c r="CI154" s="8"/>
      <c r="CK154" s="7">
        <f ca="1">IF(Table1[[#This Row],[Net worth of person ($)]]&gt;$CM$3,Table1[[#This Row],[age]],0)</f>
        <v>36</v>
      </c>
      <c r="CL154" s="8"/>
    </row>
    <row r="155" spans="2:90" x14ac:dyDescent="0.3">
      <c r="B155">
        <f t="shared" ca="1" si="55"/>
        <v>2</v>
      </c>
      <c r="C155" t="str">
        <f t="shared" ca="1" si="56"/>
        <v>women</v>
      </c>
      <c r="D155">
        <f t="shared" ca="1" si="57"/>
        <v>37</v>
      </c>
      <c r="E155">
        <f t="shared" ca="1" si="58"/>
        <v>1</v>
      </c>
      <c r="F155" t="str">
        <f t="shared" ca="1" si="59"/>
        <v>health</v>
      </c>
      <c r="G155">
        <f t="shared" ca="1" si="60"/>
        <v>4</v>
      </c>
      <c r="H155" t="str">
        <f t="shared" ca="1" si="61"/>
        <v>technical</v>
      </c>
      <c r="I155">
        <f t="shared" ca="1" si="62"/>
        <v>3</v>
      </c>
      <c r="J155">
        <f t="shared" ca="1" si="54"/>
        <v>1</v>
      </c>
      <c r="K155">
        <f t="shared" ca="1" si="63"/>
        <v>47763</v>
      </c>
      <c r="L155">
        <f t="shared" ca="1" si="64"/>
        <v>14</v>
      </c>
      <c r="M155" t="str">
        <f t="shared" ca="1" si="65"/>
        <v>Prince edward island</v>
      </c>
      <c r="N155">
        <f t="shared" ca="1" si="70"/>
        <v>286578</v>
      </c>
      <c r="O155">
        <f t="shared" ca="1" si="66"/>
        <v>280879.00515299587</v>
      </c>
      <c r="P155">
        <f t="shared" ca="1" si="71"/>
        <v>29760.006197192535</v>
      </c>
      <c r="Q155">
        <f t="shared" ca="1" si="67"/>
        <v>11568</v>
      </c>
      <c r="R155">
        <f t="shared" ca="1" si="72"/>
        <v>81427.462680109777</v>
      </c>
      <c r="S155">
        <f t="shared" ca="1" si="73"/>
        <v>37474.508801224256</v>
      </c>
      <c r="T155">
        <f t="shared" ca="1" si="74"/>
        <v>353812.51499841677</v>
      </c>
      <c r="U155">
        <f t="shared" ca="1" si="75"/>
        <v>373874.46783310565</v>
      </c>
      <c r="V155">
        <f t="shared" ca="1" si="76"/>
        <v>-20061.952834688884</v>
      </c>
      <c r="X155" s="3">
        <f ca="1">IF(Table1[[#This Row],[gender]]="men",1,0)</f>
        <v>0</v>
      </c>
      <c r="Y155" s="3">
        <f ca="1">IF(Table1[[#This Row],[gender]]="women",1,0)</f>
        <v>1</v>
      </c>
      <c r="Z155" s="3"/>
      <c r="AA155" s="3"/>
      <c r="AB155" s="3"/>
      <c r="AC155" s="3"/>
      <c r="AD155" s="3"/>
      <c r="AE155" s="3"/>
      <c r="AF155" s="3"/>
      <c r="AG155" s="3"/>
      <c r="AH155" s="3"/>
      <c r="AJ155" s="17"/>
      <c r="AL155" s="7">
        <f ca="1">IF(Table1[[#This Row],[field of work]]="health",1,0)</f>
        <v>1</v>
      </c>
      <c r="AM155">
        <f ca="1">IF(Table1[[#This Row],[field of work]]="general work ",1,0)</f>
        <v>0</v>
      </c>
      <c r="AN155">
        <f ca="1">IF(Table1[[#This Row],[field of work]]="agriculture",1,0)</f>
        <v>0</v>
      </c>
      <c r="AO155">
        <f ca="1">IF(Table1[[#This Row],[field of work]]="teaching",1,0)</f>
        <v>0</v>
      </c>
      <c r="AP155">
        <f ca="1">IF(Table1[[#This Row],[field of work]]="IT",1,0)</f>
        <v>0</v>
      </c>
      <c r="AQ155" s="8">
        <f ca="1">IF(Table1[[#This Row],[field of work]]="construction",1,0)</f>
        <v>0</v>
      </c>
      <c r="AS155" s="7"/>
      <c r="AX155" s="8"/>
      <c r="AZ155" s="7"/>
      <c r="BA155" s="8"/>
      <c r="BB155" s="105">
        <f ca="1">Table1[[#This Row],[Cars Value ]]/Table1[[#This Row],[cars]]</f>
        <v>29760.006197192535</v>
      </c>
      <c r="BC155" s="8"/>
      <c r="BD155" s="7">
        <f ca="1">IF(Table1[Values of debts]&gt;$BE$6,1,0)</f>
        <v>1</v>
      </c>
      <c r="BE155" s="8"/>
      <c r="BF155" s="17"/>
      <c r="BG155" s="20">
        <f ca="1">Table1[[#This Row],[mortage left]]/Table1[[#This Row],[value of house]]</f>
        <v>0.98011363451833666</v>
      </c>
      <c r="BH155">
        <f t="shared" ca="1" si="68"/>
        <v>0</v>
      </c>
      <c r="BI155" s="8"/>
      <c r="BJ155" s="17"/>
      <c r="BL155" s="7">
        <f ca="1">IF(Table1[Area]="Alberta",Table1[income],0)</f>
        <v>0</v>
      </c>
      <c r="BM155">
        <f ca="1">IF(Table1[Area]="Quebec",Table1[income],0)</f>
        <v>0</v>
      </c>
      <c r="BN155">
        <f ca="1">IF(Table1[[#This Row],[Area]]="BC",Table1[[#This Row],[income]],0)</f>
        <v>0</v>
      </c>
      <c r="BO155">
        <f ca="1">IF(Table1[[#This Row],[Area]]="Northwest Ter",Table1[[#This Row],[income]],0)</f>
        <v>0</v>
      </c>
      <c r="BP155">
        <f ca="1">IF(Table1[[#This Row],[Area]]="Newfounland",Table1[[#This Row],[income]],0)</f>
        <v>0</v>
      </c>
      <c r="BQ155">
        <f ca="1">IF(Table1[[#This Row],[Area]]="Manitoba",Table1[[#This Row],[income]],0)</f>
        <v>0</v>
      </c>
      <c r="BR155">
        <f ca="1">IF(Table1[[#This Row],[Area]]="New bruncwick",Table1[[#This Row],[income]],0)</f>
        <v>0</v>
      </c>
      <c r="BS155">
        <f ca="1">IF(Table1[[#This Row],[Area]]="Nunavut",Table1[[#This Row],[income]],0)</f>
        <v>0</v>
      </c>
      <c r="BT155">
        <f ca="1">IF(Table1[[#This Row],[Area]]="Ontario",Table1[[#This Row],[income]],0)</f>
        <v>0</v>
      </c>
      <c r="BU155">
        <f ca="1">IF(Table1[[#This Row],[Area]]="yukon",Table1[[#This Row],[income]],0)</f>
        <v>0</v>
      </c>
      <c r="BV155">
        <f ca="1">IF(Table1[[#This Row],[Area]]="Prince edward Island",Table1[[#This Row],[income]],0)</f>
        <v>47763</v>
      </c>
      <c r="BW155">
        <f ca="1">IF(Table1[[#This Row],[Area]]="Saskatchewan",Table1[[#This Row],[income]],0)</f>
        <v>0</v>
      </c>
      <c r="BX155" s="8">
        <f ca="1">IF(Table1[[#This Row],[Area]]="Nova scotia",Table1[[#This Row],[income]],0)</f>
        <v>0</v>
      </c>
      <c r="BZ155" s="7">
        <f ca="1">IF(Table1[field of work]="health",Table1[income],0)</f>
        <v>47763</v>
      </c>
      <c r="CA155">
        <f ca="1">IF(Table1[field of work]="agriculture",Table1[income],0)</f>
        <v>0</v>
      </c>
      <c r="CB155">
        <f ca="1">IF(Table1[[#This Row],[field of work]]="teaching",Table1[[#This Row],[income]],0)</f>
        <v>0</v>
      </c>
      <c r="CC155">
        <f ca="1">IF(Table1[[#This Row],[field of work]]="IT",Table1[[#This Row],[income]],0)</f>
        <v>0</v>
      </c>
      <c r="CD155">
        <f ca="1">IF(Table1[[#This Row],[field of work]]="construction",Table1[[#This Row],[income]],0)</f>
        <v>0</v>
      </c>
      <c r="CE155" s="8">
        <f ca="1">IF(Table1[[#This Row],[field of work]]="general work ",Table1[[#This Row],[income]],0)</f>
        <v>0</v>
      </c>
      <c r="CH155" s="7">
        <f t="shared" ca="1" si="69"/>
        <v>1</v>
      </c>
      <c r="CI155" s="8"/>
      <c r="CK155" s="7">
        <f ca="1">IF(Table1[[#This Row],[Net worth of person ($)]]&gt;$CM$3,Table1[[#This Row],[age]],0)</f>
        <v>0</v>
      </c>
      <c r="CL155" s="8"/>
    </row>
    <row r="156" spans="2:90" x14ac:dyDescent="0.3">
      <c r="B156">
        <f t="shared" ca="1" si="55"/>
        <v>1</v>
      </c>
      <c r="C156" t="str">
        <f t="shared" ca="1" si="56"/>
        <v>men</v>
      </c>
      <c r="D156">
        <f t="shared" ca="1" si="57"/>
        <v>33</v>
      </c>
      <c r="E156">
        <f t="shared" ca="1" si="58"/>
        <v>4</v>
      </c>
      <c r="F156" t="str">
        <f t="shared" ca="1" si="59"/>
        <v>IT</v>
      </c>
      <c r="G156">
        <f t="shared" ca="1" si="60"/>
        <v>4</v>
      </c>
      <c r="H156" t="str">
        <f t="shared" ca="1" si="61"/>
        <v>technical</v>
      </c>
      <c r="I156">
        <f t="shared" ca="1" si="62"/>
        <v>1</v>
      </c>
      <c r="J156">
        <f t="shared" ca="1" si="54"/>
        <v>1</v>
      </c>
      <c r="K156">
        <f t="shared" ca="1" si="63"/>
        <v>72746</v>
      </c>
      <c r="L156">
        <f t="shared" ca="1" si="64"/>
        <v>10</v>
      </c>
      <c r="M156" t="str">
        <f t="shared" ca="1" si="65"/>
        <v>Quebec</v>
      </c>
      <c r="N156">
        <f t="shared" ca="1" si="70"/>
        <v>436476</v>
      </c>
      <c r="O156">
        <f t="shared" ca="1" si="66"/>
        <v>402188.51499290986</v>
      </c>
      <c r="P156">
        <f t="shared" ca="1" si="71"/>
        <v>63172.164650061139</v>
      </c>
      <c r="Q156">
        <f t="shared" ca="1" si="67"/>
        <v>55265</v>
      </c>
      <c r="R156">
        <f t="shared" ca="1" si="72"/>
        <v>68222.836834832546</v>
      </c>
      <c r="S156">
        <f t="shared" ca="1" si="73"/>
        <v>77081.008306206451</v>
      </c>
      <c r="T156">
        <f t="shared" ca="1" si="74"/>
        <v>576729.1729562676</v>
      </c>
      <c r="U156">
        <f t="shared" ca="1" si="75"/>
        <v>525676.35182774242</v>
      </c>
      <c r="V156">
        <f t="shared" ca="1" si="76"/>
        <v>51052.821128525189</v>
      </c>
      <c r="X156" s="3">
        <f ca="1">IF(Table1[[#This Row],[gender]]="men",1,0)</f>
        <v>1</v>
      </c>
      <c r="Y156" s="3">
        <f ca="1">IF(Table1[[#This Row],[gender]]="women",1,0)</f>
        <v>0</v>
      </c>
      <c r="Z156" s="3"/>
      <c r="AA156" s="3"/>
      <c r="AB156" s="3"/>
      <c r="AC156" s="3"/>
      <c r="AD156" s="3"/>
      <c r="AE156" s="3"/>
      <c r="AF156" s="3"/>
      <c r="AG156" s="3"/>
      <c r="AH156" s="3"/>
      <c r="AJ156" s="17"/>
      <c r="AL156" s="7">
        <f ca="1">IF(Table1[[#This Row],[field of work]]="health",1,0)</f>
        <v>0</v>
      </c>
      <c r="AM156">
        <f ca="1">IF(Table1[[#This Row],[field of work]]="general work ",1,0)</f>
        <v>0</v>
      </c>
      <c r="AN156">
        <f ca="1">IF(Table1[[#This Row],[field of work]]="agriculture",1,0)</f>
        <v>0</v>
      </c>
      <c r="AO156">
        <f ca="1">IF(Table1[[#This Row],[field of work]]="teaching",1,0)</f>
        <v>0</v>
      </c>
      <c r="AP156">
        <f ca="1">IF(Table1[[#This Row],[field of work]]="IT",1,0)</f>
        <v>1</v>
      </c>
      <c r="AQ156" s="8">
        <f ca="1">IF(Table1[[#This Row],[field of work]]="construction",1,0)</f>
        <v>0</v>
      </c>
      <c r="AS156" s="7"/>
      <c r="AX156" s="8"/>
      <c r="AZ156" s="7"/>
      <c r="BA156" s="8"/>
      <c r="BB156" s="105">
        <f ca="1">Table1[[#This Row],[Cars Value ]]/Table1[[#This Row],[cars]]</f>
        <v>63172.164650061139</v>
      </c>
      <c r="BC156" s="8"/>
      <c r="BD156" s="7">
        <f ca="1">IF(Table1[Values of debts]&gt;$BE$6,1,0)</f>
        <v>1</v>
      </c>
      <c r="BE156" s="8"/>
      <c r="BF156" s="17"/>
      <c r="BG156" s="20">
        <f ca="1">Table1[[#This Row],[mortage left]]/Table1[[#This Row],[value of house]]</f>
        <v>0.92144474150448097</v>
      </c>
      <c r="BH156">
        <f t="shared" ca="1" si="68"/>
        <v>0</v>
      </c>
      <c r="BI156" s="8"/>
      <c r="BJ156" s="17"/>
      <c r="BL156" s="7">
        <f ca="1">IF(Table1[Area]="Alberta",Table1[income],0)</f>
        <v>0</v>
      </c>
      <c r="BM156">
        <f ca="1">IF(Table1[Area]="Quebec",Table1[income],0)</f>
        <v>72746</v>
      </c>
      <c r="BN156">
        <f ca="1">IF(Table1[[#This Row],[Area]]="BC",Table1[[#This Row],[income]],0)</f>
        <v>0</v>
      </c>
      <c r="BO156">
        <f ca="1">IF(Table1[[#This Row],[Area]]="Northwest Ter",Table1[[#This Row],[income]],0)</f>
        <v>0</v>
      </c>
      <c r="BP156">
        <f ca="1">IF(Table1[[#This Row],[Area]]="Newfounland",Table1[[#This Row],[income]],0)</f>
        <v>0</v>
      </c>
      <c r="BQ156">
        <f ca="1">IF(Table1[[#This Row],[Area]]="Manitoba",Table1[[#This Row],[income]],0)</f>
        <v>0</v>
      </c>
      <c r="BR156">
        <f ca="1">IF(Table1[[#This Row],[Area]]="New bruncwick",Table1[[#This Row],[income]],0)</f>
        <v>0</v>
      </c>
      <c r="BS156">
        <f ca="1">IF(Table1[[#This Row],[Area]]="Nunavut",Table1[[#This Row],[income]],0)</f>
        <v>0</v>
      </c>
      <c r="BT156">
        <f ca="1">IF(Table1[[#This Row],[Area]]="Ontario",Table1[[#This Row],[income]],0)</f>
        <v>0</v>
      </c>
      <c r="BU156">
        <f ca="1">IF(Table1[[#This Row],[Area]]="yukon",Table1[[#This Row],[income]],0)</f>
        <v>0</v>
      </c>
      <c r="BV156">
        <f ca="1">IF(Table1[[#This Row],[Area]]="Prince edward Island",Table1[[#This Row],[income]],0)</f>
        <v>0</v>
      </c>
      <c r="BW156">
        <f ca="1">IF(Table1[[#This Row],[Area]]="Saskatchewan",Table1[[#This Row],[income]],0)</f>
        <v>0</v>
      </c>
      <c r="BX156" s="8">
        <f ca="1">IF(Table1[[#This Row],[Area]]="Nova scotia",Table1[[#This Row],[income]],0)</f>
        <v>0</v>
      </c>
      <c r="BZ156" s="7">
        <f ca="1">IF(Table1[field of work]="health",Table1[income],0)</f>
        <v>0</v>
      </c>
      <c r="CA156">
        <f ca="1">IF(Table1[field of work]="agriculture",Table1[income],0)</f>
        <v>0</v>
      </c>
      <c r="CB156">
        <f ca="1">IF(Table1[[#This Row],[field of work]]="teaching",Table1[[#This Row],[income]],0)</f>
        <v>0</v>
      </c>
      <c r="CC156">
        <f ca="1">IF(Table1[[#This Row],[field of work]]="IT",Table1[[#This Row],[income]],0)</f>
        <v>72746</v>
      </c>
      <c r="CD156">
        <f ca="1">IF(Table1[[#This Row],[field of work]]="construction",Table1[[#This Row],[income]],0)</f>
        <v>0</v>
      </c>
      <c r="CE156" s="8">
        <f ca="1">IF(Table1[[#This Row],[field of work]]="general work ",Table1[[#This Row],[income]],0)</f>
        <v>0</v>
      </c>
      <c r="CH156" s="7">
        <f t="shared" ca="1" si="69"/>
        <v>1</v>
      </c>
      <c r="CI156" s="8"/>
      <c r="CK156" s="7">
        <f ca="1">IF(Table1[[#This Row],[Net worth of person ($)]]&gt;$CM$3,Table1[[#This Row],[age]],0)</f>
        <v>33</v>
      </c>
      <c r="CL156" s="8"/>
    </row>
    <row r="157" spans="2:90" x14ac:dyDescent="0.3">
      <c r="B157">
        <f t="shared" ca="1" si="55"/>
        <v>1</v>
      </c>
      <c r="C157" t="str">
        <f t="shared" ca="1" si="56"/>
        <v>men</v>
      </c>
      <c r="D157">
        <f t="shared" ca="1" si="57"/>
        <v>40</v>
      </c>
      <c r="E157">
        <f t="shared" ca="1" si="58"/>
        <v>1</v>
      </c>
      <c r="F157" t="str">
        <f t="shared" ca="1" si="59"/>
        <v>health</v>
      </c>
      <c r="G157">
        <f t="shared" ca="1" si="60"/>
        <v>1</v>
      </c>
      <c r="H157" t="str">
        <f t="shared" ca="1" si="61"/>
        <v>highschool</v>
      </c>
      <c r="I157">
        <f t="shared" ca="1" si="62"/>
        <v>3</v>
      </c>
      <c r="J157">
        <f t="shared" ca="1" si="54"/>
        <v>2</v>
      </c>
      <c r="K157">
        <f t="shared" ca="1" si="63"/>
        <v>71438</v>
      </c>
      <c r="L157">
        <f t="shared" ca="1" si="64"/>
        <v>6</v>
      </c>
      <c r="M157" t="str">
        <f t="shared" ca="1" si="65"/>
        <v>Saskatchewan</v>
      </c>
      <c r="N157">
        <f t="shared" ca="1" si="70"/>
        <v>214314</v>
      </c>
      <c r="O157">
        <f t="shared" ca="1" si="66"/>
        <v>154707.33805687411</v>
      </c>
      <c r="P157">
        <f t="shared" ca="1" si="71"/>
        <v>23357.876830043071</v>
      </c>
      <c r="Q157">
        <f t="shared" ca="1" si="67"/>
        <v>986</v>
      </c>
      <c r="R157">
        <f t="shared" ca="1" si="72"/>
        <v>92866.994965820268</v>
      </c>
      <c r="S157">
        <f t="shared" ca="1" si="73"/>
        <v>79892.713659100409</v>
      </c>
      <c r="T157">
        <f t="shared" ca="1" si="74"/>
        <v>317564.59048914351</v>
      </c>
      <c r="U157">
        <f t="shared" ca="1" si="75"/>
        <v>248560.33302269439</v>
      </c>
      <c r="V157">
        <f t="shared" ca="1" si="76"/>
        <v>69004.257466449111</v>
      </c>
      <c r="X157" s="3">
        <f ca="1">IF(Table1[[#This Row],[gender]]="men",1,0)</f>
        <v>1</v>
      </c>
      <c r="Y157" s="3">
        <f ca="1">IF(Table1[[#This Row],[gender]]="women",1,0)</f>
        <v>0</v>
      </c>
      <c r="Z157" s="3"/>
      <c r="AA157" s="3"/>
      <c r="AB157" s="3"/>
      <c r="AC157" s="3"/>
      <c r="AD157" s="3"/>
      <c r="AE157" s="3"/>
      <c r="AF157" s="3"/>
      <c r="AG157" s="3"/>
      <c r="AH157" s="3"/>
      <c r="AJ157" s="17"/>
      <c r="AL157" s="7">
        <f ca="1">IF(Table1[[#This Row],[field of work]]="health",1,0)</f>
        <v>1</v>
      </c>
      <c r="AM157">
        <f ca="1">IF(Table1[[#This Row],[field of work]]="general work ",1,0)</f>
        <v>0</v>
      </c>
      <c r="AN157">
        <f ca="1">IF(Table1[[#This Row],[field of work]]="agriculture",1,0)</f>
        <v>0</v>
      </c>
      <c r="AO157">
        <f ca="1">IF(Table1[[#This Row],[field of work]]="teaching",1,0)</f>
        <v>0</v>
      </c>
      <c r="AP157">
        <f ca="1">IF(Table1[[#This Row],[field of work]]="IT",1,0)</f>
        <v>0</v>
      </c>
      <c r="AQ157" s="8">
        <f ca="1">IF(Table1[[#This Row],[field of work]]="construction",1,0)</f>
        <v>0</v>
      </c>
      <c r="AS157" s="7"/>
      <c r="AX157" s="8"/>
      <c r="AZ157" s="7"/>
      <c r="BA157" s="8"/>
      <c r="BB157" s="105">
        <f ca="1">Table1[[#This Row],[Cars Value ]]/Table1[[#This Row],[cars]]</f>
        <v>11678.938415021536</v>
      </c>
      <c r="BC157" s="8"/>
      <c r="BD157" s="7">
        <f ca="1">IF(Table1[Values of debts]&gt;$BE$6,1,0)</f>
        <v>1</v>
      </c>
      <c r="BE157" s="8"/>
      <c r="BF157" s="17"/>
      <c r="BG157" s="20">
        <f ca="1">Table1[[#This Row],[mortage left]]/Table1[[#This Row],[value of house]]</f>
        <v>0.72187229045640566</v>
      </c>
      <c r="BH157">
        <f t="shared" ca="1" si="68"/>
        <v>0</v>
      </c>
      <c r="BI157" s="8"/>
      <c r="BJ157" s="17"/>
      <c r="BL157" s="7">
        <f ca="1">IF(Table1[Area]="Alberta",Table1[income],0)</f>
        <v>0</v>
      </c>
      <c r="BM157">
        <f ca="1">IF(Table1[Area]="Quebec",Table1[income],0)</f>
        <v>0</v>
      </c>
      <c r="BN157">
        <f ca="1">IF(Table1[[#This Row],[Area]]="BC",Table1[[#This Row],[income]],0)</f>
        <v>0</v>
      </c>
      <c r="BO157">
        <f ca="1">IF(Table1[[#This Row],[Area]]="Northwest Ter",Table1[[#This Row],[income]],0)</f>
        <v>0</v>
      </c>
      <c r="BP157">
        <f ca="1">IF(Table1[[#This Row],[Area]]="Newfounland",Table1[[#This Row],[income]],0)</f>
        <v>0</v>
      </c>
      <c r="BQ157">
        <f ca="1">IF(Table1[[#This Row],[Area]]="Manitoba",Table1[[#This Row],[income]],0)</f>
        <v>0</v>
      </c>
      <c r="BR157">
        <f ca="1">IF(Table1[[#This Row],[Area]]="New bruncwick",Table1[[#This Row],[income]],0)</f>
        <v>0</v>
      </c>
      <c r="BS157">
        <f ca="1">IF(Table1[[#This Row],[Area]]="Nunavut",Table1[[#This Row],[income]],0)</f>
        <v>0</v>
      </c>
      <c r="BT157">
        <f ca="1">IF(Table1[[#This Row],[Area]]="Ontario",Table1[[#This Row],[income]],0)</f>
        <v>0</v>
      </c>
      <c r="BU157">
        <f ca="1">IF(Table1[[#This Row],[Area]]="yukon",Table1[[#This Row],[income]],0)</f>
        <v>0</v>
      </c>
      <c r="BV157">
        <f ca="1">IF(Table1[[#This Row],[Area]]="Prince edward Island",Table1[[#This Row],[income]],0)</f>
        <v>0</v>
      </c>
      <c r="BW157">
        <f ca="1">IF(Table1[[#This Row],[Area]]="Saskatchewan",Table1[[#This Row],[income]],0)</f>
        <v>71438</v>
      </c>
      <c r="BX157" s="8">
        <f ca="1">IF(Table1[[#This Row],[Area]]="Nova scotia",Table1[[#This Row],[income]],0)</f>
        <v>0</v>
      </c>
      <c r="BZ157" s="7">
        <f ca="1">IF(Table1[field of work]="health",Table1[income],0)</f>
        <v>71438</v>
      </c>
      <c r="CA157">
        <f ca="1">IF(Table1[field of work]="agriculture",Table1[income],0)</f>
        <v>0</v>
      </c>
      <c r="CB157">
        <f ca="1">IF(Table1[[#This Row],[field of work]]="teaching",Table1[[#This Row],[income]],0)</f>
        <v>0</v>
      </c>
      <c r="CC157">
        <f ca="1">IF(Table1[[#This Row],[field of work]]="IT",Table1[[#This Row],[income]],0)</f>
        <v>0</v>
      </c>
      <c r="CD157">
        <f ca="1">IF(Table1[[#This Row],[field of work]]="construction",Table1[[#This Row],[income]],0)</f>
        <v>0</v>
      </c>
      <c r="CE157" s="8">
        <f ca="1">IF(Table1[[#This Row],[field of work]]="general work ",Table1[[#This Row],[income]],0)</f>
        <v>0</v>
      </c>
      <c r="CH157" s="7">
        <f t="shared" ca="1" si="69"/>
        <v>1</v>
      </c>
      <c r="CI157" s="8"/>
      <c r="CK157" s="7">
        <f ca="1">IF(Table1[[#This Row],[Net worth of person ($)]]&gt;$CM$3,Table1[[#This Row],[age]],0)</f>
        <v>40</v>
      </c>
      <c r="CL157" s="8"/>
    </row>
    <row r="158" spans="2:90" x14ac:dyDescent="0.3">
      <c r="B158">
        <f t="shared" ca="1" si="55"/>
        <v>2</v>
      </c>
      <c r="C158" t="str">
        <f t="shared" ca="1" si="56"/>
        <v>women</v>
      </c>
      <c r="D158">
        <f t="shared" ca="1" si="57"/>
        <v>43</v>
      </c>
      <c r="E158">
        <f t="shared" ca="1" si="58"/>
        <v>3</v>
      </c>
      <c r="F158" t="str">
        <f t="shared" ca="1" si="59"/>
        <v>teaching</v>
      </c>
      <c r="G158">
        <f t="shared" ca="1" si="60"/>
        <v>4</v>
      </c>
      <c r="H158" t="str">
        <f t="shared" ca="1" si="61"/>
        <v>technical</v>
      </c>
      <c r="I158">
        <f t="shared" ca="1" si="62"/>
        <v>2</v>
      </c>
      <c r="J158">
        <f t="shared" ca="1" si="54"/>
        <v>2</v>
      </c>
      <c r="K158">
        <f t="shared" ca="1" si="63"/>
        <v>27149</v>
      </c>
      <c r="L158">
        <f t="shared" ca="1" si="64"/>
        <v>11</v>
      </c>
      <c r="M158" t="str">
        <f t="shared" ca="1" si="65"/>
        <v>Newfounland</v>
      </c>
      <c r="N158">
        <f t="shared" ca="1" si="70"/>
        <v>162894</v>
      </c>
      <c r="O158">
        <f t="shared" ca="1" si="66"/>
        <v>81632.029315921449</v>
      </c>
      <c r="P158">
        <f t="shared" ca="1" si="71"/>
        <v>19382.529831937059</v>
      </c>
      <c r="Q158">
        <f t="shared" ca="1" si="67"/>
        <v>5471</v>
      </c>
      <c r="R158">
        <f t="shared" ca="1" si="72"/>
        <v>50352.181774225704</v>
      </c>
      <c r="S158">
        <f t="shared" ca="1" si="73"/>
        <v>19979.551388102624</v>
      </c>
      <c r="T158">
        <f t="shared" ca="1" si="74"/>
        <v>202256.08122003966</v>
      </c>
      <c r="U158">
        <f t="shared" ca="1" si="75"/>
        <v>137455.21109014715</v>
      </c>
      <c r="V158">
        <f t="shared" ca="1" si="76"/>
        <v>64800.870129892515</v>
      </c>
      <c r="X158" s="3">
        <f ca="1">IF(Table1[[#This Row],[gender]]="men",1,0)</f>
        <v>0</v>
      </c>
      <c r="Y158" s="3">
        <f ca="1">IF(Table1[[#This Row],[gender]]="women",1,0)</f>
        <v>1</v>
      </c>
      <c r="Z158" s="3"/>
      <c r="AA158" s="3"/>
      <c r="AB158" s="3"/>
      <c r="AC158" s="3"/>
      <c r="AD158" s="3"/>
      <c r="AE158" s="3"/>
      <c r="AF158" s="3"/>
      <c r="AG158" s="3"/>
      <c r="AH158" s="3"/>
      <c r="AJ158" s="17"/>
      <c r="AL158" s="7">
        <f ca="1">IF(Table1[[#This Row],[field of work]]="health",1,0)</f>
        <v>0</v>
      </c>
      <c r="AM158">
        <f ca="1">IF(Table1[[#This Row],[field of work]]="general work ",1,0)</f>
        <v>0</v>
      </c>
      <c r="AN158">
        <f ca="1">IF(Table1[[#This Row],[field of work]]="agriculture",1,0)</f>
        <v>0</v>
      </c>
      <c r="AO158">
        <f ca="1">IF(Table1[[#This Row],[field of work]]="teaching",1,0)</f>
        <v>1</v>
      </c>
      <c r="AP158">
        <f ca="1">IF(Table1[[#This Row],[field of work]]="IT",1,0)</f>
        <v>0</v>
      </c>
      <c r="AQ158" s="8">
        <f ca="1">IF(Table1[[#This Row],[field of work]]="construction",1,0)</f>
        <v>0</v>
      </c>
      <c r="AS158" s="7"/>
      <c r="AX158" s="8"/>
      <c r="AZ158" s="7"/>
      <c r="BA158" s="8"/>
      <c r="BB158" s="105">
        <f ca="1">Table1[[#This Row],[Cars Value ]]/Table1[[#This Row],[cars]]</f>
        <v>9691.2649159685297</v>
      </c>
      <c r="BC158" s="8"/>
      <c r="BD158" s="7">
        <f ca="1">IF(Table1[Values of debts]&gt;$BE$6,1,0)</f>
        <v>1</v>
      </c>
      <c r="BE158" s="8"/>
      <c r="BF158" s="17"/>
      <c r="BG158" s="20">
        <f ca="1">Table1[[#This Row],[mortage left]]/Table1[[#This Row],[value of house]]</f>
        <v>0.50113588785296848</v>
      </c>
      <c r="BH158">
        <f t="shared" ca="1" si="68"/>
        <v>0</v>
      </c>
      <c r="BI158" s="8"/>
      <c r="BJ158" s="17"/>
      <c r="BL158" s="7">
        <f ca="1">IF(Table1[Area]="Alberta",Table1[income],0)</f>
        <v>0</v>
      </c>
      <c r="BM158">
        <f ca="1">IF(Table1[Area]="Quebec",Table1[income],0)</f>
        <v>0</v>
      </c>
      <c r="BN158">
        <f ca="1">IF(Table1[[#This Row],[Area]]="BC",Table1[[#This Row],[income]],0)</f>
        <v>0</v>
      </c>
      <c r="BO158">
        <f ca="1">IF(Table1[[#This Row],[Area]]="Northwest Ter",Table1[[#This Row],[income]],0)</f>
        <v>0</v>
      </c>
      <c r="BP158">
        <f ca="1">IF(Table1[[#This Row],[Area]]="Newfounland",Table1[[#This Row],[income]],0)</f>
        <v>27149</v>
      </c>
      <c r="BQ158">
        <f ca="1">IF(Table1[[#This Row],[Area]]="Manitoba",Table1[[#This Row],[income]],0)</f>
        <v>0</v>
      </c>
      <c r="BR158">
        <f ca="1">IF(Table1[[#This Row],[Area]]="New bruncwick",Table1[[#This Row],[income]],0)</f>
        <v>0</v>
      </c>
      <c r="BS158">
        <f ca="1">IF(Table1[[#This Row],[Area]]="Nunavut",Table1[[#This Row],[income]],0)</f>
        <v>0</v>
      </c>
      <c r="BT158">
        <f ca="1">IF(Table1[[#This Row],[Area]]="Ontario",Table1[[#This Row],[income]],0)</f>
        <v>0</v>
      </c>
      <c r="BU158">
        <f ca="1">IF(Table1[[#This Row],[Area]]="yukon",Table1[[#This Row],[income]],0)</f>
        <v>0</v>
      </c>
      <c r="BV158">
        <f ca="1">IF(Table1[[#This Row],[Area]]="Prince edward Island",Table1[[#This Row],[income]],0)</f>
        <v>0</v>
      </c>
      <c r="BW158">
        <f ca="1">IF(Table1[[#This Row],[Area]]="Saskatchewan",Table1[[#This Row],[income]],0)</f>
        <v>0</v>
      </c>
      <c r="BX158" s="8">
        <f ca="1">IF(Table1[[#This Row],[Area]]="Nova scotia",Table1[[#This Row],[income]],0)</f>
        <v>0</v>
      </c>
      <c r="BZ158" s="7">
        <f ca="1">IF(Table1[field of work]="health",Table1[income],0)</f>
        <v>0</v>
      </c>
      <c r="CA158">
        <f ca="1">IF(Table1[field of work]="agriculture",Table1[income],0)</f>
        <v>0</v>
      </c>
      <c r="CB158">
        <f ca="1">IF(Table1[[#This Row],[field of work]]="teaching",Table1[[#This Row],[income]],0)</f>
        <v>27149</v>
      </c>
      <c r="CC158">
        <f ca="1">IF(Table1[[#This Row],[field of work]]="IT",Table1[[#This Row],[income]],0)</f>
        <v>0</v>
      </c>
      <c r="CD158">
        <f ca="1">IF(Table1[[#This Row],[field of work]]="construction",Table1[[#This Row],[income]],0)</f>
        <v>0</v>
      </c>
      <c r="CE158" s="8">
        <f ca="1">IF(Table1[[#This Row],[field of work]]="general work ",Table1[[#This Row],[income]],0)</f>
        <v>0</v>
      </c>
      <c r="CH158" s="7">
        <f t="shared" ca="1" si="69"/>
        <v>1</v>
      </c>
      <c r="CI158" s="8"/>
      <c r="CK158" s="7">
        <f ca="1">IF(Table1[[#This Row],[Net worth of person ($)]]&gt;$CM$3,Table1[[#This Row],[age]],0)</f>
        <v>43</v>
      </c>
      <c r="CL158" s="8"/>
    </row>
    <row r="159" spans="2:90" x14ac:dyDescent="0.3">
      <c r="B159">
        <f t="shared" ca="1" si="55"/>
        <v>1</v>
      </c>
      <c r="C159" t="str">
        <f t="shared" ca="1" si="56"/>
        <v>men</v>
      </c>
      <c r="D159">
        <f t="shared" ca="1" si="57"/>
        <v>36</v>
      </c>
      <c r="E159">
        <f t="shared" ca="1" si="58"/>
        <v>2</v>
      </c>
      <c r="F159" t="str">
        <f t="shared" ca="1" si="59"/>
        <v>construction</v>
      </c>
      <c r="G159">
        <f t="shared" ca="1" si="60"/>
        <v>1</v>
      </c>
      <c r="H159" t="str">
        <f t="shared" ca="1" si="61"/>
        <v>highschool</v>
      </c>
      <c r="I159">
        <f t="shared" ca="1" si="62"/>
        <v>0</v>
      </c>
      <c r="J159">
        <f t="shared" ca="1" si="54"/>
        <v>2</v>
      </c>
      <c r="K159">
        <f t="shared" ca="1" si="63"/>
        <v>56565</v>
      </c>
      <c r="L159">
        <f t="shared" ca="1" si="64"/>
        <v>13</v>
      </c>
      <c r="M159" t="str">
        <f t="shared" ca="1" si="65"/>
        <v>Nova scotia</v>
      </c>
      <c r="N159">
        <f t="shared" ca="1" si="70"/>
        <v>226260</v>
      </c>
      <c r="O159">
        <f t="shared" ca="1" si="66"/>
        <v>110995.89401541908</v>
      </c>
      <c r="P159">
        <f t="shared" ca="1" si="71"/>
        <v>49997.991690415925</v>
      </c>
      <c r="Q159">
        <f t="shared" ca="1" si="67"/>
        <v>9668</v>
      </c>
      <c r="R159">
        <f t="shared" ca="1" si="72"/>
        <v>59976.467646862875</v>
      </c>
      <c r="S159">
        <f t="shared" ca="1" si="73"/>
        <v>44941.620353433012</v>
      </c>
      <c r="T159">
        <f t="shared" ca="1" si="74"/>
        <v>321199.61204384896</v>
      </c>
      <c r="U159">
        <f t="shared" ca="1" si="75"/>
        <v>180640.36166228197</v>
      </c>
      <c r="V159">
        <f t="shared" ca="1" si="76"/>
        <v>140559.25038156699</v>
      </c>
      <c r="X159" s="3">
        <f ca="1">IF(Table1[[#This Row],[gender]]="men",1,0)</f>
        <v>1</v>
      </c>
      <c r="Y159" s="3">
        <f ca="1">IF(Table1[[#This Row],[gender]]="women",1,0)</f>
        <v>0</v>
      </c>
      <c r="Z159" s="3"/>
      <c r="AA159" s="3"/>
      <c r="AB159" s="3"/>
      <c r="AC159" s="3"/>
      <c r="AD159" s="3"/>
      <c r="AE159" s="3"/>
      <c r="AF159" s="3"/>
      <c r="AG159" s="3"/>
      <c r="AH159" s="3"/>
      <c r="AJ159" s="17"/>
      <c r="AL159" s="7">
        <f ca="1">IF(Table1[[#This Row],[field of work]]="health",1,0)</f>
        <v>0</v>
      </c>
      <c r="AM159">
        <f ca="1">IF(Table1[[#This Row],[field of work]]="general work ",1,0)</f>
        <v>0</v>
      </c>
      <c r="AN159">
        <f ca="1">IF(Table1[[#This Row],[field of work]]="agriculture",1,0)</f>
        <v>0</v>
      </c>
      <c r="AO159">
        <f ca="1">IF(Table1[[#This Row],[field of work]]="teaching",1,0)</f>
        <v>0</v>
      </c>
      <c r="AP159">
        <f ca="1">IF(Table1[[#This Row],[field of work]]="IT",1,0)</f>
        <v>0</v>
      </c>
      <c r="AQ159" s="8">
        <f ca="1">IF(Table1[[#This Row],[field of work]]="construction",1,0)</f>
        <v>1</v>
      </c>
      <c r="AS159" s="7"/>
      <c r="AX159" s="8"/>
      <c r="AZ159" s="7"/>
      <c r="BA159" s="8"/>
      <c r="BB159" s="105">
        <f ca="1">Table1[[#This Row],[Cars Value ]]/Table1[[#This Row],[cars]]</f>
        <v>24998.995845207963</v>
      </c>
      <c r="BC159" s="8"/>
      <c r="BD159" s="7">
        <f ca="1">IF(Table1[Values of debts]&gt;$BE$6,1,0)</f>
        <v>1</v>
      </c>
      <c r="BE159" s="8"/>
      <c r="BF159" s="17"/>
      <c r="BG159" s="20">
        <f ca="1">Table1[[#This Row],[mortage left]]/Table1[[#This Row],[value of house]]</f>
        <v>0.49056790424917829</v>
      </c>
      <c r="BH159">
        <f t="shared" ca="1" si="68"/>
        <v>1</v>
      </c>
      <c r="BI159" s="8"/>
      <c r="BJ159" s="17"/>
      <c r="BL159" s="7">
        <f ca="1">IF(Table1[Area]="Alberta",Table1[income],0)</f>
        <v>0</v>
      </c>
      <c r="BM159">
        <f ca="1">IF(Table1[Area]="Quebec",Table1[income],0)</f>
        <v>0</v>
      </c>
      <c r="BN159">
        <f ca="1">IF(Table1[[#This Row],[Area]]="BC",Table1[[#This Row],[income]],0)</f>
        <v>0</v>
      </c>
      <c r="BO159">
        <f ca="1">IF(Table1[[#This Row],[Area]]="Northwest Ter",Table1[[#This Row],[income]],0)</f>
        <v>0</v>
      </c>
      <c r="BP159">
        <f ca="1">IF(Table1[[#This Row],[Area]]="Newfounland",Table1[[#This Row],[income]],0)</f>
        <v>0</v>
      </c>
      <c r="BQ159">
        <f ca="1">IF(Table1[[#This Row],[Area]]="Manitoba",Table1[[#This Row],[income]],0)</f>
        <v>0</v>
      </c>
      <c r="BR159">
        <f ca="1">IF(Table1[[#This Row],[Area]]="New bruncwick",Table1[[#This Row],[income]],0)</f>
        <v>0</v>
      </c>
      <c r="BS159">
        <f ca="1">IF(Table1[[#This Row],[Area]]="Nunavut",Table1[[#This Row],[income]],0)</f>
        <v>0</v>
      </c>
      <c r="BT159">
        <f ca="1">IF(Table1[[#This Row],[Area]]="Ontario",Table1[[#This Row],[income]],0)</f>
        <v>0</v>
      </c>
      <c r="BU159">
        <f ca="1">IF(Table1[[#This Row],[Area]]="yukon",Table1[[#This Row],[income]],0)</f>
        <v>0</v>
      </c>
      <c r="BV159">
        <f ca="1">IF(Table1[[#This Row],[Area]]="Prince edward Island",Table1[[#This Row],[income]],0)</f>
        <v>0</v>
      </c>
      <c r="BW159">
        <f ca="1">IF(Table1[[#This Row],[Area]]="Saskatchewan",Table1[[#This Row],[income]],0)</f>
        <v>0</v>
      </c>
      <c r="BX159" s="8">
        <f ca="1">IF(Table1[[#This Row],[Area]]="Nova scotia",Table1[[#This Row],[income]],0)</f>
        <v>56565</v>
      </c>
      <c r="BZ159" s="7">
        <f ca="1">IF(Table1[field of work]="health",Table1[income],0)</f>
        <v>0</v>
      </c>
      <c r="CA159">
        <f ca="1">IF(Table1[field of work]="agriculture",Table1[income],0)</f>
        <v>0</v>
      </c>
      <c r="CB159">
        <f ca="1">IF(Table1[[#This Row],[field of work]]="teaching",Table1[[#This Row],[income]],0)</f>
        <v>0</v>
      </c>
      <c r="CC159">
        <f ca="1">IF(Table1[[#This Row],[field of work]]="IT",Table1[[#This Row],[income]],0)</f>
        <v>0</v>
      </c>
      <c r="CD159">
        <f ca="1">IF(Table1[[#This Row],[field of work]]="construction",Table1[[#This Row],[income]],0)</f>
        <v>56565</v>
      </c>
      <c r="CE159" s="8">
        <f ca="1">IF(Table1[[#This Row],[field of work]]="general work ",Table1[[#This Row],[income]],0)</f>
        <v>0</v>
      </c>
      <c r="CH159" s="7">
        <f t="shared" ca="1" si="69"/>
        <v>1</v>
      </c>
      <c r="CI159" s="8"/>
      <c r="CK159" s="7">
        <f ca="1">IF(Table1[[#This Row],[Net worth of person ($)]]&gt;$CM$3,Table1[[#This Row],[age]],0)</f>
        <v>36</v>
      </c>
      <c r="CL159" s="8"/>
    </row>
    <row r="160" spans="2:90" x14ac:dyDescent="0.3">
      <c r="B160">
        <f t="shared" ca="1" si="55"/>
        <v>1</v>
      </c>
      <c r="C160" t="str">
        <f t="shared" ca="1" si="56"/>
        <v>men</v>
      </c>
      <c r="D160">
        <f t="shared" ca="1" si="57"/>
        <v>40</v>
      </c>
      <c r="E160">
        <f t="shared" ca="1" si="58"/>
        <v>2</v>
      </c>
      <c r="F160" t="str">
        <f t="shared" ca="1" si="59"/>
        <v>construction</v>
      </c>
      <c r="G160">
        <f t="shared" ca="1" si="60"/>
        <v>1</v>
      </c>
      <c r="H160" t="str">
        <f t="shared" ca="1" si="61"/>
        <v>highschool</v>
      </c>
      <c r="I160">
        <f t="shared" ca="1" si="62"/>
        <v>1</v>
      </c>
      <c r="J160">
        <f t="shared" ca="1" si="54"/>
        <v>2</v>
      </c>
      <c r="K160">
        <f t="shared" ca="1" si="63"/>
        <v>63276</v>
      </c>
      <c r="L160">
        <f t="shared" ca="1" si="64"/>
        <v>9</v>
      </c>
      <c r="M160" t="str">
        <f t="shared" ca="1" si="65"/>
        <v>Ontario</v>
      </c>
      <c r="N160">
        <f t="shared" ca="1" si="70"/>
        <v>253104</v>
      </c>
      <c r="O160">
        <f t="shared" ca="1" si="66"/>
        <v>241355.5129644023</v>
      </c>
      <c r="P160">
        <f t="shared" ca="1" si="71"/>
        <v>106951.86654254599</v>
      </c>
      <c r="Q160">
        <f t="shared" ca="1" si="67"/>
        <v>72150</v>
      </c>
      <c r="R160">
        <f t="shared" ca="1" si="72"/>
        <v>4349.4397423146511</v>
      </c>
      <c r="S160">
        <f t="shared" ca="1" si="73"/>
        <v>92458.171598631918</v>
      </c>
      <c r="T160">
        <f t="shared" ca="1" si="74"/>
        <v>452514.03814117785</v>
      </c>
      <c r="U160">
        <f t="shared" ca="1" si="75"/>
        <v>317854.95270671695</v>
      </c>
      <c r="V160">
        <f t="shared" ca="1" si="76"/>
        <v>134659.0854344609</v>
      </c>
      <c r="X160" s="3">
        <f ca="1">IF(Table1[[#This Row],[gender]]="men",1,0)</f>
        <v>1</v>
      </c>
      <c r="Y160" s="3">
        <f ca="1">IF(Table1[[#This Row],[gender]]="women",1,0)</f>
        <v>0</v>
      </c>
      <c r="Z160" s="3"/>
      <c r="AA160" s="3"/>
      <c r="AB160" s="3"/>
      <c r="AC160" s="3"/>
      <c r="AD160" s="3"/>
      <c r="AE160" s="3"/>
      <c r="AF160" s="3"/>
      <c r="AG160" s="3"/>
      <c r="AH160" s="3"/>
      <c r="AJ160" s="17"/>
      <c r="AL160" s="7">
        <f ca="1">IF(Table1[[#This Row],[field of work]]="health",1,0)</f>
        <v>0</v>
      </c>
      <c r="AM160">
        <f ca="1">IF(Table1[[#This Row],[field of work]]="general work ",1,0)</f>
        <v>0</v>
      </c>
      <c r="AN160">
        <f ca="1">IF(Table1[[#This Row],[field of work]]="agriculture",1,0)</f>
        <v>0</v>
      </c>
      <c r="AO160">
        <f ca="1">IF(Table1[[#This Row],[field of work]]="teaching",1,0)</f>
        <v>0</v>
      </c>
      <c r="AP160">
        <f ca="1">IF(Table1[[#This Row],[field of work]]="IT",1,0)</f>
        <v>0</v>
      </c>
      <c r="AQ160" s="8">
        <f ca="1">IF(Table1[[#This Row],[field of work]]="construction",1,0)</f>
        <v>1</v>
      </c>
      <c r="AS160" s="7"/>
      <c r="AX160" s="8"/>
      <c r="AZ160" s="7"/>
      <c r="BA160" s="8"/>
      <c r="BB160" s="105">
        <f ca="1">Table1[[#This Row],[Cars Value ]]/Table1[[#This Row],[cars]]</f>
        <v>53475.933271272996</v>
      </c>
      <c r="BC160" s="8"/>
      <c r="BD160" s="7">
        <f ca="1">IF(Table1[Values of debts]&gt;$BE$6,1,0)</f>
        <v>1</v>
      </c>
      <c r="BE160" s="8"/>
      <c r="BF160" s="17"/>
      <c r="BG160" s="20">
        <f ca="1">Table1[[#This Row],[mortage left]]/Table1[[#This Row],[value of house]]</f>
        <v>0.95358237311303773</v>
      </c>
      <c r="BH160">
        <f t="shared" ca="1" si="68"/>
        <v>0</v>
      </c>
      <c r="BI160" s="8"/>
      <c r="BJ160" s="17"/>
      <c r="BL160" s="7">
        <f ca="1">IF(Table1[Area]="Alberta",Table1[income],0)</f>
        <v>0</v>
      </c>
      <c r="BM160">
        <f ca="1">IF(Table1[Area]="Quebec",Table1[income],0)</f>
        <v>0</v>
      </c>
      <c r="BN160">
        <f ca="1">IF(Table1[[#This Row],[Area]]="BC",Table1[[#This Row],[income]],0)</f>
        <v>0</v>
      </c>
      <c r="BO160">
        <f ca="1">IF(Table1[[#This Row],[Area]]="Northwest Ter",Table1[[#This Row],[income]],0)</f>
        <v>0</v>
      </c>
      <c r="BP160">
        <f ca="1">IF(Table1[[#This Row],[Area]]="Newfounland",Table1[[#This Row],[income]],0)</f>
        <v>0</v>
      </c>
      <c r="BQ160">
        <f ca="1">IF(Table1[[#This Row],[Area]]="Manitoba",Table1[[#This Row],[income]],0)</f>
        <v>0</v>
      </c>
      <c r="BR160">
        <f ca="1">IF(Table1[[#This Row],[Area]]="New bruncwick",Table1[[#This Row],[income]],0)</f>
        <v>0</v>
      </c>
      <c r="BS160">
        <f ca="1">IF(Table1[[#This Row],[Area]]="Nunavut",Table1[[#This Row],[income]],0)</f>
        <v>0</v>
      </c>
      <c r="BT160">
        <f ca="1">IF(Table1[[#This Row],[Area]]="Ontario",Table1[[#This Row],[income]],0)</f>
        <v>63276</v>
      </c>
      <c r="BU160">
        <f ca="1">IF(Table1[[#This Row],[Area]]="yukon",Table1[[#This Row],[income]],0)</f>
        <v>0</v>
      </c>
      <c r="BV160">
        <f ca="1">IF(Table1[[#This Row],[Area]]="Prince edward Island",Table1[[#This Row],[income]],0)</f>
        <v>0</v>
      </c>
      <c r="BW160">
        <f ca="1">IF(Table1[[#This Row],[Area]]="Saskatchewan",Table1[[#This Row],[income]],0)</f>
        <v>0</v>
      </c>
      <c r="BX160" s="8">
        <f ca="1">IF(Table1[[#This Row],[Area]]="Nova scotia",Table1[[#This Row],[income]],0)</f>
        <v>0</v>
      </c>
      <c r="BZ160" s="7">
        <f ca="1">IF(Table1[field of work]="health",Table1[income],0)</f>
        <v>0</v>
      </c>
      <c r="CA160">
        <f ca="1">IF(Table1[field of work]="agriculture",Table1[income],0)</f>
        <v>0</v>
      </c>
      <c r="CB160">
        <f ca="1">IF(Table1[[#This Row],[field of work]]="teaching",Table1[[#This Row],[income]],0)</f>
        <v>0</v>
      </c>
      <c r="CC160">
        <f ca="1">IF(Table1[[#This Row],[field of work]]="IT",Table1[[#This Row],[income]],0)</f>
        <v>0</v>
      </c>
      <c r="CD160">
        <f ca="1">IF(Table1[[#This Row],[field of work]]="construction",Table1[[#This Row],[income]],0)</f>
        <v>63276</v>
      </c>
      <c r="CE160" s="8">
        <f ca="1">IF(Table1[[#This Row],[field of work]]="general work ",Table1[[#This Row],[income]],0)</f>
        <v>0</v>
      </c>
      <c r="CH160" s="7">
        <f t="shared" ca="1" si="69"/>
        <v>1</v>
      </c>
      <c r="CI160" s="8"/>
      <c r="CK160" s="7">
        <f ca="1">IF(Table1[[#This Row],[Net worth of person ($)]]&gt;$CM$3,Table1[[#This Row],[age]],0)</f>
        <v>40</v>
      </c>
      <c r="CL160" s="8"/>
    </row>
    <row r="161" spans="2:90" x14ac:dyDescent="0.3">
      <c r="B161">
        <f t="shared" ca="1" si="55"/>
        <v>1</v>
      </c>
      <c r="C161" t="str">
        <f t="shared" ca="1" si="56"/>
        <v>men</v>
      </c>
      <c r="D161">
        <f t="shared" ca="1" si="57"/>
        <v>43</v>
      </c>
      <c r="E161">
        <f t="shared" ca="1" si="58"/>
        <v>4</v>
      </c>
      <c r="F161" t="str">
        <f t="shared" ca="1" si="59"/>
        <v>IT</v>
      </c>
      <c r="G161">
        <f t="shared" ca="1" si="60"/>
        <v>1</v>
      </c>
      <c r="H161" t="str">
        <f t="shared" ca="1" si="61"/>
        <v>highschool</v>
      </c>
      <c r="I161">
        <f t="shared" ca="1" si="62"/>
        <v>2</v>
      </c>
      <c r="J161">
        <f t="shared" ca="1" si="54"/>
        <v>2</v>
      </c>
      <c r="K161">
        <f t="shared" ca="1" si="63"/>
        <v>76831</v>
      </c>
      <c r="L161">
        <f t="shared" ca="1" si="64"/>
        <v>10</v>
      </c>
      <c r="M161" t="str">
        <f t="shared" ca="1" si="65"/>
        <v>Quebec</v>
      </c>
      <c r="N161">
        <f t="shared" ca="1" si="70"/>
        <v>230493</v>
      </c>
      <c r="O161">
        <f t="shared" ca="1" si="66"/>
        <v>224334.47601341072</v>
      </c>
      <c r="P161">
        <f t="shared" ca="1" si="71"/>
        <v>104903.30902518571</v>
      </c>
      <c r="Q161">
        <f t="shared" ca="1" si="67"/>
        <v>68947</v>
      </c>
      <c r="R161">
        <f t="shared" ca="1" si="72"/>
        <v>23444.252471820448</v>
      </c>
      <c r="S161">
        <f t="shared" ca="1" si="73"/>
        <v>41175.036066076107</v>
      </c>
      <c r="T161">
        <f t="shared" ca="1" si="74"/>
        <v>376571.34509126178</v>
      </c>
      <c r="U161">
        <f t="shared" ca="1" si="75"/>
        <v>316725.72848523117</v>
      </c>
      <c r="V161">
        <f t="shared" ca="1" si="76"/>
        <v>59845.616606030613</v>
      </c>
      <c r="X161" s="3">
        <f ca="1">IF(Table1[[#This Row],[gender]]="men",1,0)</f>
        <v>1</v>
      </c>
      <c r="Y161" s="3">
        <f ca="1">IF(Table1[[#This Row],[gender]]="women",1,0)</f>
        <v>0</v>
      </c>
      <c r="Z161" s="3"/>
      <c r="AA161" s="3"/>
      <c r="AB161" s="3"/>
      <c r="AC161" s="3"/>
      <c r="AD161" s="3"/>
      <c r="AE161" s="3"/>
      <c r="AF161" s="3"/>
      <c r="AG161" s="3"/>
      <c r="AH161" s="3"/>
      <c r="AJ161" s="17"/>
      <c r="AL161" s="7">
        <f ca="1">IF(Table1[[#This Row],[field of work]]="health",1,0)</f>
        <v>0</v>
      </c>
      <c r="AM161">
        <f ca="1">IF(Table1[[#This Row],[field of work]]="general work ",1,0)</f>
        <v>0</v>
      </c>
      <c r="AN161">
        <f ca="1">IF(Table1[[#This Row],[field of work]]="agriculture",1,0)</f>
        <v>0</v>
      </c>
      <c r="AO161">
        <f ca="1">IF(Table1[[#This Row],[field of work]]="teaching",1,0)</f>
        <v>0</v>
      </c>
      <c r="AP161">
        <f ca="1">IF(Table1[[#This Row],[field of work]]="IT",1,0)</f>
        <v>1</v>
      </c>
      <c r="AQ161" s="8">
        <f ca="1">IF(Table1[[#This Row],[field of work]]="construction",1,0)</f>
        <v>0</v>
      </c>
      <c r="AS161" s="7"/>
      <c r="AX161" s="8"/>
      <c r="AZ161" s="7"/>
      <c r="BA161" s="8"/>
      <c r="BB161" s="105">
        <f ca="1">Table1[[#This Row],[Cars Value ]]/Table1[[#This Row],[cars]]</f>
        <v>52451.654512592853</v>
      </c>
      <c r="BC161" s="8"/>
      <c r="BD161" s="7">
        <f ca="1">IF(Table1[Values of debts]&gt;$BE$6,1,0)</f>
        <v>1</v>
      </c>
      <c r="BE161" s="8"/>
      <c r="BF161" s="17"/>
      <c r="BG161" s="20">
        <f ca="1">Table1[[#This Row],[mortage left]]/Table1[[#This Row],[value of house]]</f>
        <v>0.97328108017775261</v>
      </c>
      <c r="BH161">
        <f t="shared" ca="1" si="68"/>
        <v>0</v>
      </c>
      <c r="BI161" s="8"/>
      <c r="BJ161" s="17"/>
      <c r="BL161" s="7">
        <f ca="1">IF(Table1[Area]="Alberta",Table1[income],0)</f>
        <v>0</v>
      </c>
      <c r="BM161">
        <f ca="1">IF(Table1[Area]="Quebec",Table1[income],0)</f>
        <v>76831</v>
      </c>
      <c r="BN161">
        <f ca="1">IF(Table1[[#This Row],[Area]]="BC",Table1[[#This Row],[income]],0)</f>
        <v>0</v>
      </c>
      <c r="BO161">
        <f ca="1">IF(Table1[[#This Row],[Area]]="Northwest Ter",Table1[[#This Row],[income]],0)</f>
        <v>0</v>
      </c>
      <c r="BP161">
        <f ca="1">IF(Table1[[#This Row],[Area]]="Newfounland",Table1[[#This Row],[income]],0)</f>
        <v>0</v>
      </c>
      <c r="BQ161">
        <f ca="1">IF(Table1[[#This Row],[Area]]="Manitoba",Table1[[#This Row],[income]],0)</f>
        <v>0</v>
      </c>
      <c r="BR161">
        <f ca="1">IF(Table1[[#This Row],[Area]]="New bruncwick",Table1[[#This Row],[income]],0)</f>
        <v>0</v>
      </c>
      <c r="BS161">
        <f ca="1">IF(Table1[[#This Row],[Area]]="Nunavut",Table1[[#This Row],[income]],0)</f>
        <v>0</v>
      </c>
      <c r="BT161">
        <f ca="1">IF(Table1[[#This Row],[Area]]="Ontario",Table1[[#This Row],[income]],0)</f>
        <v>0</v>
      </c>
      <c r="BU161">
        <f ca="1">IF(Table1[[#This Row],[Area]]="yukon",Table1[[#This Row],[income]],0)</f>
        <v>0</v>
      </c>
      <c r="BV161">
        <f ca="1">IF(Table1[[#This Row],[Area]]="Prince edward Island",Table1[[#This Row],[income]],0)</f>
        <v>0</v>
      </c>
      <c r="BW161">
        <f ca="1">IF(Table1[[#This Row],[Area]]="Saskatchewan",Table1[[#This Row],[income]],0)</f>
        <v>0</v>
      </c>
      <c r="BX161" s="8">
        <f ca="1">IF(Table1[[#This Row],[Area]]="Nova scotia",Table1[[#This Row],[income]],0)</f>
        <v>0</v>
      </c>
      <c r="BZ161" s="7">
        <f ca="1">IF(Table1[field of work]="health",Table1[income],0)</f>
        <v>0</v>
      </c>
      <c r="CA161">
        <f ca="1">IF(Table1[field of work]="agriculture",Table1[income],0)</f>
        <v>0</v>
      </c>
      <c r="CB161">
        <f ca="1">IF(Table1[[#This Row],[field of work]]="teaching",Table1[[#This Row],[income]],0)</f>
        <v>0</v>
      </c>
      <c r="CC161">
        <f ca="1">IF(Table1[[#This Row],[field of work]]="IT",Table1[[#This Row],[income]],0)</f>
        <v>76831</v>
      </c>
      <c r="CD161">
        <f ca="1">IF(Table1[[#This Row],[field of work]]="construction",Table1[[#This Row],[income]],0)</f>
        <v>0</v>
      </c>
      <c r="CE161" s="8">
        <f ca="1">IF(Table1[[#This Row],[field of work]]="general work ",Table1[[#This Row],[income]],0)</f>
        <v>0</v>
      </c>
      <c r="CH161" s="7">
        <f t="shared" ca="1" si="69"/>
        <v>1</v>
      </c>
      <c r="CI161" s="8"/>
      <c r="CK161" s="7">
        <f ca="1">IF(Table1[[#This Row],[Net worth of person ($)]]&gt;$CM$3,Table1[[#This Row],[age]],0)</f>
        <v>43</v>
      </c>
      <c r="CL161" s="8"/>
    </row>
    <row r="162" spans="2:90" x14ac:dyDescent="0.3">
      <c r="B162">
        <f t="shared" ca="1" si="55"/>
        <v>2</v>
      </c>
      <c r="C162" t="str">
        <f t="shared" ca="1" si="56"/>
        <v>women</v>
      </c>
      <c r="D162">
        <f t="shared" ca="1" si="57"/>
        <v>25</v>
      </c>
      <c r="E162">
        <f t="shared" ca="1" si="58"/>
        <v>3</v>
      </c>
      <c r="F162" t="str">
        <f t="shared" ca="1" si="59"/>
        <v>teaching</v>
      </c>
      <c r="G162">
        <f t="shared" ca="1" si="60"/>
        <v>6</v>
      </c>
      <c r="H162" t="str">
        <f t="shared" ca="1" si="61"/>
        <v>Other</v>
      </c>
      <c r="I162">
        <f t="shared" ca="1" si="62"/>
        <v>4</v>
      </c>
      <c r="J162">
        <f t="shared" ca="1" si="54"/>
        <v>2</v>
      </c>
      <c r="K162">
        <f t="shared" ca="1" si="63"/>
        <v>57454</v>
      </c>
      <c r="L162">
        <f t="shared" ca="1" si="64"/>
        <v>4</v>
      </c>
      <c r="M162" t="str">
        <f t="shared" ca="1" si="65"/>
        <v>Alberta</v>
      </c>
      <c r="N162">
        <f t="shared" ca="1" si="70"/>
        <v>229816</v>
      </c>
      <c r="O162">
        <f t="shared" ca="1" si="66"/>
        <v>191821.75091162749</v>
      </c>
      <c r="P162">
        <f t="shared" ca="1" si="71"/>
        <v>21770.298090791126</v>
      </c>
      <c r="Q162">
        <f t="shared" ca="1" si="67"/>
        <v>11924</v>
      </c>
      <c r="R162">
        <f t="shared" ca="1" si="72"/>
        <v>82031.022260001177</v>
      </c>
      <c r="S162">
        <f t="shared" ca="1" si="73"/>
        <v>73232.797237614141</v>
      </c>
      <c r="T162">
        <f t="shared" ca="1" si="74"/>
        <v>324819.09532840527</v>
      </c>
      <c r="U162">
        <f t="shared" ca="1" si="75"/>
        <v>285776.77317162865</v>
      </c>
      <c r="V162">
        <f t="shared" ca="1" si="76"/>
        <v>39042.322156776616</v>
      </c>
      <c r="X162" s="3">
        <f ca="1">IF(Table1[[#This Row],[gender]]="men",1,0)</f>
        <v>0</v>
      </c>
      <c r="Y162" s="3">
        <f ca="1">IF(Table1[[#This Row],[gender]]="women",1,0)</f>
        <v>1</v>
      </c>
      <c r="Z162" s="3"/>
      <c r="AA162" s="3"/>
      <c r="AB162" s="3"/>
      <c r="AC162" s="3"/>
      <c r="AD162" s="3"/>
      <c r="AE162" s="3"/>
      <c r="AF162" s="3"/>
      <c r="AG162" s="3"/>
      <c r="AH162" s="3"/>
      <c r="AJ162" s="17"/>
      <c r="AL162" s="7">
        <f ca="1">IF(Table1[[#This Row],[field of work]]="health",1,0)</f>
        <v>0</v>
      </c>
      <c r="AM162">
        <f ca="1">IF(Table1[[#This Row],[field of work]]="general work ",1,0)</f>
        <v>0</v>
      </c>
      <c r="AN162">
        <f ca="1">IF(Table1[[#This Row],[field of work]]="agriculture",1,0)</f>
        <v>0</v>
      </c>
      <c r="AO162">
        <f ca="1">IF(Table1[[#This Row],[field of work]]="teaching",1,0)</f>
        <v>1</v>
      </c>
      <c r="AP162">
        <f ca="1">IF(Table1[[#This Row],[field of work]]="IT",1,0)</f>
        <v>0</v>
      </c>
      <c r="AQ162" s="8">
        <f ca="1">IF(Table1[[#This Row],[field of work]]="construction",1,0)</f>
        <v>0</v>
      </c>
      <c r="AS162" s="7"/>
      <c r="AX162" s="8"/>
      <c r="AZ162" s="7"/>
      <c r="BA162" s="8"/>
      <c r="BB162" s="105">
        <f ca="1">Table1[[#This Row],[Cars Value ]]/Table1[[#This Row],[cars]]</f>
        <v>10885.149045395563</v>
      </c>
      <c r="BC162" s="8"/>
      <c r="BD162" s="7">
        <f ca="1">IF(Table1[Values of debts]&gt;$BE$6,1,0)</f>
        <v>1</v>
      </c>
      <c r="BE162" s="8"/>
      <c r="BF162" s="17"/>
      <c r="BG162" s="20">
        <f ca="1">Table1[[#This Row],[mortage left]]/Table1[[#This Row],[value of house]]</f>
        <v>0.83467535294160322</v>
      </c>
      <c r="BH162">
        <f t="shared" ca="1" si="68"/>
        <v>0</v>
      </c>
      <c r="BI162" s="8"/>
      <c r="BJ162" s="17"/>
      <c r="BL162" s="7">
        <f ca="1">IF(Table1[Area]="Alberta",Table1[income],0)</f>
        <v>57454</v>
      </c>
      <c r="BM162">
        <f ca="1">IF(Table1[Area]="Quebec",Table1[income],0)</f>
        <v>0</v>
      </c>
      <c r="BN162">
        <f ca="1">IF(Table1[[#This Row],[Area]]="BC",Table1[[#This Row],[income]],0)</f>
        <v>0</v>
      </c>
      <c r="BO162">
        <f ca="1">IF(Table1[[#This Row],[Area]]="Northwest Ter",Table1[[#This Row],[income]],0)</f>
        <v>0</v>
      </c>
      <c r="BP162">
        <f ca="1">IF(Table1[[#This Row],[Area]]="Newfounland",Table1[[#This Row],[income]],0)</f>
        <v>0</v>
      </c>
      <c r="BQ162">
        <f ca="1">IF(Table1[[#This Row],[Area]]="Manitoba",Table1[[#This Row],[income]],0)</f>
        <v>0</v>
      </c>
      <c r="BR162">
        <f ca="1">IF(Table1[[#This Row],[Area]]="New bruncwick",Table1[[#This Row],[income]],0)</f>
        <v>0</v>
      </c>
      <c r="BS162">
        <f ca="1">IF(Table1[[#This Row],[Area]]="Nunavut",Table1[[#This Row],[income]],0)</f>
        <v>0</v>
      </c>
      <c r="BT162">
        <f ca="1">IF(Table1[[#This Row],[Area]]="Ontario",Table1[[#This Row],[income]],0)</f>
        <v>0</v>
      </c>
      <c r="BU162">
        <f ca="1">IF(Table1[[#This Row],[Area]]="yukon",Table1[[#This Row],[income]],0)</f>
        <v>0</v>
      </c>
      <c r="BV162">
        <f ca="1">IF(Table1[[#This Row],[Area]]="Prince edward Island",Table1[[#This Row],[income]],0)</f>
        <v>0</v>
      </c>
      <c r="BW162">
        <f ca="1">IF(Table1[[#This Row],[Area]]="Saskatchewan",Table1[[#This Row],[income]],0)</f>
        <v>0</v>
      </c>
      <c r="BX162" s="8">
        <f ca="1">IF(Table1[[#This Row],[Area]]="Nova scotia",Table1[[#This Row],[income]],0)</f>
        <v>0</v>
      </c>
      <c r="BZ162" s="7">
        <f ca="1">IF(Table1[field of work]="health",Table1[income],0)</f>
        <v>0</v>
      </c>
      <c r="CA162">
        <f ca="1">IF(Table1[field of work]="agriculture",Table1[income],0)</f>
        <v>0</v>
      </c>
      <c r="CB162">
        <f ca="1">IF(Table1[[#This Row],[field of work]]="teaching",Table1[[#This Row],[income]],0)</f>
        <v>57454</v>
      </c>
      <c r="CC162">
        <f ca="1">IF(Table1[[#This Row],[field of work]]="IT",Table1[[#This Row],[income]],0)</f>
        <v>0</v>
      </c>
      <c r="CD162">
        <f ca="1">IF(Table1[[#This Row],[field of work]]="construction",Table1[[#This Row],[income]],0)</f>
        <v>0</v>
      </c>
      <c r="CE162" s="8">
        <f ca="1">IF(Table1[[#This Row],[field of work]]="general work ",Table1[[#This Row],[income]],0)</f>
        <v>0</v>
      </c>
      <c r="CH162" s="7">
        <f t="shared" ca="1" si="69"/>
        <v>1</v>
      </c>
      <c r="CI162" s="8"/>
      <c r="CK162" s="7">
        <f ca="1">IF(Table1[[#This Row],[Net worth of person ($)]]&gt;$CM$3,Table1[[#This Row],[age]],0)</f>
        <v>25</v>
      </c>
      <c r="CL162" s="8"/>
    </row>
    <row r="163" spans="2:90" x14ac:dyDescent="0.3">
      <c r="B163">
        <f t="shared" ca="1" si="55"/>
        <v>1</v>
      </c>
      <c r="C163" t="str">
        <f t="shared" ca="1" si="56"/>
        <v>men</v>
      </c>
      <c r="D163">
        <f t="shared" ca="1" si="57"/>
        <v>30</v>
      </c>
      <c r="E163">
        <f t="shared" ca="1" si="58"/>
        <v>5</v>
      </c>
      <c r="F163" t="str">
        <f t="shared" ca="1" si="59"/>
        <v xml:space="preserve">general work </v>
      </c>
      <c r="G163">
        <f t="shared" ca="1" si="60"/>
        <v>3</v>
      </c>
      <c r="H163" t="str">
        <f t="shared" ca="1" si="61"/>
        <v>University</v>
      </c>
      <c r="I163">
        <f t="shared" ca="1" si="62"/>
        <v>1</v>
      </c>
      <c r="J163">
        <f t="shared" ca="1" si="54"/>
        <v>2</v>
      </c>
      <c r="K163">
        <f t="shared" ca="1" si="63"/>
        <v>87981</v>
      </c>
      <c r="L163">
        <f t="shared" ca="1" si="64"/>
        <v>4</v>
      </c>
      <c r="M163" t="str">
        <f t="shared" ca="1" si="65"/>
        <v>Alberta</v>
      </c>
      <c r="N163">
        <f t="shared" ca="1" si="70"/>
        <v>263943</v>
      </c>
      <c r="O163">
        <f t="shared" ca="1" si="66"/>
        <v>106122.70654440485</v>
      </c>
      <c r="P163">
        <f t="shared" ca="1" si="71"/>
        <v>56155.504278201792</v>
      </c>
      <c r="Q163">
        <f t="shared" ca="1" si="67"/>
        <v>1967</v>
      </c>
      <c r="R163">
        <f t="shared" ca="1" si="72"/>
        <v>11904.673107738503</v>
      </c>
      <c r="S163">
        <f t="shared" ca="1" si="73"/>
        <v>127807.01681016179</v>
      </c>
      <c r="T163">
        <f t="shared" ca="1" si="74"/>
        <v>447905.5210883636</v>
      </c>
      <c r="U163">
        <f t="shared" ca="1" si="75"/>
        <v>119994.37965214335</v>
      </c>
      <c r="V163">
        <f t="shared" ca="1" si="76"/>
        <v>327911.14143622026</v>
      </c>
      <c r="X163" s="3">
        <f ca="1">IF(Table1[[#This Row],[gender]]="men",1,0)</f>
        <v>1</v>
      </c>
      <c r="Y163" s="3">
        <f ca="1">IF(Table1[[#This Row],[gender]]="women",1,0)</f>
        <v>0</v>
      </c>
      <c r="Z163" s="3"/>
      <c r="AA163" s="3"/>
      <c r="AB163" s="3"/>
      <c r="AC163" s="3"/>
      <c r="AD163" s="3"/>
      <c r="AE163" s="3"/>
      <c r="AF163" s="3"/>
      <c r="AG163" s="3"/>
      <c r="AH163" s="3"/>
      <c r="AJ163" s="17"/>
      <c r="AL163" s="7">
        <f ca="1">IF(Table1[[#This Row],[field of work]]="health",1,0)</f>
        <v>0</v>
      </c>
      <c r="AM163">
        <f ca="1">IF(Table1[[#This Row],[field of work]]="general work ",1,0)</f>
        <v>1</v>
      </c>
      <c r="AN163">
        <f ca="1">IF(Table1[[#This Row],[field of work]]="agriculture",1,0)</f>
        <v>0</v>
      </c>
      <c r="AO163">
        <f ca="1">IF(Table1[[#This Row],[field of work]]="teaching",1,0)</f>
        <v>0</v>
      </c>
      <c r="AP163">
        <f ca="1">IF(Table1[[#This Row],[field of work]]="IT",1,0)</f>
        <v>0</v>
      </c>
      <c r="AQ163" s="8">
        <f ca="1">IF(Table1[[#This Row],[field of work]]="construction",1,0)</f>
        <v>0</v>
      </c>
      <c r="AS163" s="7"/>
      <c r="AX163" s="8"/>
      <c r="AZ163" s="7"/>
      <c r="BA163" s="8"/>
      <c r="BB163" s="105">
        <f ca="1">Table1[[#This Row],[Cars Value ]]/Table1[[#This Row],[cars]]</f>
        <v>28077.752139100896</v>
      </c>
      <c r="BC163" s="8"/>
      <c r="BD163" s="7">
        <f ca="1">IF(Table1[Values of debts]&gt;$BE$6,1,0)</f>
        <v>1</v>
      </c>
      <c r="BE163" s="8"/>
      <c r="BF163" s="17"/>
      <c r="BG163" s="20">
        <f ca="1">Table1[[#This Row],[mortage left]]/Table1[[#This Row],[value of house]]</f>
        <v>0.40206675890023547</v>
      </c>
      <c r="BH163">
        <f t="shared" ca="1" si="68"/>
        <v>1</v>
      </c>
      <c r="BI163" s="8"/>
      <c r="BJ163" s="17"/>
      <c r="BL163" s="7">
        <f ca="1">IF(Table1[Area]="Alberta",Table1[income],0)</f>
        <v>87981</v>
      </c>
      <c r="BM163">
        <f ca="1">IF(Table1[Area]="Quebec",Table1[income],0)</f>
        <v>0</v>
      </c>
      <c r="BN163">
        <f ca="1">IF(Table1[[#This Row],[Area]]="BC",Table1[[#This Row],[income]],0)</f>
        <v>0</v>
      </c>
      <c r="BO163">
        <f ca="1">IF(Table1[[#This Row],[Area]]="Northwest Ter",Table1[[#This Row],[income]],0)</f>
        <v>0</v>
      </c>
      <c r="BP163">
        <f ca="1">IF(Table1[[#This Row],[Area]]="Newfounland",Table1[[#This Row],[income]],0)</f>
        <v>0</v>
      </c>
      <c r="BQ163">
        <f ca="1">IF(Table1[[#This Row],[Area]]="Manitoba",Table1[[#This Row],[income]],0)</f>
        <v>0</v>
      </c>
      <c r="BR163">
        <f ca="1">IF(Table1[[#This Row],[Area]]="New bruncwick",Table1[[#This Row],[income]],0)</f>
        <v>0</v>
      </c>
      <c r="BS163">
        <f ca="1">IF(Table1[[#This Row],[Area]]="Nunavut",Table1[[#This Row],[income]],0)</f>
        <v>0</v>
      </c>
      <c r="BT163">
        <f ca="1">IF(Table1[[#This Row],[Area]]="Ontario",Table1[[#This Row],[income]],0)</f>
        <v>0</v>
      </c>
      <c r="BU163">
        <f ca="1">IF(Table1[[#This Row],[Area]]="yukon",Table1[[#This Row],[income]],0)</f>
        <v>0</v>
      </c>
      <c r="BV163">
        <f ca="1">IF(Table1[[#This Row],[Area]]="Prince edward Island",Table1[[#This Row],[income]],0)</f>
        <v>0</v>
      </c>
      <c r="BW163">
        <f ca="1">IF(Table1[[#This Row],[Area]]="Saskatchewan",Table1[[#This Row],[income]],0)</f>
        <v>0</v>
      </c>
      <c r="BX163" s="8">
        <f ca="1">IF(Table1[[#This Row],[Area]]="Nova scotia",Table1[[#This Row],[income]],0)</f>
        <v>0</v>
      </c>
      <c r="BZ163" s="7">
        <f ca="1">IF(Table1[field of work]="health",Table1[income],0)</f>
        <v>0</v>
      </c>
      <c r="CA163">
        <f ca="1">IF(Table1[field of work]="agriculture",Table1[income],0)</f>
        <v>0</v>
      </c>
      <c r="CB163">
        <f ca="1">IF(Table1[[#This Row],[field of work]]="teaching",Table1[[#This Row],[income]],0)</f>
        <v>0</v>
      </c>
      <c r="CC163">
        <f ca="1">IF(Table1[[#This Row],[field of work]]="IT",Table1[[#This Row],[income]],0)</f>
        <v>0</v>
      </c>
      <c r="CD163">
        <f ca="1">IF(Table1[[#This Row],[field of work]]="construction",Table1[[#This Row],[income]],0)</f>
        <v>0</v>
      </c>
      <c r="CE163" s="8">
        <f ca="1">IF(Table1[[#This Row],[field of work]]="general work ",Table1[[#This Row],[income]],0)</f>
        <v>87981</v>
      </c>
      <c r="CH163" s="7">
        <f t="shared" ca="1" si="69"/>
        <v>1</v>
      </c>
      <c r="CI163" s="8"/>
      <c r="CK163" s="7">
        <f ca="1">IF(Table1[[#This Row],[Net worth of person ($)]]&gt;$CM$3,Table1[[#This Row],[age]],0)</f>
        <v>30</v>
      </c>
      <c r="CL163" s="8"/>
    </row>
    <row r="164" spans="2:90" x14ac:dyDescent="0.3">
      <c r="B164">
        <f t="shared" ca="1" si="55"/>
        <v>1</v>
      </c>
      <c r="C164" t="str">
        <f t="shared" ca="1" si="56"/>
        <v>men</v>
      </c>
      <c r="D164">
        <f t="shared" ca="1" si="57"/>
        <v>30</v>
      </c>
      <c r="E164">
        <f t="shared" ca="1" si="58"/>
        <v>2</v>
      </c>
      <c r="F164" t="str">
        <f t="shared" ca="1" si="59"/>
        <v>construction</v>
      </c>
      <c r="G164">
        <f t="shared" ca="1" si="60"/>
        <v>6</v>
      </c>
      <c r="H164" t="str">
        <f t="shared" ca="1" si="61"/>
        <v>Other</v>
      </c>
      <c r="I164">
        <f t="shared" ca="1" si="62"/>
        <v>2</v>
      </c>
      <c r="J164">
        <f t="shared" ca="1" si="54"/>
        <v>2</v>
      </c>
      <c r="K164">
        <f t="shared" ca="1" si="63"/>
        <v>35049</v>
      </c>
      <c r="L164">
        <f t="shared" ca="1" si="64"/>
        <v>10</v>
      </c>
      <c r="M164" t="str">
        <f t="shared" ca="1" si="65"/>
        <v>Quebec</v>
      </c>
      <c r="N164">
        <f t="shared" ca="1" si="70"/>
        <v>140196</v>
      </c>
      <c r="O164">
        <f t="shared" ca="1" si="66"/>
        <v>105634.45760735967</v>
      </c>
      <c r="P164">
        <f t="shared" ca="1" si="71"/>
        <v>25206.60643919709</v>
      </c>
      <c r="Q164">
        <f t="shared" ca="1" si="67"/>
        <v>13810</v>
      </c>
      <c r="R164">
        <f t="shared" ca="1" si="72"/>
        <v>5397.4390242050295</v>
      </c>
      <c r="S164">
        <f t="shared" ca="1" si="73"/>
        <v>349.24668677799735</v>
      </c>
      <c r="T164">
        <f t="shared" ca="1" si="74"/>
        <v>165751.85312597509</v>
      </c>
      <c r="U164">
        <f t="shared" ca="1" si="75"/>
        <v>124841.8966315647</v>
      </c>
      <c r="V164">
        <f t="shared" ca="1" si="76"/>
        <v>40909.956494410391</v>
      </c>
      <c r="X164" s="3">
        <f ca="1">IF(Table1[[#This Row],[gender]]="men",1,0)</f>
        <v>1</v>
      </c>
      <c r="Y164" s="3">
        <f ca="1">IF(Table1[[#This Row],[gender]]="women",1,0)</f>
        <v>0</v>
      </c>
      <c r="Z164" s="3"/>
      <c r="AA164" s="3"/>
      <c r="AB164" s="3"/>
      <c r="AC164" s="3"/>
      <c r="AD164" s="3"/>
      <c r="AE164" s="3"/>
      <c r="AF164" s="3"/>
      <c r="AG164" s="3"/>
      <c r="AH164" s="3"/>
      <c r="AJ164" s="17"/>
      <c r="AL164" s="7">
        <f ca="1">IF(Table1[[#This Row],[field of work]]="health",1,0)</f>
        <v>0</v>
      </c>
      <c r="AM164">
        <f ca="1">IF(Table1[[#This Row],[field of work]]="general work ",1,0)</f>
        <v>0</v>
      </c>
      <c r="AN164">
        <f ca="1">IF(Table1[[#This Row],[field of work]]="agriculture",1,0)</f>
        <v>0</v>
      </c>
      <c r="AO164">
        <f ca="1">IF(Table1[[#This Row],[field of work]]="teaching",1,0)</f>
        <v>0</v>
      </c>
      <c r="AP164">
        <f ca="1">IF(Table1[[#This Row],[field of work]]="IT",1,0)</f>
        <v>0</v>
      </c>
      <c r="AQ164" s="8">
        <f ca="1">IF(Table1[[#This Row],[field of work]]="construction",1,0)</f>
        <v>1</v>
      </c>
      <c r="AS164" s="7"/>
      <c r="AX164" s="8"/>
      <c r="AZ164" s="7"/>
      <c r="BA164" s="8"/>
      <c r="BB164" s="105">
        <f ca="1">Table1[[#This Row],[Cars Value ]]/Table1[[#This Row],[cars]]</f>
        <v>12603.303219598545</v>
      </c>
      <c r="BC164" s="8"/>
      <c r="BD164" s="7">
        <f ca="1">IF(Table1[Values of debts]&gt;$BE$6,1,0)</f>
        <v>1</v>
      </c>
      <c r="BE164" s="8"/>
      <c r="BF164" s="17"/>
      <c r="BG164" s="20">
        <f ca="1">Table1[[#This Row],[mortage left]]/Table1[[#This Row],[value of house]]</f>
        <v>0.75347697229136112</v>
      </c>
      <c r="BH164">
        <f t="shared" ca="1" si="68"/>
        <v>0</v>
      </c>
      <c r="BI164" s="8"/>
      <c r="BJ164" s="17"/>
      <c r="BL164" s="7">
        <f ca="1">IF(Table1[Area]="Alberta",Table1[income],0)</f>
        <v>0</v>
      </c>
      <c r="BM164">
        <f ca="1">IF(Table1[Area]="Quebec",Table1[income],0)</f>
        <v>35049</v>
      </c>
      <c r="BN164">
        <f ca="1">IF(Table1[[#This Row],[Area]]="BC",Table1[[#This Row],[income]],0)</f>
        <v>0</v>
      </c>
      <c r="BO164">
        <f ca="1">IF(Table1[[#This Row],[Area]]="Northwest Ter",Table1[[#This Row],[income]],0)</f>
        <v>0</v>
      </c>
      <c r="BP164">
        <f ca="1">IF(Table1[[#This Row],[Area]]="Newfounland",Table1[[#This Row],[income]],0)</f>
        <v>0</v>
      </c>
      <c r="BQ164">
        <f ca="1">IF(Table1[[#This Row],[Area]]="Manitoba",Table1[[#This Row],[income]],0)</f>
        <v>0</v>
      </c>
      <c r="BR164">
        <f ca="1">IF(Table1[[#This Row],[Area]]="New bruncwick",Table1[[#This Row],[income]],0)</f>
        <v>0</v>
      </c>
      <c r="BS164">
        <f ca="1">IF(Table1[[#This Row],[Area]]="Nunavut",Table1[[#This Row],[income]],0)</f>
        <v>0</v>
      </c>
      <c r="BT164">
        <f ca="1">IF(Table1[[#This Row],[Area]]="Ontario",Table1[[#This Row],[income]],0)</f>
        <v>0</v>
      </c>
      <c r="BU164">
        <f ca="1">IF(Table1[[#This Row],[Area]]="yukon",Table1[[#This Row],[income]],0)</f>
        <v>0</v>
      </c>
      <c r="BV164">
        <f ca="1">IF(Table1[[#This Row],[Area]]="Prince edward Island",Table1[[#This Row],[income]],0)</f>
        <v>0</v>
      </c>
      <c r="BW164">
        <f ca="1">IF(Table1[[#This Row],[Area]]="Saskatchewan",Table1[[#This Row],[income]],0)</f>
        <v>0</v>
      </c>
      <c r="BX164" s="8">
        <f ca="1">IF(Table1[[#This Row],[Area]]="Nova scotia",Table1[[#This Row],[income]],0)</f>
        <v>0</v>
      </c>
      <c r="BZ164" s="7">
        <f ca="1">IF(Table1[field of work]="health",Table1[income],0)</f>
        <v>0</v>
      </c>
      <c r="CA164">
        <f ca="1">IF(Table1[field of work]="agriculture",Table1[income],0)</f>
        <v>0</v>
      </c>
      <c r="CB164">
        <f ca="1">IF(Table1[[#This Row],[field of work]]="teaching",Table1[[#This Row],[income]],0)</f>
        <v>0</v>
      </c>
      <c r="CC164">
        <f ca="1">IF(Table1[[#This Row],[field of work]]="IT",Table1[[#This Row],[income]],0)</f>
        <v>0</v>
      </c>
      <c r="CD164">
        <f ca="1">IF(Table1[[#This Row],[field of work]]="construction",Table1[[#This Row],[income]],0)</f>
        <v>35049</v>
      </c>
      <c r="CE164" s="8">
        <f ca="1">IF(Table1[[#This Row],[field of work]]="general work ",Table1[[#This Row],[income]],0)</f>
        <v>0</v>
      </c>
      <c r="CH164" s="7">
        <f t="shared" ca="1" si="69"/>
        <v>1</v>
      </c>
      <c r="CI164" s="8"/>
      <c r="CK164" s="7">
        <f ca="1">IF(Table1[[#This Row],[Net worth of person ($)]]&gt;$CM$3,Table1[[#This Row],[age]],0)</f>
        <v>30</v>
      </c>
      <c r="CL164" s="8"/>
    </row>
    <row r="165" spans="2:90" x14ac:dyDescent="0.3">
      <c r="B165">
        <f t="shared" ca="1" si="55"/>
        <v>2</v>
      </c>
      <c r="C165" t="str">
        <f t="shared" ca="1" si="56"/>
        <v>women</v>
      </c>
      <c r="D165">
        <f t="shared" ca="1" si="57"/>
        <v>34</v>
      </c>
      <c r="E165">
        <f t="shared" ca="1" si="58"/>
        <v>5</v>
      </c>
      <c r="F165" t="str">
        <f t="shared" ca="1" si="59"/>
        <v xml:space="preserve">general work </v>
      </c>
      <c r="G165">
        <f t="shared" ca="1" si="60"/>
        <v>4</v>
      </c>
      <c r="H165" t="str">
        <f t="shared" ca="1" si="61"/>
        <v>technical</v>
      </c>
      <c r="I165">
        <f t="shared" ca="1" si="62"/>
        <v>3</v>
      </c>
      <c r="J165">
        <f t="shared" ca="1" si="54"/>
        <v>2</v>
      </c>
      <c r="K165">
        <f t="shared" ca="1" si="63"/>
        <v>46077</v>
      </c>
      <c r="L165">
        <f t="shared" ca="1" si="64"/>
        <v>13</v>
      </c>
      <c r="M165" t="str">
        <f t="shared" ca="1" si="65"/>
        <v>Nova scotia</v>
      </c>
      <c r="N165">
        <f t="shared" ca="1" si="70"/>
        <v>184308</v>
      </c>
      <c r="O165">
        <f t="shared" ca="1" si="66"/>
        <v>34672.238919321913</v>
      </c>
      <c r="P165">
        <f t="shared" ca="1" si="71"/>
        <v>67189.432475666676</v>
      </c>
      <c r="Q165">
        <f t="shared" ca="1" si="67"/>
        <v>67027</v>
      </c>
      <c r="R165">
        <f t="shared" ca="1" si="72"/>
        <v>62909.438703199557</v>
      </c>
      <c r="S165">
        <f t="shared" ca="1" si="73"/>
        <v>48202.208490235033</v>
      </c>
      <c r="T165">
        <f t="shared" ca="1" si="74"/>
        <v>299699.64096590172</v>
      </c>
      <c r="U165">
        <f t="shared" ca="1" si="75"/>
        <v>164608.67762252147</v>
      </c>
      <c r="V165">
        <f t="shared" ca="1" si="76"/>
        <v>135090.96334338025</v>
      </c>
      <c r="X165" s="3">
        <f ca="1">IF(Table1[[#This Row],[gender]]="men",1,0)</f>
        <v>0</v>
      </c>
      <c r="Y165" s="3">
        <f ca="1">IF(Table1[[#This Row],[gender]]="women",1,0)</f>
        <v>1</v>
      </c>
      <c r="Z165" s="3"/>
      <c r="AA165" s="3"/>
      <c r="AB165" s="3"/>
      <c r="AC165" s="3"/>
      <c r="AD165" s="3"/>
      <c r="AE165" s="3"/>
      <c r="AF165" s="3"/>
      <c r="AG165" s="3"/>
      <c r="AH165" s="3"/>
      <c r="AJ165" s="17"/>
      <c r="AL165" s="7">
        <f ca="1">IF(Table1[[#This Row],[field of work]]="health",1,0)</f>
        <v>0</v>
      </c>
      <c r="AM165">
        <f ca="1">IF(Table1[[#This Row],[field of work]]="general work ",1,0)</f>
        <v>1</v>
      </c>
      <c r="AN165">
        <f ca="1">IF(Table1[[#This Row],[field of work]]="agriculture",1,0)</f>
        <v>0</v>
      </c>
      <c r="AO165">
        <f ca="1">IF(Table1[[#This Row],[field of work]]="teaching",1,0)</f>
        <v>0</v>
      </c>
      <c r="AP165">
        <f ca="1">IF(Table1[[#This Row],[field of work]]="IT",1,0)</f>
        <v>0</v>
      </c>
      <c r="AQ165" s="8">
        <f ca="1">IF(Table1[[#This Row],[field of work]]="construction",1,0)</f>
        <v>0</v>
      </c>
      <c r="AS165" s="7"/>
      <c r="AX165" s="8"/>
      <c r="AZ165" s="7"/>
      <c r="BA165" s="8"/>
      <c r="BB165" s="105">
        <f ca="1">Table1[[#This Row],[Cars Value ]]/Table1[[#This Row],[cars]]</f>
        <v>33594.716237833338</v>
      </c>
      <c r="BC165" s="8"/>
      <c r="BD165" s="7">
        <f ca="1">IF(Table1[Values of debts]&gt;$BE$6,1,0)</f>
        <v>1</v>
      </c>
      <c r="BE165" s="8"/>
      <c r="BF165" s="17"/>
      <c r="BG165" s="20">
        <f ca="1">Table1[[#This Row],[mortage left]]/Table1[[#This Row],[value of house]]</f>
        <v>0.1881211825819927</v>
      </c>
      <c r="BH165">
        <f t="shared" ca="1" si="68"/>
        <v>1</v>
      </c>
      <c r="BI165" s="8"/>
      <c r="BJ165" s="17"/>
      <c r="BL165" s="7">
        <f ca="1">IF(Table1[Area]="Alberta",Table1[income],0)</f>
        <v>0</v>
      </c>
      <c r="BM165">
        <f ca="1">IF(Table1[Area]="Quebec",Table1[income],0)</f>
        <v>0</v>
      </c>
      <c r="BN165">
        <f ca="1">IF(Table1[[#This Row],[Area]]="BC",Table1[[#This Row],[income]],0)</f>
        <v>0</v>
      </c>
      <c r="BO165">
        <f ca="1">IF(Table1[[#This Row],[Area]]="Northwest Ter",Table1[[#This Row],[income]],0)</f>
        <v>0</v>
      </c>
      <c r="BP165">
        <f ca="1">IF(Table1[[#This Row],[Area]]="Newfounland",Table1[[#This Row],[income]],0)</f>
        <v>0</v>
      </c>
      <c r="BQ165">
        <f ca="1">IF(Table1[[#This Row],[Area]]="Manitoba",Table1[[#This Row],[income]],0)</f>
        <v>0</v>
      </c>
      <c r="BR165">
        <f ca="1">IF(Table1[[#This Row],[Area]]="New bruncwick",Table1[[#This Row],[income]],0)</f>
        <v>0</v>
      </c>
      <c r="BS165">
        <f ca="1">IF(Table1[[#This Row],[Area]]="Nunavut",Table1[[#This Row],[income]],0)</f>
        <v>0</v>
      </c>
      <c r="BT165">
        <f ca="1">IF(Table1[[#This Row],[Area]]="Ontario",Table1[[#This Row],[income]],0)</f>
        <v>0</v>
      </c>
      <c r="BU165">
        <f ca="1">IF(Table1[[#This Row],[Area]]="yukon",Table1[[#This Row],[income]],0)</f>
        <v>0</v>
      </c>
      <c r="BV165">
        <f ca="1">IF(Table1[[#This Row],[Area]]="Prince edward Island",Table1[[#This Row],[income]],0)</f>
        <v>0</v>
      </c>
      <c r="BW165">
        <f ca="1">IF(Table1[[#This Row],[Area]]="Saskatchewan",Table1[[#This Row],[income]],0)</f>
        <v>0</v>
      </c>
      <c r="BX165" s="8">
        <f ca="1">IF(Table1[[#This Row],[Area]]="Nova scotia",Table1[[#This Row],[income]],0)</f>
        <v>46077</v>
      </c>
      <c r="BZ165" s="7">
        <f ca="1">IF(Table1[field of work]="health",Table1[income],0)</f>
        <v>0</v>
      </c>
      <c r="CA165">
        <f ca="1">IF(Table1[field of work]="agriculture",Table1[income],0)</f>
        <v>0</v>
      </c>
      <c r="CB165">
        <f ca="1">IF(Table1[[#This Row],[field of work]]="teaching",Table1[[#This Row],[income]],0)</f>
        <v>0</v>
      </c>
      <c r="CC165">
        <f ca="1">IF(Table1[[#This Row],[field of work]]="IT",Table1[[#This Row],[income]],0)</f>
        <v>0</v>
      </c>
      <c r="CD165">
        <f ca="1">IF(Table1[[#This Row],[field of work]]="construction",Table1[[#This Row],[income]],0)</f>
        <v>0</v>
      </c>
      <c r="CE165" s="8">
        <f ca="1">IF(Table1[[#This Row],[field of work]]="general work ",Table1[[#This Row],[income]],0)</f>
        <v>46077</v>
      </c>
      <c r="CH165" s="7">
        <f t="shared" ca="1" si="69"/>
        <v>1</v>
      </c>
      <c r="CI165" s="8"/>
      <c r="CK165" s="7">
        <f ca="1">IF(Table1[[#This Row],[Net worth of person ($)]]&gt;$CM$3,Table1[[#This Row],[age]],0)</f>
        <v>34</v>
      </c>
      <c r="CL165" s="8"/>
    </row>
    <row r="166" spans="2:90" x14ac:dyDescent="0.3">
      <c r="B166">
        <f t="shared" ca="1" si="55"/>
        <v>2</v>
      </c>
      <c r="C166" t="str">
        <f t="shared" ca="1" si="56"/>
        <v>women</v>
      </c>
      <c r="D166">
        <f t="shared" ca="1" si="57"/>
        <v>37</v>
      </c>
      <c r="E166">
        <f t="shared" ca="1" si="58"/>
        <v>5</v>
      </c>
      <c r="F166" t="str">
        <f t="shared" ca="1" si="59"/>
        <v xml:space="preserve">general work </v>
      </c>
      <c r="G166">
        <f t="shared" ca="1" si="60"/>
        <v>4</v>
      </c>
      <c r="H166" t="str">
        <f t="shared" ca="1" si="61"/>
        <v>technical</v>
      </c>
      <c r="I166">
        <f t="shared" ca="1" si="62"/>
        <v>2</v>
      </c>
      <c r="J166">
        <f t="shared" ca="1" si="54"/>
        <v>1</v>
      </c>
      <c r="K166">
        <f t="shared" ca="1" si="63"/>
        <v>56261</v>
      </c>
      <c r="L166">
        <f t="shared" ca="1" si="64"/>
        <v>11</v>
      </c>
      <c r="M166" t="str">
        <f t="shared" ca="1" si="65"/>
        <v>Newfounland</v>
      </c>
      <c r="N166">
        <f t="shared" ca="1" si="70"/>
        <v>337566</v>
      </c>
      <c r="O166">
        <f t="shared" ca="1" si="66"/>
        <v>114117.35490777798</v>
      </c>
      <c r="P166">
        <f t="shared" ca="1" si="71"/>
        <v>19357.341287860621</v>
      </c>
      <c r="Q166">
        <f t="shared" ca="1" si="67"/>
        <v>2847</v>
      </c>
      <c r="R166">
        <f t="shared" ca="1" si="72"/>
        <v>70800.27011968063</v>
      </c>
      <c r="S166">
        <f t="shared" ca="1" si="73"/>
        <v>5620.7964739872532</v>
      </c>
      <c r="T166">
        <f t="shared" ca="1" si="74"/>
        <v>362544.13776184787</v>
      </c>
      <c r="U166">
        <f t="shared" ca="1" si="75"/>
        <v>187764.62502745859</v>
      </c>
      <c r="V166">
        <f t="shared" ca="1" si="76"/>
        <v>174779.51273438928</v>
      </c>
      <c r="X166" s="3">
        <f ca="1">IF(Table1[[#This Row],[gender]]="men",1,0)</f>
        <v>0</v>
      </c>
      <c r="Y166" s="3">
        <f ca="1">IF(Table1[[#This Row],[gender]]="women",1,0)</f>
        <v>1</v>
      </c>
      <c r="Z166" s="3"/>
      <c r="AA166" s="3"/>
      <c r="AB166" s="3"/>
      <c r="AC166" s="3"/>
      <c r="AD166" s="3"/>
      <c r="AE166" s="3"/>
      <c r="AF166" s="3"/>
      <c r="AG166" s="3"/>
      <c r="AH166" s="3"/>
      <c r="AJ166" s="17"/>
      <c r="AL166" s="7">
        <f ca="1">IF(Table1[[#This Row],[field of work]]="health",1,0)</f>
        <v>0</v>
      </c>
      <c r="AM166">
        <f ca="1">IF(Table1[[#This Row],[field of work]]="general work ",1,0)</f>
        <v>1</v>
      </c>
      <c r="AN166">
        <f ca="1">IF(Table1[[#This Row],[field of work]]="agriculture",1,0)</f>
        <v>0</v>
      </c>
      <c r="AO166">
        <f ca="1">IF(Table1[[#This Row],[field of work]]="teaching",1,0)</f>
        <v>0</v>
      </c>
      <c r="AP166">
        <f ca="1">IF(Table1[[#This Row],[field of work]]="IT",1,0)</f>
        <v>0</v>
      </c>
      <c r="AQ166" s="8">
        <f ca="1">IF(Table1[[#This Row],[field of work]]="construction",1,0)</f>
        <v>0</v>
      </c>
      <c r="AS166" s="7"/>
      <c r="AX166" s="8"/>
      <c r="AZ166" s="7"/>
      <c r="BA166" s="8"/>
      <c r="BB166" s="105">
        <f ca="1">Table1[[#This Row],[Cars Value ]]/Table1[[#This Row],[cars]]</f>
        <v>19357.341287860621</v>
      </c>
      <c r="BC166" s="8"/>
      <c r="BD166" s="7">
        <f ca="1">IF(Table1[Values of debts]&gt;$BE$6,1,0)</f>
        <v>1</v>
      </c>
      <c r="BE166" s="8"/>
      <c r="BF166" s="17"/>
      <c r="BG166" s="20">
        <f ca="1">Table1[[#This Row],[mortage left]]/Table1[[#This Row],[value of house]]</f>
        <v>0.33805938663188229</v>
      </c>
      <c r="BH166">
        <f t="shared" ca="1" si="68"/>
        <v>1</v>
      </c>
      <c r="BI166" s="8"/>
      <c r="BJ166" s="17"/>
      <c r="BL166" s="7">
        <f ca="1">IF(Table1[Area]="Alberta",Table1[income],0)</f>
        <v>0</v>
      </c>
      <c r="BM166">
        <f ca="1">IF(Table1[Area]="Quebec",Table1[income],0)</f>
        <v>0</v>
      </c>
      <c r="BN166">
        <f ca="1">IF(Table1[[#This Row],[Area]]="BC",Table1[[#This Row],[income]],0)</f>
        <v>0</v>
      </c>
      <c r="BO166">
        <f ca="1">IF(Table1[[#This Row],[Area]]="Northwest Ter",Table1[[#This Row],[income]],0)</f>
        <v>0</v>
      </c>
      <c r="BP166">
        <f ca="1">IF(Table1[[#This Row],[Area]]="Newfounland",Table1[[#This Row],[income]],0)</f>
        <v>56261</v>
      </c>
      <c r="BQ166">
        <f ca="1">IF(Table1[[#This Row],[Area]]="Manitoba",Table1[[#This Row],[income]],0)</f>
        <v>0</v>
      </c>
      <c r="BR166">
        <f ca="1">IF(Table1[[#This Row],[Area]]="New bruncwick",Table1[[#This Row],[income]],0)</f>
        <v>0</v>
      </c>
      <c r="BS166">
        <f ca="1">IF(Table1[[#This Row],[Area]]="Nunavut",Table1[[#This Row],[income]],0)</f>
        <v>0</v>
      </c>
      <c r="BT166">
        <f ca="1">IF(Table1[[#This Row],[Area]]="Ontario",Table1[[#This Row],[income]],0)</f>
        <v>0</v>
      </c>
      <c r="BU166">
        <f ca="1">IF(Table1[[#This Row],[Area]]="yukon",Table1[[#This Row],[income]],0)</f>
        <v>0</v>
      </c>
      <c r="BV166">
        <f ca="1">IF(Table1[[#This Row],[Area]]="Prince edward Island",Table1[[#This Row],[income]],0)</f>
        <v>0</v>
      </c>
      <c r="BW166">
        <f ca="1">IF(Table1[[#This Row],[Area]]="Saskatchewan",Table1[[#This Row],[income]],0)</f>
        <v>0</v>
      </c>
      <c r="BX166" s="8">
        <f ca="1">IF(Table1[[#This Row],[Area]]="Nova scotia",Table1[[#This Row],[income]],0)</f>
        <v>0</v>
      </c>
      <c r="BZ166" s="7">
        <f ca="1">IF(Table1[field of work]="health",Table1[income],0)</f>
        <v>0</v>
      </c>
      <c r="CA166">
        <f ca="1">IF(Table1[field of work]="agriculture",Table1[income],0)</f>
        <v>0</v>
      </c>
      <c r="CB166">
        <f ca="1">IF(Table1[[#This Row],[field of work]]="teaching",Table1[[#This Row],[income]],0)</f>
        <v>0</v>
      </c>
      <c r="CC166">
        <f ca="1">IF(Table1[[#This Row],[field of work]]="IT",Table1[[#This Row],[income]],0)</f>
        <v>0</v>
      </c>
      <c r="CD166">
        <f ca="1">IF(Table1[[#This Row],[field of work]]="construction",Table1[[#This Row],[income]],0)</f>
        <v>0</v>
      </c>
      <c r="CE166" s="8">
        <f ca="1">IF(Table1[[#This Row],[field of work]]="general work ",Table1[[#This Row],[income]],0)</f>
        <v>56261</v>
      </c>
      <c r="CH166" s="7">
        <f t="shared" ca="1" si="69"/>
        <v>1</v>
      </c>
      <c r="CI166" s="8"/>
      <c r="CK166" s="7">
        <f ca="1">IF(Table1[[#This Row],[Net worth of person ($)]]&gt;$CM$3,Table1[[#This Row],[age]],0)</f>
        <v>37</v>
      </c>
      <c r="CL166" s="8"/>
    </row>
    <row r="167" spans="2:90" x14ac:dyDescent="0.3">
      <c r="B167">
        <f t="shared" ca="1" si="55"/>
        <v>1</v>
      </c>
      <c r="C167" t="str">
        <f t="shared" ca="1" si="56"/>
        <v>men</v>
      </c>
      <c r="D167">
        <f t="shared" ca="1" si="57"/>
        <v>45</v>
      </c>
      <c r="E167">
        <f t="shared" ca="1" si="58"/>
        <v>2</v>
      </c>
      <c r="F167" t="str">
        <f t="shared" ca="1" si="59"/>
        <v>construction</v>
      </c>
      <c r="G167">
        <f t="shared" ca="1" si="60"/>
        <v>4</v>
      </c>
      <c r="H167" t="str">
        <f t="shared" ca="1" si="61"/>
        <v>technical</v>
      </c>
      <c r="I167">
        <f t="shared" ca="1" si="62"/>
        <v>3</v>
      </c>
      <c r="J167">
        <f t="shared" ca="1" si="54"/>
        <v>1</v>
      </c>
      <c r="K167">
        <f t="shared" ca="1" si="63"/>
        <v>56049</v>
      </c>
      <c r="L167">
        <f t="shared" ca="1" si="64"/>
        <v>7</v>
      </c>
      <c r="M167" t="str">
        <f t="shared" ca="1" si="65"/>
        <v>Manitoba</v>
      </c>
      <c r="N167">
        <f t="shared" ca="1" si="70"/>
        <v>168147</v>
      </c>
      <c r="O167">
        <f t="shared" ca="1" si="66"/>
        <v>26828.760014003914</v>
      </c>
      <c r="P167">
        <f t="shared" ca="1" si="71"/>
        <v>7414.343779645169</v>
      </c>
      <c r="Q167">
        <f t="shared" ca="1" si="67"/>
        <v>3863</v>
      </c>
      <c r="R167">
        <f t="shared" ca="1" si="72"/>
        <v>74687.383312452323</v>
      </c>
      <c r="S167">
        <f t="shared" ca="1" si="73"/>
        <v>57714.710689619606</v>
      </c>
      <c r="T167">
        <f t="shared" ca="1" si="74"/>
        <v>233276.05446926475</v>
      </c>
      <c r="U167">
        <f t="shared" ca="1" si="75"/>
        <v>105379.14332645624</v>
      </c>
      <c r="V167">
        <f t="shared" ca="1" si="76"/>
        <v>127896.91114280852</v>
      </c>
      <c r="X167" s="3">
        <f ca="1">IF(Table1[[#This Row],[gender]]="men",1,0)</f>
        <v>1</v>
      </c>
      <c r="Y167" s="3">
        <f ca="1">IF(Table1[[#This Row],[gender]]="women",1,0)</f>
        <v>0</v>
      </c>
      <c r="Z167" s="3"/>
      <c r="AA167" s="3"/>
      <c r="AB167" s="3"/>
      <c r="AC167" s="3"/>
      <c r="AD167" s="3"/>
      <c r="AE167" s="3"/>
      <c r="AF167" s="3"/>
      <c r="AG167" s="3"/>
      <c r="AH167" s="3"/>
      <c r="AJ167" s="17"/>
      <c r="AL167" s="7">
        <f ca="1">IF(Table1[[#This Row],[field of work]]="health",1,0)</f>
        <v>0</v>
      </c>
      <c r="AM167">
        <f ca="1">IF(Table1[[#This Row],[field of work]]="general work ",1,0)</f>
        <v>0</v>
      </c>
      <c r="AN167">
        <f ca="1">IF(Table1[[#This Row],[field of work]]="agriculture",1,0)</f>
        <v>0</v>
      </c>
      <c r="AO167">
        <f ca="1">IF(Table1[[#This Row],[field of work]]="teaching",1,0)</f>
        <v>0</v>
      </c>
      <c r="AP167">
        <f ca="1">IF(Table1[[#This Row],[field of work]]="IT",1,0)</f>
        <v>0</v>
      </c>
      <c r="AQ167" s="8">
        <f ca="1">IF(Table1[[#This Row],[field of work]]="construction",1,0)</f>
        <v>1</v>
      </c>
      <c r="AS167" s="7"/>
      <c r="AX167" s="8"/>
      <c r="AZ167" s="7"/>
      <c r="BA167" s="8"/>
      <c r="BB167" s="105">
        <f ca="1">Table1[[#This Row],[Cars Value ]]/Table1[[#This Row],[cars]]</f>
        <v>7414.343779645169</v>
      </c>
      <c r="BC167" s="8"/>
      <c r="BD167" s="7">
        <f ca="1">IF(Table1[Values of debts]&gt;$BE$6,1,0)</f>
        <v>1</v>
      </c>
      <c r="BE167" s="8"/>
      <c r="BF167" s="17"/>
      <c r="BG167" s="20">
        <f ca="1">Table1[[#This Row],[mortage left]]/Table1[[#This Row],[value of house]]</f>
        <v>0.15955538911787848</v>
      </c>
      <c r="BH167">
        <f t="shared" ca="1" si="68"/>
        <v>1</v>
      </c>
      <c r="BI167" s="8"/>
      <c r="BJ167" s="17"/>
      <c r="BL167" s="7">
        <f ca="1">IF(Table1[Area]="Alberta",Table1[income],0)</f>
        <v>0</v>
      </c>
      <c r="BM167">
        <f ca="1">IF(Table1[Area]="Quebec",Table1[income],0)</f>
        <v>0</v>
      </c>
      <c r="BN167">
        <f ca="1">IF(Table1[[#This Row],[Area]]="BC",Table1[[#This Row],[income]],0)</f>
        <v>0</v>
      </c>
      <c r="BO167">
        <f ca="1">IF(Table1[[#This Row],[Area]]="Northwest Ter",Table1[[#This Row],[income]],0)</f>
        <v>0</v>
      </c>
      <c r="BP167">
        <f ca="1">IF(Table1[[#This Row],[Area]]="Newfounland",Table1[[#This Row],[income]],0)</f>
        <v>0</v>
      </c>
      <c r="BQ167">
        <f ca="1">IF(Table1[[#This Row],[Area]]="Manitoba",Table1[[#This Row],[income]],0)</f>
        <v>56049</v>
      </c>
      <c r="BR167">
        <f ca="1">IF(Table1[[#This Row],[Area]]="New bruncwick",Table1[[#This Row],[income]],0)</f>
        <v>0</v>
      </c>
      <c r="BS167">
        <f ca="1">IF(Table1[[#This Row],[Area]]="Nunavut",Table1[[#This Row],[income]],0)</f>
        <v>0</v>
      </c>
      <c r="BT167">
        <f ca="1">IF(Table1[[#This Row],[Area]]="Ontario",Table1[[#This Row],[income]],0)</f>
        <v>0</v>
      </c>
      <c r="BU167">
        <f ca="1">IF(Table1[[#This Row],[Area]]="yukon",Table1[[#This Row],[income]],0)</f>
        <v>0</v>
      </c>
      <c r="BV167">
        <f ca="1">IF(Table1[[#This Row],[Area]]="Prince edward Island",Table1[[#This Row],[income]],0)</f>
        <v>0</v>
      </c>
      <c r="BW167">
        <f ca="1">IF(Table1[[#This Row],[Area]]="Saskatchewan",Table1[[#This Row],[income]],0)</f>
        <v>0</v>
      </c>
      <c r="BX167" s="8">
        <f ca="1">IF(Table1[[#This Row],[Area]]="Nova scotia",Table1[[#This Row],[income]],0)</f>
        <v>0</v>
      </c>
      <c r="BZ167" s="7">
        <f ca="1">IF(Table1[field of work]="health",Table1[income],0)</f>
        <v>0</v>
      </c>
      <c r="CA167">
        <f ca="1">IF(Table1[field of work]="agriculture",Table1[income],0)</f>
        <v>0</v>
      </c>
      <c r="CB167">
        <f ca="1">IF(Table1[[#This Row],[field of work]]="teaching",Table1[[#This Row],[income]],0)</f>
        <v>0</v>
      </c>
      <c r="CC167">
        <f ca="1">IF(Table1[[#This Row],[field of work]]="IT",Table1[[#This Row],[income]],0)</f>
        <v>0</v>
      </c>
      <c r="CD167">
        <f ca="1">IF(Table1[[#This Row],[field of work]]="construction",Table1[[#This Row],[income]],0)</f>
        <v>56049</v>
      </c>
      <c r="CE167" s="8">
        <f ca="1">IF(Table1[[#This Row],[field of work]]="general work ",Table1[[#This Row],[income]],0)</f>
        <v>0</v>
      </c>
      <c r="CH167" s="7">
        <f t="shared" ca="1" si="69"/>
        <v>1</v>
      </c>
      <c r="CI167" s="8"/>
      <c r="CK167" s="7">
        <f ca="1">IF(Table1[[#This Row],[Net worth of person ($)]]&gt;$CM$3,Table1[[#This Row],[age]],0)</f>
        <v>45</v>
      </c>
      <c r="CL167" s="8"/>
    </row>
    <row r="168" spans="2:90" x14ac:dyDescent="0.3">
      <c r="B168">
        <f t="shared" ca="1" si="55"/>
        <v>1</v>
      </c>
      <c r="C168" t="str">
        <f t="shared" ca="1" si="56"/>
        <v>men</v>
      </c>
      <c r="D168">
        <f t="shared" ca="1" si="57"/>
        <v>27</v>
      </c>
      <c r="E168">
        <f t="shared" ca="1" si="58"/>
        <v>3</v>
      </c>
      <c r="F168" t="str">
        <f t="shared" ca="1" si="59"/>
        <v>teaching</v>
      </c>
      <c r="G168">
        <f t="shared" ca="1" si="60"/>
        <v>1</v>
      </c>
      <c r="H168" t="str">
        <f t="shared" ca="1" si="61"/>
        <v>highschool</v>
      </c>
      <c r="I168">
        <f t="shared" ca="1" si="62"/>
        <v>1</v>
      </c>
      <c r="J168">
        <f t="shared" ca="1" si="54"/>
        <v>1</v>
      </c>
      <c r="K168">
        <f t="shared" ca="1" si="63"/>
        <v>51422</v>
      </c>
      <c r="L168">
        <f t="shared" ca="1" si="64"/>
        <v>1</v>
      </c>
      <c r="M168" t="str">
        <f t="shared" ca="1" si="65"/>
        <v>yukon</v>
      </c>
      <c r="N168">
        <f t="shared" ca="1" si="70"/>
        <v>257110</v>
      </c>
      <c r="O168">
        <f t="shared" ca="1" si="66"/>
        <v>216407.67919784985</v>
      </c>
      <c r="P168">
        <f t="shared" ca="1" si="71"/>
        <v>44728.325922751799</v>
      </c>
      <c r="Q168">
        <f t="shared" ca="1" si="67"/>
        <v>353</v>
      </c>
      <c r="R168">
        <f t="shared" ca="1" si="72"/>
        <v>71789.466078260215</v>
      </c>
      <c r="S168">
        <f t="shared" ca="1" si="73"/>
        <v>55335.679805697015</v>
      </c>
      <c r="T168">
        <f t="shared" ca="1" si="74"/>
        <v>357174.0057284488</v>
      </c>
      <c r="U168">
        <f t="shared" ca="1" si="75"/>
        <v>288550.14527611004</v>
      </c>
      <c r="V168">
        <f t="shared" ca="1" si="76"/>
        <v>68623.860452338762</v>
      </c>
      <c r="X168" s="3">
        <f ca="1">IF(Table1[[#This Row],[gender]]="men",1,0)</f>
        <v>1</v>
      </c>
      <c r="Y168" s="3">
        <f ca="1">IF(Table1[[#This Row],[gender]]="women",1,0)</f>
        <v>0</v>
      </c>
      <c r="Z168" s="3"/>
      <c r="AA168" s="3"/>
      <c r="AB168" s="3"/>
      <c r="AC168" s="3"/>
      <c r="AD168" s="3"/>
      <c r="AE168" s="3"/>
      <c r="AF168" s="3"/>
      <c r="AG168" s="3"/>
      <c r="AH168" s="3"/>
      <c r="AJ168" s="17"/>
      <c r="AL168" s="7">
        <f ca="1">IF(Table1[[#This Row],[field of work]]="health",1,0)</f>
        <v>0</v>
      </c>
      <c r="AM168">
        <f ca="1">IF(Table1[[#This Row],[field of work]]="general work ",1,0)</f>
        <v>0</v>
      </c>
      <c r="AN168">
        <f ca="1">IF(Table1[[#This Row],[field of work]]="agriculture",1,0)</f>
        <v>0</v>
      </c>
      <c r="AO168">
        <f ca="1">IF(Table1[[#This Row],[field of work]]="teaching",1,0)</f>
        <v>1</v>
      </c>
      <c r="AP168">
        <f ca="1">IF(Table1[[#This Row],[field of work]]="IT",1,0)</f>
        <v>0</v>
      </c>
      <c r="AQ168" s="8">
        <f ca="1">IF(Table1[[#This Row],[field of work]]="construction",1,0)</f>
        <v>0</v>
      </c>
      <c r="AS168" s="7"/>
      <c r="AX168" s="8"/>
      <c r="AZ168" s="7"/>
      <c r="BA168" s="8"/>
      <c r="BB168" s="105">
        <f ca="1">Table1[[#This Row],[Cars Value ]]/Table1[[#This Row],[cars]]</f>
        <v>44728.325922751799</v>
      </c>
      <c r="BC168" s="8"/>
      <c r="BD168" s="7">
        <f ca="1">IF(Table1[Values of debts]&gt;$BE$6,1,0)</f>
        <v>1</v>
      </c>
      <c r="BE168" s="8"/>
      <c r="BF168" s="17"/>
      <c r="BG168" s="20">
        <f ca="1">Table1[[#This Row],[mortage left]]/Table1[[#This Row],[value of house]]</f>
        <v>0.84169296875986876</v>
      </c>
      <c r="BH168">
        <f t="shared" ca="1" si="68"/>
        <v>0</v>
      </c>
      <c r="BI168" s="8"/>
      <c r="BJ168" s="17"/>
      <c r="BL168" s="7">
        <f ca="1">IF(Table1[Area]="Alberta",Table1[income],0)</f>
        <v>0</v>
      </c>
      <c r="BM168">
        <f ca="1">IF(Table1[Area]="Quebec",Table1[income],0)</f>
        <v>0</v>
      </c>
      <c r="BN168">
        <f ca="1">IF(Table1[[#This Row],[Area]]="BC",Table1[[#This Row],[income]],0)</f>
        <v>0</v>
      </c>
      <c r="BO168">
        <f ca="1">IF(Table1[[#This Row],[Area]]="Northwest Ter",Table1[[#This Row],[income]],0)</f>
        <v>0</v>
      </c>
      <c r="BP168">
        <f ca="1">IF(Table1[[#This Row],[Area]]="Newfounland",Table1[[#This Row],[income]],0)</f>
        <v>0</v>
      </c>
      <c r="BQ168">
        <f ca="1">IF(Table1[[#This Row],[Area]]="Manitoba",Table1[[#This Row],[income]],0)</f>
        <v>0</v>
      </c>
      <c r="BR168">
        <f ca="1">IF(Table1[[#This Row],[Area]]="New bruncwick",Table1[[#This Row],[income]],0)</f>
        <v>0</v>
      </c>
      <c r="BS168">
        <f ca="1">IF(Table1[[#This Row],[Area]]="Nunavut",Table1[[#This Row],[income]],0)</f>
        <v>0</v>
      </c>
      <c r="BT168">
        <f ca="1">IF(Table1[[#This Row],[Area]]="Ontario",Table1[[#This Row],[income]],0)</f>
        <v>0</v>
      </c>
      <c r="BU168">
        <f ca="1">IF(Table1[[#This Row],[Area]]="yukon",Table1[[#This Row],[income]],0)</f>
        <v>51422</v>
      </c>
      <c r="BV168">
        <f ca="1">IF(Table1[[#This Row],[Area]]="Prince edward Island",Table1[[#This Row],[income]],0)</f>
        <v>0</v>
      </c>
      <c r="BW168">
        <f ca="1">IF(Table1[[#This Row],[Area]]="Saskatchewan",Table1[[#This Row],[income]],0)</f>
        <v>0</v>
      </c>
      <c r="BX168" s="8">
        <f ca="1">IF(Table1[[#This Row],[Area]]="Nova scotia",Table1[[#This Row],[income]],0)</f>
        <v>0</v>
      </c>
      <c r="BZ168" s="7">
        <f ca="1">IF(Table1[field of work]="health",Table1[income],0)</f>
        <v>0</v>
      </c>
      <c r="CA168">
        <f ca="1">IF(Table1[field of work]="agriculture",Table1[income],0)</f>
        <v>0</v>
      </c>
      <c r="CB168">
        <f ca="1">IF(Table1[[#This Row],[field of work]]="teaching",Table1[[#This Row],[income]],0)</f>
        <v>51422</v>
      </c>
      <c r="CC168">
        <f ca="1">IF(Table1[[#This Row],[field of work]]="IT",Table1[[#This Row],[income]],0)</f>
        <v>0</v>
      </c>
      <c r="CD168">
        <f ca="1">IF(Table1[[#This Row],[field of work]]="construction",Table1[[#This Row],[income]],0)</f>
        <v>0</v>
      </c>
      <c r="CE168" s="8">
        <f ca="1">IF(Table1[[#This Row],[field of work]]="general work ",Table1[[#This Row],[income]],0)</f>
        <v>0</v>
      </c>
      <c r="CH168" s="7">
        <f t="shared" ca="1" si="69"/>
        <v>1</v>
      </c>
      <c r="CI168" s="8"/>
      <c r="CK168" s="7">
        <f ca="1">IF(Table1[[#This Row],[Net worth of person ($)]]&gt;$CM$3,Table1[[#This Row],[age]],0)</f>
        <v>27</v>
      </c>
      <c r="CL168" s="8"/>
    </row>
    <row r="169" spans="2:90" x14ac:dyDescent="0.3">
      <c r="B169">
        <f t="shared" ca="1" si="55"/>
        <v>2</v>
      </c>
      <c r="C169" t="str">
        <f t="shared" ca="1" si="56"/>
        <v>women</v>
      </c>
      <c r="D169">
        <f t="shared" ca="1" si="57"/>
        <v>31</v>
      </c>
      <c r="E169">
        <f t="shared" ca="1" si="58"/>
        <v>5</v>
      </c>
      <c r="F169" t="str">
        <f t="shared" ca="1" si="59"/>
        <v xml:space="preserve">general work </v>
      </c>
      <c r="G169">
        <f t="shared" ca="1" si="60"/>
        <v>3</v>
      </c>
      <c r="H169" t="str">
        <f t="shared" ca="1" si="61"/>
        <v>University</v>
      </c>
      <c r="I169">
        <f t="shared" ca="1" si="62"/>
        <v>1</v>
      </c>
      <c r="J169">
        <f t="shared" ca="1" si="54"/>
        <v>2</v>
      </c>
      <c r="K169">
        <f t="shared" ca="1" si="63"/>
        <v>33460</v>
      </c>
      <c r="L169">
        <f t="shared" ca="1" si="64"/>
        <v>10</v>
      </c>
      <c r="M169" t="str">
        <f t="shared" ca="1" si="65"/>
        <v>Quebec</v>
      </c>
      <c r="N169">
        <f t="shared" ca="1" si="70"/>
        <v>100380</v>
      </c>
      <c r="O169">
        <f t="shared" ca="1" si="66"/>
        <v>80759.511296656477</v>
      </c>
      <c r="P169">
        <f t="shared" ca="1" si="71"/>
        <v>39434.181547457876</v>
      </c>
      <c r="Q169">
        <f t="shared" ca="1" si="67"/>
        <v>32398</v>
      </c>
      <c r="R169">
        <f t="shared" ca="1" si="72"/>
        <v>8332.2885821883901</v>
      </c>
      <c r="S169">
        <f t="shared" ca="1" si="73"/>
        <v>11950.650631101296</v>
      </c>
      <c r="T169">
        <f t="shared" ca="1" si="74"/>
        <v>151764.83217855918</v>
      </c>
      <c r="U169">
        <f t="shared" ca="1" si="75"/>
        <v>121489.79987884487</v>
      </c>
      <c r="V169">
        <f t="shared" ca="1" si="76"/>
        <v>30275.032299714308</v>
      </c>
      <c r="X169" s="3">
        <f ca="1">IF(Table1[[#This Row],[gender]]="men",1,0)</f>
        <v>0</v>
      </c>
      <c r="Y169" s="3">
        <f ca="1">IF(Table1[[#This Row],[gender]]="women",1,0)</f>
        <v>1</v>
      </c>
      <c r="Z169" s="3"/>
      <c r="AA169" s="3"/>
      <c r="AB169" s="3"/>
      <c r="AC169" s="3"/>
      <c r="AD169" s="3"/>
      <c r="AE169" s="3"/>
      <c r="AF169" s="3"/>
      <c r="AG169" s="3"/>
      <c r="AH169" s="3"/>
      <c r="AJ169" s="17"/>
      <c r="AL169" s="7">
        <f ca="1">IF(Table1[[#This Row],[field of work]]="health",1,0)</f>
        <v>0</v>
      </c>
      <c r="AM169">
        <f ca="1">IF(Table1[[#This Row],[field of work]]="general work ",1,0)</f>
        <v>1</v>
      </c>
      <c r="AN169">
        <f ca="1">IF(Table1[[#This Row],[field of work]]="agriculture",1,0)</f>
        <v>0</v>
      </c>
      <c r="AO169">
        <f ca="1">IF(Table1[[#This Row],[field of work]]="teaching",1,0)</f>
        <v>0</v>
      </c>
      <c r="AP169">
        <f ca="1">IF(Table1[[#This Row],[field of work]]="IT",1,0)</f>
        <v>0</v>
      </c>
      <c r="AQ169" s="8">
        <f ca="1">IF(Table1[[#This Row],[field of work]]="construction",1,0)</f>
        <v>0</v>
      </c>
      <c r="AS169" s="7"/>
      <c r="AX169" s="8"/>
      <c r="AZ169" s="7"/>
      <c r="BA169" s="8"/>
      <c r="BB169" s="105">
        <f ca="1">Table1[[#This Row],[Cars Value ]]/Table1[[#This Row],[cars]]</f>
        <v>19717.090773728938</v>
      </c>
      <c r="BC169" s="8"/>
      <c r="BD169" s="7">
        <f ca="1">IF(Table1[Values of debts]&gt;$BE$6,1,0)</f>
        <v>1</v>
      </c>
      <c r="BE169" s="8"/>
      <c r="BF169" s="17"/>
      <c r="BG169" s="20">
        <f ca="1">Table1[[#This Row],[mortage left]]/Table1[[#This Row],[value of house]]</f>
        <v>0.80453786906412117</v>
      </c>
      <c r="BH169">
        <f t="shared" ca="1" si="68"/>
        <v>0</v>
      </c>
      <c r="BI169" s="8"/>
      <c r="BJ169" s="17"/>
      <c r="BL169" s="7">
        <f ca="1">IF(Table1[Area]="Alberta",Table1[income],0)</f>
        <v>0</v>
      </c>
      <c r="BM169">
        <f ca="1">IF(Table1[Area]="Quebec",Table1[income],0)</f>
        <v>33460</v>
      </c>
      <c r="BN169">
        <f ca="1">IF(Table1[[#This Row],[Area]]="BC",Table1[[#This Row],[income]],0)</f>
        <v>0</v>
      </c>
      <c r="BO169">
        <f ca="1">IF(Table1[[#This Row],[Area]]="Northwest Ter",Table1[[#This Row],[income]],0)</f>
        <v>0</v>
      </c>
      <c r="BP169">
        <f ca="1">IF(Table1[[#This Row],[Area]]="Newfounland",Table1[[#This Row],[income]],0)</f>
        <v>0</v>
      </c>
      <c r="BQ169">
        <f ca="1">IF(Table1[[#This Row],[Area]]="Manitoba",Table1[[#This Row],[income]],0)</f>
        <v>0</v>
      </c>
      <c r="BR169">
        <f ca="1">IF(Table1[[#This Row],[Area]]="New bruncwick",Table1[[#This Row],[income]],0)</f>
        <v>0</v>
      </c>
      <c r="BS169">
        <f ca="1">IF(Table1[[#This Row],[Area]]="Nunavut",Table1[[#This Row],[income]],0)</f>
        <v>0</v>
      </c>
      <c r="BT169">
        <f ca="1">IF(Table1[[#This Row],[Area]]="Ontario",Table1[[#This Row],[income]],0)</f>
        <v>0</v>
      </c>
      <c r="BU169">
        <f ca="1">IF(Table1[[#This Row],[Area]]="yukon",Table1[[#This Row],[income]],0)</f>
        <v>0</v>
      </c>
      <c r="BV169">
        <f ca="1">IF(Table1[[#This Row],[Area]]="Prince edward Island",Table1[[#This Row],[income]],0)</f>
        <v>0</v>
      </c>
      <c r="BW169">
        <f ca="1">IF(Table1[[#This Row],[Area]]="Saskatchewan",Table1[[#This Row],[income]],0)</f>
        <v>0</v>
      </c>
      <c r="BX169" s="8">
        <f ca="1">IF(Table1[[#This Row],[Area]]="Nova scotia",Table1[[#This Row],[income]],0)</f>
        <v>0</v>
      </c>
      <c r="BZ169" s="7">
        <f ca="1">IF(Table1[field of work]="health",Table1[income],0)</f>
        <v>0</v>
      </c>
      <c r="CA169">
        <f ca="1">IF(Table1[field of work]="agriculture",Table1[income],0)</f>
        <v>0</v>
      </c>
      <c r="CB169">
        <f ca="1">IF(Table1[[#This Row],[field of work]]="teaching",Table1[[#This Row],[income]],0)</f>
        <v>0</v>
      </c>
      <c r="CC169">
        <f ca="1">IF(Table1[[#This Row],[field of work]]="IT",Table1[[#This Row],[income]],0)</f>
        <v>0</v>
      </c>
      <c r="CD169">
        <f ca="1">IF(Table1[[#This Row],[field of work]]="construction",Table1[[#This Row],[income]],0)</f>
        <v>0</v>
      </c>
      <c r="CE169" s="8">
        <f ca="1">IF(Table1[[#This Row],[field of work]]="general work ",Table1[[#This Row],[income]],0)</f>
        <v>33460</v>
      </c>
      <c r="CH169" s="7">
        <f t="shared" ca="1" si="69"/>
        <v>1</v>
      </c>
      <c r="CI169" s="8"/>
      <c r="CK169" s="7">
        <f ca="1">IF(Table1[[#This Row],[Net worth of person ($)]]&gt;$CM$3,Table1[[#This Row],[age]],0)</f>
        <v>31</v>
      </c>
      <c r="CL169" s="8"/>
    </row>
    <row r="170" spans="2:90" x14ac:dyDescent="0.3">
      <c r="B170">
        <f t="shared" ca="1" si="55"/>
        <v>2</v>
      </c>
      <c r="C170" t="str">
        <f t="shared" ca="1" si="56"/>
        <v>women</v>
      </c>
      <c r="D170">
        <f t="shared" ca="1" si="57"/>
        <v>44</v>
      </c>
      <c r="E170">
        <f t="shared" ca="1" si="58"/>
        <v>3</v>
      </c>
      <c r="F170" t="str">
        <f t="shared" ca="1" si="59"/>
        <v>teaching</v>
      </c>
      <c r="G170">
        <f t="shared" ca="1" si="60"/>
        <v>6</v>
      </c>
      <c r="H170" t="str">
        <f t="shared" ca="1" si="61"/>
        <v>Other</v>
      </c>
      <c r="I170">
        <f t="shared" ca="1" si="62"/>
        <v>3</v>
      </c>
      <c r="J170">
        <f t="shared" ca="1" si="54"/>
        <v>1</v>
      </c>
      <c r="K170">
        <f t="shared" ca="1" si="63"/>
        <v>42935</v>
      </c>
      <c r="L170">
        <f t="shared" ca="1" si="64"/>
        <v>12</v>
      </c>
      <c r="M170" t="str">
        <f t="shared" ca="1" si="65"/>
        <v>New bruncwick</v>
      </c>
      <c r="N170">
        <f t="shared" ca="1" si="70"/>
        <v>128805</v>
      </c>
      <c r="O170">
        <f t="shared" ca="1" si="66"/>
        <v>92196.891178322679</v>
      </c>
      <c r="P170">
        <f t="shared" ca="1" si="71"/>
        <v>19197.864657450904</v>
      </c>
      <c r="Q170">
        <f t="shared" ca="1" si="67"/>
        <v>4506</v>
      </c>
      <c r="R170">
        <f t="shared" ca="1" si="72"/>
        <v>1703.2541883598672</v>
      </c>
      <c r="S170">
        <f t="shared" ca="1" si="73"/>
        <v>25287.288330684918</v>
      </c>
      <c r="T170">
        <f t="shared" ca="1" si="74"/>
        <v>173290.15298813581</v>
      </c>
      <c r="U170">
        <f t="shared" ca="1" si="75"/>
        <v>98406.14536668254</v>
      </c>
      <c r="V170">
        <f t="shared" ca="1" si="76"/>
        <v>74884.007621453275</v>
      </c>
      <c r="X170" s="3">
        <f ca="1">IF(Table1[[#This Row],[gender]]="men",1,0)</f>
        <v>0</v>
      </c>
      <c r="Y170" s="3">
        <f ca="1">IF(Table1[[#This Row],[gender]]="women",1,0)</f>
        <v>1</v>
      </c>
      <c r="Z170" s="3"/>
      <c r="AA170" s="3"/>
      <c r="AB170" s="3"/>
      <c r="AC170" s="3"/>
      <c r="AD170" s="3"/>
      <c r="AE170" s="3"/>
      <c r="AF170" s="3"/>
      <c r="AG170" s="3"/>
      <c r="AH170" s="3"/>
      <c r="AJ170" s="17"/>
      <c r="AL170" s="7">
        <f ca="1">IF(Table1[[#This Row],[field of work]]="health",1,0)</f>
        <v>0</v>
      </c>
      <c r="AM170">
        <f ca="1">IF(Table1[[#This Row],[field of work]]="general work ",1,0)</f>
        <v>0</v>
      </c>
      <c r="AN170">
        <f ca="1">IF(Table1[[#This Row],[field of work]]="agriculture",1,0)</f>
        <v>0</v>
      </c>
      <c r="AO170">
        <f ca="1">IF(Table1[[#This Row],[field of work]]="teaching",1,0)</f>
        <v>1</v>
      </c>
      <c r="AP170">
        <f ca="1">IF(Table1[[#This Row],[field of work]]="IT",1,0)</f>
        <v>0</v>
      </c>
      <c r="AQ170" s="8">
        <f ca="1">IF(Table1[[#This Row],[field of work]]="construction",1,0)</f>
        <v>0</v>
      </c>
      <c r="AS170" s="7"/>
      <c r="AX170" s="8"/>
      <c r="AZ170" s="7"/>
      <c r="BA170" s="8"/>
      <c r="BB170" s="105">
        <f ca="1">Table1[[#This Row],[Cars Value ]]/Table1[[#This Row],[cars]]</f>
        <v>19197.864657450904</v>
      </c>
      <c r="BC170" s="8"/>
      <c r="BD170" s="7">
        <f ca="1">IF(Table1[Values of debts]&gt;$BE$6,1,0)</f>
        <v>0</v>
      </c>
      <c r="BE170" s="8"/>
      <c r="BF170" s="17"/>
      <c r="BG170" s="20">
        <f ca="1">Table1[[#This Row],[mortage left]]/Table1[[#This Row],[value of house]]</f>
        <v>0.71578658575616383</v>
      </c>
      <c r="BH170">
        <f t="shared" ca="1" si="68"/>
        <v>0</v>
      </c>
      <c r="BI170" s="8"/>
      <c r="BJ170" s="17"/>
      <c r="BL170" s="7">
        <f ca="1">IF(Table1[Area]="Alberta",Table1[income],0)</f>
        <v>0</v>
      </c>
      <c r="BM170">
        <f ca="1">IF(Table1[Area]="Quebec",Table1[income],0)</f>
        <v>0</v>
      </c>
      <c r="BN170">
        <f ca="1">IF(Table1[[#This Row],[Area]]="BC",Table1[[#This Row],[income]],0)</f>
        <v>0</v>
      </c>
      <c r="BO170">
        <f ca="1">IF(Table1[[#This Row],[Area]]="Northwest Ter",Table1[[#This Row],[income]],0)</f>
        <v>0</v>
      </c>
      <c r="BP170">
        <f ca="1">IF(Table1[[#This Row],[Area]]="Newfounland",Table1[[#This Row],[income]],0)</f>
        <v>0</v>
      </c>
      <c r="BQ170">
        <f ca="1">IF(Table1[[#This Row],[Area]]="Manitoba",Table1[[#This Row],[income]],0)</f>
        <v>0</v>
      </c>
      <c r="BR170">
        <f ca="1">IF(Table1[[#This Row],[Area]]="New bruncwick",Table1[[#This Row],[income]],0)</f>
        <v>42935</v>
      </c>
      <c r="BS170">
        <f ca="1">IF(Table1[[#This Row],[Area]]="Nunavut",Table1[[#This Row],[income]],0)</f>
        <v>0</v>
      </c>
      <c r="BT170">
        <f ca="1">IF(Table1[[#This Row],[Area]]="Ontario",Table1[[#This Row],[income]],0)</f>
        <v>0</v>
      </c>
      <c r="BU170">
        <f ca="1">IF(Table1[[#This Row],[Area]]="yukon",Table1[[#This Row],[income]],0)</f>
        <v>0</v>
      </c>
      <c r="BV170">
        <f ca="1">IF(Table1[[#This Row],[Area]]="Prince edward Island",Table1[[#This Row],[income]],0)</f>
        <v>0</v>
      </c>
      <c r="BW170">
        <f ca="1">IF(Table1[[#This Row],[Area]]="Saskatchewan",Table1[[#This Row],[income]],0)</f>
        <v>0</v>
      </c>
      <c r="BX170" s="8">
        <f ca="1">IF(Table1[[#This Row],[Area]]="Nova scotia",Table1[[#This Row],[income]],0)</f>
        <v>0</v>
      </c>
      <c r="BZ170" s="7">
        <f ca="1">IF(Table1[field of work]="health",Table1[income],0)</f>
        <v>0</v>
      </c>
      <c r="CA170">
        <f ca="1">IF(Table1[field of work]="agriculture",Table1[income],0)</f>
        <v>0</v>
      </c>
      <c r="CB170">
        <f ca="1">IF(Table1[[#This Row],[field of work]]="teaching",Table1[[#This Row],[income]],0)</f>
        <v>42935</v>
      </c>
      <c r="CC170">
        <f ca="1">IF(Table1[[#This Row],[field of work]]="IT",Table1[[#This Row],[income]],0)</f>
        <v>0</v>
      </c>
      <c r="CD170">
        <f ca="1">IF(Table1[[#This Row],[field of work]]="construction",Table1[[#This Row],[income]],0)</f>
        <v>0</v>
      </c>
      <c r="CE170" s="8">
        <f ca="1">IF(Table1[[#This Row],[field of work]]="general work ",Table1[[#This Row],[income]],0)</f>
        <v>0</v>
      </c>
      <c r="CH170" s="7">
        <f t="shared" ca="1" si="69"/>
        <v>1</v>
      </c>
      <c r="CI170" s="8"/>
      <c r="CK170" s="7">
        <f ca="1">IF(Table1[[#This Row],[Net worth of person ($)]]&gt;$CM$3,Table1[[#This Row],[age]],0)</f>
        <v>44</v>
      </c>
      <c r="CL170" s="8"/>
    </row>
    <row r="171" spans="2:90" x14ac:dyDescent="0.3">
      <c r="B171">
        <f t="shared" ca="1" si="55"/>
        <v>1</v>
      </c>
      <c r="C171" t="str">
        <f t="shared" ca="1" si="56"/>
        <v>men</v>
      </c>
      <c r="D171">
        <f t="shared" ca="1" si="57"/>
        <v>26</v>
      </c>
      <c r="E171">
        <f t="shared" ca="1" si="58"/>
        <v>3</v>
      </c>
      <c r="F171" t="str">
        <f t="shared" ca="1" si="59"/>
        <v>teaching</v>
      </c>
      <c r="G171">
        <f t="shared" ca="1" si="60"/>
        <v>4</v>
      </c>
      <c r="H171" t="str">
        <f t="shared" ca="1" si="61"/>
        <v>technical</v>
      </c>
      <c r="I171">
        <f t="shared" ca="1" si="62"/>
        <v>2</v>
      </c>
      <c r="J171">
        <f t="shared" ca="1" si="54"/>
        <v>1</v>
      </c>
      <c r="K171">
        <f t="shared" ca="1" si="63"/>
        <v>39782</v>
      </c>
      <c r="L171">
        <f t="shared" ca="1" si="64"/>
        <v>10</v>
      </c>
      <c r="M171" t="str">
        <f t="shared" ca="1" si="65"/>
        <v>Quebec</v>
      </c>
      <c r="N171">
        <f t="shared" ca="1" si="70"/>
        <v>159128</v>
      </c>
      <c r="O171">
        <f t="shared" ca="1" si="66"/>
        <v>136901.38717368551</v>
      </c>
      <c r="P171">
        <f t="shared" ca="1" si="71"/>
        <v>10113.981525216201</v>
      </c>
      <c r="Q171">
        <f t="shared" ca="1" si="67"/>
        <v>5122</v>
      </c>
      <c r="R171">
        <f t="shared" ca="1" si="72"/>
        <v>10574.519043208626</v>
      </c>
      <c r="S171">
        <f t="shared" ca="1" si="73"/>
        <v>15586.283380110573</v>
      </c>
      <c r="T171">
        <f t="shared" ca="1" si="74"/>
        <v>184828.26490532677</v>
      </c>
      <c r="U171">
        <f t="shared" ca="1" si="75"/>
        <v>152597.90621689413</v>
      </c>
      <c r="V171">
        <f t="shared" ca="1" si="76"/>
        <v>32230.358688432636</v>
      </c>
      <c r="X171" s="3">
        <f ca="1">IF(Table1[[#This Row],[gender]]="men",1,0)</f>
        <v>1</v>
      </c>
      <c r="Y171" s="3">
        <f ca="1">IF(Table1[[#This Row],[gender]]="women",1,0)</f>
        <v>0</v>
      </c>
      <c r="Z171" s="3"/>
      <c r="AA171" s="3"/>
      <c r="AB171" s="3"/>
      <c r="AC171" s="3"/>
      <c r="AD171" s="3"/>
      <c r="AE171" s="3"/>
      <c r="AF171" s="3"/>
      <c r="AG171" s="3"/>
      <c r="AH171" s="3"/>
      <c r="AJ171" s="17"/>
      <c r="AL171" s="7">
        <f ca="1">IF(Table1[[#This Row],[field of work]]="health",1,0)</f>
        <v>0</v>
      </c>
      <c r="AM171">
        <f ca="1">IF(Table1[[#This Row],[field of work]]="general work ",1,0)</f>
        <v>0</v>
      </c>
      <c r="AN171">
        <f ca="1">IF(Table1[[#This Row],[field of work]]="agriculture",1,0)</f>
        <v>0</v>
      </c>
      <c r="AO171">
        <f ca="1">IF(Table1[[#This Row],[field of work]]="teaching",1,0)</f>
        <v>1</v>
      </c>
      <c r="AP171">
        <f ca="1">IF(Table1[[#This Row],[field of work]]="IT",1,0)</f>
        <v>0</v>
      </c>
      <c r="AQ171" s="8">
        <f ca="1">IF(Table1[[#This Row],[field of work]]="construction",1,0)</f>
        <v>0</v>
      </c>
      <c r="AS171" s="7"/>
      <c r="AX171" s="8"/>
      <c r="AZ171" s="7"/>
      <c r="BA171" s="8"/>
      <c r="BB171" s="105">
        <f ca="1">Table1[[#This Row],[Cars Value ]]/Table1[[#This Row],[cars]]</f>
        <v>10113.981525216201</v>
      </c>
      <c r="BC171" s="8"/>
      <c r="BD171" s="7">
        <f ca="1">IF(Table1[Values of debts]&gt;$BE$6,1,0)</f>
        <v>1</v>
      </c>
      <c r="BE171" s="8"/>
      <c r="BF171" s="17"/>
      <c r="BG171" s="20">
        <f ca="1">Table1[[#This Row],[mortage left]]/Table1[[#This Row],[value of house]]</f>
        <v>0.86032242706302797</v>
      </c>
      <c r="BH171">
        <f t="shared" ca="1" si="68"/>
        <v>0</v>
      </c>
      <c r="BI171" s="8"/>
      <c r="BJ171" s="17"/>
      <c r="BL171" s="7">
        <f ca="1">IF(Table1[Area]="Alberta",Table1[income],0)</f>
        <v>0</v>
      </c>
      <c r="BM171">
        <f ca="1">IF(Table1[Area]="Quebec",Table1[income],0)</f>
        <v>39782</v>
      </c>
      <c r="BN171">
        <f ca="1">IF(Table1[[#This Row],[Area]]="BC",Table1[[#This Row],[income]],0)</f>
        <v>0</v>
      </c>
      <c r="BO171">
        <f ca="1">IF(Table1[[#This Row],[Area]]="Northwest Ter",Table1[[#This Row],[income]],0)</f>
        <v>0</v>
      </c>
      <c r="BP171">
        <f ca="1">IF(Table1[[#This Row],[Area]]="Newfounland",Table1[[#This Row],[income]],0)</f>
        <v>0</v>
      </c>
      <c r="BQ171">
        <f ca="1">IF(Table1[[#This Row],[Area]]="Manitoba",Table1[[#This Row],[income]],0)</f>
        <v>0</v>
      </c>
      <c r="BR171">
        <f ca="1">IF(Table1[[#This Row],[Area]]="New bruncwick",Table1[[#This Row],[income]],0)</f>
        <v>0</v>
      </c>
      <c r="BS171">
        <f ca="1">IF(Table1[[#This Row],[Area]]="Nunavut",Table1[[#This Row],[income]],0)</f>
        <v>0</v>
      </c>
      <c r="BT171">
        <f ca="1">IF(Table1[[#This Row],[Area]]="Ontario",Table1[[#This Row],[income]],0)</f>
        <v>0</v>
      </c>
      <c r="BU171">
        <f ca="1">IF(Table1[[#This Row],[Area]]="yukon",Table1[[#This Row],[income]],0)</f>
        <v>0</v>
      </c>
      <c r="BV171">
        <f ca="1">IF(Table1[[#This Row],[Area]]="Prince edward Island",Table1[[#This Row],[income]],0)</f>
        <v>0</v>
      </c>
      <c r="BW171">
        <f ca="1">IF(Table1[[#This Row],[Area]]="Saskatchewan",Table1[[#This Row],[income]],0)</f>
        <v>0</v>
      </c>
      <c r="BX171" s="8">
        <f ca="1">IF(Table1[[#This Row],[Area]]="Nova scotia",Table1[[#This Row],[income]],0)</f>
        <v>0</v>
      </c>
      <c r="BZ171" s="7">
        <f ca="1">IF(Table1[field of work]="health",Table1[income],0)</f>
        <v>0</v>
      </c>
      <c r="CA171">
        <f ca="1">IF(Table1[field of work]="agriculture",Table1[income],0)</f>
        <v>0</v>
      </c>
      <c r="CB171">
        <f ca="1">IF(Table1[[#This Row],[field of work]]="teaching",Table1[[#This Row],[income]],0)</f>
        <v>39782</v>
      </c>
      <c r="CC171">
        <f ca="1">IF(Table1[[#This Row],[field of work]]="IT",Table1[[#This Row],[income]],0)</f>
        <v>0</v>
      </c>
      <c r="CD171">
        <f ca="1">IF(Table1[[#This Row],[field of work]]="construction",Table1[[#This Row],[income]],0)</f>
        <v>0</v>
      </c>
      <c r="CE171" s="8">
        <f ca="1">IF(Table1[[#This Row],[field of work]]="general work ",Table1[[#This Row],[income]],0)</f>
        <v>0</v>
      </c>
      <c r="CH171" s="7">
        <f t="shared" ca="1" si="69"/>
        <v>1</v>
      </c>
      <c r="CI171" s="8"/>
      <c r="CK171" s="7">
        <f ca="1">IF(Table1[[#This Row],[Net worth of person ($)]]&gt;$CM$3,Table1[[#This Row],[age]],0)</f>
        <v>26</v>
      </c>
      <c r="CL171" s="8"/>
    </row>
    <row r="172" spans="2:90" x14ac:dyDescent="0.3">
      <c r="B172">
        <f t="shared" ca="1" si="55"/>
        <v>2</v>
      </c>
      <c r="C172" t="str">
        <f t="shared" ca="1" si="56"/>
        <v>women</v>
      </c>
      <c r="D172">
        <f t="shared" ca="1" si="57"/>
        <v>35</v>
      </c>
      <c r="E172">
        <f t="shared" ca="1" si="58"/>
        <v>4</v>
      </c>
      <c r="F172" t="str">
        <f t="shared" ca="1" si="59"/>
        <v>IT</v>
      </c>
      <c r="G172">
        <f t="shared" ca="1" si="60"/>
        <v>6</v>
      </c>
      <c r="H172" t="str">
        <f t="shared" ca="1" si="61"/>
        <v>Other</v>
      </c>
      <c r="I172">
        <f t="shared" ca="1" si="62"/>
        <v>4</v>
      </c>
      <c r="J172">
        <f t="shared" ca="1" si="54"/>
        <v>2</v>
      </c>
      <c r="K172">
        <f t="shared" ca="1" si="63"/>
        <v>82542</v>
      </c>
      <c r="L172">
        <f t="shared" ca="1" si="64"/>
        <v>12</v>
      </c>
      <c r="M172" t="str">
        <f t="shared" ca="1" si="65"/>
        <v>New bruncwick</v>
      </c>
      <c r="N172">
        <f t="shared" ca="1" si="70"/>
        <v>247626</v>
      </c>
      <c r="O172">
        <f t="shared" ca="1" si="66"/>
        <v>153688.4241846535</v>
      </c>
      <c r="P172">
        <f t="shared" ca="1" si="71"/>
        <v>76113.922621226346</v>
      </c>
      <c r="Q172">
        <f t="shared" ca="1" si="67"/>
        <v>46043</v>
      </c>
      <c r="R172">
        <f t="shared" ca="1" si="72"/>
        <v>147818.02854779043</v>
      </c>
      <c r="S172">
        <f t="shared" ca="1" si="73"/>
        <v>64244.202952905733</v>
      </c>
      <c r="T172">
        <f t="shared" ca="1" si="74"/>
        <v>387984.12557413208</v>
      </c>
      <c r="U172">
        <f t="shared" ca="1" si="75"/>
        <v>347549.45273244393</v>
      </c>
      <c r="V172">
        <f t="shared" ca="1" si="76"/>
        <v>40434.672841688152</v>
      </c>
      <c r="X172" s="3">
        <f ca="1">IF(Table1[[#This Row],[gender]]="men",1,0)</f>
        <v>0</v>
      </c>
      <c r="Y172" s="3">
        <f ca="1">IF(Table1[[#This Row],[gender]]="women",1,0)</f>
        <v>1</v>
      </c>
      <c r="Z172" s="3"/>
      <c r="AA172" s="3"/>
      <c r="AB172" s="3"/>
      <c r="AC172" s="3"/>
      <c r="AD172" s="3"/>
      <c r="AE172" s="3"/>
      <c r="AF172" s="3"/>
      <c r="AG172" s="3"/>
      <c r="AH172" s="3"/>
      <c r="AJ172" s="17"/>
      <c r="AL172" s="7">
        <f ca="1">IF(Table1[[#This Row],[field of work]]="health",1,0)</f>
        <v>0</v>
      </c>
      <c r="AM172">
        <f ca="1">IF(Table1[[#This Row],[field of work]]="general work ",1,0)</f>
        <v>0</v>
      </c>
      <c r="AN172">
        <f ca="1">IF(Table1[[#This Row],[field of work]]="agriculture",1,0)</f>
        <v>0</v>
      </c>
      <c r="AO172">
        <f ca="1">IF(Table1[[#This Row],[field of work]]="teaching",1,0)</f>
        <v>0</v>
      </c>
      <c r="AP172">
        <f ca="1">IF(Table1[[#This Row],[field of work]]="IT",1,0)</f>
        <v>1</v>
      </c>
      <c r="AQ172" s="8">
        <f ca="1">IF(Table1[[#This Row],[field of work]]="construction",1,0)</f>
        <v>0</v>
      </c>
      <c r="AS172" s="7"/>
      <c r="AX172" s="8"/>
      <c r="AZ172" s="7"/>
      <c r="BA172" s="8"/>
      <c r="BB172" s="105">
        <f ca="1">Table1[[#This Row],[Cars Value ]]/Table1[[#This Row],[cars]]</f>
        <v>38056.961310613173</v>
      </c>
      <c r="BC172" s="8"/>
      <c r="BD172" s="7">
        <f ca="1">IF(Table1[Values of debts]&gt;$BE$6,1,0)</f>
        <v>1</v>
      </c>
      <c r="BE172" s="8"/>
      <c r="BF172" s="17"/>
      <c r="BG172" s="20">
        <f ca="1">Table1[[#This Row],[mortage left]]/Table1[[#This Row],[value of house]]</f>
        <v>0.62064736410818533</v>
      </c>
      <c r="BH172">
        <f t="shared" ca="1" si="68"/>
        <v>0</v>
      </c>
      <c r="BI172" s="8"/>
      <c r="BJ172" s="17"/>
      <c r="BL172" s="7">
        <f ca="1">IF(Table1[Area]="Alberta",Table1[income],0)</f>
        <v>0</v>
      </c>
      <c r="BM172">
        <f ca="1">IF(Table1[Area]="Quebec",Table1[income],0)</f>
        <v>0</v>
      </c>
      <c r="BN172">
        <f ca="1">IF(Table1[[#This Row],[Area]]="BC",Table1[[#This Row],[income]],0)</f>
        <v>0</v>
      </c>
      <c r="BO172">
        <f ca="1">IF(Table1[[#This Row],[Area]]="Northwest Ter",Table1[[#This Row],[income]],0)</f>
        <v>0</v>
      </c>
      <c r="BP172">
        <f ca="1">IF(Table1[[#This Row],[Area]]="Newfounland",Table1[[#This Row],[income]],0)</f>
        <v>0</v>
      </c>
      <c r="BQ172">
        <f ca="1">IF(Table1[[#This Row],[Area]]="Manitoba",Table1[[#This Row],[income]],0)</f>
        <v>0</v>
      </c>
      <c r="BR172">
        <f ca="1">IF(Table1[[#This Row],[Area]]="New bruncwick",Table1[[#This Row],[income]],0)</f>
        <v>82542</v>
      </c>
      <c r="BS172">
        <f ca="1">IF(Table1[[#This Row],[Area]]="Nunavut",Table1[[#This Row],[income]],0)</f>
        <v>0</v>
      </c>
      <c r="BT172">
        <f ca="1">IF(Table1[[#This Row],[Area]]="Ontario",Table1[[#This Row],[income]],0)</f>
        <v>0</v>
      </c>
      <c r="BU172">
        <f ca="1">IF(Table1[[#This Row],[Area]]="yukon",Table1[[#This Row],[income]],0)</f>
        <v>0</v>
      </c>
      <c r="BV172">
        <f ca="1">IF(Table1[[#This Row],[Area]]="Prince edward Island",Table1[[#This Row],[income]],0)</f>
        <v>0</v>
      </c>
      <c r="BW172">
        <f ca="1">IF(Table1[[#This Row],[Area]]="Saskatchewan",Table1[[#This Row],[income]],0)</f>
        <v>0</v>
      </c>
      <c r="BX172" s="8">
        <f ca="1">IF(Table1[[#This Row],[Area]]="Nova scotia",Table1[[#This Row],[income]],0)</f>
        <v>0</v>
      </c>
      <c r="BZ172" s="7">
        <f ca="1">IF(Table1[field of work]="health",Table1[income],0)</f>
        <v>0</v>
      </c>
      <c r="CA172">
        <f ca="1">IF(Table1[field of work]="agriculture",Table1[income],0)</f>
        <v>0</v>
      </c>
      <c r="CB172">
        <f ca="1">IF(Table1[[#This Row],[field of work]]="teaching",Table1[[#This Row],[income]],0)</f>
        <v>0</v>
      </c>
      <c r="CC172">
        <f ca="1">IF(Table1[[#This Row],[field of work]]="IT",Table1[[#This Row],[income]],0)</f>
        <v>82542</v>
      </c>
      <c r="CD172">
        <f ca="1">IF(Table1[[#This Row],[field of work]]="construction",Table1[[#This Row],[income]],0)</f>
        <v>0</v>
      </c>
      <c r="CE172" s="8">
        <f ca="1">IF(Table1[[#This Row],[field of work]]="general work ",Table1[[#This Row],[income]],0)</f>
        <v>0</v>
      </c>
      <c r="CH172" s="7">
        <f t="shared" ca="1" si="69"/>
        <v>1</v>
      </c>
      <c r="CI172" s="8"/>
      <c r="CK172" s="7">
        <f ca="1">IF(Table1[[#This Row],[Net worth of person ($)]]&gt;$CM$3,Table1[[#This Row],[age]],0)</f>
        <v>35</v>
      </c>
      <c r="CL172" s="8"/>
    </row>
    <row r="173" spans="2:90" x14ac:dyDescent="0.3">
      <c r="B173">
        <f t="shared" ca="1" si="55"/>
        <v>1</v>
      </c>
      <c r="C173" t="str">
        <f t="shared" ca="1" si="56"/>
        <v>men</v>
      </c>
      <c r="D173">
        <f t="shared" ca="1" si="57"/>
        <v>26</v>
      </c>
      <c r="E173">
        <f t="shared" ca="1" si="58"/>
        <v>2</v>
      </c>
      <c r="F173" t="str">
        <f t="shared" ca="1" si="59"/>
        <v>construction</v>
      </c>
      <c r="G173">
        <f t="shared" ca="1" si="60"/>
        <v>6</v>
      </c>
      <c r="H173" t="str">
        <f t="shared" ca="1" si="61"/>
        <v>Other</v>
      </c>
      <c r="I173">
        <f t="shared" ca="1" si="62"/>
        <v>1</v>
      </c>
      <c r="J173">
        <f t="shared" ca="1" si="54"/>
        <v>2</v>
      </c>
      <c r="K173">
        <f t="shared" ca="1" si="63"/>
        <v>56505</v>
      </c>
      <c r="L173">
        <f t="shared" ca="1" si="64"/>
        <v>5</v>
      </c>
      <c r="M173" t="str">
        <f t="shared" ca="1" si="65"/>
        <v>Nunavut</v>
      </c>
      <c r="N173">
        <f t="shared" ca="1" si="70"/>
        <v>339030</v>
      </c>
      <c r="O173">
        <f t="shared" ca="1" si="66"/>
        <v>154246.78081545822</v>
      </c>
      <c r="P173">
        <f t="shared" ca="1" si="71"/>
        <v>108299.27535279824</v>
      </c>
      <c r="Q173">
        <f t="shared" ca="1" si="67"/>
        <v>40724</v>
      </c>
      <c r="R173">
        <f t="shared" ca="1" si="72"/>
        <v>73147.14803212088</v>
      </c>
      <c r="S173">
        <f t="shared" ca="1" si="73"/>
        <v>55614.992494652863</v>
      </c>
      <c r="T173">
        <f t="shared" ca="1" si="74"/>
        <v>502944.26784745109</v>
      </c>
      <c r="U173">
        <f t="shared" ca="1" si="75"/>
        <v>268117.92884757911</v>
      </c>
      <c r="V173">
        <f t="shared" ca="1" si="76"/>
        <v>234826.33899987198</v>
      </c>
      <c r="X173" s="3">
        <f ca="1">IF(Table1[[#This Row],[gender]]="men",1,0)</f>
        <v>1</v>
      </c>
      <c r="Y173" s="3">
        <f ca="1">IF(Table1[[#This Row],[gender]]="women",1,0)</f>
        <v>0</v>
      </c>
      <c r="Z173" s="3"/>
      <c r="AA173" s="3"/>
      <c r="AB173" s="3"/>
      <c r="AC173" s="3"/>
      <c r="AD173" s="3"/>
      <c r="AE173" s="3"/>
      <c r="AF173" s="3"/>
      <c r="AG173" s="3"/>
      <c r="AH173" s="3"/>
      <c r="AJ173" s="17"/>
      <c r="AL173" s="7">
        <f ca="1">IF(Table1[[#This Row],[field of work]]="health",1,0)</f>
        <v>0</v>
      </c>
      <c r="AM173">
        <f ca="1">IF(Table1[[#This Row],[field of work]]="general work ",1,0)</f>
        <v>0</v>
      </c>
      <c r="AN173">
        <f ca="1">IF(Table1[[#This Row],[field of work]]="agriculture",1,0)</f>
        <v>0</v>
      </c>
      <c r="AO173">
        <f ca="1">IF(Table1[[#This Row],[field of work]]="teaching",1,0)</f>
        <v>0</v>
      </c>
      <c r="AP173">
        <f ca="1">IF(Table1[[#This Row],[field of work]]="IT",1,0)</f>
        <v>0</v>
      </c>
      <c r="AQ173" s="8">
        <f ca="1">IF(Table1[[#This Row],[field of work]]="construction",1,0)</f>
        <v>1</v>
      </c>
      <c r="AS173" s="7"/>
      <c r="AX173" s="8"/>
      <c r="AZ173" s="7"/>
      <c r="BA173" s="8"/>
      <c r="BB173" s="105">
        <f ca="1">Table1[[#This Row],[Cars Value ]]/Table1[[#This Row],[cars]]</f>
        <v>54149.637676399121</v>
      </c>
      <c r="BC173" s="8"/>
      <c r="BD173" s="7">
        <f ca="1">IF(Table1[Values of debts]&gt;$BE$6,1,0)</f>
        <v>1</v>
      </c>
      <c r="BE173" s="8"/>
      <c r="BF173" s="17"/>
      <c r="BG173" s="20">
        <f ca="1">Table1[[#This Row],[mortage left]]/Table1[[#This Row],[value of house]]</f>
        <v>0.45496499075438224</v>
      </c>
      <c r="BH173">
        <f t="shared" ca="1" si="68"/>
        <v>1</v>
      </c>
      <c r="BI173" s="8"/>
      <c r="BJ173" s="17"/>
      <c r="BL173" s="7">
        <f ca="1">IF(Table1[Area]="Alberta",Table1[income],0)</f>
        <v>0</v>
      </c>
      <c r="BM173">
        <f ca="1">IF(Table1[Area]="Quebec",Table1[income],0)</f>
        <v>0</v>
      </c>
      <c r="BN173">
        <f ca="1">IF(Table1[[#This Row],[Area]]="BC",Table1[[#This Row],[income]],0)</f>
        <v>0</v>
      </c>
      <c r="BO173">
        <f ca="1">IF(Table1[[#This Row],[Area]]="Northwest Ter",Table1[[#This Row],[income]],0)</f>
        <v>0</v>
      </c>
      <c r="BP173">
        <f ca="1">IF(Table1[[#This Row],[Area]]="Newfounland",Table1[[#This Row],[income]],0)</f>
        <v>0</v>
      </c>
      <c r="BQ173">
        <f ca="1">IF(Table1[[#This Row],[Area]]="Manitoba",Table1[[#This Row],[income]],0)</f>
        <v>0</v>
      </c>
      <c r="BR173">
        <f ca="1">IF(Table1[[#This Row],[Area]]="New bruncwick",Table1[[#This Row],[income]],0)</f>
        <v>0</v>
      </c>
      <c r="BS173">
        <f ca="1">IF(Table1[[#This Row],[Area]]="Nunavut",Table1[[#This Row],[income]],0)</f>
        <v>56505</v>
      </c>
      <c r="BT173">
        <f ca="1">IF(Table1[[#This Row],[Area]]="Ontario",Table1[[#This Row],[income]],0)</f>
        <v>0</v>
      </c>
      <c r="BU173">
        <f ca="1">IF(Table1[[#This Row],[Area]]="yukon",Table1[[#This Row],[income]],0)</f>
        <v>0</v>
      </c>
      <c r="BV173">
        <f ca="1">IF(Table1[[#This Row],[Area]]="Prince edward Island",Table1[[#This Row],[income]],0)</f>
        <v>0</v>
      </c>
      <c r="BW173">
        <f ca="1">IF(Table1[[#This Row],[Area]]="Saskatchewan",Table1[[#This Row],[income]],0)</f>
        <v>0</v>
      </c>
      <c r="BX173" s="8">
        <f ca="1">IF(Table1[[#This Row],[Area]]="Nova scotia",Table1[[#This Row],[income]],0)</f>
        <v>0</v>
      </c>
      <c r="BZ173" s="7">
        <f ca="1">IF(Table1[field of work]="health",Table1[income],0)</f>
        <v>0</v>
      </c>
      <c r="CA173">
        <f ca="1">IF(Table1[field of work]="agriculture",Table1[income],0)</f>
        <v>0</v>
      </c>
      <c r="CB173">
        <f ca="1">IF(Table1[[#This Row],[field of work]]="teaching",Table1[[#This Row],[income]],0)</f>
        <v>0</v>
      </c>
      <c r="CC173">
        <f ca="1">IF(Table1[[#This Row],[field of work]]="IT",Table1[[#This Row],[income]],0)</f>
        <v>0</v>
      </c>
      <c r="CD173">
        <f ca="1">IF(Table1[[#This Row],[field of work]]="construction",Table1[[#This Row],[income]],0)</f>
        <v>56505</v>
      </c>
      <c r="CE173" s="8">
        <f ca="1">IF(Table1[[#This Row],[field of work]]="general work ",Table1[[#This Row],[income]],0)</f>
        <v>0</v>
      </c>
      <c r="CH173" s="7">
        <f t="shared" ca="1" si="69"/>
        <v>1</v>
      </c>
      <c r="CI173" s="8"/>
      <c r="CK173" s="7">
        <f ca="1">IF(Table1[[#This Row],[Net worth of person ($)]]&gt;$CM$3,Table1[[#This Row],[age]],0)</f>
        <v>26</v>
      </c>
      <c r="CL173" s="8"/>
    </row>
    <row r="174" spans="2:90" x14ac:dyDescent="0.3">
      <c r="B174">
        <f t="shared" ca="1" si="55"/>
        <v>1</v>
      </c>
      <c r="C174" t="str">
        <f t="shared" ca="1" si="56"/>
        <v>men</v>
      </c>
      <c r="D174">
        <f t="shared" ca="1" si="57"/>
        <v>43</v>
      </c>
      <c r="E174">
        <f t="shared" ca="1" si="58"/>
        <v>4</v>
      </c>
      <c r="F174" t="str">
        <f t="shared" ca="1" si="59"/>
        <v>IT</v>
      </c>
      <c r="G174">
        <f t="shared" ca="1" si="60"/>
        <v>4</v>
      </c>
      <c r="H174" t="str">
        <f t="shared" ca="1" si="61"/>
        <v>technical</v>
      </c>
      <c r="I174">
        <f t="shared" ca="1" si="62"/>
        <v>2</v>
      </c>
      <c r="J174">
        <f t="shared" ca="1" si="54"/>
        <v>2</v>
      </c>
      <c r="K174">
        <f t="shared" ca="1" si="63"/>
        <v>33682</v>
      </c>
      <c r="L174">
        <f t="shared" ca="1" si="64"/>
        <v>12</v>
      </c>
      <c r="M174" t="str">
        <f t="shared" ca="1" si="65"/>
        <v>New bruncwick</v>
      </c>
      <c r="N174">
        <f t="shared" ca="1" si="70"/>
        <v>101046</v>
      </c>
      <c r="O174">
        <f t="shared" ca="1" si="66"/>
        <v>87811.272742489862</v>
      </c>
      <c r="P174">
        <f t="shared" ca="1" si="71"/>
        <v>10433.391852041856</v>
      </c>
      <c r="Q174">
        <f t="shared" ca="1" si="67"/>
        <v>2602</v>
      </c>
      <c r="R174">
        <f t="shared" ca="1" si="72"/>
        <v>29404.123994182632</v>
      </c>
      <c r="S174">
        <f t="shared" ca="1" si="73"/>
        <v>48154.447739390118</v>
      </c>
      <c r="T174">
        <f t="shared" ca="1" si="74"/>
        <v>159633.83959143196</v>
      </c>
      <c r="U174">
        <f t="shared" ca="1" si="75"/>
        <v>119817.3967366725</v>
      </c>
      <c r="V174">
        <f t="shared" ca="1" si="76"/>
        <v>39816.442854759458</v>
      </c>
      <c r="X174" s="3">
        <f ca="1">IF(Table1[[#This Row],[gender]]="men",1,0)</f>
        <v>1</v>
      </c>
      <c r="Y174" s="3">
        <f ca="1">IF(Table1[[#This Row],[gender]]="women",1,0)</f>
        <v>0</v>
      </c>
      <c r="Z174" s="3"/>
      <c r="AA174" s="3"/>
      <c r="AB174" s="3"/>
      <c r="AC174" s="3"/>
      <c r="AD174" s="3"/>
      <c r="AE174" s="3"/>
      <c r="AF174" s="3"/>
      <c r="AG174" s="3"/>
      <c r="AH174" s="3"/>
      <c r="AJ174" s="17"/>
      <c r="AL174" s="7">
        <f ca="1">IF(Table1[[#This Row],[field of work]]="health",1,0)</f>
        <v>0</v>
      </c>
      <c r="AM174">
        <f ca="1">IF(Table1[[#This Row],[field of work]]="general work ",1,0)</f>
        <v>0</v>
      </c>
      <c r="AN174">
        <f ca="1">IF(Table1[[#This Row],[field of work]]="agriculture",1,0)</f>
        <v>0</v>
      </c>
      <c r="AO174">
        <f ca="1">IF(Table1[[#This Row],[field of work]]="teaching",1,0)</f>
        <v>0</v>
      </c>
      <c r="AP174">
        <f ca="1">IF(Table1[[#This Row],[field of work]]="IT",1,0)</f>
        <v>1</v>
      </c>
      <c r="AQ174" s="8">
        <f ca="1">IF(Table1[[#This Row],[field of work]]="construction",1,0)</f>
        <v>0</v>
      </c>
      <c r="AS174" s="7"/>
      <c r="AX174" s="8"/>
      <c r="AZ174" s="7"/>
      <c r="BA174" s="8"/>
      <c r="BB174" s="105">
        <f ca="1">Table1[[#This Row],[Cars Value ]]/Table1[[#This Row],[cars]]</f>
        <v>5216.6959260209278</v>
      </c>
      <c r="BC174" s="8"/>
      <c r="BD174" s="7">
        <f ca="1">IF(Table1[Values of debts]&gt;$BE$6,1,0)</f>
        <v>1</v>
      </c>
      <c r="BE174" s="8"/>
      <c r="BF174" s="17"/>
      <c r="BG174" s="20">
        <f ca="1">Table1[[#This Row],[mortage left]]/Table1[[#This Row],[value of house]]</f>
        <v>0.86902274946548963</v>
      </c>
      <c r="BH174">
        <f t="shared" ca="1" si="68"/>
        <v>0</v>
      </c>
      <c r="BI174" s="8"/>
      <c r="BJ174" s="17"/>
      <c r="BL174" s="7">
        <f ca="1">IF(Table1[Area]="Alberta",Table1[income],0)</f>
        <v>0</v>
      </c>
      <c r="BM174">
        <f ca="1">IF(Table1[Area]="Quebec",Table1[income],0)</f>
        <v>0</v>
      </c>
      <c r="BN174">
        <f ca="1">IF(Table1[[#This Row],[Area]]="BC",Table1[[#This Row],[income]],0)</f>
        <v>0</v>
      </c>
      <c r="BO174">
        <f ca="1">IF(Table1[[#This Row],[Area]]="Northwest Ter",Table1[[#This Row],[income]],0)</f>
        <v>0</v>
      </c>
      <c r="BP174">
        <f ca="1">IF(Table1[[#This Row],[Area]]="Newfounland",Table1[[#This Row],[income]],0)</f>
        <v>0</v>
      </c>
      <c r="BQ174">
        <f ca="1">IF(Table1[[#This Row],[Area]]="Manitoba",Table1[[#This Row],[income]],0)</f>
        <v>0</v>
      </c>
      <c r="BR174">
        <f ca="1">IF(Table1[[#This Row],[Area]]="New bruncwick",Table1[[#This Row],[income]],0)</f>
        <v>33682</v>
      </c>
      <c r="BS174">
        <f ca="1">IF(Table1[[#This Row],[Area]]="Nunavut",Table1[[#This Row],[income]],0)</f>
        <v>0</v>
      </c>
      <c r="BT174">
        <f ca="1">IF(Table1[[#This Row],[Area]]="Ontario",Table1[[#This Row],[income]],0)</f>
        <v>0</v>
      </c>
      <c r="BU174">
        <f ca="1">IF(Table1[[#This Row],[Area]]="yukon",Table1[[#This Row],[income]],0)</f>
        <v>0</v>
      </c>
      <c r="BV174">
        <f ca="1">IF(Table1[[#This Row],[Area]]="Prince edward Island",Table1[[#This Row],[income]],0)</f>
        <v>0</v>
      </c>
      <c r="BW174">
        <f ca="1">IF(Table1[[#This Row],[Area]]="Saskatchewan",Table1[[#This Row],[income]],0)</f>
        <v>0</v>
      </c>
      <c r="BX174" s="8">
        <f ca="1">IF(Table1[[#This Row],[Area]]="Nova scotia",Table1[[#This Row],[income]],0)</f>
        <v>0</v>
      </c>
      <c r="BZ174" s="7">
        <f ca="1">IF(Table1[field of work]="health",Table1[income],0)</f>
        <v>0</v>
      </c>
      <c r="CA174">
        <f ca="1">IF(Table1[field of work]="agriculture",Table1[income],0)</f>
        <v>0</v>
      </c>
      <c r="CB174">
        <f ca="1">IF(Table1[[#This Row],[field of work]]="teaching",Table1[[#This Row],[income]],0)</f>
        <v>0</v>
      </c>
      <c r="CC174">
        <f ca="1">IF(Table1[[#This Row],[field of work]]="IT",Table1[[#This Row],[income]],0)</f>
        <v>33682</v>
      </c>
      <c r="CD174">
        <f ca="1">IF(Table1[[#This Row],[field of work]]="construction",Table1[[#This Row],[income]],0)</f>
        <v>0</v>
      </c>
      <c r="CE174" s="8">
        <f ca="1">IF(Table1[[#This Row],[field of work]]="general work ",Table1[[#This Row],[income]],0)</f>
        <v>0</v>
      </c>
      <c r="CH174" s="7">
        <f t="shared" ca="1" si="69"/>
        <v>1</v>
      </c>
      <c r="CI174" s="8"/>
      <c r="CK174" s="7">
        <f ca="1">IF(Table1[[#This Row],[Net worth of person ($)]]&gt;$CM$3,Table1[[#This Row],[age]],0)</f>
        <v>43</v>
      </c>
      <c r="CL174" s="8"/>
    </row>
    <row r="175" spans="2:90" x14ac:dyDescent="0.3">
      <c r="B175">
        <f t="shared" ca="1" si="55"/>
        <v>1</v>
      </c>
      <c r="C175" t="str">
        <f t="shared" ca="1" si="56"/>
        <v>men</v>
      </c>
      <c r="D175">
        <f t="shared" ca="1" si="57"/>
        <v>25</v>
      </c>
      <c r="E175">
        <f t="shared" ca="1" si="58"/>
        <v>3</v>
      </c>
      <c r="F175" t="str">
        <f t="shared" ca="1" si="59"/>
        <v>teaching</v>
      </c>
      <c r="G175">
        <f t="shared" ca="1" si="60"/>
        <v>6</v>
      </c>
      <c r="H175" t="str">
        <f t="shared" ca="1" si="61"/>
        <v>Other</v>
      </c>
      <c r="I175">
        <f t="shared" ca="1" si="62"/>
        <v>3</v>
      </c>
      <c r="J175">
        <f t="shared" ca="1" si="54"/>
        <v>2</v>
      </c>
      <c r="K175">
        <f t="shared" ca="1" si="63"/>
        <v>85835</v>
      </c>
      <c r="L175">
        <f t="shared" ca="1" si="64"/>
        <v>14</v>
      </c>
      <c r="M175" t="str">
        <f t="shared" ca="1" si="65"/>
        <v>Prince edward island</v>
      </c>
      <c r="N175">
        <f t="shared" ca="1" si="70"/>
        <v>343340</v>
      </c>
      <c r="O175">
        <f t="shared" ca="1" si="66"/>
        <v>149000.62970703226</v>
      </c>
      <c r="P175">
        <f t="shared" ca="1" si="71"/>
        <v>37364.423398064253</v>
      </c>
      <c r="Q175">
        <f t="shared" ca="1" si="67"/>
        <v>27125</v>
      </c>
      <c r="R175">
        <f t="shared" ca="1" si="72"/>
        <v>119347.69771934423</v>
      </c>
      <c r="S175">
        <f t="shared" ca="1" si="73"/>
        <v>81639.649357425093</v>
      </c>
      <c r="T175">
        <f t="shared" ca="1" si="74"/>
        <v>462344.07275548938</v>
      </c>
      <c r="U175">
        <f t="shared" ca="1" si="75"/>
        <v>295473.32742637652</v>
      </c>
      <c r="V175">
        <f t="shared" ca="1" si="76"/>
        <v>166870.74532911286</v>
      </c>
      <c r="X175" s="3">
        <f ca="1">IF(Table1[[#This Row],[gender]]="men",1,0)</f>
        <v>1</v>
      </c>
      <c r="Y175" s="3">
        <f ca="1">IF(Table1[[#This Row],[gender]]="women",1,0)</f>
        <v>0</v>
      </c>
      <c r="Z175" s="3"/>
      <c r="AA175" s="3"/>
      <c r="AB175" s="3"/>
      <c r="AC175" s="3"/>
      <c r="AD175" s="3"/>
      <c r="AE175" s="3"/>
      <c r="AF175" s="3"/>
      <c r="AG175" s="3"/>
      <c r="AH175" s="3"/>
      <c r="AJ175" s="17"/>
      <c r="AL175" s="7">
        <f ca="1">IF(Table1[[#This Row],[field of work]]="health",1,0)</f>
        <v>0</v>
      </c>
      <c r="AM175">
        <f ca="1">IF(Table1[[#This Row],[field of work]]="general work ",1,0)</f>
        <v>0</v>
      </c>
      <c r="AN175">
        <f ca="1">IF(Table1[[#This Row],[field of work]]="agriculture",1,0)</f>
        <v>0</v>
      </c>
      <c r="AO175">
        <f ca="1">IF(Table1[[#This Row],[field of work]]="teaching",1,0)</f>
        <v>1</v>
      </c>
      <c r="AP175">
        <f ca="1">IF(Table1[[#This Row],[field of work]]="IT",1,0)</f>
        <v>0</v>
      </c>
      <c r="AQ175" s="8">
        <f ca="1">IF(Table1[[#This Row],[field of work]]="construction",1,0)</f>
        <v>0</v>
      </c>
      <c r="AS175" s="7"/>
      <c r="AX175" s="8"/>
      <c r="AZ175" s="7"/>
      <c r="BA175" s="8"/>
      <c r="BB175" s="105">
        <f ca="1">Table1[[#This Row],[Cars Value ]]/Table1[[#This Row],[cars]]</f>
        <v>18682.211699032126</v>
      </c>
      <c r="BC175" s="8"/>
      <c r="BD175" s="7">
        <f ca="1">IF(Table1[Values of debts]&gt;$BE$6,1,0)</f>
        <v>1</v>
      </c>
      <c r="BE175" s="8"/>
      <c r="BF175" s="17"/>
      <c r="BG175" s="20">
        <f ca="1">Table1[[#This Row],[mortage left]]/Table1[[#This Row],[value of house]]</f>
        <v>0.43397398994300768</v>
      </c>
      <c r="BH175">
        <f t="shared" ca="1" si="68"/>
        <v>1</v>
      </c>
      <c r="BI175" s="8"/>
      <c r="BJ175" s="17"/>
      <c r="BL175" s="7">
        <f ca="1">IF(Table1[Area]="Alberta",Table1[income],0)</f>
        <v>0</v>
      </c>
      <c r="BM175">
        <f ca="1">IF(Table1[Area]="Quebec",Table1[income],0)</f>
        <v>0</v>
      </c>
      <c r="BN175">
        <f ca="1">IF(Table1[[#This Row],[Area]]="BC",Table1[[#This Row],[income]],0)</f>
        <v>0</v>
      </c>
      <c r="BO175">
        <f ca="1">IF(Table1[[#This Row],[Area]]="Northwest Ter",Table1[[#This Row],[income]],0)</f>
        <v>0</v>
      </c>
      <c r="BP175">
        <f ca="1">IF(Table1[[#This Row],[Area]]="Newfounland",Table1[[#This Row],[income]],0)</f>
        <v>0</v>
      </c>
      <c r="BQ175">
        <f ca="1">IF(Table1[[#This Row],[Area]]="Manitoba",Table1[[#This Row],[income]],0)</f>
        <v>0</v>
      </c>
      <c r="BR175">
        <f ca="1">IF(Table1[[#This Row],[Area]]="New bruncwick",Table1[[#This Row],[income]],0)</f>
        <v>0</v>
      </c>
      <c r="BS175">
        <f ca="1">IF(Table1[[#This Row],[Area]]="Nunavut",Table1[[#This Row],[income]],0)</f>
        <v>0</v>
      </c>
      <c r="BT175">
        <f ca="1">IF(Table1[[#This Row],[Area]]="Ontario",Table1[[#This Row],[income]],0)</f>
        <v>0</v>
      </c>
      <c r="BU175">
        <f ca="1">IF(Table1[[#This Row],[Area]]="yukon",Table1[[#This Row],[income]],0)</f>
        <v>0</v>
      </c>
      <c r="BV175">
        <f ca="1">IF(Table1[[#This Row],[Area]]="Prince edward Island",Table1[[#This Row],[income]],0)</f>
        <v>85835</v>
      </c>
      <c r="BW175">
        <f ca="1">IF(Table1[[#This Row],[Area]]="Saskatchewan",Table1[[#This Row],[income]],0)</f>
        <v>0</v>
      </c>
      <c r="BX175" s="8">
        <f ca="1">IF(Table1[[#This Row],[Area]]="Nova scotia",Table1[[#This Row],[income]],0)</f>
        <v>0</v>
      </c>
      <c r="BZ175" s="7">
        <f ca="1">IF(Table1[field of work]="health",Table1[income],0)</f>
        <v>0</v>
      </c>
      <c r="CA175">
        <f ca="1">IF(Table1[field of work]="agriculture",Table1[income],0)</f>
        <v>0</v>
      </c>
      <c r="CB175">
        <f ca="1">IF(Table1[[#This Row],[field of work]]="teaching",Table1[[#This Row],[income]],0)</f>
        <v>85835</v>
      </c>
      <c r="CC175">
        <f ca="1">IF(Table1[[#This Row],[field of work]]="IT",Table1[[#This Row],[income]],0)</f>
        <v>0</v>
      </c>
      <c r="CD175">
        <f ca="1">IF(Table1[[#This Row],[field of work]]="construction",Table1[[#This Row],[income]],0)</f>
        <v>0</v>
      </c>
      <c r="CE175" s="8">
        <f ca="1">IF(Table1[[#This Row],[field of work]]="general work ",Table1[[#This Row],[income]],0)</f>
        <v>0</v>
      </c>
      <c r="CH175" s="7">
        <f t="shared" ca="1" si="69"/>
        <v>1</v>
      </c>
      <c r="CI175" s="8"/>
      <c r="CK175" s="7">
        <f ca="1">IF(Table1[[#This Row],[Net worth of person ($)]]&gt;$CM$3,Table1[[#This Row],[age]],0)</f>
        <v>25</v>
      </c>
      <c r="CL175" s="8"/>
    </row>
    <row r="176" spans="2:90" x14ac:dyDescent="0.3">
      <c r="B176">
        <f t="shared" ca="1" si="55"/>
        <v>2</v>
      </c>
      <c r="C176" t="str">
        <f t="shared" ca="1" si="56"/>
        <v>women</v>
      </c>
      <c r="D176">
        <f t="shared" ca="1" si="57"/>
        <v>36</v>
      </c>
      <c r="E176">
        <f t="shared" ca="1" si="58"/>
        <v>5</v>
      </c>
      <c r="F176" t="str">
        <f t="shared" ca="1" si="59"/>
        <v xml:space="preserve">general work </v>
      </c>
      <c r="G176">
        <f t="shared" ca="1" si="60"/>
        <v>1</v>
      </c>
      <c r="H176" t="str">
        <f t="shared" ca="1" si="61"/>
        <v>highschool</v>
      </c>
      <c r="I176">
        <f t="shared" ca="1" si="62"/>
        <v>2</v>
      </c>
      <c r="J176">
        <f t="shared" ca="1" si="54"/>
        <v>1</v>
      </c>
      <c r="K176">
        <f t="shared" ca="1" si="63"/>
        <v>86543</v>
      </c>
      <c r="L176">
        <f t="shared" ca="1" si="64"/>
        <v>13</v>
      </c>
      <c r="M176" t="str">
        <f t="shared" ca="1" si="65"/>
        <v>Nova scotia</v>
      </c>
      <c r="N176">
        <f t="shared" ca="1" si="70"/>
        <v>259629</v>
      </c>
      <c r="O176">
        <f t="shared" ca="1" si="66"/>
        <v>190176.46445732328</v>
      </c>
      <c r="P176">
        <f t="shared" ca="1" si="71"/>
        <v>54416.239165150451</v>
      </c>
      <c r="Q176">
        <f t="shared" ca="1" si="67"/>
        <v>16086</v>
      </c>
      <c r="R176">
        <f t="shared" ca="1" si="72"/>
        <v>4545.5207247357685</v>
      </c>
      <c r="S176">
        <f t="shared" ca="1" si="73"/>
        <v>64967.469609719468</v>
      </c>
      <c r="T176">
        <f t="shared" ca="1" si="74"/>
        <v>379012.70877486991</v>
      </c>
      <c r="U176">
        <f t="shared" ca="1" si="75"/>
        <v>210807.98518205906</v>
      </c>
      <c r="V176">
        <f t="shared" ca="1" si="76"/>
        <v>168204.72359281086</v>
      </c>
      <c r="X176" s="3">
        <f ca="1">IF(Table1[[#This Row],[gender]]="men",1,0)</f>
        <v>0</v>
      </c>
      <c r="Y176" s="3">
        <f ca="1">IF(Table1[[#This Row],[gender]]="women",1,0)</f>
        <v>1</v>
      </c>
      <c r="Z176" s="3"/>
      <c r="AA176" s="3"/>
      <c r="AB176" s="3"/>
      <c r="AC176" s="3"/>
      <c r="AD176" s="3"/>
      <c r="AE176" s="3"/>
      <c r="AF176" s="3"/>
      <c r="AG176" s="3"/>
      <c r="AH176" s="3"/>
      <c r="AJ176" s="17"/>
      <c r="AL176" s="7">
        <f ca="1">IF(Table1[[#This Row],[field of work]]="health",1,0)</f>
        <v>0</v>
      </c>
      <c r="AM176">
        <f ca="1">IF(Table1[[#This Row],[field of work]]="general work ",1,0)</f>
        <v>1</v>
      </c>
      <c r="AN176">
        <f ca="1">IF(Table1[[#This Row],[field of work]]="agriculture",1,0)</f>
        <v>0</v>
      </c>
      <c r="AO176">
        <f ca="1">IF(Table1[[#This Row],[field of work]]="teaching",1,0)</f>
        <v>0</v>
      </c>
      <c r="AP176">
        <f ca="1">IF(Table1[[#This Row],[field of work]]="IT",1,0)</f>
        <v>0</v>
      </c>
      <c r="AQ176" s="8">
        <f ca="1">IF(Table1[[#This Row],[field of work]]="construction",1,0)</f>
        <v>0</v>
      </c>
      <c r="AS176" s="7"/>
      <c r="AX176" s="8"/>
      <c r="AZ176" s="7"/>
      <c r="BA176" s="8"/>
      <c r="BB176" s="105">
        <f ca="1">Table1[[#This Row],[Cars Value ]]/Table1[[#This Row],[cars]]</f>
        <v>54416.239165150451</v>
      </c>
      <c r="BC176" s="8"/>
      <c r="BD176" s="7">
        <f ca="1">IF(Table1[Values of debts]&gt;$BE$6,1,0)</f>
        <v>1</v>
      </c>
      <c r="BE176" s="8"/>
      <c r="BF176" s="17"/>
      <c r="BG176" s="20">
        <f ca="1">Table1[[#This Row],[mortage left]]/Table1[[#This Row],[value of house]]</f>
        <v>0.73249315160218342</v>
      </c>
      <c r="BH176">
        <f t="shared" ca="1" si="68"/>
        <v>0</v>
      </c>
      <c r="BI176" s="8"/>
      <c r="BJ176" s="17"/>
      <c r="BL176" s="7">
        <f ca="1">IF(Table1[Area]="Alberta",Table1[income],0)</f>
        <v>0</v>
      </c>
      <c r="BM176">
        <f ca="1">IF(Table1[Area]="Quebec",Table1[income],0)</f>
        <v>0</v>
      </c>
      <c r="BN176">
        <f ca="1">IF(Table1[[#This Row],[Area]]="BC",Table1[[#This Row],[income]],0)</f>
        <v>0</v>
      </c>
      <c r="BO176">
        <f ca="1">IF(Table1[[#This Row],[Area]]="Northwest Ter",Table1[[#This Row],[income]],0)</f>
        <v>0</v>
      </c>
      <c r="BP176">
        <f ca="1">IF(Table1[[#This Row],[Area]]="Newfounland",Table1[[#This Row],[income]],0)</f>
        <v>0</v>
      </c>
      <c r="BQ176">
        <f ca="1">IF(Table1[[#This Row],[Area]]="Manitoba",Table1[[#This Row],[income]],0)</f>
        <v>0</v>
      </c>
      <c r="BR176">
        <f ca="1">IF(Table1[[#This Row],[Area]]="New bruncwick",Table1[[#This Row],[income]],0)</f>
        <v>0</v>
      </c>
      <c r="BS176">
        <f ca="1">IF(Table1[[#This Row],[Area]]="Nunavut",Table1[[#This Row],[income]],0)</f>
        <v>0</v>
      </c>
      <c r="BT176">
        <f ca="1">IF(Table1[[#This Row],[Area]]="Ontario",Table1[[#This Row],[income]],0)</f>
        <v>0</v>
      </c>
      <c r="BU176">
        <f ca="1">IF(Table1[[#This Row],[Area]]="yukon",Table1[[#This Row],[income]],0)</f>
        <v>0</v>
      </c>
      <c r="BV176">
        <f ca="1">IF(Table1[[#This Row],[Area]]="Prince edward Island",Table1[[#This Row],[income]],0)</f>
        <v>0</v>
      </c>
      <c r="BW176">
        <f ca="1">IF(Table1[[#This Row],[Area]]="Saskatchewan",Table1[[#This Row],[income]],0)</f>
        <v>0</v>
      </c>
      <c r="BX176" s="8">
        <f ca="1">IF(Table1[[#This Row],[Area]]="Nova scotia",Table1[[#This Row],[income]],0)</f>
        <v>86543</v>
      </c>
      <c r="BZ176" s="7">
        <f ca="1">IF(Table1[field of work]="health",Table1[income],0)</f>
        <v>0</v>
      </c>
      <c r="CA176">
        <f ca="1">IF(Table1[field of work]="agriculture",Table1[income],0)</f>
        <v>0</v>
      </c>
      <c r="CB176">
        <f ca="1">IF(Table1[[#This Row],[field of work]]="teaching",Table1[[#This Row],[income]],0)</f>
        <v>0</v>
      </c>
      <c r="CC176">
        <f ca="1">IF(Table1[[#This Row],[field of work]]="IT",Table1[[#This Row],[income]],0)</f>
        <v>0</v>
      </c>
      <c r="CD176">
        <f ca="1">IF(Table1[[#This Row],[field of work]]="construction",Table1[[#This Row],[income]],0)</f>
        <v>0</v>
      </c>
      <c r="CE176" s="8">
        <f ca="1">IF(Table1[[#This Row],[field of work]]="general work ",Table1[[#This Row],[income]],0)</f>
        <v>86543</v>
      </c>
      <c r="CH176" s="7">
        <f t="shared" ca="1" si="69"/>
        <v>1</v>
      </c>
      <c r="CI176" s="8"/>
      <c r="CK176" s="7">
        <f ca="1">IF(Table1[[#This Row],[Net worth of person ($)]]&gt;$CM$3,Table1[[#This Row],[age]],0)</f>
        <v>36</v>
      </c>
      <c r="CL176" s="8"/>
    </row>
    <row r="177" spans="2:90" x14ac:dyDescent="0.3">
      <c r="B177">
        <f t="shared" ca="1" si="55"/>
        <v>1</v>
      </c>
      <c r="C177" t="str">
        <f t="shared" ca="1" si="56"/>
        <v>men</v>
      </c>
      <c r="D177">
        <f t="shared" ca="1" si="57"/>
        <v>37</v>
      </c>
      <c r="E177">
        <f t="shared" ca="1" si="58"/>
        <v>5</v>
      </c>
      <c r="F177" t="str">
        <f t="shared" ca="1" si="59"/>
        <v xml:space="preserve">general work </v>
      </c>
      <c r="G177">
        <f t="shared" ca="1" si="60"/>
        <v>6</v>
      </c>
      <c r="H177" t="str">
        <f t="shared" ca="1" si="61"/>
        <v>Other</v>
      </c>
      <c r="I177">
        <f t="shared" ca="1" si="62"/>
        <v>1</v>
      </c>
      <c r="J177">
        <f t="shared" ca="1" si="54"/>
        <v>2</v>
      </c>
      <c r="K177">
        <f t="shared" ca="1" si="63"/>
        <v>55326</v>
      </c>
      <c r="L177">
        <f t="shared" ca="1" si="64"/>
        <v>1</v>
      </c>
      <c r="M177" t="str">
        <f t="shared" ca="1" si="65"/>
        <v>yukon</v>
      </c>
      <c r="N177">
        <f t="shared" ca="1" si="70"/>
        <v>165978</v>
      </c>
      <c r="O177">
        <f t="shared" ca="1" si="66"/>
        <v>114654.26458009737</v>
      </c>
      <c r="P177">
        <f t="shared" ca="1" si="71"/>
        <v>34288.288662353327</v>
      </c>
      <c r="Q177">
        <f t="shared" ca="1" si="67"/>
        <v>10310</v>
      </c>
      <c r="R177">
        <f t="shared" ca="1" si="72"/>
        <v>3164.3108967079852</v>
      </c>
      <c r="S177">
        <f t="shared" ca="1" si="73"/>
        <v>55832.583844987588</v>
      </c>
      <c r="T177">
        <f t="shared" ca="1" si="74"/>
        <v>256098.87250734092</v>
      </c>
      <c r="U177">
        <f t="shared" ca="1" si="75"/>
        <v>128128.57547680536</v>
      </c>
      <c r="V177">
        <f t="shared" ca="1" si="76"/>
        <v>127970.29703053556</v>
      </c>
      <c r="X177" s="3">
        <f ca="1">IF(Table1[[#This Row],[gender]]="men",1,0)</f>
        <v>1</v>
      </c>
      <c r="Y177" s="3">
        <f ca="1">IF(Table1[[#This Row],[gender]]="women",1,0)</f>
        <v>0</v>
      </c>
      <c r="Z177" s="3"/>
      <c r="AA177" s="3"/>
      <c r="AB177" s="3"/>
      <c r="AC177" s="3"/>
      <c r="AD177" s="3"/>
      <c r="AE177" s="3"/>
      <c r="AF177" s="3"/>
      <c r="AG177" s="3"/>
      <c r="AH177" s="3"/>
      <c r="AJ177" s="17"/>
      <c r="AL177" s="7">
        <f ca="1">IF(Table1[[#This Row],[field of work]]="health",1,0)</f>
        <v>0</v>
      </c>
      <c r="AM177">
        <f ca="1">IF(Table1[[#This Row],[field of work]]="general work ",1,0)</f>
        <v>1</v>
      </c>
      <c r="AN177">
        <f ca="1">IF(Table1[[#This Row],[field of work]]="agriculture",1,0)</f>
        <v>0</v>
      </c>
      <c r="AO177">
        <f ca="1">IF(Table1[[#This Row],[field of work]]="teaching",1,0)</f>
        <v>0</v>
      </c>
      <c r="AP177">
        <f ca="1">IF(Table1[[#This Row],[field of work]]="IT",1,0)</f>
        <v>0</v>
      </c>
      <c r="AQ177" s="8">
        <f ca="1">IF(Table1[[#This Row],[field of work]]="construction",1,0)</f>
        <v>0</v>
      </c>
      <c r="AS177" s="7"/>
      <c r="AX177" s="8"/>
      <c r="AZ177" s="7"/>
      <c r="BA177" s="8"/>
      <c r="BB177" s="105">
        <f ca="1">Table1[[#This Row],[Cars Value ]]/Table1[[#This Row],[cars]]</f>
        <v>17144.144331176663</v>
      </c>
      <c r="BC177" s="8"/>
      <c r="BD177" s="7">
        <f ca="1">IF(Table1[Values of debts]&gt;$BE$6,1,0)</f>
        <v>1</v>
      </c>
      <c r="BE177" s="8"/>
      <c r="BF177" s="17"/>
      <c r="BG177" s="20">
        <f ca="1">Table1[[#This Row],[mortage left]]/Table1[[#This Row],[value of house]]</f>
        <v>0.69077988998600637</v>
      </c>
      <c r="BH177">
        <f t="shared" ca="1" si="68"/>
        <v>0</v>
      </c>
      <c r="BI177" s="8"/>
      <c r="BJ177" s="17"/>
      <c r="BL177" s="7">
        <f ca="1">IF(Table1[Area]="Alberta",Table1[income],0)</f>
        <v>0</v>
      </c>
      <c r="BM177">
        <f ca="1">IF(Table1[Area]="Quebec",Table1[income],0)</f>
        <v>0</v>
      </c>
      <c r="BN177">
        <f ca="1">IF(Table1[[#This Row],[Area]]="BC",Table1[[#This Row],[income]],0)</f>
        <v>0</v>
      </c>
      <c r="BO177">
        <f ca="1">IF(Table1[[#This Row],[Area]]="Northwest Ter",Table1[[#This Row],[income]],0)</f>
        <v>0</v>
      </c>
      <c r="BP177">
        <f ca="1">IF(Table1[[#This Row],[Area]]="Newfounland",Table1[[#This Row],[income]],0)</f>
        <v>0</v>
      </c>
      <c r="BQ177">
        <f ca="1">IF(Table1[[#This Row],[Area]]="Manitoba",Table1[[#This Row],[income]],0)</f>
        <v>0</v>
      </c>
      <c r="BR177">
        <f ca="1">IF(Table1[[#This Row],[Area]]="New bruncwick",Table1[[#This Row],[income]],0)</f>
        <v>0</v>
      </c>
      <c r="BS177">
        <f ca="1">IF(Table1[[#This Row],[Area]]="Nunavut",Table1[[#This Row],[income]],0)</f>
        <v>0</v>
      </c>
      <c r="BT177">
        <f ca="1">IF(Table1[[#This Row],[Area]]="Ontario",Table1[[#This Row],[income]],0)</f>
        <v>0</v>
      </c>
      <c r="BU177">
        <f ca="1">IF(Table1[[#This Row],[Area]]="yukon",Table1[[#This Row],[income]],0)</f>
        <v>55326</v>
      </c>
      <c r="BV177">
        <f ca="1">IF(Table1[[#This Row],[Area]]="Prince edward Island",Table1[[#This Row],[income]],0)</f>
        <v>0</v>
      </c>
      <c r="BW177">
        <f ca="1">IF(Table1[[#This Row],[Area]]="Saskatchewan",Table1[[#This Row],[income]],0)</f>
        <v>0</v>
      </c>
      <c r="BX177" s="8">
        <f ca="1">IF(Table1[[#This Row],[Area]]="Nova scotia",Table1[[#This Row],[income]],0)</f>
        <v>0</v>
      </c>
      <c r="BZ177" s="7">
        <f ca="1">IF(Table1[field of work]="health",Table1[income],0)</f>
        <v>0</v>
      </c>
      <c r="CA177">
        <f ca="1">IF(Table1[field of work]="agriculture",Table1[income],0)</f>
        <v>0</v>
      </c>
      <c r="CB177">
        <f ca="1">IF(Table1[[#This Row],[field of work]]="teaching",Table1[[#This Row],[income]],0)</f>
        <v>0</v>
      </c>
      <c r="CC177">
        <f ca="1">IF(Table1[[#This Row],[field of work]]="IT",Table1[[#This Row],[income]],0)</f>
        <v>0</v>
      </c>
      <c r="CD177">
        <f ca="1">IF(Table1[[#This Row],[field of work]]="construction",Table1[[#This Row],[income]],0)</f>
        <v>0</v>
      </c>
      <c r="CE177" s="8">
        <f ca="1">IF(Table1[[#This Row],[field of work]]="general work ",Table1[[#This Row],[income]],0)</f>
        <v>55326</v>
      </c>
      <c r="CH177" s="7">
        <f t="shared" ca="1" si="69"/>
        <v>1</v>
      </c>
      <c r="CI177" s="8"/>
      <c r="CK177" s="7">
        <f ca="1">IF(Table1[[#This Row],[Net worth of person ($)]]&gt;$CM$3,Table1[[#This Row],[age]],0)</f>
        <v>37</v>
      </c>
      <c r="CL177" s="8"/>
    </row>
    <row r="178" spans="2:90" x14ac:dyDescent="0.3">
      <c r="B178">
        <f t="shared" ca="1" si="55"/>
        <v>2</v>
      </c>
      <c r="C178" t="str">
        <f t="shared" ca="1" si="56"/>
        <v>women</v>
      </c>
      <c r="D178">
        <f t="shared" ca="1" si="57"/>
        <v>33</v>
      </c>
      <c r="E178">
        <f t="shared" ca="1" si="58"/>
        <v>6</v>
      </c>
      <c r="F178" t="str">
        <f t="shared" ca="1" si="59"/>
        <v>agriculture</v>
      </c>
      <c r="G178">
        <f t="shared" ca="1" si="60"/>
        <v>1</v>
      </c>
      <c r="H178" t="str">
        <f t="shared" ca="1" si="61"/>
        <v>highschool</v>
      </c>
      <c r="I178">
        <f t="shared" ca="1" si="62"/>
        <v>0</v>
      </c>
      <c r="J178">
        <f t="shared" ca="1" si="54"/>
        <v>1</v>
      </c>
      <c r="K178">
        <f t="shared" ca="1" si="63"/>
        <v>27635</v>
      </c>
      <c r="L178">
        <f t="shared" ca="1" si="64"/>
        <v>5</v>
      </c>
      <c r="M178" t="str">
        <f t="shared" ca="1" si="65"/>
        <v>Nunavut</v>
      </c>
      <c r="N178">
        <f t="shared" ca="1" si="70"/>
        <v>165810</v>
      </c>
      <c r="O178">
        <f t="shared" ca="1" si="66"/>
        <v>103587.0961731136</v>
      </c>
      <c r="P178">
        <f t="shared" ca="1" si="71"/>
        <v>6514.5522913693376</v>
      </c>
      <c r="Q178">
        <f t="shared" ca="1" si="67"/>
        <v>1636</v>
      </c>
      <c r="R178">
        <f t="shared" ca="1" si="72"/>
        <v>21914.084271767555</v>
      </c>
      <c r="S178">
        <f t="shared" ca="1" si="73"/>
        <v>9594.5143276096132</v>
      </c>
      <c r="T178">
        <f t="shared" ca="1" si="74"/>
        <v>181919.06661897895</v>
      </c>
      <c r="U178">
        <f t="shared" ca="1" si="75"/>
        <v>127137.18044488116</v>
      </c>
      <c r="V178">
        <f t="shared" ca="1" si="76"/>
        <v>54781.886174097788</v>
      </c>
      <c r="X178" s="3">
        <f ca="1">IF(Table1[[#This Row],[gender]]="men",1,0)</f>
        <v>0</v>
      </c>
      <c r="Y178" s="3">
        <f ca="1">IF(Table1[[#This Row],[gender]]="women",1,0)</f>
        <v>1</v>
      </c>
      <c r="Z178" s="3"/>
      <c r="AA178" s="3"/>
      <c r="AB178" s="3"/>
      <c r="AC178" s="3"/>
      <c r="AD178" s="3"/>
      <c r="AE178" s="3"/>
      <c r="AF178" s="3"/>
      <c r="AG178" s="3"/>
      <c r="AH178" s="3"/>
      <c r="AJ178" s="17"/>
      <c r="AL178" s="7">
        <f ca="1">IF(Table1[[#This Row],[field of work]]="health",1,0)</f>
        <v>0</v>
      </c>
      <c r="AM178">
        <f ca="1">IF(Table1[[#This Row],[field of work]]="general work ",1,0)</f>
        <v>0</v>
      </c>
      <c r="AN178">
        <f ca="1">IF(Table1[[#This Row],[field of work]]="agriculture",1,0)</f>
        <v>1</v>
      </c>
      <c r="AO178">
        <f ca="1">IF(Table1[[#This Row],[field of work]]="teaching",1,0)</f>
        <v>0</v>
      </c>
      <c r="AP178">
        <f ca="1">IF(Table1[[#This Row],[field of work]]="IT",1,0)</f>
        <v>0</v>
      </c>
      <c r="AQ178" s="8">
        <f ca="1">IF(Table1[[#This Row],[field of work]]="construction",1,0)</f>
        <v>0</v>
      </c>
      <c r="AS178" s="7"/>
      <c r="AX178" s="8"/>
      <c r="AZ178" s="7"/>
      <c r="BA178" s="8"/>
      <c r="BB178" s="105">
        <f ca="1">Table1[[#This Row],[Cars Value ]]/Table1[[#This Row],[cars]]</f>
        <v>6514.5522913693376</v>
      </c>
      <c r="BC178" s="8"/>
      <c r="BD178" s="7">
        <f ca="1">IF(Table1[Values of debts]&gt;$BE$6,1,0)</f>
        <v>1</v>
      </c>
      <c r="BE178" s="8"/>
      <c r="BF178" s="17"/>
      <c r="BG178" s="20">
        <f ca="1">Table1[[#This Row],[mortage left]]/Table1[[#This Row],[value of house]]</f>
        <v>0.62473370829934027</v>
      </c>
      <c r="BH178">
        <f t="shared" ca="1" si="68"/>
        <v>0</v>
      </c>
      <c r="BI178" s="8"/>
      <c r="BJ178" s="17"/>
      <c r="BL178" s="7">
        <f ca="1">IF(Table1[Area]="Alberta",Table1[income],0)</f>
        <v>0</v>
      </c>
      <c r="BM178">
        <f ca="1">IF(Table1[Area]="Quebec",Table1[income],0)</f>
        <v>0</v>
      </c>
      <c r="BN178">
        <f ca="1">IF(Table1[[#This Row],[Area]]="BC",Table1[[#This Row],[income]],0)</f>
        <v>0</v>
      </c>
      <c r="BO178">
        <f ca="1">IF(Table1[[#This Row],[Area]]="Northwest Ter",Table1[[#This Row],[income]],0)</f>
        <v>0</v>
      </c>
      <c r="BP178">
        <f ca="1">IF(Table1[[#This Row],[Area]]="Newfounland",Table1[[#This Row],[income]],0)</f>
        <v>0</v>
      </c>
      <c r="BQ178">
        <f ca="1">IF(Table1[[#This Row],[Area]]="Manitoba",Table1[[#This Row],[income]],0)</f>
        <v>0</v>
      </c>
      <c r="BR178">
        <f ca="1">IF(Table1[[#This Row],[Area]]="New bruncwick",Table1[[#This Row],[income]],0)</f>
        <v>0</v>
      </c>
      <c r="BS178">
        <f ca="1">IF(Table1[[#This Row],[Area]]="Nunavut",Table1[[#This Row],[income]],0)</f>
        <v>27635</v>
      </c>
      <c r="BT178">
        <f ca="1">IF(Table1[[#This Row],[Area]]="Ontario",Table1[[#This Row],[income]],0)</f>
        <v>0</v>
      </c>
      <c r="BU178">
        <f ca="1">IF(Table1[[#This Row],[Area]]="yukon",Table1[[#This Row],[income]],0)</f>
        <v>0</v>
      </c>
      <c r="BV178">
        <f ca="1">IF(Table1[[#This Row],[Area]]="Prince edward Island",Table1[[#This Row],[income]],0)</f>
        <v>0</v>
      </c>
      <c r="BW178">
        <f ca="1">IF(Table1[[#This Row],[Area]]="Saskatchewan",Table1[[#This Row],[income]],0)</f>
        <v>0</v>
      </c>
      <c r="BX178" s="8">
        <f ca="1">IF(Table1[[#This Row],[Area]]="Nova scotia",Table1[[#This Row],[income]],0)</f>
        <v>0</v>
      </c>
      <c r="BZ178" s="7">
        <f ca="1">IF(Table1[field of work]="health",Table1[income],0)</f>
        <v>0</v>
      </c>
      <c r="CA178">
        <f ca="1">IF(Table1[field of work]="agriculture",Table1[income],0)</f>
        <v>27635</v>
      </c>
      <c r="CB178">
        <f ca="1">IF(Table1[[#This Row],[field of work]]="teaching",Table1[[#This Row],[income]],0)</f>
        <v>0</v>
      </c>
      <c r="CC178">
        <f ca="1">IF(Table1[[#This Row],[field of work]]="IT",Table1[[#This Row],[income]],0)</f>
        <v>0</v>
      </c>
      <c r="CD178">
        <f ca="1">IF(Table1[[#This Row],[field of work]]="construction",Table1[[#This Row],[income]],0)</f>
        <v>0</v>
      </c>
      <c r="CE178" s="8">
        <f ca="1">IF(Table1[[#This Row],[field of work]]="general work ",Table1[[#This Row],[income]],0)</f>
        <v>0</v>
      </c>
      <c r="CH178" s="7">
        <f t="shared" ca="1" si="69"/>
        <v>1</v>
      </c>
      <c r="CI178" s="8"/>
      <c r="CK178" s="7">
        <f ca="1">IF(Table1[[#This Row],[Net worth of person ($)]]&gt;$CM$3,Table1[[#This Row],[age]],0)</f>
        <v>33</v>
      </c>
      <c r="CL178" s="8"/>
    </row>
    <row r="179" spans="2:90" x14ac:dyDescent="0.3">
      <c r="B179">
        <f t="shared" ca="1" si="55"/>
        <v>2</v>
      </c>
      <c r="C179" t="str">
        <f t="shared" ca="1" si="56"/>
        <v>women</v>
      </c>
      <c r="D179">
        <f t="shared" ca="1" si="57"/>
        <v>30</v>
      </c>
      <c r="E179">
        <f t="shared" ca="1" si="58"/>
        <v>4</v>
      </c>
      <c r="F179" t="str">
        <f t="shared" ca="1" si="59"/>
        <v>IT</v>
      </c>
      <c r="G179">
        <f t="shared" ca="1" si="60"/>
        <v>3</v>
      </c>
      <c r="H179" t="str">
        <f t="shared" ca="1" si="61"/>
        <v>University</v>
      </c>
      <c r="I179">
        <f t="shared" ca="1" si="62"/>
        <v>1</v>
      </c>
      <c r="J179">
        <f t="shared" ca="1" si="54"/>
        <v>2</v>
      </c>
      <c r="K179">
        <f t="shared" ca="1" si="63"/>
        <v>42122</v>
      </c>
      <c r="L179">
        <f t="shared" ca="1" si="64"/>
        <v>6</v>
      </c>
      <c r="M179" t="str">
        <f t="shared" ca="1" si="65"/>
        <v>Saskatchewan</v>
      </c>
      <c r="N179">
        <f t="shared" ca="1" si="70"/>
        <v>210610</v>
      </c>
      <c r="O179">
        <f t="shared" ca="1" si="66"/>
        <v>159261.8400141352</v>
      </c>
      <c r="P179">
        <f t="shared" ca="1" si="71"/>
        <v>64267.701833497136</v>
      </c>
      <c r="Q179">
        <f t="shared" ca="1" si="67"/>
        <v>44085</v>
      </c>
      <c r="R179">
        <f t="shared" ca="1" si="72"/>
        <v>8203.6181277458836</v>
      </c>
      <c r="S179">
        <f t="shared" ca="1" si="73"/>
        <v>29450.802108463631</v>
      </c>
      <c r="T179">
        <f t="shared" ca="1" si="74"/>
        <v>304328.50394196081</v>
      </c>
      <c r="U179">
        <f t="shared" ca="1" si="75"/>
        <v>211550.4581418811</v>
      </c>
      <c r="V179">
        <f t="shared" ca="1" si="76"/>
        <v>92778.045800079708</v>
      </c>
      <c r="X179" s="3">
        <f ca="1">IF(Table1[[#This Row],[gender]]="men",1,0)</f>
        <v>0</v>
      </c>
      <c r="Y179" s="3">
        <f ca="1">IF(Table1[[#This Row],[gender]]="women",1,0)</f>
        <v>1</v>
      </c>
      <c r="Z179" s="3"/>
      <c r="AA179" s="3"/>
      <c r="AB179" s="3"/>
      <c r="AC179" s="3"/>
      <c r="AD179" s="3"/>
      <c r="AE179" s="3"/>
      <c r="AF179" s="3"/>
      <c r="AG179" s="3"/>
      <c r="AH179" s="3"/>
      <c r="AJ179" s="17"/>
      <c r="AL179" s="7">
        <f ca="1">IF(Table1[[#This Row],[field of work]]="health",1,0)</f>
        <v>0</v>
      </c>
      <c r="AM179">
        <f ca="1">IF(Table1[[#This Row],[field of work]]="general work ",1,0)</f>
        <v>0</v>
      </c>
      <c r="AN179">
        <f ca="1">IF(Table1[[#This Row],[field of work]]="agriculture",1,0)</f>
        <v>0</v>
      </c>
      <c r="AO179">
        <f ca="1">IF(Table1[[#This Row],[field of work]]="teaching",1,0)</f>
        <v>0</v>
      </c>
      <c r="AP179">
        <f ca="1">IF(Table1[[#This Row],[field of work]]="IT",1,0)</f>
        <v>1</v>
      </c>
      <c r="AQ179" s="8">
        <f ca="1">IF(Table1[[#This Row],[field of work]]="construction",1,0)</f>
        <v>0</v>
      </c>
      <c r="AS179" s="7"/>
      <c r="AX179" s="8"/>
      <c r="AZ179" s="7"/>
      <c r="BA179" s="8"/>
      <c r="BB179" s="105">
        <f ca="1">Table1[[#This Row],[Cars Value ]]/Table1[[#This Row],[cars]]</f>
        <v>32133.850916748568</v>
      </c>
      <c r="BC179" s="8"/>
      <c r="BD179" s="7">
        <f ca="1">IF(Table1[Values of debts]&gt;$BE$6,1,0)</f>
        <v>1</v>
      </c>
      <c r="BE179" s="8"/>
      <c r="BF179" s="17"/>
      <c r="BG179" s="20">
        <f ca="1">Table1[[#This Row],[mortage left]]/Table1[[#This Row],[value of house]]</f>
        <v>0.75619315328870995</v>
      </c>
      <c r="BH179">
        <f t="shared" ca="1" si="68"/>
        <v>0</v>
      </c>
      <c r="BI179" s="8"/>
      <c r="BJ179" s="17"/>
      <c r="BL179" s="7">
        <f ca="1">IF(Table1[Area]="Alberta",Table1[income],0)</f>
        <v>0</v>
      </c>
      <c r="BM179">
        <f ca="1">IF(Table1[Area]="Quebec",Table1[income],0)</f>
        <v>0</v>
      </c>
      <c r="BN179">
        <f ca="1">IF(Table1[[#This Row],[Area]]="BC",Table1[[#This Row],[income]],0)</f>
        <v>0</v>
      </c>
      <c r="BO179">
        <f ca="1">IF(Table1[[#This Row],[Area]]="Northwest Ter",Table1[[#This Row],[income]],0)</f>
        <v>0</v>
      </c>
      <c r="BP179">
        <f ca="1">IF(Table1[[#This Row],[Area]]="Newfounland",Table1[[#This Row],[income]],0)</f>
        <v>0</v>
      </c>
      <c r="BQ179">
        <f ca="1">IF(Table1[[#This Row],[Area]]="Manitoba",Table1[[#This Row],[income]],0)</f>
        <v>0</v>
      </c>
      <c r="BR179">
        <f ca="1">IF(Table1[[#This Row],[Area]]="New bruncwick",Table1[[#This Row],[income]],0)</f>
        <v>0</v>
      </c>
      <c r="BS179">
        <f ca="1">IF(Table1[[#This Row],[Area]]="Nunavut",Table1[[#This Row],[income]],0)</f>
        <v>0</v>
      </c>
      <c r="BT179">
        <f ca="1">IF(Table1[[#This Row],[Area]]="Ontario",Table1[[#This Row],[income]],0)</f>
        <v>0</v>
      </c>
      <c r="BU179">
        <f ca="1">IF(Table1[[#This Row],[Area]]="yukon",Table1[[#This Row],[income]],0)</f>
        <v>0</v>
      </c>
      <c r="BV179">
        <f ca="1">IF(Table1[[#This Row],[Area]]="Prince edward Island",Table1[[#This Row],[income]],0)</f>
        <v>0</v>
      </c>
      <c r="BW179">
        <f ca="1">IF(Table1[[#This Row],[Area]]="Saskatchewan",Table1[[#This Row],[income]],0)</f>
        <v>42122</v>
      </c>
      <c r="BX179" s="8">
        <f ca="1">IF(Table1[[#This Row],[Area]]="Nova scotia",Table1[[#This Row],[income]],0)</f>
        <v>0</v>
      </c>
      <c r="BZ179" s="7">
        <f ca="1">IF(Table1[field of work]="health",Table1[income],0)</f>
        <v>0</v>
      </c>
      <c r="CA179">
        <f ca="1">IF(Table1[field of work]="agriculture",Table1[income],0)</f>
        <v>0</v>
      </c>
      <c r="CB179">
        <f ca="1">IF(Table1[[#This Row],[field of work]]="teaching",Table1[[#This Row],[income]],0)</f>
        <v>0</v>
      </c>
      <c r="CC179">
        <f ca="1">IF(Table1[[#This Row],[field of work]]="IT",Table1[[#This Row],[income]],0)</f>
        <v>42122</v>
      </c>
      <c r="CD179">
        <f ca="1">IF(Table1[[#This Row],[field of work]]="construction",Table1[[#This Row],[income]],0)</f>
        <v>0</v>
      </c>
      <c r="CE179" s="8">
        <f ca="1">IF(Table1[[#This Row],[field of work]]="general work ",Table1[[#This Row],[income]],0)</f>
        <v>0</v>
      </c>
      <c r="CH179" s="7">
        <f t="shared" ca="1" si="69"/>
        <v>1</v>
      </c>
      <c r="CI179" s="8"/>
      <c r="CK179" s="7">
        <f ca="1">IF(Table1[[#This Row],[Net worth of person ($)]]&gt;$CM$3,Table1[[#This Row],[age]],0)</f>
        <v>30</v>
      </c>
      <c r="CL179" s="8"/>
    </row>
    <row r="180" spans="2:90" x14ac:dyDescent="0.3">
      <c r="B180">
        <f t="shared" ca="1" si="55"/>
        <v>1</v>
      </c>
      <c r="C180" t="str">
        <f t="shared" ca="1" si="56"/>
        <v>men</v>
      </c>
      <c r="D180">
        <f t="shared" ca="1" si="57"/>
        <v>30</v>
      </c>
      <c r="E180">
        <f t="shared" ca="1" si="58"/>
        <v>5</v>
      </c>
      <c r="F180" t="str">
        <f t="shared" ca="1" si="59"/>
        <v xml:space="preserve">general work </v>
      </c>
      <c r="G180">
        <f t="shared" ca="1" si="60"/>
        <v>3</v>
      </c>
      <c r="H180" t="str">
        <f t="shared" ca="1" si="61"/>
        <v>University</v>
      </c>
      <c r="I180">
        <f t="shared" ca="1" si="62"/>
        <v>3</v>
      </c>
      <c r="J180">
        <f t="shared" ca="1" si="54"/>
        <v>1</v>
      </c>
      <c r="K180">
        <f t="shared" ca="1" si="63"/>
        <v>60211</v>
      </c>
      <c r="L180">
        <f t="shared" ca="1" si="64"/>
        <v>9</v>
      </c>
      <c r="M180" t="str">
        <f t="shared" ca="1" si="65"/>
        <v>Ontario</v>
      </c>
      <c r="N180">
        <f t="shared" ca="1" si="70"/>
        <v>180633</v>
      </c>
      <c r="O180">
        <f t="shared" ca="1" si="66"/>
        <v>145683.05907115343</v>
      </c>
      <c r="P180">
        <f t="shared" ca="1" si="71"/>
        <v>34320.79356592668</v>
      </c>
      <c r="Q180">
        <f t="shared" ca="1" si="67"/>
        <v>33097</v>
      </c>
      <c r="R180">
        <f t="shared" ca="1" si="72"/>
        <v>67544.939490224395</v>
      </c>
      <c r="S180">
        <f t="shared" ca="1" si="73"/>
        <v>81185.859913281645</v>
      </c>
      <c r="T180">
        <f t="shared" ca="1" si="74"/>
        <v>296139.6534792083</v>
      </c>
      <c r="U180">
        <f t="shared" ca="1" si="75"/>
        <v>246324.99856137781</v>
      </c>
      <c r="V180">
        <f t="shared" ca="1" si="76"/>
        <v>49814.654917830485</v>
      </c>
      <c r="X180" s="3">
        <f ca="1">IF(Table1[[#This Row],[gender]]="men",1,0)</f>
        <v>1</v>
      </c>
      <c r="Y180" s="3">
        <f ca="1">IF(Table1[[#This Row],[gender]]="women",1,0)</f>
        <v>0</v>
      </c>
      <c r="Z180" s="3"/>
      <c r="AA180" s="3"/>
      <c r="AB180" s="3"/>
      <c r="AC180" s="3"/>
      <c r="AD180" s="3"/>
      <c r="AE180" s="3"/>
      <c r="AF180" s="3"/>
      <c r="AG180" s="3"/>
      <c r="AH180" s="3"/>
      <c r="AJ180" s="17"/>
      <c r="AL180" s="7">
        <f ca="1">IF(Table1[[#This Row],[field of work]]="health",1,0)</f>
        <v>0</v>
      </c>
      <c r="AM180">
        <f ca="1">IF(Table1[[#This Row],[field of work]]="general work ",1,0)</f>
        <v>1</v>
      </c>
      <c r="AN180">
        <f ca="1">IF(Table1[[#This Row],[field of work]]="agriculture",1,0)</f>
        <v>0</v>
      </c>
      <c r="AO180">
        <f ca="1">IF(Table1[[#This Row],[field of work]]="teaching",1,0)</f>
        <v>0</v>
      </c>
      <c r="AP180">
        <f ca="1">IF(Table1[[#This Row],[field of work]]="IT",1,0)</f>
        <v>0</v>
      </c>
      <c r="AQ180" s="8">
        <f ca="1">IF(Table1[[#This Row],[field of work]]="construction",1,0)</f>
        <v>0</v>
      </c>
      <c r="AS180" s="7"/>
      <c r="AX180" s="8"/>
      <c r="AZ180" s="7"/>
      <c r="BA180" s="8"/>
      <c r="BB180" s="105">
        <f ca="1">Table1[[#This Row],[Cars Value ]]/Table1[[#This Row],[cars]]</f>
        <v>34320.79356592668</v>
      </c>
      <c r="BC180" s="8"/>
      <c r="BD180" s="7">
        <f ca="1">IF(Table1[Values of debts]&gt;$BE$6,1,0)</f>
        <v>1</v>
      </c>
      <c r="BE180" s="8"/>
      <c r="BF180" s="17"/>
      <c r="BG180" s="20">
        <f ca="1">Table1[[#This Row],[mortage left]]/Table1[[#This Row],[value of house]]</f>
        <v>0.80651408696723981</v>
      </c>
      <c r="BH180">
        <f t="shared" ca="1" si="68"/>
        <v>0</v>
      </c>
      <c r="BI180" s="8"/>
      <c r="BJ180" s="17"/>
      <c r="BL180" s="7">
        <f ca="1">IF(Table1[Area]="Alberta",Table1[income],0)</f>
        <v>0</v>
      </c>
      <c r="BM180">
        <f ca="1">IF(Table1[Area]="Quebec",Table1[income],0)</f>
        <v>0</v>
      </c>
      <c r="BN180">
        <f ca="1">IF(Table1[[#This Row],[Area]]="BC",Table1[[#This Row],[income]],0)</f>
        <v>0</v>
      </c>
      <c r="BO180">
        <f ca="1">IF(Table1[[#This Row],[Area]]="Northwest Ter",Table1[[#This Row],[income]],0)</f>
        <v>0</v>
      </c>
      <c r="BP180">
        <f ca="1">IF(Table1[[#This Row],[Area]]="Newfounland",Table1[[#This Row],[income]],0)</f>
        <v>0</v>
      </c>
      <c r="BQ180">
        <f ca="1">IF(Table1[[#This Row],[Area]]="Manitoba",Table1[[#This Row],[income]],0)</f>
        <v>0</v>
      </c>
      <c r="BR180">
        <f ca="1">IF(Table1[[#This Row],[Area]]="New bruncwick",Table1[[#This Row],[income]],0)</f>
        <v>0</v>
      </c>
      <c r="BS180">
        <f ca="1">IF(Table1[[#This Row],[Area]]="Nunavut",Table1[[#This Row],[income]],0)</f>
        <v>0</v>
      </c>
      <c r="BT180">
        <f ca="1">IF(Table1[[#This Row],[Area]]="Ontario",Table1[[#This Row],[income]],0)</f>
        <v>60211</v>
      </c>
      <c r="BU180">
        <f ca="1">IF(Table1[[#This Row],[Area]]="yukon",Table1[[#This Row],[income]],0)</f>
        <v>0</v>
      </c>
      <c r="BV180">
        <f ca="1">IF(Table1[[#This Row],[Area]]="Prince edward Island",Table1[[#This Row],[income]],0)</f>
        <v>0</v>
      </c>
      <c r="BW180">
        <f ca="1">IF(Table1[[#This Row],[Area]]="Saskatchewan",Table1[[#This Row],[income]],0)</f>
        <v>0</v>
      </c>
      <c r="BX180" s="8">
        <f ca="1">IF(Table1[[#This Row],[Area]]="Nova scotia",Table1[[#This Row],[income]],0)</f>
        <v>0</v>
      </c>
      <c r="BZ180" s="7">
        <f ca="1">IF(Table1[field of work]="health",Table1[income],0)</f>
        <v>0</v>
      </c>
      <c r="CA180">
        <f ca="1">IF(Table1[field of work]="agriculture",Table1[income],0)</f>
        <v>0</v>
      </c>
      <c r="CB180">
        <f ca="1">IF(Table1[[#This Row],[field of work]]="teaching",Table1[[#This Row],[income]],0)</f>
        <v>0</v>
      </c>
      <c r="CC180">
        <f ca="1">IF(Table1[[#This Row],[field of work]]="IT",Table1[[#This Row],[income]],0)</f>
        <v>0</v>
      </c>
      <c r="CD180">
        <f ca="1">IF(Table1[[#This Row],[field of work]]="construction",Table1[[#This Row],[income]],0)</f>
        <v>0</v>
      </c>
      <c r="CE180" s="8">
        <f ca="1">IF(Table1[[#This Row],[field of work]]="general work ",Table1[[#This Row],[income]],0)</f>
        <v>60211</v>
      </c>
      <c r="CH180" s="7">
        <f t="shared" ca="1" si="69"/>
        <v>1</v>
      </c>
      <c r="CI180" s="8"/>
      <c r="CK180" s="7">
        <f ca="1">IF(Table1[[#This Row],[Net worth of person ($)]]&gt;$CM$3,Table1[[#This Row],[age]],0)</f>
        <v>30</v>
      </c>
      <c r="CL180" s="8"/>
    </row>
    <row r="181" spans="2:90" x14ac:dyDescent="0.3">
      <c r="B181">
        <f t="shared" ca="1" si="55"/>
        <v>2</v>
      </c>
      <c r="C181" t="str">
        <f t="shared" ca="1" si="56"/>
        <v>women</v>
      </c>
      <c r="D181">
        <f t="shared" ca="1" si="57"/>
        <v>25</v>
      </c>
      <c r="E181">
        <f t="shared" ca="1" si="58"/>
        <v>6</v>
      </c>
      <c r="F181" t="str">
        <f t="shared" ca="1" si="59"/>
        <v>agriculture</v>
      </c>
      <c r="G181">
        <f t="shared" ca="1" si="60"/>
        <v>5</v>
      </c>
      <c r="H181" t="str">
        <f t="shared" ca="1" si="61"/>
        <v>Other</v>
      </c>
      <c r="I181">
        <f t="shared" ca="1" si="62"/>
        <v>3</v>
      </c>
      <c r="J181">
        <f t="shared" ca="1" si="54"/>
        <v>2</v>
      </c>
      <c r="K181">
        <f t="shared" ca="1" si="63"/>
        <v>85469</v>
      </c>
      <c r="L181">
        <f t="shared" ca="1" si="64"/>
        <v>8</v>
      </c>
      <c r="M181" t="str">
        <f t="shared" ca="1" si="65"/>
        <v>Manitoba</v>
      </c>
      <c r="N181">
        <f t="shared" ca="1" si="70"/>
        <v>256407</v>
      </c>
      <c r="O181">
        <f t="shared" ca="1" si="66"/>
        <v>85992.978464099142</v>
      </c>
      <c r="P181">
        <f t="shared" ca="1" si="71"/>
        <v>115521.53266143822</v>
      </c>
      <c r="Q181">
        <f t="shared" ca="1" si="67"/>
        <v>63370</v>
      </c>
      <c r="R181">
        <f t="shared" ca="1" si="72"/>
        <v>123384.5660059006</v>
      </c>
      <c r="S181">
        <f t="shared" ca="1" si="73"/>
        <v>74028.203472742884</v>
      </c>
      <c r="T181">
        <f t="shared" ca="1" si="74"/>
        <v>445956.73613418109</v>
      </c>
      <c r="U181">
        <f t="shared" ca="1" si="75"/>
        <v>272747.54446999973</v>
      </c>
      <c r="V181">
        <f t="shared" ca="1" si="76"/>
        <v>173209.19166418136</v>
      </c>
      <c r="X181" s="3">
        <f ca="1">IF(Table1[[#This Row],[gender]]="men",1,0)</f>
        <v>0</v>
      </c>
      <c r="Y181" s="3">
        <f ca="1">IF(Table1[[#This Row],[gender]]="women",1,0)</f>
        <v>1</v>
      </c>
      <c r="Z181" s="3"/>
      <c r="AA181" s="3"/>
      <c r="AB181" s="3"/>
      <c r="AC181" s="3"/>
      <c r="AD181" s="3"/>
      <c r="AE181" s="3"/>
      <c r="AF181" s="3"/>
      <c r="AG181" s="3"/>
      <c r="AH181" s="3"/>
      <c r="AJ181" s="17"/>
      <c r="AL181" s="7">
        <f ca="1">IF(Table1[[#This Row],[field of work]]="health",1,0)</f>
        <v>0</v>
      </c>
      <c r="AM181">
        <f ca="1">IF(Table1[[#This Row],[field of work]]="general work ",1,0)</f>
        <v>0</v>
      </c>
      <c r="AN181">
        <f ca="1">IF(Table1[[#This Row],[field of work]]="agriculture",1,0)</f>
        <v>1</v>
      </c>
      <c r="AO181">
        <f ca="1">IF(Table1[[#This Row],[field of work]]="teaching",1,0)</f>
        <v>0</v>
      </c>
      <c r="AP181">
        <f ca="1">IF(Table1[[#This Row],[field of work]]="IT",1,0)</f>
        <v>0</v>
      </c>
      <c r="AQ181" s="8">
        <f ca="1">IF(Table1[[#This Row],[field of work]]="construction",1,0)</f>
        <v>0</v>
      </c>
      <c r="AS181" s="7"/>
      <c r="AX181" s="8"/>
      <c r="AZ181" s="7"/>
      <c r="BA181" s="8"/>
      <c r="BB181" s="105">
        <f ca="1">Table1[[#This Row],[Cars Value ]]/Table1[[#This Row],[cars]]</f>
        <v>57760.766330719111</v>
      </c>
      <c r="BC181" s="8"/>
      <c r="BD181" s="7">
        <f ca="1">IF(Table1[Values of debts]&gt;$BE$6,1,0)</f>
        <v>1</v>
      </c>
      <c r="BE181" s="8"/>
      <c r="BF181" s="17"/>
      <c r="BG181" s="20">
        <f ca="1">Table1[[#This Row],[mortage left]]/Table1[[#This Row],[value of house]]</f>
        <v>0.33537687529630289</v>
      </c>
      <c r="BH181">
        <f t="shared" ca="1" si="68"/>
        <v>1</v>
      </c>
      <c r="BI181" s="8"/>
      <c r="BJ181" s="17"/>
      <c r="BL181" s="7">
        <f ca="1">IF(Table1[Area]="Alberta",Table1[income],0)</f>
        <v>0</v>
      </c>
      <c r="BM181">
        <f ca="1">IF(Table1[Area]="Quebec",Table1[income],0)</f>
        <v>0</v>
      </c>
      <c r="BN181">
        <f ca="1">IF(Table1[[#This Row],[Area]]="BC",Table1[[#This Row],[income]],0)</f>
        <v>0</v>
      </c>
      <c r="BO181">
        <f ca="1">IF(Table1[[#This Row],[Area]]="Northwest Ter",Table1[[#This Row],[income]],0)</f>
        <v>0</v>
      </c>
      <c r="BP181">
        <f ca="1">IF(Table1[[#This Row],[Area]]="Newfounland",Table1[[#This Row],[income]],0)</f>
        <v>0</v>
      </c>
      <c r="BQ181">
        <f ca="1">IF(Table1[[#This Row],[Area]]="Manitoba",Table1[[#This Row],[income]],0)</f>
        <v>85469</v>
      </c>
      <c r="BR181">
        <f ca="1">IF(Table1[[#This Row],[Area]]="New bruncwick",Table1[[#This Row],[income]],0)</f>
        <v>0</v>
      </c>
      <c r="BS181">
        <f ca="1">IF(Table1[[#This Row],[Area]]="Nunavut",Table1[[#This Row],[income]],0)</f>
        <v>0</v>
      </c>
      <c r="BT181">
        <f ca="1">IF(Table1[[#This Row],[Area]]="Ontario",Table1[[#This Row],[income]],0)</f>
        <v>0</v>
      </c>
      <c r="BU181">
        <f ca="1">IF(Table1[[#This Row],[Area]]="yukon",Table1[[#This Row],[income]],0)</f>
        <v>0</v>
      </c>
      <c r="BV181">
        <f ca="1">IF(Table1[[#This Row],[Area]]="Prince edward Island",Table1[[#This Row],[income]],0)</f>
        <v>0</v>
      </c>
      <c r="BW181">
        <f ca="1">IF(Table1[[#This Row],[Area]]="Saskatchewan",Table1[[#This Row],[income]],0)</f>
        <v>0</v>
      </c>
      <c r="BX181" s="8">
        <f ca="1">IF(Table1[[#This Row],[Area]]="Nova scotia",Table1[[#This Row],[income]],0)</f>
        <v>0</v>
      </c>
      <c r="BZ181" s="7">
        <f ca="1">IF(Table1[field of work]="health",Table1[income],0)</f>
        <v>0</v>
      </c>
      <c r="CA181">
        <f ca="1">IF(Table1[field of work]="agriculture",Table1[income],0)</f>
        <v>85469</v>
      </c>
      <c r="CB181">
        <f ca="1">IF(Table1[[#This Row],[field of work]]="teaching",Table1[[#This Row],[income]],0)</f>
        <v>0</v>
      </c>
      <c r="CC181">
        <f ca="1">IF(Table1[[#This Row],[field of work]]="IT",Table1[[#This Row],[income]],0)</f>
        <v>0</v>
      </c>
      <c r="CD181">
        <f ca="1">IF(Table1[[#This Row],[field of work]]="construction",Table1[[#This Row],[income]],0)</f>
        <v>0</v>
      </c>
      <c r="CE181" s="8">
        <f ca="1">IF(Table1[[#This Row],[field of work]]="general work ",Table1[[#This Row],[income]],0)</f>
        <v>0</v>
      </c>
      <c r="CH181" s="7">
        <f t="shared" ca="1" si="69"/>
        <v>1</v>
      </c>
      <c r="CI181" s="8"/>
      <c r="CK181" s="7">
        <f ca="1">IF(Table1[[#This Row],[Net worth of person ($)]]&gt;$CM$3,Table1[[#This Row],[age]],0)</f>
        <v>25</v>
      </c>
      <c r="CL181" s="8"/>
    </row>
    <row r="182" spans="2:90" x14ac:dyDescent="0.3">
      <c r="B182">
        <f t="shared" ca="1" si="55"/>
        <v>1</v>
      </c>
      <c r="C182" t="str">
        <f t="shared" ca="1" si="56"/>
        <v>men</v>
      </c>
      <c r="D182">
        <f t="shared" ca="1" si="57"/>
        <v>30</v>
      </c>
      <c r="E182">
        <f t="shared" ca="1" si="58"/>
        <v>5</v>
      </c>
      <c r="F182" t="str">
        <f t="shared" ca="1" si="59"/>
        <v xml:space="preserve">general work </v>
      </c>
      <c r="G182">
        <f t="shared" ca="1" si="60"/>
        <v>4</v>
      </c>
      <c r="H182" t="str">
        <f t="shared" ca="1" si="61"/>
        <v>technical</v>
      </c>
      <c r="I182">
        <f t="shared" ca="1" si="62"/>
        <v>4</v>
      </c>
      <c r="J182">
        <f t="shared" ca="1" si="54"/>
        <v>1</v>
      </c>
      <c r="K182">
        <f t="shared" ca="1" si="63"/>
        <v>48690</v>
      </c>
      <c r="L182">
        <f t="shared" ca="1" si="64"/>
        <v>7</v>
      </c>
      <c r="M182" t="str">
        <f t="shared" ca="1" si="65"/>
        <v>Manitoba</v>
      </c>
      <c r="N182">
        <f t="shared" ca="1" si="70"/>
        <v>292140</v>
      </c>
      <c r="O182">
        <f t="shared" ca="1" si="66"/>
        <v>2621.454123408439</v>
      </c>
      <c r="P182">
        <f t="shared" ca="1" si="71"/>
        <v>37192.555331734497</v>
      </c>
      <c r="Q182">
        <f t="shared" ca="1" si="67"/>
        <v>25117</v>
      </c>
      <c r="R182">
        <f t="shared" ca="1" si="72"/>
        <v>78587.035990990029</v>
      </c>
      <c r="S182">
        <f t="shared" ca="1" si="73"/>
        <v>7022.8614083874745</v>
      </c>
      <c r="T182">
        <f t="shared" ca="1" si="74"/>
        <v>336355.41674012196</v>
      </c>
      <c r="U182">
        <f t="shared" ca="1" si="75"/>
        <v>106325.49011439848</v>
      </c>
      <c r="V182">
        <f t="shared" ca="1" si="76"/>
        <v>230029.92662572348</v>
      </c>
      <c r="X182" s="3">
        <f ca="1">IF(Table1[[#This Row],[gender]]="men",1,0)</f>
        <v>1</v>
      </c>
      <c r="Y182" s="3">
        <f ca="1">IF(Table1[[#This Row],[gender]]="women",1,0)</f>
        <v>0</v>
      </c>
      <c r="Z182" s="3"/>
      <c r="AA182" s="3"/>
      <c r="AB182" s="3"/>
      <c r="AC182" s="3"/>
      <c r="AD182" s="3"/>
      <c r="AE182" s="3"/>
      <c r="AF182" s="3"/>
      <c r="AG182" s="3"/>
      <c r="AH182" s="3"/>
      <c r="AJ182" s="17"/>
      <c r="AL182" s="7">
        <f ca="1">IF(Table1[[#This Row],[field of work]]="health",1,0)</f>
        <v>0</v>
      </c>
      <c r="AM182">
        <f ca="1">IF(Table1[[#This Row],[field of work]]="general work ",1,0)</f>
        <v>1</v>
      </c>
      <c r="AN182">
        <f ca="1">IF(Table1[[#This Row],[field of work]]="agriculture",1,0)</f>
        <v>0</v>
      </c>
      <c r="AO182">
        <f ca="1">IF(Table1[[#This Row],[field of work]]="teaching",1,0)</f>
        <v>0</v>
      </c>
      <c r="AP182">
        <f ca="1">IF(Table1[[#This Row],[field of work]]="IT",1,0)</f>
        <v>0</v>
      </c>
      <c r="AQ182" s="8">
        <f ca="1">IF(Table1[[#This Row],[field of work]]="construction",1,0)</f>
        <v>0</v>
      </c>
      <c r="AS182" s="7"/>
      <c r="AX182" s="8"/>
      <c r="AZ182" s="7"/>
      <c r="BA182" s="8"/>
      <c r="BB182" s="105">
        <f ca="1">Table1[[#This Row],[Cars Value ]]/Table1[[#This Row],[cars]]</f>
        <v>37192.555331734497</v>
      </c>
      <c r="BC182" s="8"/>
      <c r="BD182" s="7">
        <f ca="1">IF(Table1[Values of debts]&gt;$BE$6,1,0)</f>
        <v>1</v>
      </c>
      <c r="BE182" s="8"/>
      <c r="BF182" s="17"/>
      <c r="BG182" s="20">
        <f ca="1">Table1[[#This Row],[mortage left]]/Table1[[#This Row],[value of house]]</f>
        <v>8.9732803567071917E-3</v>
      </c>
      <c r="BH182">
        <f t="shared" ca="1" si="68"/>
        <v>1</v>
      </c>
      <c r="BI182" s="8"/>
      <c r="BJ182" s="17"/>
      <c r="BL182" s="7">
        <f ca="1">IF(Table1[Area]="Alberta",Table1[income],0)</f>
        <v>0</v>
      </c>
      <c r="BM182">
        <f ca="1">IF(Table1[Area]="Quebec",Table1[income],0)</f>
        <v>0</v>
      </c>
      <c r="BN182">
        <f ca="1">IF(Table1[[#This Row],[Area]]="BC",Table1[[#This Row],[income]],0)</f>
        <v>0</v>
      </c>
      <c r="BO182">
        <f ca="1">IF(Table1[[#This Row],[Area]]="Northwest Ter",Table1[[#This Row],[income]],0)</f>
        <v>0</v>
      </c>
      <c r="BP182">
        <f ca="1">IF(Table1[[#This Row],[Area]]="Newfounland",Table1[[#This Row],[income]],0)</f>
        <v>0</v>
      </c>
      <c r="BQ182">
        <f ca="1">IF(Table1[[#This Row],[Area]]="Manitoba",Table1[[#This Row],[income]],0)</f>
        <v>48690</v>
      </c>
      <c r="BR182">
        <f ca="1">IF(Table1[[#This Row],[Area]]="New bruncwick",Table1[[#This Row],[income]],0)</f>
        <v>0</v>
      </c>
      <c r="BS182">
        <f ca="1">IF(Table1[[#This Row],[Area]]="Nunavut",Table1[[#This Row],[income]],0)</f>
        <v>0</v>
      </c>
      <c r="BT182">
        <f ca="1">IF(Table1[[#This Row],[Area]]="Ontario",Table1[[#This Row],[income]],0)</f>
        <v>0</v>
      </c>
      <c r="BU182">
        <f ca="1">IF(Table1[[#This Row],[Area]]="yukon",Table1[[#This Row],[income]],0)</f>
        <v>0</v>
      </c>
      <c r="BV182">
        <f ca="1">IF(Table1[[#This Row],[Area]]="Prince edward Island",Table1[[#This Row],[income]],0)</f>
        <v>0</v>
      </c>
      <c r="BW182">
        <f ca="1">IF(Table1[[#This Row],[Area]]="Saskatchewan",Table1[[#This Row],[income]],0)</f>
        <v>0</v>
      </c>
      <c r="BX182" s="8">
        <f ca="1">IF(Table1[[#This Row],[Area]]="Nova scotia",Table1[[#This Row],[income]],0)</f>
        <v>0</v>
      </c>
      <c r="BZ182" s="7">
        <f ca="1">IF(Table1[field of work]="health",Table1[income],0)</f>
        <v>0</v>
      </c>
      <c r="CA182">
        <f ca="1">IF(Table1[field of work]="agriculture",Table1[income],0)</f>
        <v>0</v>
      </c>
      <c r="CB182">
        <f ca="1">IF(Table1[[#This Row],[field of work]]="teaching",Table1[[#This Row],[income]],0)</f>
        <v>0</v>
      </c>
      <c r="CC182">
        <f ca="1">IF(Table1[[#This Row],[field of work]]="IT",Table1[[#This Row],[income]],0)</f>
        <v>0</v>
      </c>
      <c r="CD182">
        <f ca="1">IF(Table1[[#This Row],[field of work]]="construction",Table1[[#This Row],[income]],0)</f>
        <v>0</v>
      </c>
      <c r="CE182" s="8">
        <f ca="1">IF(Table1[[#This Row],[field of work]]="general work ",Table1[[#This Row],[income]],0)</f>
        <v>48690</v>
      </c>
      <c r="CH182" s="7">
        <f t="shared" ca="1" si="69"/>
        <v>1</v>
      </c>
      <c r="CI182" s="8"/>
      <c r="CK182" s="7">
        <f ca="1">IF(Table1[[#This Row],[Net worth of person ($)]]&gt;$CM$3,Table1[[#This Row],[age]],0)</f>
        <v>30</v>
      </c>
      <c r="CL182" s="8"/>
    </row>
    <row r="183" spans="2:90" x14ac:dyDescent="0.3">
      <c r="B183">
        <f t="shared" ca="1" si="55"/>
        <v>1</v>
      </c>
      <c r="C183" t="str">
        <f t="shared" ca="1" si="56"/>
        <v>men</v>
      </c>
      <c r="D183">
        <f t="shared" ca="1" si="57"/>
        <v>25</v>
      </c>
      <c r="E183">
        <f t="shared" ca="1" si="58"/>
        <v>4</v>
      </c>
      <c r="F183" t="str">
        <f t="shared" ca="1" si="59"/>
        <v>IT</v>
      </c>
      <c r="G183">
        <f t="shared" ca="1" si="60"/>
        <v>6</v>
      </c>
      <c r="H183" t="str">
        <f t="shared" ca="1" si="61"/>
        <v>Other</v>
      </c>
      <c r="I183">
        <f t="shared" ca="1" si="62"/>
        <v>4</v>
      </c>
      <c r="J183">
        <f t="shared" ca="1" si="54"/>
        <v>2</v>
      </c>
      <c r="K183">
        <f t="shared" ca="1" si="63"/>
        <v>87907</v>
      </c>
      <c r="L183">
        <f t="shared" ca="1" si="64"/>
        <v>5</v>
      </c>
      <c r="M183" t="str">
        <f t="shared" ca="1" si="65"/>
        <v>Nunavut</v>
      </c>
      <c r="N183">
        <f t="shared" ca="1" si="70"/>
        <v>439535</v>
      </c>
      <c r="O183">
        <f t="shared" ca="1" si="66"/>
        <v>285615.47064663196</v>
      </c>
      <c r="P183">
        <f t="shared" ca="1" si="71"/>
        <v>57804.090514226591</v>
      </c>
      <c r="Q183">
        <f t="shared" ca="1" si="67"/>
        <v>39758</v>
      </c>
      <c r="R183">
        <f t="shared" ca="1" si="72"/>
        <v>32138.834956190993</v>
      </c>
      <c r="S183">
        <f t="shared" ca="1" si="73"/>
        <v>32623.174653897375</v>
      </c>
      <c r="T183">
        <f t="shared" ca="1" si="74"/>
        <v>529962.26516812399</v>
      </c>
      <c r="U183">
        <f t="shared" ca="1" si="75"/>
        <v>357512.30560282298</v>
      </c>
      <c r="V183">
        <f t="shared" ca="1" si="76"/>
        <v>172449.95956530102</v>
      </c>
      <c r="X183" s="3">
        <f ca="1">IF(Table1[[#This Row],[gender]]="men",1,0)</f>
        <v>1</v>
      </c>
      <c r="Y183" s="3">
        <f ca="1">IF(Table1[[#This Row],[gender]]="women",1,0)</f>
        <v>0</v>
      </c>
      <c r="Z183" s="3"/>
      <c r="AA183" s="3"/>
      <c r="AB183" s="3"/>
      <c r="AC183" s="3"/>
      <c r="AD183" s="3"/>
      <c r="AE183" s="3"/>
      <c r="AF183" s="3"/>
      <c r="AG183" s="3"/>
      <c r="AH183" s="3"/>
      <c r="AJ183" s="17"/>
      <c r="AL183" s="7">
        <f ca="1">IF(Table1[[#This Row],[field of work]]="health",1,0)</f>
        <v>0</v>
      </c>
      <c r="AM183">
        <f ca="1">IF(Table1[[#This Row],[field of work]]="general work ",1,0)</f>
        <v>0</v>
      </c>
      <c r="AN183">
        <f ca="1">IF(Table1[[#This Row],[field of work]]="agriculture",1,0)</f>
        <v>0</v>
      </c>
      <c r="AO183">
        <f ca="1">IF(Table1[[#This Row],[field of work]]="teaching",1,0)</f>
        <v>0</v>
      </c>
      <c r="AP183">
        <f ca="1">IF(Table1[[#This Row],[field of work]]="IT",1,0)</f>
        <v>1</v>
      </c>
      <c r="AQ183" s="8">
        <f ca="1">IF(Table1[[#This Row],[field of work]]="construction",1,0)</f>
        <v>0</v>
      </c>
      <c r="AS183" s="7"/>
      <c r="AX183" s="8"/>
      <c r="AZ183" s="7"/>
      <c r="BA183" s="8"/>
      <c r="BB183" s="105">
        <f ca="1">Table1[[#This Row],[Cars Value ]]/Table1[[#This Row],[cars]]</f>
        <v>28902.045257113296</v>
      </c>
      <c r="BC183" s="8"/>
      <c r="BD183" s="7">
        <f ca="1">IF(Table1[Values of debts]&gt;$BE$6,1,0)</f>
        <v>1</v>
      </c>
      <c r="BE183" s="8"/>
      <c r="BF183" s="17"/>
      <c r="BG183" s="20">
        <f ca="1">Table1[[#This Row],[mortage left]]/Table1[[#This Row],[value of house]]</f>
        <v>0.64981280363709826</v>
      </c>
      <c r="BH183">
        <f t="shared" ca="1" si="68"/>
        <v>0</v>
      </c>
      <c r="BI183" s="8"/>
      <c r="BJ183" s="17"/>
      <c r="BL183" s="7">
        <f ca="1">IF(Table1[Area]="Alberta",Table1[income],0)</f>
        <v>0</v>
      </c>
      <c r="BM183">
        <f ca="1">IF(Table1[Area]="Quebec",Table1[income],0)</f>
        <v>0</v>
      </c>
      <c r="BN183">
        <f ca="1">IF(Table1[[#This Row],[Area]]="BC",Table1[[#This Row],[income]],0)</f>
        <v>0</v>
      </c>
      <c r="BO183">
        <f ca="1">IF(Table1[[#This Row],[Area]]="Northwest Ter",Table1[[#This Row],[income]],0)</f>
        <v>0</v>
      </c>
      <c r="BP183">
        <f ca="1">IF(Table1[[#This Row],[Area]]="Newfounland",Table1[[#This Row],[income]],0)</f>
        <v>0</v>
      </c>
      <c r="BQ183">
        <f ca="1">IF(Table1[[#This Row],[Area]]="Manitoba",Table1[[#This Row],[income]],0)</f>
        <v>0</v>
      </c>
      <c r="BR183">
        <f ca="1">IF(Table1[[#This Row],[Area]]="New bruncwick",Table1[[#This Row],[income]],0)</f>
        <v>0</v>
      </c>
      <c r="BS183">
        <f ca="1">IF(Table1[[#This Row],[Area]]="Nunavut",Table1[[#This Row],[income]],0)</f>
        <v>87907</v>
      </c>
      <c r="BT183">
        <f ca="1">IF(Table1[[#This Row],[Area]]="Ontario",Table1[[#This Row],[income]],0)</f>
        <v>0</v>
      </c>
      <c r="BU183">
        <f ca="1">IF(Table1[[#This Row],[Area]]="yukon",Table1[[#This Row],[income]],0)</f>
        <v>0</v>
      </c>
      <c r="BV183">
        <f ca="1">IF(Table1[[#This Row],[Area]]="Prince edward Island",Table1[[#This Row],[income]],0)</f>
        <v>0</v>
      </c>
      <c r="BW183">
        <f ca="1">IF(Table1[[#This Row],[Area]]="Saskatchewan",Table1[[#This Row],[income]],0)</f>
        <v>0</v>
      </c>
      <c r="BX183" s="8">
        <f ca="1">IF(Table1[[#This Row],[Area]]="Nova scotia",Table1[[#This Row],[income]],0)</f>
        <v>0</v>
      </c>
      <c r="BZ183" s="7">
        <f ca="1">IF(Table1[field of work]="health",Table1[income],0)</f>
        <v>0</v>
      </c>
      <c r="CA183">
        <f ca="1">IF(Table1[field of work]="agriculture",Table1[income],0)</f>
        <v>0</v>
      </c>
      <c r="CB183">
        <f ca="1">IF(Table1[[#This Row],[field of work]]="teaching",Table1[[#This Row],[income]],0)</f>
        <v>0</v>
      </c>
      <c r="CC183">
        <f ca="1">IF(Table1[[#This Row],[field of work]]="IT",Table1[[#This Row],[income]],0)</f>
        <v>87907</v>
      </c>
      <c r="CD183">
        <f ca="1">IF(Table1[[#This Row],[field of work]]="construction",Table1[[#This Row],[income]],0)</f>
        <v>0</v>
      </c>
      <c r="CE183" s="8">
        <f ca="1">IF(Table1[[#This Row],[field of work]]="general work ",Table1[[#This Row],[income]],0)</f>
        <v>0</v>
      </c>
      <c r="CH183" s="7">
        <f t="shared" ca="1" si="69"/>
        <v>1</v>
      </c>
      <c r="CI183" s="8"/>
      <c r="CK183" s="7">
        <f ca="1">IF(Table1[[#This Row],[Net worth of person ($)]]&gt;$CM$3,Table1[[#This Row],[age]],0)</f>
        <v>25</v>
      </c>
      <c r="CL183" s="8"/>
    </row>
    <row r="184" spans="2:90" x14ac:dyDescent="0.3">
      <c r="B184">
        <f t="shared" ca="1" si="55"/>
        <v>1</v>
      </c>
      <c r="C184" t="str">
        <f t="shared" ca="1" si="56"/>
        <v>men</v>
      </c>
      <c r="D184">
        <f t="shared" ca="1" si="57"/>
        <v>30</v>
      </c>
      <c r="E184">
        <f t="shared" ca="1" si="58"/>
        <v>6</v>
      </c>
      <c r="F184" t="str">
        <f t="shared" ca="1" si="59"/>
        <v>agriculture</v>
      </c>
      <c r="G184">
        <f t="shared" ca="1" si="60"/>
        <v>4</v>
      </c>
      <c r="H184" t="str">
        <f t="shared" ca="1" si="61"/>
        <v>technical</v>
      </c>
      <c r="I184">
        <f t="shared" ca="1" si="62"/>
        <v>3</v>
      </c>
      <c r="J184">
        <f t="shared" ca="1" si="54"/>
        <v>1</v>
      </c>
      <c r="K184">
        <f t="shared" ca="1" si="63"/>
        <v>30750</v>
      </c>
      <c r="L184">
        <f t="shared" ca="1" si="64"/>
        <v>10</v>
      </c>
      <c r="M184" t="str">
        <f t="shared" ca="1" si="65"/>
        <v>Quebec</v>
      </c>
      <c r="N184">
        <f t="shared" ca="1" si="70"/>
        <v>153750</v>
      </c>
      <c r="O184">
        <f t="shared" ca="1" si="66"/>
        <v>131190.33155096052</v>
      </c>
      <c r="P184">
        <f t="shared" ca="1" si="71"/>
        <v>10082.72768133399</v>
      </c>
      <c r="Q184">
        <f t="shared" ca="1" si="67"/>
        <v>6055</v>
      </c>
      <c r="R184">
        <f t="shared" ca="1" si="72"/>
        <v>40228.096528663431</v>
      </c>
      <c r="S184">
        <f t="shared" ca="1" si="73"/>
        <v>45742.727080334342</v>
      </c>
      <c r="T184">
        <f t="shared" ca="1" si="74"/>
        <v>209575.45476166834</v>
      </c>
      <c r="U184">
        <f t="shared" ca="1" si="75"/>
        <v>177473.42807962396</v>
      </c>
      <c r="V184">
        <f t="shared" ca="1" si="76"/>
        <v>32102.026682044379</v>
      </c>
      <c r="X184" s="3">
        <f ca="1">IF(Table1[[#This Row],[gender]]="men",1,0)</f>
        <v>1</v>
      </c>
      <c r="Y184" s="3">
        <f ca="1">IF(Table1[[#This Row],[gender]]="women",1,0)</f>
        <v>0</v>
      </c>
      <c r="Z184" s="3"/>
      <c r="AA184" s="3"/>
      <c r="AB184" s="3"/>
      <c r="AC184" s="3"/>
      <c r="AD184" s="3"/>
      <c r="AE184" s="3"/>
      <c r="AF184" s="3"/>
      <c r="AG184" s="3"/>
      <c r="AH184" s="3"/>
      <c r="AJ184" s="17"/>
      <c r="AL184" s="7">
        <f ca="1">IF(Table1[[#This Row],[field of work]]="health",1,0)</f>
        <v>0</v>
      </c>
      <c r="AM184">
        <f ca="1">IF(Table1[[#This Row],[field of work]]="general work ",1,0)</f>
        <v>0</v>
      </c>
      <c r="AN184">
        <f ca="1">IF(Table1[[#This Row],[field of work]]="agriculture",1,0)</f>
        <v>1</v>
      </c>
      <c r="AO184">
        <f ca="1">IF(Table1[[#This Row],[field of work]]="teaching",1,0)</f>
        <v>0</v>
      </c>
      <c r="AP184">
        <f ca="1">IF(Table1[[#This Row],[field of work]]="IT",1,0)</f>
        <v>0</v>
      </c>
      <c r="AQ184" s="8">
        <f ca="1">IF(Table1[[#This Row],[field of work]]="construction",1,0)</f>
        <v>0</v>
      </c>
      <c r="AS184" s="7"/>
      <c r="AX184" s="8"/>
      <c r="AZ184" s="7"/>
      <c r="BA184" s="8"/>
      <c r="BB184" s="105">
        <f ca="1">Table1[[#This Row],[Cars Value ]]/Table1[[#This Row],[cars]]</f>
        <v>10082.72768133399</v>
      </c>
      <c r="BC184" s="8"/>
      <c r="BD184" s="7">
        <f ca="1">IF(Table1[Values of debts]&gt;$BE$6,1,0)</f>
        <v>1</v>
      </c>
      <c r="BE184" s="8"/>
      <c r="BF184" s="17"/>
      <c r="BG184" s="20">
        <f ca="1">Table1[[#This Row],[mortage left]]/Table1[[#This Row],[value of house]]</f>
        <v>0.85327044911193828</v>
      </c>
      <c r="BH184">
        <f t="shared" ca="1" si="68"/>
        <v>0</v>
      </c>
      <c r="BI184" s="8"/>
      <c r="BJ184" s="17"/>
      <c r="BL184" s="7">
        <f ca="1">IF(Table1[Area]="Alberta",Table1[income],0)</f>
        <v>0</v>
      </c>
      <c r="BM184">
        <f ca="1">IF(Table1[Area]="Quebec",Table1[income],0)</f>
        <v>30750</v>
      </c>
      <c r="BN184">
        <f ca="1">IF(Table1[[#This Row],[Area]]="BC",Table1[[#This Row],[income]],0)</f>
        <v>0</v>
      </c>
      <c r="BO184">
        <f ca="1">IF(Table1[[#This Row],[Area]]="Northwest Ter",Table1[[#This Row],[income]],0)</f>
        <v>0</v>
      </c>
      <c r="BP184">
        <f ca="1">IF(Table1[[#This Row],[Area]]="Newfounland",Table1[[#This Row],[income]],0)</f>
        <v>0</v>
      </c>
      <c r="BQ184">
        <f ca="1">IF(Table1[[#This Row],[Area]]="Manitoba",Table1[[#This Row],[income]],0)</f>
        <v>0</v>
      </c>
      <c r="BR184">
        <f ca="1">IF(Table1[[#This Row],[Area]]="New bruncwick",Table1[[#This Row],[income]],0)</f>
        <v>0</v>
      </c>
      <c r="BS184">
        <f ca="1">IF(Table1[[#This Row],[Area]]="Nunavut",Table1[[#This Row],[income]],0)</f>
        <v>0</v>
      </c>
      <c r="BT184">
        <f ca="1">IF(Table1[[#This Row],[Area]]="Ontario",Table1[[#This Row],[income]],0)</f>
        <v>0</v>
      </c>
      <c r="BU184">
        <f ca="1">IF(Table1[[#This Row],[Area]]="yukon",Table1[[#This Row],[income]],0)</f>
        <v>0</v>
      </c>
      <c r="BV184">
        <f ca="1">IF(Table1[[#This Row],[Area]]="Prince edward Island",Table1[[#This Row],[income]],0)</f>
        <v>0</v>
      </c>
      <c r="BW184">
        <f ca="1">IF(Table1[[#This Row],[Area]]="Saskatchewan",Table1[[#This Row],[income]],0)</f>
        <v>0</v>
      </c>
      <c r="BX184" s="8">
        <f ca="1">IF(Table1[[#This Row],[Area]]="Nova scotia",Table1[[#This Row],[income]],0)</f>
        <v>0</v>
      </c>
      <c r="BZ184" s="7">
        <f ca="1">IF(Table1[field of work]="health",Table1[income],0)</f>
        <v>0</v>
      </c>
      <c r="CA184">
        <f ca="1">IF(Table1[field of work]="agriculture",Table1[income],0)</f>
        <v>30750</v>
      </c>
      <c r="CB184">
        <f ca="1">IF(Table1[[#This Row],[field of work]]="teaching",Table1[[#This Row],[income]],0)</f>
        <v>0</v>
      </c>
      <c r="CC184">
        <f ca="1">IF(Table1[[#This Row],[field of work]]="IT",Table1[[#This Row],[income]],0)</f>
        <v>0</v>
      </c>
      <c r="CD184">
        <f ca="1">IF(Table1[[#This Row],[field of work]]="construction",Table1[[#This Row],[income]],0)</f>
        <v>0</v>
      </c>
      <c r="CE184" s="8">
        <f ca="1">IF(Table1[[#This Row],[field of work]]="general work ",Table1[[#This Row],[income]],0)</f>
        <v>0</v>
      </c>
      <c r="CH184" s="7">
        <f t="shared" ca="1" si="69"/>
        <v>1</v>
      </c>
      <c r="CI184" s="8"/>
      <c r="CK184" s="7">
        <f ca="1">IF(Table1[[#This Row],[Net worth of person ($)]]&gt;$CM$3,Table1[[#This Row],[age]],0)</f>
        <v>30</v>
      </c>
      <c r="CL184" s="8"/>
    </row>
    <row r="185" spans="2:90" x14ac:dyDescent="0.3">
      <c r="B185">
        <f t="shared" ca="1" si="55"/>
        <v>1</v>
      </c>
      <c r="C185" t="str">
        <f t="shared" ca="1" si="56"/>
        <v>men</v>
      </c>
      <c r="D185">
        <f t="shared" ca="1" si="57"/>
        <v>45</v>
      </c>
      <c r="E185">
        <f t="shared" ca="1" si="58"/>
        <v>6</v>
      </c>
      <c r="F185" t="str">
        <f t="shared" ca="1" si="59"/>
        <v>agriculture</v>
      </c>
      <c r="G185">
        <f t="shared" ca="1" si="60"/>
        <v>4</v>
      </c>
      <c r="H185" t="str">
        <f t="shared" ca="1" si="61"/>
        <v>technical</v>
      </c>
      <c r="I185">
        <f t="shared" ca="1" si="62"/>
        <v>3</v>
      </c>
      <c r="J185">
        <f t="shared" ca="1" si="54"/>
        <v>1</v>
      </c>
      <c r="K185">
        <f t="shared" ca="1" si="63"/>
        <v>41209</v>
      </c>
      <c r="L185">
        <f t="shared" ca="1" si="64"/>
        <v>12</v>
      </c>
      <c r="M185" t="str">
        <f t="shared" ca="1" si="65"/>
        <v>New bruncwick</v>
      </c>
      <c r="N185">
        <f t="shared" ca="1" si="70"/>
        <v>164836</v>
      </c>
      <c r="O185">
        <f t="shared" ca="1" si="66"/>
        <v>68162.608396763986</v>
      </c>
      <c r="P185">
        <f t="shared" ca="1" si="71"/>
        <v>36380.876233586976</v>
      </c>
      <c r="Q185">
        <f t="shared" ca="1" si="67"/>
        <v>33816</v>
      </c>
      <c r="R185">
        <f t="shared" ca="1" si="72"/>
        <v>62527.079254870172</v>
      </c>
      <c r="S185">
        <f t="shared" ca="1" si="73"/>
        <v>31374.517236993877</v>
      </c>
      <c r="T185">
        <f t="shared" ca="1" si="74"/>
        <v>232591.39347058086</v>
      </c>
      <c r="U185">
        <f t="shared" ca="1" si="75"/>
        <v>164505.68765163416</v>
      </c>
      <c r="V185">
        <f t="shared" ca="1" si="76"/>
        <v>68085.705818946706</v>
      </c>
      <c r="X185" s="3">
        <f ca="1">IF(Table1[[#This Row],[gender]]="men",1,0)</f>
        <v>1</v>
      </c>
      <c r="Y185" s="3">
        <f ca="1">IF(Table1[[#This Row],[gender]]="women",1,0)</f>
        <v>0</v>
      </c>
      <c r="Z185" s="3"/>
      <c r="AA185" s="3"/>
      <c r="AB185" s="3"/>
      <c r="AC185" s="3"/>
      <c r="AD185" s="3"/>
      <c r="AE185" s="3"/>
      <c r="AF185" s="3"/>
      <c r="AG185" s="3"/>
      <c r="AH185" s="3"/>
      <c r="AJ185" s="17"/>
      <c r="AL185" s="7">
        <f ca="1">IF(Table1[[#This Row],[field of work]]="health",1,0)</f>
        <v>0</v>
      </c>
      <c r="AM185">
        <f ca="1">IF(Table1[[#This Row],[field of work]]="general work ",1,0)</f>
        <v>0</v>
      </c>
      <c r="AN185">
        <f ca="1">IF(Table1[[#This Row],[field of work]]="agriculture",1,0)</f>
        <v>1</v>
      </c>
      <c r="AO185">
        <f ca="1">IF(Table1[[#This Row],[field of work]]="teaching",1,0)</f>
        <v>0</v>
      </c>
      <c r="AP185">
        <f ca="1">IF(Table1[[#This Row],[field of work]]="IT",1,0)</f>
        <v>0</v>
      </c>
      <c r="AQ185" s="8">
        <f ca="1">IF(Table1[[#This Row],[field of work]]="construction",1,0)</f>
        <v>0</v>
      </c>
      <c r="AS185" s="7"/>
      <c r="AX185" s="8"/>
      <c r="AZ185" s="7"/>
      <c r="BA185" s="8"/>
      <c r="BB185" s="105">
        <f ca="1">Table1[[#This Row],[Cars Value ]]/Table1[[#This Row],[cars]]</f>
        <v>36380.876233586976</v>
      </c>
      <c r="BC185" s="8"/>
      <c r="BD185" s="7">
        <f ca="1">IF(Table1[Values of debts]&gt;$BE$6,1,0)</f>
        <v>1</v>
      </c>
      <c r="BE185" s="8"/>
      <c r="BF185" s="17"/>
      <c r="BG185" s="20">
        <f ca="1">Table1[[#This Row],[mortage left]]/Table1[[#This Row],[value of house]]</f>
        <v>0.4135177291172073</v>
      </c>
      <c r="BH185">
        <f t="shared" ca="1" si="68"/>
        <v>1</v>
      </c>
      <c r="BI185" s="8"/>
      <c r="BJ185" s="17"/>
      <c r="BL185" s="7">
        <f ca="1">IF(Table1[Area]="Alberta",Table1[income],0)</f>
        <v>0</v>
      </c>
      <c r="BM185">
        <f ca="1">IF(Table1[Area]="Quebec",Table1[income],0)</f>
        <v>0</v>
      </c>
      <c r="BN185">
        <f ca="1">IF(Table1[[#This Row],[Area]]="BC",Table1[[#This Row],[income]],0)</f>
        <v>0</v>
      </c>
      <c r="BO185">
        <f ca="1">IF(Table1[[#This Row],[Area]]="Northwest Ter",Table1[[#This Row],[income]],0)</f>
        <v>0</v>
      </c>
      <c r="BP185">
        <f ca="1">IF(Table1[[#This Row],[Area]]="Newfounland",Table1[[#This Row],[income]],0)</f>
        <v>0</v>
      </c>
      <c r="BQ185">
        <f ca="1">IF(Table1[[#This Row],[Area]]="Manitoba",Table1[[#This Row],[income]],0)</f>
        <v>0</v>
      </c>
      <c r="BR185">
        <f ca="1">IF(Table1[[#This Row],[Area]]="New bruncwick",Table1[[#This Row],[income]],0)</f>
        <v>41209</v>
      </c>
      <c r="BS185">
        <f ca="1">IF(Table1[[#This Row],[Area]]="Nunavut",Table1[[#This Row],[income]],0)</f>
        <v>0</v>
      </c>
      <c r="BT185">
        <f ca="1">IF(Table1[[#This Row],[Area]]="Ontario",Table1[[#This Row],[income]],0)</f>
        <v>0</v>
      </c>
      <c r="BU185">
        <f ca="1">IF(Table1[[#This Row],[Area]]="yukon",Table1[[#This Row],[income]],0)</f>
        <v>0</v>
      </c>
      <c r="BV185">
        <f ca="1">IF(Table1[[#This Row],[Area]]="Prince edward Island",Table1[[#This Row],[income]],0)</f>
        <v>0</v>
      </c>
      <c r="BW185">
        <f ca="1">IF(Table1[[#This Row],[Area]]="Saskatchewan",Table1[[#This Row],[income]],0)</f>
        <v>0</v>
      </c>
      <c r="BX185" s="8">
        <f ca="1">IF(Table1[[#This Row],[Area]]="Nova scotia",Table1[[#This Row],[income]],0)</f>
        <v>0</v>
      </c>
      <c r="BZ185" s="7">
        <f ca="1">IF(Table1[field of work]="health",Table1[income],0)</f>
        <v>0</v>
      </c>
      <c r="CA185">
        <f ca="1">IF(Table1[field of work]="agriculture",Table1[income],0)</f>
        <v>41209</v>
      </c>
      <c r="CB185">
        <f ca="1">IF(Table1[[#This Row],[field of work]]="teaching",Table1[[#This Row],[income]],0)</f>
        <v>0</v>
      </c>
      <c r="CC185">
        <f ca="1">IF(Table1[[#This Row],[field of work]]="IT",Table1[[#This Row],[income]],0)</f>
        <v>0</v>
      </c>
      <c r="CD185">
        <f ca="1">IF(Table1[[#This Row],[field of work]]="construction",Table1[[#This Row],[income]],0)</f>
        <v>0</v>
      </c>
      <c r="CE185" s="8">
        <f ca="1">IF(Table1[[#This Row],[field of work]]="general work ",Table1[[#This Row],[income]],0)</f>
        <v>0</v>
      </c>
      <c r="CH185" s="7">
        <f t="shared" ca="1" si="69"/>
        <v>1</v>
      </c>
      <c r="CI185" s="8"/>
      <c r="CK185" s="7">
        <f ca="1">IF(Table1[[#This Row],[Net worth of person ($)]]&gt;$CM$3,Table1[[#This Row],[age]],0)</f>
        <v>45</v>
      </c>
      <c r="CL185" s="8"/>
    </row>
    <row r="186" spans="2:90" x14ac:dyDescent="0.3">
      <c r="B186">
        <f t="shared" ca="1" si="55"/>
        <v>1</v>
      </c>
      <c r="C186" t="str">
        <f t="shared" ca="1" si="56"/>
        <v>men</v>
      </c>
      <c r="D186">
        <f t="shared" ca="1" si="57"/>
        <v>33</v>
      </c>
      <c r="E186">
        <f t="shared" ca="1" si="58"/>
        <v>4</v>
      </c>
      <c r="F186" t="str">
        <f t="shared" ca="1" si="59"/>
        <v>IT</v>
      </c>
      <c r="G186">
        <f t="shared" ca="1" si="60"/>
        <v>3</v>
      </c>
      <c r="H186" t="str">
        <f t="shared" ca="1" si="61"/>
        <v>University</v>
      </c>
      <c r="I186">
        <f t="shared" ca="1" si="62"/>
        <v>4</v>
      </c>
      <c r="J186">
        <f t="shared" ca="1" si="54"/>
        <v>1</v>
      </c>
      <c r="K186">
        <f t="shared" ca="1" si="63"/>
        <v>88623</v>
      </c>
      <c r="L186">
        <f t="shared" ca="1" si="64"/>
        <v>9</v>
      </c>
      <c r="M186" t="str">
        <f t="shared" ca="1" si="65"/>
        <v>Ontario</v>
      </c>
      <c r="N186">
        <f t="shared" ca="1" si="70"/>
        <v>265869</v>
      </c>
      <c r="O186">
        <f t="shared" ca="1" si="66"/>
        <v>8620.8083793662972</v>
      </c>
      <c r="P186">
        <f t="shared" ca="1" si="71"/>
        <v>47715.561434914969</v>
      </c>
      <c r="Q186">
        <f t="shared" ca="1" si="67"/>
        <v>4304</v>
      </c>
      <c r="R186">
        <f t="shared" ca="1" si="72"/>
        <v>87149.485731755063</v>
      </c>
      <c r="S186">
        <f t="shared" ca="1" si="73"/>
        <v>40459.419338128559</v>
      </c>
      <c r="T186">
        <f t="shared" ca="1" si="74"/>
        <v>354043.98077304347</v>
      </c>
      <c r="U186">
        <f t="shared" ca="1" si="75"/>
        <v>100074.29411112136</v>
      </c>
      <c r="V186">
        <f t="shared" ca="1" si="76"/>
        <v>253969.68666192211</v>
      </c>
      <c r="X186" s="3">
        <f ca="1">IF(Table1[[#This Row],[gender]]="men",1,0)</f>
        <v>1</v>
      </c>
      <c r="Y186" s="3">
        <f ca="1">IF(Table1[[#This Row],[gender]]="women",1,0)</f>
        <v>0</v>
      </c>
      <c r="Z186" s="3"/>
      <c r="AA186" s="3"/>
      <c r="AB186" s="3"/>
      <c r="AC186" s="3"/>
      <c r="AD186" s="3"/>
      <c r="AE186" s="3"/>
      <c r="AF186" s="3"/>
      <c r="AG186" s="3"/>
      <c r="AH186" s="3"/>
      <c r="AJ186" s="17"/>
      <c r="AL186" s="7">
        <f ca="1">IF(Table1[[#This Row],[field of work]]="health",1,0)</f>
        <v>0</v>
      </c>
      <c r="AM186">
        <f ca="1">IF(Table1[[#This Row],[field of work]]="general work ",1,0)</f>
        <v>0</v>
      </c>
      <c r="AN186">
        <f ca="1">IF(Table1[[#This Row],[field of work]]="agriculture",1,0)</f>
        <v>0</v>
      </c>
      <c r="AO186">
        <f ca="1">IF(Table1[[#This Row],[field of work]]="teaching",1,0)</f>
        <v>0</v>
      </c>
      <c r="AP186">
        <f ca="1">IF(Table1[[#This Row],[field of work]]="IT",1,0)</f>
        <v>1</v>
      </c>
      <c r="AQ186" s="8">
        <f ca="1">IF(Table1[[#This Row],[field of work]]="construction",1,0)</f>
        <v>0</v>
      </c>
      <c r="AS186" s="7"/>
      <c r="AX186" s="8"/>
      <c r="AZ186" s="7"/>
      <c r="BA186" s="8"/>
      <c r="BB186" s="105">
        <f ca="1">Table1[[#This Row],[Cars Value ]]/Table1[[#This Row],[cars]]</f>
        <v>47715.561434914969</v>
      </c>
      <c r="BC186" s="8"/>
      <c r="BD186" s="7">
        <f ca="1">IF(Table1[Values of debts]&gt;$BE$6,1,0)</f>
        <v>1</v>
      </c>
      <c r="BE186" s="8"/>
      <c r="BF186" s="17"/>
      <c r="BG186" s="20">
        <f ca="1">Table1[[#This Row],[mortage left]]/Table1[[#This Row],[value of house]]</f>
        <v>3.2425022771990331E-2</v>
      </c>
      <c r="BH186">
        <f t="shared" ca="1" si="68"/>
        <v>1</v>
      </c>
      <c r="BI186" s="8"/>
      <c r="BJ186" s="17"/>
      <c r="BL186" s="7">
        <f ca="1">IF(Table1[Area]="Alberta",Table1[income],0)</f>
        <v>0</v>
      </c>
      <c r="BM186">
        <f ca="1">IF(Table1[Area]="Quebec",Table1[income],0)</f>
        <v>0</v>
      </c>
      <c r="BN186">
        <f ca="1">IF(Table1[[#This Row],[Area]]="BC",Table1[[#This Row],[income]],0)</f>
        <v>0</v>
      </c>
      <c r="BO186">
        <f ca="1">IF(Table1[[#This Row],[Area]]="Northwest Ter",Table1[[#This Row],[income]],0)</f>
        <v>0</v>
      </c>
      <c r="BP186">
        <f ca="1">IF(Table1[[#This Row],[Area]]="Newfounland",Table1[[#This Row],[income]],0)</f>
        <v>0</v>
      </c>
      <c r="BQ186">
        <f ca="1">IF(Table1[[#This Row],[Area]]="Manitoba",Table1[[#This Row],[income]],0)</f>
        <v>0</v>
      </c>
      <c r="BR186">
        <f ca="1">IF(Table1[[#This Row],[Area]]="New bruncwick",Table1[[#This Row],[income]],0)</f>
        <v>0</v>
      </c>
      <c r="BS186">
        <f ca="1">IF(Table1[[#This Row],[Area]]="Nunavut",Table1[[#This Row],[income]],0)</f>
        <v>0</v>
      </c>
      <c r="BT186">
        <f ca="1">IF(Table1[[#This Row],[Area]]="Ontario",Table1[[#This Row],[income]],0)</f>
        <v>88623</v>
      </c>
      <c r="BU186">
        <f ca="1">IF(Table1[[#This Row],[Area]]="yukon",Table1[[#This Row],[income]],0)</f>
        <v>0</v>
      </c>
      <c r="BV186">
        <f ca="1">IF(Table1[[#This Row],[Area]]="Prince edward Island",Table1[[#This Row],[income]],0)</f>
        <v>0</v>
      </c>
      <c r="BW186">
        <f ca="1">IF(Table1[[#This Row],[Area]]="Saskatchewan",Table1[[#This Row],[income]],0)</f>
        <v>0</v>
      </c>
      <c r="BX186" s="8">
        <f ca="1">IF(Table1[[#This Row],[Area]]="Nova scotia",Table1[[#This Row],[income]],0)</f>
        <v>0</v>
      </c>
      <c r="BZ186" s="7">
        <f ca="1">IF(Table1[field of work]="health",Table1[income],0)</f>
        <v>0</v>
      </c>
      <c r="CA186">
        <f ca="1">IF(Table1[field of work]="agriculture",Table1[income],0)</f>
        <v>0</v>
      </c>
      <c r="CB186">
        <f ca="1">IF(Table1[[#This Row],[field of work]]="teaching",Table1[[#This Row],[income]],0)</f>
        <v>0</v>
      </c>
      <c r="CC186">
        <f ca="1">IF(Table1[[#This Row],[field of work]]="IT",Table1[[#This Row],[income]],0)</f>
        <v>88623</v>
      </c>
      <c r="CD186">
        <f ca="1">IF(Table1[[#This Row],[field of work]]="construction",Table1[[#This Row],[income]],0)</f>
        <v>0</v>
      </c>
      <c r="CE186" s="8">
        <f ca="1">IF(Table1[[#This Row],[field of work]]="general work ",Table1[[#This Row],[income]],0)</f>
        <v>0</v>
      </c>
      <c r="CH186" s="7">
        <f t="shared" ca="1" si="69"/>
        <v>1</v>
      </c>
      <c r="CI186" s="8"/>
      <c r="CK186" s="7">
        <f ca="1">IF(Table1[[#This Row],[Net worth of person ($)]]&gt;$CM$3,Table1[[#This Row],[age]],0)</f>
        <v>33</v>
      </c>
      <c r="CL186" s="8"/>
    </row>
    <row r="187" spans="2:90" x14ac:dyDescent="0.3">
      <c r="B187">
        <f t="shared" ca="1" si="55"/>
        <v>2</v>
      </c>
      <c r="C187" t="str">
        <f t="shared" ca="1" si="56"/>
        <v>women</v>
      </c>
      <c r="D187">
        <f t="shared" ca="1" si="57"/>
        <v>36</v>
      </c>
      <c r="E187">
        <f t="shared" ca="1" si="58"/>
        <v>3</v>
      </c>
      <c r="F187" t="str">
        <f t="shared" ca="1" si="59"/>
        <v>teaching</v>
      </c>
      <c r="G187">
        <f t="shared" ca="1" si="60"/>
        <v>4</v>
      </c>
      <c r="H187" t="str">
        <f t="shared" ca="1" si="61"/>
        <v>technical</v>
      </c>
      <c r="I187">
        <f t="shared" ca="1" si="62"/>
        <v>1</v>
      </c>
      <c r="J187">
        <f t="shared" ca="1" si="54"/>
        <v>2</v>
      </c>
      <c r="K187">
        <f t="shared" ca="1" si="63"/>
        <v>72331</v>
      </c>
      <c r="L187">
        <f t="shared" ca="1" si="64"/>
        <v>2</v>
      </c>
      <c r="M187" t="str">
        <f t="shared" ca="1" si="65"/>
        <v>BC</v>
      </c>
      <c r="N187">
        <f t="shared" ca="1" si="70"/>
        <v>289324</v>
      </c>
      <c r="O187">
        <f t="shared" ca="1" si="66"/>
        <v>281147.83506226243</v>
      </c>
      <c r="P187">
        <f t="shared" ca="1" si="71"/>
        <v>6705.7619831081784</v>
      </c>
      <c r="Q187">
        <f t="shared" ca="1" si="67"/>
        <v>4890</v>
      </c>
      <c r="R187">
        <f t="shared" ca="1" si="72"/>
        <v>128166.92191363599</v>
      </c>
      <c r="S187">
        <f t="shared" ca="1" si="73"/>
        <v>76374.690081085049</v>
      </c>
      <c r="T187">
        <f t="shared" ca="1" si="74"/>
        <v>372404.4520641932</v>
      </c>
      <c r="U187">
        <f t="shared" ca="1" si="75"/>
        <v>414204.7569758984</v>
      </c>
      <c r="V187">
        <f t="shared" ca="1" si="76"/>
        <v>-41800.3049117052</v>
      </c>
      <c r="X187" s="3">
        <f ca="1">IF(Table1[[#This Row],[gender]]="men",1,0)</f>
        <v>0</v>
      </c>
      <c r="Y187" s="3">
        <f ca="1">IF(Table1[[#This Row],[gender]]="women",1,0)</f>
        <v>1</v>
      </c>
      <c r="Z187" s="3"/>
      <c r="AA187" s="3"/>
      <c r="AB187" s="3"/>
      <c r="AC187" s="3"/>
      <c r="AD187" s="3"/>
      <c r="AE187" s="3"/>
      <c r="AF187" s="3"/>
      <c r="AG187" s="3"/>
      <c r="AH187" s="3"/>
      <c r="AJ187" s="17"/>
      <c r="AL187" s="7">
        <f ca="1">IF(Table1[[#This Row],[field of work]]="health",1,0)</f>
        <v>0</v>
      </c>
      <c r="AM187">
        <f ca="1">IF(Table1[[#This Row],[field of work]]="general work ",1,0)</f>
        <v>0</v>
      </c>
      <c r="AN187">
        <f ca="1">IF(Table1[[#This Row],[field of work]]="agriculture",1,0)</f>
        <v>0</v>
      </c>
      <c r="AO187">
        <f ca="1">IF(Table1[[#This Row],[field of work]]="teaching",1,0)</f>
        <v>1</v>
      </c>
      <c r="AP187">
        <f ca="1">IF(Table1[[#This Row],[field of work]]="IT",1,0)</f>
        <v>0</v>
      </c>
      <c r="AQ187" s="8">
        <f ca="1">IF(Table1[[#This Row],[field of work]]="construction",1,0)</f>
        <v>0</v>
      </c>
      <c r="AS187" s="7"/>
      <c r="AX187" s="8"/>
      <c r="AZ187" s="7"/>
      <c r="BA187" s="8"/>
      <c r="BB187" s="105">
        <f ca="1">Table1[[#This Row],[Cars Value ]]/Table1[[#This Row],[cars]]</f>
        <v>3352.8809915540892</v>
      </c>
      <c r="BC187" s="8"/>
      <c r="BD187" s="7">
        <f ca="1">IF(Table1[Values of debts]&gt;$BE$6,1,0)</f>
        <v>1</v>
      </c>
      <c r="BE187" s="8"/>
      <c r="BF187" s="17"/>
      <c r="BG187" s="20">
        <f ca="1">Table1[[#This Row],[mortage left]]/Table1[[#This Row],[value of house]]</f>
        <v>0.9717404538243023</v>
      </c>
      <c r="BH187">
        <f t="shared" ca="1" si="68"/>
        <v>0</v>
      </c>
      <c r="BI187" s="8"/>
      <c r="BJ187" s="17"/>
      <c r="BL187" s="7">
        <f ca="1">IF(Table1[Area]="Alberta",Table1[income],0)</f>
        <v>0</v>
      </c>
      <c r="BM187">
        <f ca="1">IF(Table1[Area]="Quebec",Table1[income],0)</f>
        <v>0</v>
      </c>
      <c r="BN187">
        <f ca="1">IF(Table1[[#This Row],[Area]]="BC",Table1[[#This Row],[income]],0)</f>
        <v>72331</v>
      </c>
      <c r="BO187">
        <f ca="1">IF(Table1[[#This Row],[Area]]="Northwest Ter",Table1[[#This Row],[income]],0)</f>
        <v>0</v>
      </c>
      <c r="BP187">
        <f ca="1">IF(Table1[[#This Row],[Area]]="Newfounland",Table1[[#This Row],[income]],0)</f>
        <v>0</v>
      </c>
      <c r="BQ187">
        <f ca="1">IF(Table1[[#This Row],[Area]]="Manitoba",Table1[[#This Row],[income]],0)</f>
        <v>0</v>
      </c>
      <c r="BR187">
        <f ca="1">IF(Table1[[#This Row],[Area]]="New bruncwick",Table1[[#This Row],[income]],0)</f>
        <v>0</v>
      </c>
      <c r="BS187">
        <f ca="1">IF(Table1[[#This Row],[Area]]="Nunavut",Table1[[#This Row],[income]],0)</f>
        <v>0</v>
      </c>
      <c r="BT187">
        <f ca="1">IF(Table1[[#This Row],[Area]]="Ontario",Table1[[#This Row],[income]],0)</f>
        <v>0</v>
      </c>
      <c r="BU187">
        <f ca="1">IF(Table1[[#This Row],[Area]]="yukon",Table1[[#This Row],[income]],0)</f>
        <v>0</v>
      </c>
      <c r="BV187">
        <f ca="1">IF(Table1[[#This Row],[Area]]="Prince edward Island",Table1[[#This Row],[income]],0)</f>
        <v>0</v>
      </c>
      <c r="BW187">
        <f ca="1">IF(Table1[[#This Row],[Area]]="Saskatchewan",Table1[[#This Row],[income]],0)</f>
        <v>0</v>
      </c>
      <c r="BX187" s="8">
        <f ca="1">IF(Table1[[#This Row],[Area]]="Nova scotia",Table1[[#This Row],[income]],0)</f>
        <v>0</v>
      </c>
      <c r="BZ187" s="7">
        <f ca="1">IF(Table1[field of work]="health",Table1[income],0)</f>
        <v>0</v>
      </c>
      <c r="CA187">
        <f ca="1">IF(Table1[field of work]="agriculture",Table1[income],0)</f>
        <v>0</v>
      </c>
      <c r="CB187">
        <f ca="1">IF(Table1[[#This Row],[field of work]]="teaching",Table1[[#This Row],[income]],0)</f>
        <v>72331</v>
      </c>
      <c r="CC187">
        <f ca="1">IF(Table1[[#This Row],[field of work]]="IT",Table1[[#This Row],[income]],0)</f>
        <v>0</v>
      </c>
      <c r="CD187">
        <f ca="1">IF(Table1[[#This Row],[field of work]]="construction",Table1[[#This Row],[income]],0)</f>
        <v>0</v>
      </c>
      <c r="CE187" s="8">
        <f ca="1">IF(Table1[[#This Row],[field of work]]="general work ",Table1[[#This Row],[income]],0)</f>
        <v>0</v>
      </c>
      <c r="CH187" s="7">
        <f t="shared" ca="1" si="69"/>
        <v>1</v>
      </c>
      <c r="CI187" s="8"/>
      <c r="CK187" s="7">
        <f ca="1">IF(Table1[[#This Row],[Net worth of person ($)]]&gt;$CM$3,Table1[[#This Row],[age]],0)</f>
        <v>0</v>
      </c>
      <c r="CL187" s="8"/>
    </row>
    <row r="188" spans="2:90" x14ac:dyDescent="0.3">
      <c r="B188">
        <f t="shared" ca="1" si="55"/>
        <v>1</v>
      </c>
      <c r="C188" t="str">
        <f t="shared" ca="1" si="56"/>
        <v>men</v>
      </c>
      <c r="D188">
        <f t="shared" ca="1" si="57"/>
        <v>43</v>
      </c>
      <c r="E188">
        <f t="shared" ca="1" si="58"/>
        <v>5</v>
      </c>
      <c r="F188" t="str">
        <f t="shared" ca="1" si="59"/>
        <v xml:space="preserve">general work </v>
      </c>
      <c r="G188">
        <f t="shared" ca="1" si="60"/>
        <v>1</v>
      </c>
      <c r="H188" t="str">
        <f t="shared" ca="1" si="61"/>
        <v>highschool</v>
      </c>
      <c r="I188">
        <f t="shared" ca="1" si="62"/>
        <v>0</v>
      </c>
      <c r="J188">
        <f t="shared" ca="1" si="54"/>
        <v>1</v>
      </c>
      <c r="K188">
        <f t="shared" ca="1" si="63"/>
        <v>48631</v>
      </c>
      <c r="L188">
        <f t="shared" ca="1" si="64"/>
        <v>8</v>
      </c>
      <c r="M188" t="str">
        <f t="shared" ca="1" si="65"/>
        <v>Manitoba</v>
      </c>
      <c r="N188">
        <f t="shared" ca="1" si="70"/>
        <v>194524</v>
      </c>
      <c r="O188">
        <f t="shared" ca="1" si="66"/>
        <v>150968.39172434717</v>
      </c>
      <c r="P188">
        <f t="shared" ca="1" si="71"/>
        <v>30827.795486203187</v>
      </c>
      <c r="Q188">
        <f t="shared" ca="1" si="67"/>
        <v>30466</v>
      </c>
      <c r="R188">
        <f t="shared" ca="1" si="72"/>
        <v>49420.593284953189</v>
      </c>
      <c r="S188">
        <f t="shared" ca="1" si="73"/>
        <v>61423.074491759384</v>
      </c>
      <c r="T188">
        <f t="shared" ca="1" si="74"/>
        <v>286774.86997796257</v>
      </c>
      <c r="U188">
        <f t="shared" ca="1" si="75"/>
        <v>230854.98500930035</v>
      </c>
      <c r="V188">
        <f t="shared" ca="1" si="76"/>
        <v>55919.884968662227</v>
      </c>
      <c r="X188" s="3">
        <f ca="1">IF(Table1[[#This Row],[gender]]="men",1,0)</f>
        <v>1</v>
      </c>
      <c r="Y188" s="3">
        <f ca="1">IF(Table1[[#This Row],[gender]]="women",1,0)</f>
        <v>0</v>
      </c>
      <c r="Z188" s="3"/>
      <c r="AA188" s="3"/>
      <c r="AB188" s="3"/>
      <c r="AC188" s="3"/>
      <c r="AD188" s="3"/>
      <c r="AE188" s="3"/>
      <c r="AF188" s="3"/>
      <c r="AG188" s="3"/>
      <c r="AH188" s="3"/>
      <c r="AJ188" s="17"/>
      <c r="AL188" s="7">
        <f ca="1">IF(Table1[[#This Row],[field of work]]="health",1,0)</f>
        <v>0</v>
      </c>
      <c r="AM188">
        <f ca="1">IF(Table1[[#This Row],[field of work]]="general work ",1,0)</f>
        <v>1</v>
      </c>
      <c r="AN188">
        <f ca="1">IF(Table1[[#This Row],[field of work]]="agriculture",1,0)</f>
        <v>0</v>
      </c>
      <c r="AO188">
        <f ca="1">IF(Table1[[#This Row],[field of work]]="teaching",1,0)</f>
        <v>0</v>
      </c>
      <c r="AP188">
        <f ca="1">IF(Table1[[#This Row],[field of work]]="IT",1,0)</f>
        <v>0</v>
      </c>
      <c r="AQ188" s="8">
        <f ca="1">IF(Table1[[#This Row],[field of work]]="construction",1,0)</f>
        <v>0</v>
      </c>
      <c r="AS188" s="7"/>
      <c r="AX188" s="8"/>
      <c r="AZ188" s="7"/>
      <c r="BA188" s="8"/>
      <c r="BB188" s="105">
        <f ca="1">Table1[[#This Row],[Cars Value ]]/Table1[[#This Row],[cars]]</f>
        <v>30827.795486203187</v>
      </c>
      <c r="BC188" s="8"/>
      <c r="BD188" s="7">
        <f ca="1">IF(Table1[Values of debts]&gt;$BE$6,1,0)</f>
        <v>1</v>
      </c>
      <c r="BE188" s="8"/>
      <c r="BF188" s="17"/>
      <c r="BG188" s="20">
        <f ca="1">Table1[[#This Row],[mortage left]]/Table1[[#This Row],[value of house]]</f>
        <v>0.77609133949716835</v>
      </c>
      <c r="BH188">
        <f t="shared" ca="1" si="68"/>
        <v>0</v>
      </c>
      <c r="BI188" s="8"/>
      <c r="BJ188" s="17"/>
      <c r="BL188" s="7">
        <f ca="1">IF(Table1[Area]="Alberta",Table1[income],0)</f>
        <v>0</v>
      </c>
      <c r="BM188">
        <f ca="1">IF(Table1[Area]="Quebec",Table1[income],0)</f>
        <v>0</v>
      </c>
      <c r="BN188">
        <f ca="1">IF(Table1[[#This Row],[Area]]="BC",Table1[[#This Row],[income]],0)</f>
        <v>0</v>
      </c>
      <c r="BO188">
        <f ca="1">IF(Table1[[#This Row],[Area]]="Northwest Ter",Table1[[#This Row],[income]],0)</f>
        <v>0</v>
      </c>
      <c r="BP188">
        <f ca="1">IF(Table1[[#This Row],[Area]]="Newfounland",Table1[[#This Row],[income]],0)</f>
        <v>0</v>
      </c>
      <c r="BQ188">
        <f ca="1">IF(Table1[[#This Row],[Area]]="Manitoba",Table1[[#This Row],[income]],0)</f>
        <v>48631</v>
      </c>
      <c r="BR188">
        <f ca="1">IF(Table1[[#This Row],[Area]]="New bruncwick",Table1[[#This Row],[income]],0)</f>
        <v>0</v>
      </c>
      <c r="BS188">
        <f ca="1">IF(Table1[[#This Row],[Area]]="Nunavut",Table1[[#This Row],[income]],0)</f>
        <v>0</v>
      </c>
      <c r="BT188">
        <f ca="1">IF(Table1[[#This Row],[Area]]="Ontario",Table1[[#This Row],[income]],0)</f>
        <v>0</v>
      </c>
      <c r="BU188">
        <f ca="1">IF(Table1[[#This Row],[Area]]="yukon",Table1[[#This Row],[income]],0)</f>
        <v>0</v>
      </c>
      <c r="BV188">
        <f ca="1">IF(Table1[[#This Row],[Area]]="Prince edward Island",Table1[[#This Row],[income]],0)</f>
        <v>0</v>
      </c>
      <c r="BW188">
        <f ca="1">IF(Table1[[#This Row],[Area]]="Saskatchewan",Table1[[#This Row],[income]],0)</f>
        <v>0</v>
      </c>
      <c r="BX188" s="8">
        <f ca="1">IF(Table1[[#This Row],[Area]]="Nova scotia",Table1[[#This Row],[income]],0)</f>
        <v>0</v>
      </c>
      <c r="BZ188" s="7">
        <f ca="1">IF(Table1[field of work]="health",Table1[income],0)</f>
        <v>0</v>
      </c>
      <c r="CA188">
        <f ca="1">IF(Table1[field of work]="agriculture",Table1[income],0)</f>
        <v>0</v>
      </c>
      <c r="CB188">
        <f ca="1">IF(Table1[[#This Row],[field of work]]="teaching",Table1[[#This Row],[income]],0)</f>
        <v>0</v>
      </c>
      <c r="CC188">
        <f ca="1">IF(Table1[[#This Row],[field of work]]="IT",Table1[[#This Row],[income]],0)</f>
        <v>0</v>
      </c>
      <c r="CD188">
        <f ca="1">IF(Table1[[#This Row],[field of work]]="construction",Table1[[#This Row],[income]],0)</f>
        <v>0</v>
      </c>
      <c r="CE188" s="8">
        <f ca="1">IF(Table1[[#This Row],[field of work]]="general work ",Table1[[#This Row],[income]],0)</f>
        <v>48631</v>
      </c>
      <c r="CH188" s="7">
        <f t="shared" ca="1" si="69"/>
        <v>1</v>
      </c>
      <c r="CI188" s="8"/>
      <c r="CK188" s="7">
        <f ca="1">IF(Table1[[#This Row],[Net worth of person ($)]]&gt;$CM$3,Table1[[#This Row],[age]],0)</f>
        <v>43</v>
      </c>
      <c r="CL188" s="8"/>
    </row>
    <row r="189" spans="2:90" x14ac:dyDescent="0.3">
      <c r="B189">
        <f t="shared" ca="1" si="55"/>
        <v>2</v>
      </c>
      <c r="C189" t="str">
        <f t="shared" ca="1" si="56"/>
        <v>women</v>
      </c>
      <c r="D189">
        <f t="shared" ca="1" si="57"/>
        <v>34</v>
      </c>
      <c r="E189">
        <f t="shared" ca="1" si="58"/>
        <v>4</v>
      </c>
      <c r="F189" t="str">
        <f t="shared" ca="1" si="59"/>
        <v>IT</v>
      </c>
      <c r="G189">
        <f t="shared" ca="1" si="60"/>
        <v>2</v>
      </c>
      <c r="H189" t="str">
        <f t="shared" ca="1" si="61"/>
        <v>college</v>
      </c>
      <c r="I189">
        <f t="shared" ca="1" si="62"/>
        <v>3</v>
      </c>
      <c r="J189">
        <f t="shared" ca="1" si="54"/>
        <v>1</v>
      </c>
      <c r="K189">
        <f t="shared" ca="1" si="63"/>
        <v>67228</v>
      </c>
      <c r="L189">
        <f t="shared" ca="1" si="64"/>
        <v>12</v>
      </c>
      <c r="M189" t="str">
        <f t="shared" ca="1" si="65"/>
        <v>New bruncwick</v>
      </c>
      <c r="N189">
        <f t="shared" ca="1" si="70"/>
        <v>336140</v>
      </c>
      <c r="O189">
        <f t="shared" ca="1" si="66"/>
        <v>71835.054486694949</v>
      </c>
      <c r="P189">
        <f t="shared" ca="1" si="71"/>
        <v>62230.150008070952</v>
      </c>
      <c r="Q189">
        <f t="shared" ca="1" si="67"/>
        <v>60562</v>
      </c>
      <c r="R189">
        <f t="shared" ca="1" si="72"/>
        <v>69823.720019803222</v>
      </c>
      <c r="S189">
        <f t="shared" ca="1" si="73"/>
        <v>65442.794125201981</v>
      </c>
      <c r="T189">
        <f t="shared" ca="1" si="74"/>
        <v>463812.94413327298</v>
      </c>
      <c r="U189">
        <f t="shared" ca="1" si="75"/>
        <v>202220.77450649819</v>
      </c>
      <c r="V189">
        <f t="shared" ca="1" si="76"/>
        <v>261592.16962677479</v>
      </c>
      <c r="X189" s="3">
        <f ca="1">IF(Table1[[#This Row],[gender]]="men",1,0)</f>
        <v>0</v>
      </c>
      <c r="Y189" s="3">
        <f ca="1">IF(Table1[[#This Row],[gender]]="women",1,0)</f>
        <v>1</v>
      </c>
      <c r="Z189" s="3"/>
      <c r="AA189" s="3"/>
      <c r="AB189" s="3"/>
      <c r="AC189" s="3"/>
      <c r="AD189" s="3"/>
      <c r="AE189" s="3"/>
      <c r="AF189" s="3"/>
      <c r="AG189" s="3"/>
      <c r="AH189" s="3"/>
      <c r="AJ189" s="17"/>
      <c r="AL189" s="7">
        <f ca="1">IF(Table1[[#This Row],[field of work]]="health",1,0)</f>
        <v>0</v>
      </c>
      <c r="AM189">
        <f ca="1">IF(Table1[[#This Row],[field of work]]="general work ",1,0)</f>
        <v>0</v>
      </c>
      <c r="AN189">
        <f ca="1">IF(Table1[[#This Row],[field of work]]="agriculture",1,0)</f>
        <v>0</v>
      </c>
      <c r="AO189">
        <f ca="1">IF(Table1[[#This Row],[field of work]]="teaching",1,0)</f>
        <v>0</v>
      </c>
      <c r="AP189">
        <f ca="1">IF(Table1[[#This Row],[field of work]]="IT",1,0)</f>
        <v>1</v>
      </c>
      <c r="AQ189" s="8">
        <f ca="1">IF(Table1[[#This Row],[field of work]]="construction",1,0)</f>
        <v>0</v>
      </c>
      <c r="AS189" s="7"/>
      <c r="AX189" s="8"/>
      <c r="AZ189" s="7"/>
      <c r="BA189" s="8"/>
      <c r="BB189" s="105">
        <f ca="1">Table1[[#This Row],[Cars Value ]]/Table1[[#This Row],[cars]]</f>
        <v>62230.150008070952</v>
      </c>
      <c r="BC189" s="8"/>
      <c r="BD189" s="7">
        <f ca="1">IF(Table1[Values of debts]&gt;$BE$6,1,0)</f>
        <v>1</v>
      </c>
      <c r="BE189" s="8"/>
      <c r="BF189" s="17"/>
      <c r="BG189" s="20">
        <f ca="1">Table1[[#This Row],[mortage left]]/Table1[[#This Row],[value of house]]</f>
        <v>0.21370576095286176</v>
      </c>
      <c r="BH189">
        <f t="shared" ca="1" si="68"/>
        <v>1</v>
      </c>
      <c r="BI189" s="8"/>
      <c r="BJ189" s="17"/>
      <c r="BL189" s="7">
        <f ca="1">IF(Table1[Area]="Alberta",Table1[income],0)</f>
        <v>0</v>
      </c>
      <c r="BM189">
        <f ca="1">IF(Table1[Area]="Quebec",Table1[income],0)</f>
        <v>0</v>
      </c>
      <c r="BN189">
        <f ca="1">IF(Table1[[#This Row],[Area]]="BC",Table1[[#This Row],[income]],0)</f>
        <v>0</v>
      </c>
      <c r="BO189">
        <f ca="1">IF(Table1[[#This Row],[Area]]="Northwest Ter",Table1[[#This Row],[income]],0)</f>
        <v>0</v>
      </c>
      <c r="BP189">
        <f ca="1">IF(Table1[[#This Row],[Area]]="Newfounland",Table1[[#This Row],[income]],0)</f>
        <v>0</v>
      </c>
      <c r="BQ189">
        <f ca="1">IF(Table1[[#This Row],[Area]]="Manitoba",Table1[[#This Row],[income]],0)</f>
        <v>0</v>
      </c>
      <c r="BR189">
        <f ca="1">IF(Table1[[#This Row],[Area]]="New bruncwick",Table1[[#This Row],[income]],0)</f>
        <v>67228</v>
      </c>
      <c r="BS189">
        <f ca="1">IF(Table1[[#This Row],[Area]]="Nunavut",Table1[[#This Row],[income]],0)</f>
        <v>0</v>
      </c>
      <c r="BT189">
        <f ca="1">IF(Table1[[#This Row],[Area]]="Ontario",Table1[[#This Row],[income]],0)</f>
        <v>0</v>
      </c>
      <c r="BU189">
        <f ca="1">IF(Table1[[#This Row],[Area]]="yukon",Table1[[#This Row],[income]],0)</f>
        <v>0</v>
      </c>
      <c r="BV189">
        <f ca="1">IF(Table1[[#This Row],[Area]]="Prince edward Island",Table1[[#This Row],[income]],0)</f>
        <v>0</v>
      </c>
      <c r="BW189">
        <f ca="1">IF(Table1[[#This Row],[Area]]="Saskatchewan",Table1[[#This Row],[income]],0)</f>
        <v>0</v>
      </c>
      <c r="BX189" s="8">
        <f ca="1">IF(Table1[[#This Row],[Area]]="Nova scotia",Table1[[#This Row],[income]],0)</f>
        <v>0</v>
      </c>
      <c r="BZ189" s="7">
        <f ca="1">IF(Table1[field of work]="health",Table1[income],0)</f>
        <v>0</v>
      </c>
      <c r="CA189">
        <f ca="1">IF(Table1[field of work]="agriculture",Table1[income],0)</f>
        <v>0</v>
      </c>
      <c r="CB189">
        <f ca="1">IF(Table1[[#This Row],[field of work]]="teaching",Table1[[#This Row],[income]],0)</f>
        <v>0</v>
      </c>
      <c r="CC189">
        <f ca="1">IF(Table1[[#This Row],[field of work]]="IT",Table1[[#This Row],[income]],0)</f>
        <v>67228</v>
      </c>
      <c r="CD189">
        <f ca="1">IF(Table1[[#This Row],[field of work]]="construction",Table1[[#This Row],[income]],0)</f>
        <v>0</v>
      </c>
      <c r="CE189" s="8">
        <f ca="1">IF(Table1[[#This Row],[field of work]]="general work ",Table1[[#This Row],[income]],0)</f>
        <v>0</v>
      </c>
      <c r="CH189" s="7">
        <f t="shared" ca="1" si="69"/>
        <v>1</v>
      </c>
      <c r="CI189" s="8"/>
      <c r="CK189" s="7">
        <f ca="1">IF(Table1[[#This Row],[Net worth of person ($)]]&gt;$CM$3,Table1[[#This Row],[age]],0)</f>
        <v>34</v>
      </c>
      <c r="CL189" s="8"/>
    </row>
    <row r="190" spans="2:90" x14ac:dyDescent="0.3">
      <c r="B190">
        <f t="shared" ca="1" si="55"/>
        <v>2</v>
      </c>
      <c r="C190" t="str">
        <f t="shared" ca="1" si="56"/>
        <v>women</v>
      </c>
      <c r="D190">
        <f t="shared" ca="1" si="57"/>
        <v>38</v>
      </c>
      <c r="E190">
        <f t="shared" ca="1" si="58"/>
        <v>4</v>
      </c>
      <c r="F190" t="str">
        <f t="shared" ca="1" si="59"/>
        <v>IT</v>
      </c>
      <c r="G190">
        <f t="shared" ca="1" si="60"/>
        <v>4</v>
      </c>
      <c r="H190" t="str">
        <f t="shared" ca="1" si="61"/>
        <v>technical</v>
      </c>
      <c r="I190">
        <f t="shared" ca="1" si="62"/>
        <v>4</v>
      </c>
      <c r="J190">
        <f t="shared" ca="1" si="54"/>
        <v>2</v>
      </c>
      <c r="K190">
        <f t="shared" ca="1" si="63"/>
        <v>30805</v>
      </c>
      <c r="L190">
        <f t="shared" ca="1" si="64"/>
        <v>2</v>
      </c>
      <c r="M190" t="str">
        <f t="shared" ca="1" si="65"/>
        <v>BC</v>
      </c>
      <c r="N190">
        <f t="shared" ca="1" si="70"/>
        <v>123220</v>
      </c>
      <c r="O190">
        <f t="shared" ca="1" si="66"/>
        <v>30549.248483742282</v>
      </c>
      <c r="P190">
        <f t="shared" ca="1" si="71"/>
        <v>15927.15653109949</v>
      </c>
      <c r="Q190">
        <f t="shared" ca="1" si="67"/>
        <v>5518</v>
      </c>
      <c r="R190">
        <f t="shared" ca="1" si="72"/>
        <v>44286.750977035328</v>
      </c>
      <c r="S190">
        <f t="shared" ca="1" si="73"/>
        <v>5813.6397371564417</v>
      </c>
      <c r="T190">
        <f t="shared" ca="1" si="74"/>
        <v>144960.79626825594</v>
      </c>
      <c r="U190">
        <f t="shared" ca="1" si="75"/>
        <v>80353.999460777617</v>
      </c>
      <c r="V190">
        <f t="shared" ca="1" si="76"/>
        <v>64606.796807478328</v>
      </c>
      <c r="X190" s="3">
        <f ca="1">IF(Table1[[#This Row],[gender]]="men",1,0)</f>
        <v>0</v>
      </c>
      <c r="Y190" s="3">
        <f ca="1">IF(Table1[[#This Row],[gender]]="women",1,0)</f>
        <v>1</v>
      </c>
      <c r="Z190" s="3"/>
      <c r="AA190" s="3"/>
      <c r="AB190" s="3"/>
      <c r="AC190" s="3"/>
      <c r="AD190" s="3"/>
      <c r="AE190" s="3"/>
      <c r="AF190" s="3"/>
      <c r="AG190" s="3"/>
      <c r="AH190" s="3"/>
      <c r="AJ190" s="17"/>
      <c r="AL190" s="7">
        <f ca="1">IF(Table1[[#This Row],[field of work]]="health",1,0)</f>
        <v>0</v>
      </c>
      <c r="AM190">
        <f ca="1">IF(Table1[[#This Row],[field of work]]="general work ",1,0)</f>
        <v>0</v>
      </c>
      <c r="AN190">
        <f ca="1">IF(Table1[[#This Row],[field of work]]="agriculture",1,0)</f>
        <v>0</v>
      </c>
      <c r="AO190">
        <f ca="1">IF(Table1[[#This Row],[field of work]]="teaching",1,0)</f>
        <v>0</v>
      </c>
      <c r="AP190">
        <f ca="1">IF(Table1[[#This Row],[field of work]]="IT",1,0)</f>
        <v>1</v>
      </c>
      <c r="AQ190" s="8">
        <f ca="1">IF(Table1[[#This Row],[field of work]]="construction",1,0)</f>
        <v>0</v>
      </c>
      <c r="AS190" s="7"/>
      <c r="AX190" s="8"/>
      <c r="AZ190" s="7"/>
      <c r="BA190" s="8"/>
      <c r="BB190" s="105">
        <f ca="1">Table1[[#This Row],[Cars Value ]]/Table1[[#This Row],[cars]]</f>
        <v>7963.5782655497451</v>
      </c>
      <c r="BC190" s="8"/>
      <c r="BD190" s="7">
        <f ca="1">IF(Table1[Values of debts]&gt;$BE$6,1,0)</f>
        <v>0</v>
      </c>
      <c r="BE190" s="8"/>
      <c r="BF190" s="17"/>
      <c r="BG190" s="20">
        <f ca="1">Table1[[#This Row],[mortage left]]/Table1[[#This Row],[value of house]]</f>
        <v>0.24792443177846357</v>
      </c>
      <c r="BH190">
        <f t="shared" ca="1" si="68"/>
        <v>1</v>
      </c>
      <c r="BI190" s="8"/>
      <c r="BJ190" s="17"/>
      <c r="BL190" s="7">
        <f ca="1">IF(Table1[Area]="Alberta",Table1[income],0)</f>
        <v>0</v>
      </c>
      <c r="BM190">
        <f ca="1">IF(Table1[Area]="Quebec",Table1[income],0)</f>
        <v>0</v>
      </c>
      <c r="BN190">
        <f ca="1">IF(Table1[[#This Row],[Area]]="BC",Table1[[#This Row],[income]],0)</f>
        <v>30805</v>
      </c>
      <c r="BO190">
        <f ca="1">IF(Table1[[#This Row],[Area]]="Northwest Ter",Table1[[#This Row],[income]],0)</f>
        <v>0</v>
      </c>
      <c r="BP190">
        <f ca="1">IF(Table1[[#This Row],[Area]]="Newfounland",Table1[[#This Row],[income]],0)</f>
        <v>0</v>
      </c>
      <c r="BQ190">
        <f ca="1">IF(Table1[[#This Row],[Area]]="Manitoba",Table1[[#This Row],[income]],0)</f>
        <v>0</v>
      </c>
      <c r="BR190">
        <f ca="1">IF(Table1[[#This Row],[Area]]="New bruncwick",Table1[[#This Row],[income]],0)</f>
        <v>0</v>
      </c>
      <c r="BS190">
        <f ca="1">IF(Table1[[#This Row],[Area]]="Nunavut",Table1[[#This Row],[income]],0)</f>
        <v>0</v>
      </c>
      <c r="BT190">
        <f ca="1">IF(Table1[[#This Row],[Area]]="Ontario",Table1[[#This Row],[income]],0)</f>
        <v>0</v>
      </c>
      <c r="BU190">
        <f ca="1">IF(Table1[[#This Row],[Area]]="yukon",Table1[[#This Row],[income]],0)</f>
        <v>0</v>
      </c>
      <c r="BV190">
        <f ca="1">IF(Table1[[#This Row],[Area]]="Prince edward Island",Table1[[#This Row],[income]],0)</f>
        <v>0</v>
      </c>
      <c r="BW190">
        <f ca="1">IF(Table1[[#This Row],[Area]]="Saskatchewan",Table1[[#This Row],[income]],0)</f>
        <v>0</v>
      </c>
      <c r="BX190" s="8">
        <f ca="1">IF(Table1[[#This Row],[Area]]="Nova scotia",Table1[[#This Row],[income]],0)</f>
        <v>0</v>
      </c>
      <c r="BZ190" s="7">
        <f ca="1">IF(Table1[field of work]="health",Table1[income],0)</f>
        <v>0</v>
      </c>
      <c r="CA190">
        <f ca="1">IF(Table1[field of work]="agriculture",Table1[income],0)</f>
        <v>0</v>
      </c>
      <c r="CB190">
        <f ca="1">IF(Table1[[#This Row],[field of work]]="teaching",Table1[[#This Row],[income]],0)</f>
        <v>0</v>
      </c>
      <c r="CC190">
        <f ca="1">IF(Table1[[#This Row],[field of work]]="IT",Table1[[#This Row],[income]],0)</f>
        <v>30805</v>
      </c>
      <c r="CD190">
        <f ca="1">IF(Table1[[#This Row],[field of work]]="construction",Table1[[#This Row],[income]],0)</f>
        <v>0</v>
      </c>
      <c r="CE190" s="8">
        <f ca="1">IF(Table1[[#This Row],[field of work]]="general work ",Table1[[#This Row],[income]],0)</f>
        <v>0</v>
      </c>
      <c r="CH190" s="7">
        <f t="shared" ca="1" si="69"/>
        <v>1</v>
      </c>
      <c r="CI190" s="8"/>
      <c r="CK190" s="7">
        <f ca="1">IF(Table1[[#This Row],[Net worth of person ($)]]&gt;$CM$3,Table1[[#This Row],[age]],0)</f>
        <v>38</v>
      </c>
      <c r="CL190" s="8"/>
    </row>
    <row r="191" spans="2:90" x14ac:dyDescent="0.3">
      <c r="B191">
        <f t="shared" ca="1" si="55"/>
        <v>1</v>
      </c>
      <c r="C191" t="str">
        <f t="shared" ca="1" si="56"/>
        <v>men</v>
      </c>
      <c r="D191">
        <f t="shared" ca="1" si="57"/>
        <v>39</v>
      </c>
      <c r="E191">
        <f t="shared" ca="1" si="58"/>
        <v>2</v>
      </c>
      <c r="F191" t="str">
        <f t="shared" ca="1" si="59"/>
        <v>construction</v>
      </c>
      <c r="G191">
        <f t="shared" ca="1" si="60"/>
        <v>6</v>
      </c>
      <c r="H191" t="str">
        <f t="shared" ca="1" si="61"/>
        <v>Other</v>
      </c>
      <c r="I191">
        <f t="shared" ca="1" si="62"/>
        <v>1</v>
      </c>
      <c r="J191">
        <f t="shared" ca="1" si="54"/>
        <v>1</v>
      </c>
      <c r="K191">
        <f t="shared" ca="1" si="63"/>
        <v>53998</v>
      </c>
      <c r="L191">
        <f t="shared" ca="1" si="64"/>
        <v>12</v>
      </c>
      <c r="M191" t="str">
        <f t="shared" ca="1" si="65"/>
        <v>New bruncwick</v>
      </c>
      <c r="N191">
        <f t="shared" ca="1" si="70"/>
        <v>323988</v>
      </c>
      <c r="O191">
        <f t="shared" ca="1" si="66"/>
        <v>314037.97281221254</v>
      </c>
      <c r="P191">
        <f t="shared" ca="1" si="71"/>
        <v>38451.323670567588</v>
      </c>
      <c r="Q191">
        <f t="shared" ca="1" si="67"/>
        <v>12934</v>
      </c>
      <c r="R191">
        <f t="shared" ca="1" si="72"/>
        <v>658.94644958830941</v>
      </c>
      <c r="S191">
        <f t="shared" ca="1" si="73"/>
        <v>45434.181821266422</v>
      </c>
      <c r="T191">
        <f t="shared" ca="1" si="74"/>
        <v>407873.50549183402</v>
      </c>
      <c r="U191">
        <f t="shared" ca="1" si="75"/>
        <v>327630.91926180082</v>
      </c>
      <c r="V191">
        <f t="shared" ca="1" si="76"/>
        <v>80242.586230033194</v>
      </c>
      <c r="X191" s="3">
        <f ca="1">IF(Table1[[#This Row],[gender]]="men",1,0)</f>
        <v>1</v>
      </c>
      <c r="Y191" s="3">
        <f ca="1">IF(Table1[[#This Row],[gender]]="women",1,0)</f>
        <v>0</v>
      </c>
      <c r="Z191" s="3"/>
      <c r="AA191" s="3"/>
      <c r="AB191" s="3"/>
      <c r="AC191" s="3"/>
      <c r="AD191" s="3"/>
      <c r="AE191" s="3"/>
      <c r="AF191" s="3"/>
      <c r="AG191" s="3"/>
      <c r="AH191" s="3"/>
      <c r="AJ191" s="17"/>
      <c r="AL191" s="7">
        <f ca="1">IF(Table1[[#This Row],[field of work]]="health",1,0)</f>
        <v>0</v>
      </c>
      <c r="AM191">
        <f ca="1">IF(Table1[[#This Row],[field of work]]="general work ",1,0)</f>
        <v>0</v>
      </c>
      <c r="AN191">
        <f ca="1">IF(Table1[[#This Row],[field of work]]="agriculture",1,0)</f>
        <v>0</v>
      </c>
      <c r="AO191">
        <f ca="1">IF(Table1[[#This Row],[field of work]]="teaching",1,0)</f>
        <v>0</v>
      </c>
      <c r="AP191">
        <f ca="1">IF(Table1[[#This Row],[field of work]]="IT",1,0)</f>
        <v>0</v>
      </c>
      <c r="AQ191" s="8">
        <f ca="1">IF(Table1[[#This Row],[field of work]]="construction",1,0)</f>
        <v>1</v>
      </c>
      <c r="AS191" s="7"/>
      <c r="AX191" s="8"/>
      <c r="AZ191" s="7"/>
      <c r="BA191" s="8"/>
      <c r="BB191" s="105">
        <f ca="1">Table1[[#This Row],[Cars Value ]]/Table1[[#This Row],[cars]]</f>
        <v>38451.323670567588</v>
      </c>
      <c r="BC191" s="8"/>
      <c r="BD191" s="7">
        <f ca="1">IF(Table1[Values of debts]&gt;$BE$6,1,0)</f>
        <v>1</v>
      </c>
      <c r="BE191" s="8"/>
      <c r="BF191" s="17"/>
      <c r="BG191" s="20">
        <f ca="1">Table1[[#This Row],[mortage left]]/Table1[[#This Row],[value of house]]</f>
        <v>0.96928890209579532</v>
      </c>
      <c r="BH191">
        <f t="shared" ca="1" si="68"/>
        <v>0</v>
      </c>
      <c r="BI191" s="8"/>
      <c r="BJ191" s="17"/>
      <c r="BL191" s="7">
        <f ca="1">IF(Table1[Area]="Alberta",Table1[income],0)</f>
        <v>0</v>
      </c>
      <c r="BM191">
        <f ca="1">IF(Table1[Area]="Quebec",Table1[income],0)</f>
        <v>0</v>
      </c>
      <c r="BN191">
        <f ca="1">IF(Table1[[#This Row],[Area]]="BC",Table1[[#This Row],[income]],0)</f>
        <v>0</v>
      </c>
      <c r="BO191">
        <f ca="1">IF(Table1[[#This Row],[Area]]="Northwest Ter",Table1[[#This Row],[income]],0)</f>
        <v>0</v>
      </c>
      <c r="BP191">
        <f ca="1">IF(Table1[[#This Row],[Area]]="Newfounland",Table1[[#This Row],[income]],0)</f>
        <v>0</v>
      </c>
      <c r="BQ191">
        <f ca="1">IF(Table1[[#This Row],[Area]]="Manitoba",Table1[[#This Row],[income]],0)</f>
        <v>0</v>
      </c>
      <c r="BR191">
        <f ca="1">IF(Table1[[#This Row],[Area]]="New bruncwick",Table1[[#This Row],[income]],0)</f>
        <v>53998</v>
      </c>
      <c r="BS191">
        <f ca="1">IF(Table1[[#This Row],[Area]]="Nunavut",Table1[[#This Row],[income]],0)</f>
        <v>0</v>
      </c>
      <c r="BT191">
        <f ca="1">IF(Table1[[#This Row],[Area]]="Ontario",Table1[[#This Row],[income]],0)</f>
        <v>0</v>
      </c>
      <c r="BU191">
        <f ca="1">IF(Table1[[#This Row],[Area]]="yukon",Table1[[#This Row],[income]],0)</f>
        <v>0</v>
      </c>
      <c r="BV191">
        <f ca="1">IF(Table1[[#This Row],[Area]]="Prince edward Island",Table1[[#This Row],[income]],0)</f>
        <v>0</v>
      </c>
      <c r="BW191">
        <f ca="1">IF(Table1[[#This Row],[Area]]="Saskatchewan",Table1[[#This Row],[income]],0)</f>
        <v>0</v>
      </c>
      <c r="BX191" s="8">
        <f ca="1">IF(Table1[[#This Row],[Area]]="Nova scotia",Table1[[#This Row],[income]],0)</f>
        <v>0</v>
      </c>
      <c r="BZ191" s="7">
        <f ca="1">IF(Table1[field of work]="health",Table1[income],0)</f>
        <v>0</v>
      </c>
      <c r="CA191">
        <f ca="1">IF(Table1[field of work]="agriculture",Table1[income],0)</f>
        <v>0</v>
      </c>
      <c r="CB191">
        <f ca="1">IF(Table1[[#This Row],[field of work]]="teaching",Table1[[#This Row],[income]],0)</f>
        <v>0</v>
      </c>
      <c r="CC191">
        <f ca="1">IF(Table1[[#This Row],[field of work]]="IT",Table1[[#This Row],[income]],0)</f>
        <v>0</v>
      </c>
      <c r="CD191">
        <f ca="1">IF(Table1[[#This Row],[field of work]]="construction",Table1[[#This Row],[income]],0)</f>
        <v>53998</v>
      </c>
      <c r="CE191" s="8">
        <f ca="1">IF(Table1[[#This Row],[field of work]]="general work ",Table1[[#This Row],[income]],0)</f>
        <v>0</v>
      </c>
      <c r="CH191" s="7">
        <f t="shared" ca="1" si="69"/>
        <v>1</v>
      </c>
      <c r="CI191" s="8"/>
      <c r="CK191" s="7">
        <f ca="1">IF(Table1[[#This Row],[Net worth of person ($)]]&gt;$CM$3,Table1[[#This Row],[age]],0)</f>
        <v>39</v>
      </c>
      <c r="CL191" s="8"/>
    </row>
    <row r="192" spans="2:90" x14ac:dyDescent="0.3">
      <c r="B192">
        <f t="shared" ca="1" si="55"/>
        <v>1</v>
      </c>
      <c r="C192" t="str">
        <f t="shared" ca="1" si="56"/>
        <v>men</v>
      </c>
      <c r="D192">
        <f t="shared" ca="1" si="57"/>
        <v>28</v>
      </c>
      <c r="E192">
        <f t="shared" ca="1" si="58"/>
        <v>4</v>
      </c>
      <c r="F192" t="str">
        <f t="shared" ca="1" si="59"/>
        <v>IT</v>
      </c>
      <c r="G192">
        <f t="shared" ca="1" si="60"/>
        <v>2</v>
      </c>
      <c r="H192" t="str">
        <f t="shared" ca="1" si="61"/>
        <v>college</v>
      </c>
      <c r="I192">
        <f t="shared" ca="1" si="62"/>
        <v>2</v>
      </c>
      <c r="J192">
        <f t="shared" ca="1" si="54"/>
        <v>1</v>
      </c>
      <c r="K192">
        <f t="shared" ca="1" si="63"/>
        <v>74321</v>
      </c>
      <c r="L192">
        <f t="shared" ca="1" si="64"/>
        <v>12</v>
      </c>
      <c r="M192" t="str">
        <f t="shared" ca="1" si="65"/>
        <v>New bruncwick</v>
      </c>
      <c r="N192">
        <f t="shared" ca="1" si="70"/>
        <v>297284</v>
      </c>
      <c r="O192">
        <f t="shared" ca="1" si="66"/>
        <v>58347.751196266458</v>
      </c>
      <c r="P192">
        <f t="shared" ca="1" si="71"/>
        <v>53309.13175820106</v>
      </c>
      <c r="Q192">
        <f t="shared" ca="1" si="67"/>
        <v>28095</v>
      </c>
      <c r="R192">
        <f t="shared" ca="1" si="72"/>
        <v>125659.79514905738</v>
      </c>
      <c r="S192">
        <f t="shared" ca="1" si="73"/>
        <v>64179.230530885216</v>
      </c>
      <c r="T192">
        <f t="shared" ca="1" si="74"/>
        <v>414772.36228908628</v>
      </c>
      <c r="U192">
        <f t="shared" ca="1" si="75"/>
        <v>212102.54634532385</v>
      </c>
      <c r="V192">
        <f t="shared" ca="1" si="76"/>
        <v>202669.81594376243</v>
      </c>
      <c r="X192" s="3">
        <f ca="1">IF(Table1[[#This Row],[gender]]="men",1,0)</f>
        <v>1</v>
      </c>
      <c r="Y192" s="3">
        <f ca="1">IF(Table1[[#This Row],[gender]]="women",1,0)</f>
        <v>0</v>
      </c>
      <c r="Z192" s="3"/>
      <c r="AA192" s="3"/>
      <c r="AB192" s="3"/>
      <c r="AC192" s="3"/>
      <c r="AD192" s="3"/>
      <c r="AE192" s="3"/>
      <c r="AF192" s="3"/>
      <c r="AG192" s="3"/>
      <c r="AH192" s="3"/>
      <c r="AJ192" s="17"/>
      <c r="AL192" s="7">
        <f ca="1">IF(Table1[[#This Row],[field of work]]="health",1,0)</f>
        <v>0</v>
      </c>
      <c r="AM192">
        <f ca="1">IF(Table1[[#This Row],[field of work]]="general work ",1,0)</f>
        <v>0</v>
      </c>
      <c r="AN192">
        <f ca="1">IF(Table1[[#This Row],[field of work]]="agriculture",1,0)</f>
        <v>0</v>
      </c>
      <c r="AO192">
        <f ca="1">IF(Table1[[#This Row],[field of work]]="teaching",1,0)</f>
        <v>0</v>
      </c>
      <c r="AP192">
        <f ca="1">IF(Table1[[#This Row],[field of work]]="IT",1,0)</f>
        <v>1</v>
      </c>
      <c r="AQ192" s="8">
        <f ca="1">IF(Table1[[#This Row],[field of work]]="construction",1,0)</f>
        <v>0</v>
      </c>
      <c r="AS192" s="7"/>
      <c r="AX192" s="8"/>
      <c r="AZ192" s="7"/>
      <c r="BA192" s="8"/>
      <c r="BB192" s="105">
        <f ca="1">Table1[[#This Row],[Cars Value ]]/Table1[[#This Row],[cars]]</f>
        <v>53309.13175820106</v>
      </c>
      <c r="BC192" s="8"/>
      <c r="BD192" s="7">
        <f ca="1">IF(Table1[Values of debts]&gt;$BE$6,1,0)</f>
        <v>1</v>
      </c>
      <c r="BE192" s="8"/>
      <c r="BF192" s="17"/>
      <c r="BG192" s="20">
        <f ca="1">Table1[[#This Row],[mortage left]]/Table1[[#This Row],[value of house]]</f>
        <v>0.1962693962549833</v>
      </c>
      <c r="BH192">
        <f t="shared" ca="1" si="68"/>
        <v>1</v>
      </c>
      <c r="BI192" s="8"/>
      <c r="BJ192" s="17"/>
      <c r="BL192" s="7">
        <f ca="1">IF(Table1[Area]="Alberta",Table1[income],0)</f>
        <v>0</v>
      </c>
      <c r="BM192">
        <f ca="1">IF(Table1[Area]="Quebec",Table1[income],0)</f>
        <v>0</v>
      </c>
      <c r="BN192">
        <f ca="1">IF(Table1[[#This Row],[Area]]="BC",Table1[[#This Row],[income]],0)</f>
        <v>0</v>
      </c>
      <c r="BO192">
        <f ca="1">IF(Table1[[#This Row],[Area]]="Northwest Ter",Table1[[#This Row],[income]],0)</f>
        <v>0</v>
      </c>
      <c r="BP192">
        <f ca="1">IF(Table1[[#This Row],[Area]]="Newfounland",Table1[[#This Row],[income]],0)</f>
        <v>0</v>
      </c>
      <c r="BQ192">
        <f ca="1">IF(Table1[[#This Row],[Area]]="Manitoba",Table1[[#This Row],[income]],0)</f>
        <v>0</v>
      </c>
      <c r="BR192">
        <f ca="1">IF(Table1[[#This Row],[Area]]="New bruncwick",Table1[[#This Row],[income]],0)</f>
        <v>74321</v>
      </c>
      <c r="BS192">
        <f ca="1">IF(Table1[[#This Row],[Area]]="Nunavut",Table1[[#This Row],[income]],0)</f>
        <v>0</v>
      </c>
      <c r="BT192">
        <f ca="1">IF(Table1[[#This Row],[Area]]="Ontario",Table1[[#This Row],[income]],0)</f>
        <v>0</v>
      </c>
      <c r="BU192">
        <f ca="1">IF(Table1[[#This Row],[Area]]="yukon",Table1[[#This Row],[income]],0)</f>
        <v>0</v>
      </c>
      <c r="BV192">
        <f ca="1">IF(Table1[[#This Row],[Area]]="Prince edward Island",Table1[[#This Row],[income]],0)</f>
        <v>0</v>
      </c>
      <c r="BW192">
        <f ca="1">IF(Table1[[#This Row],[Area]]="Saskatchewan",Table1[[#This Row],[income]],0)</f>
        <v>0</v>
      </c>
      <c r="BX192" s="8">
        <f ca="1">IF(Table1[[#This Row],[Area]]="Nova scotia",Table1[[#This Row],[income]],0)</f>
        <v>0</v>
      </c>
      <c r="BZ192" s="7">
        <f ca="1">IF(Table1[field of work]="health",Table1[income],0)</f>
        <v>0</v>
      </c>
      <c r="CA192">
        <f ca="1">IF(Table1[field of work]="agriculture",Table1[income],0)</f>
        <v>0</v>
      </c>
      <c r="CB192">
        <f ca="1">IF(Table1[[#This Row],[field of work]]="teaching",Table1[[#This Row],[income]],0)</f>
        <v>0</v>
      </c>
      <c r="CC192">
        <f ca="1">IF(Table1[[#This Row],[field of work]]="IT",Table1[[#This Row],[income]],0)</f>
        <v>74321</v>
      </c>
      <c r="CD192">
        <f ca="1">IF(Table1[[#This Row],[field of work]]="construction",Table1[[#This Row],[income]],0)</f>
        <v>0</v>
      </c>
      <c r="CE192" s="8">
        <f ca="1">IF(Table1[[#This Row],[field of work]]="general work ",Table1[[#This Row],[income]],0)</f>
        <v>0</v>
      </c>
      <c r="CH192" s="7">
        <f t="shared" ca="1" si="69"/>
        <v>1</v>
      </c>
      <c r="CI192" s="8"/>
      <c r="CK192" s="7">
        <f ca="1">IF(Table1[[#This Row],[Net worth of person ($)]]&gt;$CM$3,Table1[[#This Row],[age]],0)</f>
        <v>28</v>
      </c>
      <c r="CL192" s="8"/>
    </row>
    <row r="193" spans="2:90" x14ac:dyDescent="0.3">
      <c r="B193">
        <f t="shared" ca="1" si="55"/>
        <v>2</v>
      </c>
      <c r="C193" t="str">
        <f t="shared" ca="1" si="56"/>
        <v>women</v>
      </c>
      <c r="D193">
        <f t="shared" ca="1" si="57"/>
        <v>39</v>
      </c>
      <c r="E193">
        <f t="shared" ca="1" si="58"/>
        <v>4</v>
      </c>
      <c r="F193" t="str">
        <f t="shared" ca="1" si="59"/>
        <v>IT</v>
      </c>
      <c r="G193">
        <f t="shared" ca="1" si="60"/>
        <v>2</v>
      </c>
      <c r="H193" t="str">
        <f t="shared" ca="1" si="61"/>
        <v>college</v>
      </c>
      <c r="I193">
        <f t="shared" ca="1" si="62"/>
        <v>3</v>
      </c>
      <c r="J193">
        <f t="shared" ca="1" si="54"/>
        <v>1</v>
      </c>
      <c r="K193">
        <f t="shared" ca="1" si="63"/>
        <v>83303</v>
      </c>
      <c r="L193">
        <f t="shared" ca="1" si="64"/>
        <v>9</v>
      </c>
      <c r="M193" t="str">
        <f t="shared" ca="1" si="65"/>
        <v>Ontario</v>
      </c>
      <c r="N193">
        <f t="shared" ca="1" si="70"/>
        <v>416515</v>
      </c>
      <c r="O193">
        <f t="shared" ca="1" si="66"/>
        <v>159889.3112432411</v>
      </c>
      <c r="P193">
        <f t="shared" ca="1" si="71"/>
        <v>50648.775747718915</v>
      </c>
      <c r="Q193">
        <f t="shared" ca="1" si="67"/>
        <v>22448</v>
      </c>
      <c r="R193">
        <f t="shared" ca="1" si="72"/>
        <v>71707.727773636143</v>
      </c>
      <c r="S193">
        <f t="shared" ca="1" si="73"/>
        <v>34151.754267738455</v>
      </c>
      <c r="T193">
        <f t="shared" ca="1" si="74"/>
        <v>501315.53001545736</v>
      </c>
      <c r="U193">
        <f t="shared" ca="1" si="75"/>
        <v>254045.03901687724</v>
      </c>
      <c r="V193">
        <f t="shared" ca="1" si="76"/>
        <v>247270.49099858012</v>
      </c>
      <c r="X193" s="3">
        <f ca="1">IF(Table1[[#This Row],[gender]]="men",1,0)</f>
        <v>0</v>
      </c>
      <c r="Y193" s="3">
        <f ca="1">IF(Table1[[#This Row],[gender]]="women",1,0)</f>
        <v>1</v>
      </c>
      <c r="Z193" s="3"/>
      <c r="AA193" s="3"/>
      <c r="AB193" s="3"/>
      <c r="AC193" s="3"/>
      <c r="AD193" s="3"/>
      <c r="AE193" s="3"/>
      <c r="AF193" s="3"/>
      <c r="AG193" s="3"/>
      <c r="AH193" s="3"/>
      <c r="AJ193" s="17"/>
      <c r="AL193" s="7">
        <f ca="1">IF(Table1[[#This Row],[field of work]]="health",1,0)</f>
        <v>0</v>
      </c>
      <c r="AM193">
        <f ca="1">IF(Table1[[#This Row],[field of work]]="general work ",1,0)</f>
        <v>0</v>
      </c>
      <c r="AN193">
        <f ca="1">IF(Table1[[#This Row],[field of work]]="agriculture",1,0)</f>
        <v>0</v>
      </c>
      <c r="AO193">
        <f ca="1">IF(Table1[[#This Row],[field of work]]="teaching",1,0)</f>
        <v>0</v>
      </c>
      <c r="AP193">
        <f ca="1">IF(Table1[[#This Row],[field of work]]="IT",1,0)</f>
        <v>1</v>
      </c>
      <c r="AQ193" s="8">
        <f ca="1">IF(Table1[[#This Row],[field of work]]="construction",1,0)</f>
        <v>0</v>
      </c>
      <c r="AS193" s="7"/>
      <c r="AX193" s="8"/>
      <c r="AZ193" s="7"/>
      <c r="BA193" s="8"/>
      <c r="BB193" s="105">
        <f ca="1">Table1[[#This Row],[Cars Value ]]/Table1[[#This Row],[cars]]</f>
        <v>50648.775747718915</v>
      </c>
      <c r="BC193" s="8"/>
      <c r="BD193" s="7">
        <f ca="1">IF(Table1[Values of debts]&gt;$BE$6,1,0)</f>
        <v>1</v>
      </c>
      <c r="BE193" s="8"/>
      <c r="BF193" s="17"/>
      <c r="BG193" s="20">
        <f ca="1">Table1[[#This Row],[mortage left]]/Table1[[#This Row],[value of house]]</f>
        <v>0.38387407714786048</v>
      </c>
      <c r="BH193">
        <f t="shared" ca="1" si="68"/>
        <v>1</v>
      </c>
      <c r="BI193" s="8"/>
      <c r="BJ193" s="17"/>
      <c r="BL193" s="7">
        <f ca="1">IF(Table1[Area]="Alberta",Table1[income],0)</f>
        <v>0</v>
      </c>
      <c r="BM193">
        <f ca="1">IF(Table1[Area]="Quebec",Table1[income],0)</f>
        <v>0</v>
      </c>
      <c r="BN193">
        <f ca="1">IF(Table1[[#This Row],[Area]]="BC",Table1[[#This Row],[income]],0)</f>
        <v>0</v>
      </c>
      <c r="BO193">
        <f ca="1">IF(Table1[[#This Row],[Area]]="Northwest Ter",Table1[[#This Row],[income]],0)</f>
        <v>0</v>
      </c>
      <c r="BP193">
        <f ca="1">IF(Table1[[#This Row],[Area]]="Newfounland",Table1[[#This Row],[income]],0)</f>
        <v>0</v>
      </c>
      <c r="BQ193">
        <f ca="1">IF(Table1[[#This Row],[Area]]="Manitoba",Table1[[#This Row],[income]],0)</f>
        <v>0</v>
      </c>
      <c r="BR193">
        <f ca="1">IF(Table1[[#This Row],[Area]]="New bruncwick",Table1[[#This Row],[income]],0)</f>
        <v>0</v>
      </c>
      <c r="BS193">
        <f ca="1">IF(Table1[[#This Row],[Area]]="Nunavut",Table1[[#This Row],[income]],0)</f>
        <v>0</v>
      </c>
      <c r="BT193">
        <f ca="1">IF(Table1[[#This Row],[Area]]="Ontario",Table1[[#This Row],[income]],0)</f>
        <v>83303</v>
      </c>
      <c r="BU193">
        <f ca="1">IF(Table1[[#This Row],[Area]]="yukon",Table1[[#This Row],[income]],0)</f>
        <v>0</v>
      </c>
      <c r="BV193">
        <f ca="1">IF(Table1[[#This Row],[Area]]="Prince edward Island",Table1[[#This Row],[income]],0)</f>
        <v>0</v>
      </c>
      <c r="BW193">
        <f ca="1">IF(Table1[[#This Row],[Area]]="Saskatchewan",Table1[[#This Row],[income]],0)</f>
        <v>0</v>
      </c>
      <c r="BX193" s="8">
        <f ca="1">IF(Table1[[#This Row],[Area]]="Nova scotia",Table1[[#This Row],[income]],0)</f>
        <v>0</v>
      </c>
      <c r="BZ193" s="7">
        <f ca="1">IF(Table1[field of work]="health",Table1[income],0)</f>
        <v>0</v>
      </c>
      <c r="CA193">
        <f ca="1">IF(Table1[field of work]="agriculture",Table1[income],0)</f>
        <v>0</v>
      </c>
      <c r="CB193">
        <f ca="1">IF(Table1[[#This Row],[field of work]]="teaching",Table1[[#This Row],[income]],0)</f>
        <v>0</v>
      </c>
      <c r="CC193">
        <f ca="1">IF(Table1[[#This Row],[field of work]]="IT",Table1[[#This Row],[income]],0)</f>
        <v>83303</v>
      </c>
      <c r="CD193">
        <f ca="1">IF(Table1[[#This Row],[field of work]]="construction",Table1[[#This Row],[income]],0)</f>
        <v>0</v>
      </c>
      <c r="CE193" s="8">
        <f ca="1">IF(Table1[[#This Row],[field of work]]="general work ",Table1[[#This Row],[income]],0)</f>
        <v>0</v>
      </c>
      <c r="CH193" s="7">
        <f t="shared" ca="1" si="69"/>
        <v>1</v>
      </c>
      <c r="CI193" s="8"/>
      <c r="CK193" s="7">
        <f ca="1">IF(Table1[[#This Row],[Net worth of person ($)]]&gt;$CM$3,Table1[[#This Row],[age]],0)</f>
        <v>39</v>
      </c>
      <c r="CL193" s="8"/>
    </row>
    <row r="194" spans="2:90" x14ac:dyDescent="0.3">
      <c r="B194">
        <f t="shared" ca="1" si="55"/>
        <v>1</v>
      </c>
      <c r="C194" t="str">
        <f t="shared" ca="1" si="56"/>
        <v>men</v>
      </c>
      <c r="D194">
        <f t="shared" ca="1" si="57"/>
        <v>37</v>
      </c>
      <c r="E194">
        <f t="shared" ca="1" si="58"/>
        <v>5</v>
      </c>
      <c r="F194" t="str">
        <f t="shared" ca="1" si="59"/>
        <v xml:space="preserve">general work </v>
      </c>
      <c r="G194">
        <f t="shared" ca="1" si="60"/>
        <v>6</v>
      </c>
      <c r="H194" t="str">
        <f t="shared" ca="1" si="61"/>
        <v>Other</v>
      </c>
      <c r="I194">
        <f t="shared" ca="1" si="62"/>
        <v>3</v>
      </c>
      <c r="J194">
        <f t="shared" ca="1" si="54"/>
        <v>2</v>
      </c>
      <c r="K194">
        <f t="shared" ca="1" si="63"/>
        <v>66593</v>
      </c>
      <c r="L194">
        <f t="shared" ca="1" si="64"/>
        <v>8</v>
      </c>
      <c r="M194" t="str">
        <f t="shared" ca="1" si="65"/>
        <v>Manitoba</v>
      </c>
      <c r="N194">
        <f t="shared" ca="1" si="70"/>
        <v>266372</v>
      </c>
      <c r="O194">
        <f t="shared" ca="1" si="66"/>
        <v>151199.44672592901</v>
      </c>
      <c r="P194">
        <f t="shared" ca="1" si="71"/>
        <v>5179.892484125151</v>
      </c>
      <c r="Q194">
        <f t="shared" ca="1" si="67"/>
        <v>3085</v>
      </c>
      <c r="R194">
        <f t="shared" ca="1" si="72"/>
        <v>46780.809920743159</v>
      </c>
      <c r="S194">
        <f t="shared" ca="1" si="73"/>
        <v>68126.618609504454</v>
      </c>
      <c r="T194">
        <f t="shared" ca="1" si="74"/>
        <v>339678.51109362964</v>
      </c>
      <c r="U194">
        <f t="shared" ca="1" si="75"/>
        <v>201065.25664667218</v>
      </c>
      <c r="V194">
        <f t="shared" ca="1" si="76"/>
        <v>138613.25444695746</v>
      </c>
      <c r="X194" s="3">
        <f ca="1">IF(Table1[[#This Row],[gender]]="men",1,0)</f>
        <v>1</v>
      </c>
      <c r="Y194" s="3">
        <f ca="1">IF(Table1[[#This Row],[gender]]="women",1,0)</f>
        <v>0</v>
      </c>
      <c r="Z194" s="3"/>
      <c r="AA194" s="3"/>
      <c r="AB194" s="3"/>
      <c r="AC194" s="3"/>
      <c r="AD194" s="3"/>
      <c r="AE194" s="3"/>
      <c r="AF194" s="3"/>
      <c r="AG194" s="3"/>
      <c r="AH194" s="3"/>
      <c r="AJ194" s="17"/>
      <c r="AL194" s="7">
        <f ca="1">IF(Table1[[#This Row],[field of work]]="health",1,0)</f>
        <v>0</v>
      </c>
      <c r="AM194">
        <f ca="1">IF(Table1[[#This Row],[field of work]]="general work ",1,0)</f>
        <v>1</v>
      </c>
      <c r="AN194">
        <f ca="1">IF(Table1[[#This Row],[field of work]]="agriculture",1,0)</f>
        <v>0</v>
      </c>
      <c r="AO194">
        <f ca="1">IF(Table1[[#This Row],[field of work]]="teaching",1,0)</f>
        <v>0</v>
      </c>
      <c r="AP194">
        <f ca="1">IF(Table1[[#This Row],[field of work]]="IT",1,0)</f>
        <v>0</v>
      </c>
      <c r="AQ194" s="8">
        <f ca="1">IF(Table1[[#This Row],[field of work]]="construction",1,0)</f>
        <v>0</v>
      </c>
      <c r="AS194" s="7"/>
      <c r="AX194" s="8"/>
      <c r="AZ194" s="7"/>
      <c r="BA194" s="8"/>
      <c r="BB194" s="105">
        <f ca="1">Table1[[#This Row],[Cars Value ]]/Table1[[#This Row],[cars]]</f>
        <v>2589.9462420625755</v>
      </c>
      <c r="BC194" s="8"/>
      <c r="BD194" s="7">
        <f ca="1">IF(Table1[Values of debts]&gt;$BE$6,1,0)</f>
        <v>1</v>
      </c>
      <c r="BE194" s="8"/>
      <c r="BF194" s="17"/>
      <c r="BG194" s="20">
        <f ca="1">Table1[[#This Row],[mortage left]]/Table1[[#This Row],[value of house]]</f>
        <v>0.56762515101410438</v>
      </c>
      <c r="BH194">
        <f t="shared" ca="1" si="68"/>
        <v>0</v>
      </c>
      <c r="BI194" s="8"/>
      <c r="BJ194" s="17"/>
      <c r="BL194" s="7">
        <f ca="1">IF(Table1[Area]="Alberta",Table1[income],0)</f>
        <v>0</v>
      </c>
      <c r="BM194">
        <f ca="1">IF(Table1[Area]="Quebec",Table1[income],0)</f>
        <v>0</v>
      </c>
      <c r="BN194">
        <f ca="1">IF(Table1[[#This Row],[Area]]="BC",Table1[[#This Row],[income]],0)</f>
        <v>0</v>
      </c>
      <c r="BO194">
        <f ca="1">IF(Table1[[#This Row],[Area]]="Northwest Ter",Table1[[#This Row],[income]],0)</f>
        <v>0</v>
      </c>
      <c r="BP194">
        <f ca="1">IF(Table1[[#This Row],[Area]]="Newfounland",Table1[[#This Row],[income]],0)</f>
        <v>0</v>
      </c>
      <c r="BQ194">
        <f ca="1">IF(Table1[[#This Row],[Area]]="Manitoba",Table1[[#This Row],[income]],0)</f>
        <v>66593</v>
      </c>
      <c r="BR194">
        <f ca="1">IF(Table1[[#This Row],[Area]]="New bruncwick",Table1[[#This Row],[income]],0)</f>
        <v>0</v>
      </c>
      <c r="BS194">
        <f ca="1">IF(Table1[[#This Row],[Area]]="Nunavut",Table1[[#This Row],[income]],0)</f>
        <v>0</v>
      </c>
      <c r="BT194">
        <f ca="1">IF(Table1[[#This Row],[Area]]="Ontario",Table1[[#This Row],[income]],0)</f>
        <v>0</v>
      </c>
      <c r="BU194">
        <f ca="1">IF(Table1[[#This Row],[Area]]="yukon",Table1[[#This Row],[income]],0)</f>
        <v>0</v>
      </c>
      <c r="BV194">
        <f ca="1">IF(Table1[[#This Row],[Area]]="Prince edward Island",Table1[[#This Row],[income]],0)</f>
        <v>0</v>
      </c>
      <c r="BW194">
        <f ca="1">IF(Table1[[#This Row],[Area]]="Saskatchewan",Table1[[#This Row],[income]],0)</f>
        <v>0</v>
      </c>
      <c r="BX194" s="8">
        <f ca="1">IF(Table1[[#This Row],[Area]]="Nova scotia",Table1[[#This Row],[income]],0)</f>
        <v>0</v>
      </c>
      <c r="BZ194" s="7">
        <f ca="1">IF(Table1[field of work]="health",Table1[income],0)</f>
        <v>0</v>
      </c>
      <c r="CA194">
        <f ca="1">IF(Table1[field of work]="agriculture",Table1[income],0)</f>
        <v>0</v>
      </c>
      <c r="CB194">
        <f ca="1">IF(Table1[[#This Row],[field of work]]="teaching",Table1[[#This Row],[income]],0)</f>
        <v>0</v>
      </c>
      <c r="CC194">
        <f ca="1">IF(Table1[[#This Row],[field of work]]="IT",Table1[[#This Row],[income]],0)</f>
        <v>0</v>
      </c>
      <c r="CD194">
        <f ca="1">IF(Table1[[#This Row],[field of work]]="construction",Table1[[#This Row],[income]],0)</f>
        <v>0</v>
      </c>
      <c r="CE194" s="8">
        <f ca="1">IF(Table1[[#This Row],[field of work]]="general work ",Table1[[#This Row],[income]],0)</f>
        <v>66593</v>
      </c>
      <c r="CH194" s="7">
        <f t="shared" ca="1" si="69"/>
        <v>1</v>
      </c>
      <c r="CI194" s="8"/>
      <c r="CK194" s="7">
        <f ca="1">IF(Table1[[#This Row],[Net worth of person ($)]]&gt;$CM$3,Table1[[#This Row],[age]],0)</f>
        <v>37</v>
      </c>
      <c r="CL194" s="8"/>
    </row>
    <row r="195" spans="2:90" x14ac:dyDescent="0.3">
      <c r="B195">
        <f t="shared" ca="1" si="55"/>
        <v>2</v>
      </c>
      <c r="C195" t="str">
        <f t="shared" ca="1" si="56"/>
        <v>women</v>
      </c>
      <c r="D195">
        <f t="shared" ca="1" si="57"/>
        <v>42</v>
      </c>
      <c r="E195">
        <f t="shared" ca="1" si="58"/>
        <v>4</v>
      </c>
      <c r="F195" t="str">
        <f t="shared" ca="1" si="59"/>
        <v>IT</v>
      </c>
      <c r="G195">
        <f t="shared" ca="1" si="60"/>
        <v>1</v>
      </c>
      <c r="H195" t="str">
        <f t="shared" ca="1" si="61"/>
        <v>highschool</v>
      </c>
      <c r="I195">
        <f t="shared" ca="1" si="62"/>
        <v>2</v>
      </c>
      <c r="J195">
        <f t="shared" ca="1" si="54"/>
        <v>1</v>
      </c>
      <c r="K195">
        <f t="shared" ca="1" si="63"/>
        <v>69101</v>
      </c>
      <c r="L195">
        <f t="shared" ca="1" si="64"/>
        <v>5</v>
      </c>
      <c r="M195" t="str">
        <f t="shared" ca="1" si="65"/>
        <v>Nunavut</v>
      </c>
      <c r="N195">
        <f t="shared" ca="1" si="70"/>
        <v>276404</v>
      </c>
      <c r="O195">
        <f t="shared" ca="1" si="66"/>
        <v>57888.278915714283</v>
      </c>
      <c r="P195">
        <f t="shared" ca="1" si="71"/>
        <v>49592.427200224338</v>
      </c>
      <c r="Q195">
        <f t="shared" ca="1" si="67"/>
        <v>24100</v>
      </c>
      <c r="R195">
        <f t="shared" ca="1" si="72"/>
        <v>122557.73421438408</v>
      </c>
      <c r="S195">
        <f t="shared" ca="1" si="73"/>
        <v>15908.289346168265</v>
      </c>
      <c r="T195">
        <f t="shared" ca="1" si="74"/>
        <v>341904.71654639265</v>
      </c>
      <c r="U195">
        <f t="shared" ca="1" si="75"/>
        <v>204546.01313009835</v>
      </c>
      <c r="V195">
        <f t="shared" ca="1" si="76"/>
        <v>137358.7034162943</v>
      </c>
      <c r="X195" s="3">
        <f ca="1">IF(Table1[[#This Row],[gender]]="men",1,0)</f>
        <v>0</v>
      </c>
      <c r="Y195" s="3">
        <f ca="1">IF(Table1[[#This Row],[gender]]="women",1,0)</f>
        <v>1</v>
      </c>
      <c r="Z195" s="3"/>
      <c r="AA195" s="3"/>
      <c r="AB195" s="3"/>
      <c r="AC195" s="3"/>
      <c r="AD195" s="3"/>
      <c r="AE195" s="3"/>
      <c r="AF195" s="3"/>
      <c r="AG195" s="3"/>
      <c r="AH195" s="3"/>
      <c r="AJ195" s="17"/>
      <c r="AL195" s="7">
        <f ca="1">IF(Table1[[#This Row],[field of work]]="health",1,0)</f>
        <v>0</v>
      </c>
      <c r="AM195">
        <f ca="1">IF(Table1[[#This Row],[field of work]]="general work ",1,0)</f>
        <v>0</v>
      </c>
      <c r="AN195">
        <f ca="1">IF(Table1[[#This Row],[field of work]]="agriculture",1,0)</f>
        <v>0</v>
      </c>
      <c r="AO195">
        <f ca="1">IF(Table1[[#This Row],[field of work]]="teaching",1,0)</f>
        <v>0</v>
      </c>
      <c r="AP195">
        <f ca="1">IF(Table1[[#This Row],[field of work]]="IT",1,0)</f>
        <v>1</v>
      </c>
      <c r="AQ195" s="8">
        <f ca="1">IF(Table1[[#This Row],[field of work]]="construction",1,0)</f>
        <v>0</v>
      </c>
      <c r="AS195" s="7"/>
      <c r="AX195" s="8"/>
      <c r="AZ195" s="7"/>
      <c r="BA195" s="8"/>
      <c r="BB195" s="105">
        <f ca="1">Table1[[#This Row],[Cars Value ]]/Table1[[#This Row],[cars]]</f>
        <v>49592.427200224338</v>
      </c>
      <c r="BC195" s="8"/>
      <c r="BD195" s="7">
        <f ca="1">IF(Table1[Values of debts]&gt;$BE$6,1,0)</f>
        <v>1</v>
      </c>
      <c r="BE195" s="8"/>
      <c r="BF195" s="17"/>
      <c r="BG195" s="20">
        <f ca="1">Table1[[#This Row],[mortage left]]/Table1[[#This Row],[value of house]]</f>
        <v>0.20943357880390401</v>
      </c>
      <c r="BH195">
        <f t="shared" ca="1" si="68"/>
        <v>1</v>
      </c>
      <c r="BI195" s="8"/>
      <c r="BJ195" s="17"/>
      <c r="BL195" s="7">
        <f ca="1">IF(Table1[Area]="Alberta",Table1[income],0)</f>
        <v>0</v>
      </c>
      <c r="BM195">
        <f ca="1">IF(Table1[Area]="Quebec",Table1[income],0)</f>
        <v>0</v>
      </c>
      <c r="BN195">
        <f ca="1">IF(Table1[[#This Row],[Area]]="BC",Table1[[#This Row],[income]],0)</f>
        <v>0</v>
      </c>
      <c r="BO195">
        <f ca="1">IF(Table1[[#This Row],[Area]]="Northwest Ter",Table1[[#This Row],[income]],0)</f>
        <v>0</v>
      </c>
      <c r="BP195">
        <f ca="1">IF(Table1[[#This Row],[Area]]="Newfounland",Table1[[#This Row],[income]],0)</f>
        <v>0</v>
      </c>
      <c r="BQ195">
        <f ca="1">IF(Table1[[#This Row],[Area]]="Manitoba",Table1[[#This Row],[income]],0)</f>
        <v>0</v>
      </c>
      <c r="BR195">
        <f ca="1">IF(Table1[[#This Row],[Area]]="New bruncwick",Table1[[#This Row],[income]],0)</f>
        <v>0</v>
      </c>
      <c r="BS195">
        <f ca="1">IF(Table1[[#This Row],[Area]]="Nunavut",Table1[[#This Row],[income]],0)</f>
        <v>69101</v>
      </c>
      <c r="BT195">
        <f ca="1">IF(Table1[[#This Row],[Area]]="Ontario",Table1[[#This Row],[income]],0)</f>
        <v>0</v>
      </c>
      <c r="BU195">
        <f ca="1">IF(Table1[[#This Row],[Area]]="yukon",Table1[[#This Row],[income]],0)</f>
        <v>0</v>
      </c>
      <c r="BV195">
        <f ca="1">IF(Table1[[#This Row],[Area]]="Prince edward Island",Table1[[#This Row],[income]],0)</f>
        <v>0</v>
      </c>
      <c r="BW195">
        <f ca="1">IF(Table1[[#This Row],[Area]]="Saskatchewan",Table1[[#This Row],[income]],0)</f>
        <v>0</v>
      </c>
      <c r="BX195" s="8">
        <f ca="1">IF(Table1[[#This Row],[Area]]="Nova scotia",Table1[[#This Row],[income]],0)</f>
        <v>0</v>
      </c>
      <c r="BZ195" s="7">
        <f ca="1">IF(Table1[field of work]="health",Table1[income],0)</f>
        <v>0</v>
      </c>
      <c r="CA195">
        <f ca="1">IF(Table1[field of work]="agriculture",Table1[income],0)</f>
        <v>0</v>
      </c>
      <c r="CB195">
        <f ca="1">IF(Table1[[#This Row],[field of work]]="teaching",Table1[[#This Row],[income]],0)</f>
        <v>0</v>
      </c>
      <c r="CC195">
        <f ca="1">IF(Table1[[#This Row],[field of work]]="IT",Table1[[#This Row],[income]],0)</f>
        <v>69101</v>
      </c>
      <c r="CD195">
        <f ca="1">IF(Table1[[#This Row],[field of work]]="construction",Table1[[#This Row],[income]],0)</f>
        <v>0</v>
      </c>
      <c r="CE195" s="8">
        <f ca="1">IF(Table1[[#This Row],[field of work]]="general work ",Table1[[#This Row],[income]],0)</f>
        <v>0</v>
      </c>
      <c r="CH195" s="7">
        <f t="shared" ca="1" si="69"/>
        <v>1</v>
      </c>
      <c r="CI195" s="8"/>
      <c r="CK195" s="7">
        <f ca="1">IF(Table1[[#This Row],[Net worth of person ($)]]&gt;$CM$3,Table1[[#This Row],[age]],0)</f>
        <v>42</v>
      </c>
      <c r="CL195" s="8"/>
    </row>
    <row r="196" spans="2:90" x14ac:dyDescent="0.3">
      <c r="B196">
        <f t="shared" ca="1" si="55"/>
        <v>2</v>
      </c>
      <c r="C196" t="str">
        <f t="shared" ca="1" si="56"/>
        <v>women</v>
      </c>
      <c r="D196">
        <f t="shared" ca="1" si="57"/>
        <v>35</v>
      </c>
      <c r="E196">
        <f t="shared" ca="1" si="58"/>
        <v>2</v>
      </c>
      <c r="F196" t="str">
        <f t="shared" ca="1" si="59"/>
        <v>construction</v>
      </c>
      <c r="G196">
        <f t="shared" ca="1" si="60"/>
        <v>6</v>
      </c>
      <c r="H196" t="str">
        <f t="shared" ca="1" si="61"/>
        <v>Other</v>
      </c>
      <c r="I196">
        <f t="shared" ca="1" si="62"/>
        <v>3</v>
      </c>
      <c r="J196">
        <f t="shared" ca="1" si="54"/>
        <v>1</v>
      </c>
      <c r="K196">
        <f t="shared" ca="1" si="63"/>
        <v>53683</v>
      </c>
      <c r="L196">
        <f t="shared" ca="1" si="64"/>
        <v>5</v>
      </c>
      <c r="M196" t="str">
        <f t="shared" ca="1" si="65"/>
        <v>Nunavut</v>
      </c>
      <c r="N196">
        <f t="shared" ca="1" si="70"/>
        <v>268415</v>
      </c>
      <c r="O196">
        <f t="shared" ca="1" si="66"/>
        <v>262623.07729996846</v>
      </c>
      <c r="P196">
        <f t="shared" ca="1" si="71"/>
        <v>24098.010037647098</v>
      </c>
      <c r="Q196">
        <f t="shared" ca="1" si="67"/>
        <v>15069</v>
      </c>
      <c r="R196">
        <f t="shared" ca="1" si="72"/>
        <v>103804.05001869888</v>
      </c>
      <c r="S196">
        <f t="shared" ca="1" si="73"/>
        <v>4945.4234440738219</v>
      </c>
      <c r="T196">
        <f t="shared" ca="1" si="74"/>
        <v>297458.43348172092</v>
      </c>
      <c r="U196">
        <f t="shared" ca="1" si="75"/>
        <v>381496.12731866736</v>
      </c>
      <c r="V196">
        <f t="shared" ca="1" si="76"/>
        <v>-84037.693836946448</v>
      </c>
      <c r="X196" s="3">
        <f ca="1">IF(Table1[[#This Row],[gender]]="men",1,0)</f>
        <v>0</v>
      </c>
      <c r="Y196" s="3">
        <f ca="1">IF(Table1[[#This Row],[gender]]="women",1,0)</f>
        <v>1</v>
      </c>
      <c r="Z196" s="3"/>
      <c r="AA196" s="3"/>
      <c r="AB196" s="3"/>
      <c r="AC196" s="3"/>
      <c r="AD196" s="3"/>
      <c r="AE196" s="3"/>
      <c r="AF196" s="3"/>
      <c r="AG196" s="3"/>
      <c r="AH196" s="3"/>
      <c r="AJ196" s="17"/>
      <c r="AL196" s="7">
        <f ca="1">IF(Table1[[#This Row],[field of work]]="health",1,0)</f>
        <v>0</v>
      </c>
      <c r="AM196">
        <f ca="1">IF(Table1[[#This Row],[field of work]]="general work ",1,0)</f>
        <v>0</v>
      </c>
      <c r="AN196">
        <f ca="1">IF(Table1[[#This Row],[field of work]]="agriculture",1,0)</f>
        <v>0</v>
      </c>
      <c r="AO196">
        <f ca="1">IF(Table1[[#This Row],[field of work]]="teaching",1,0)</f>
        <v>0</v>
      </c>
      <c r="AP196">
        <f ca="1">IF(Table1[[#This Row],[field of work]]="IT",1,0)</f>
        <v>0</v>
      </c>
      <c r="AQ196" s="8">
        <f ca="1">IF(Table1[[#This Row],[field of work]]="construction",1,0)</f>
        <v>1</v>
      </c>
      <c r="AS196" s="7"/>
      <c r="AX196" s="8"/>
      <c r="AZ196" s="7"/>
      <c r="BA196" s="8"/>
      <c r="BB196" s="105">
        <f ca="1">Table1[[#This Row],[Cars Value ]]/Table1[[#This Row],[cars]]</f>
        <v>24098.010037647098</v>
      </c>
      <c r="BC196" s="8"/>
      <c r="BD196" s="7">
        <f ca="1">IF(Table1[Values of debts]&gt;$BE$6,1,0)</f>
        <v>1</v>
      </c>
      <c r="BE196" s="8"/>
      <c r="BF196" s="17"/>
      <c r="BG196" s="20">
        <f ca="1">Table1[[#This Row],[mortage left]]/Table1[[#This Row],[value of house]]</f>
        <v>0.97842176219648103</v>
      </c>
      <c r="BH196">
        <f t="shared" ca="1" si="68"/>
        <v>0</v>
      </c>
      <c r="BI196" s="8"/>
      <c r="BJ196" s="17"/>
      <c r="BL196" s="7">
        <f ca="1">IF(Table1[Area]="Alberta",Table1[income],0)</f>
        <v>0</v>
      </c>
      <c r="BM196">
        <f ca="1">IF(Table1[Area]="Quebec",Table1[income],0)</f>
        <v>0</v>
      </c>
      <c r="BN196">
        <f ca="1">IF(Table1[[#This Row],[Area]]="BC",Table1[[#This Row],[income]],0)</f>
        <v>0</v>
      </c>
      <c r="BO196">
        <f ca="1">IF(Table1[[#This Row],[Area]]="Northwest Ter",Table1[[#This Row],[income]],0)</f>
        <v>0</v>
      </c>
      <c r="BP196">
        <f ca="1">IF(Table1[[#This Row],[Area]]="Newfounland",Table1[[#This Row],[income]],0)</f>
        <v>0</v>
      </c>
      <c r="BQ196">
        <f ca="1">IF(Table1[[#This Row],[Area]]="Manitoba",Table1[[#This Row],[income]],0)</f>
        <v>0</v>
      </c>
      <c r="BR196">
        <f ca="1">IF(Table1[[#This Row],[Area]]="New bruncwick",Table1[[#This Row],[income]],0)</f>
        <v>0</v>
      </c>
      <c r="BS196">
        <f ca="1">IF(Table1[[#This Row],[Area]]="Nunavut",Table1[[#This Row],[income]],0)</f>
        <v>53683</v>
      </c>
      <c r="BT196">
        <f ca="1">IF(Table1[[#This Row],[Area]]="Ontario",Table1[[#This Row],[income]],0)</f>
        <v>0</v>
      </c>
      <c r="BU196">
        <f ca="1">IF(Table1[[#This Row],[Area]]="yukon",Table1[[#This Row],[income]],0)</f>
        <v>0</v>
      </c>
      <c r="BV196">
        <f ca="1">IF(Table1[[#This Row],[Area]]="Prince edward Island",Table1[[#This Row],[income]],0)</f>
        <v>0</v>
      </c>
      <c r="BW196">
        <f ca="1">IF(Table1[[#This Row],[Area]]="Saskatchewan",Table1[[#This Row],[income]],0)</f>
        <v>0</v>
      </c>
      <c r="BX196" s="8">
        <f ca="1">IF(Table1[[#This Row],[Area]]="Nova scotia",Table1[[#This Row],[income]],0)</f>
        <v>0</v>
      </c>
      <c r="BZ196" s="7">
        <f ca="1">IF(Table1[field of work]="health",Table1[income],0)</f>
        <v>0</v>
      </c>
      <c r="CA196">
        <f ca="1">IF(Table1[field of work]="agriculture",Table1[income],0)</f>
        <v>0</v>
      </c>
      <c r="CB196">
        <f ca="1">IF(Table1[[#This Row],[field of work]]="teaching",Table1[[#This Row],[income]],0)</f>
        <v>0</v>
      </c>
      <c r="CC196">
        <f ca="1">IF(Table1[[#This Row],[field of work]]="IT",Table1[[#This Row],[income]],0)</f>
        <v>0</v>
      </c>
      <c r="CD196">
        <f ca="1">IF(Table1[[#This Row],[field of work]]="construction",Table1[[#This Row],[income]],0)</f>
        <v>53683</v>
      </c>
      <c r="CE196" s="8">
        <f ca="1">IF(Table1[[#This Row],[field of work]]="general work ",Table1[[#This Row],[income]],0)</f>
        <v>0</v>
      </c>
      <c r="CH196" s="7">
        <f t="shared" ca="1" si="69"/>
        <v>1</v>
      </c>
      <c r="CI196" s="8"/>
      <c r="CK196" s="7">
        <f ca="1">IF(Table1[[#This Row],[Net worth of person ($)]]&gt;$CM$3,Table1[[#This Row],[age]],0)</f>
        <v>0</v>
      </c>
      <c r="CL196" s="8"/>
    </row>
    <row r="197" spans="2:90" x14ac:dyDescent="0.3">
      <c r="B197">
        <f t="shared" ca="1" si="55"/>
        <v>2</v>
      </c>
      <c r="C197" t="str">
        <f t="shared" ca="1" si="56"/>
        <v>women</v>
      </c>
      <c r="D197">
        <f t="shared" ca="1" si="57"/>
        <v>34</v>
      </c>
      <c r="E197">
        <f t="shared" ca="1" si="58"/>
        <v>5</v>
      </c>
      <c r="F197" t="str">
        <f t="shared" ca="1" si="59"/>
        <v xml:space="preserve">general work </v>
      </c>
      <c r="G197">
        <f t="shared" ca="1" si="60"/>
        <v>3</v>
      </c>
      <c r="H197" t="str">
        <f t="shared" ca="1" si="61"/>
        <v>University</v>
      </c>
      <c r="I197">
        <f t="shared" ca="1" si="62"/>
        <v>1</v>
      </c>
      <c r="J197">
        <f t="shared" ca="1" si="54"/>
        <v>2</v>
      </c>
      <c r="K197">
        <f t="shared" ca="1" si="63"/>
        <v>85719</v>
      </c>
      <c r="L197">
        <f t="shared" ca="1" si="64"/>
        <v>13</v>
      </c>
      <c r="M197" t="str">
        <f t="shared" ca="1" si="65"/>
        <v>Nova scotia</v>
      </c>
      <c r="N197">
        <f t="shared" ca="1" si="70"/>
        <v>514314</v>
      </c>
      <c r="O197">
        <f t="shared" ca="1" si="66"/>
        <v>137025.83345724858</v>
      </c>
      <c r="P197">
        <f t="shared" ca="1" si="71"/>
        <v>115832.6956994678</v>
      </c>
      <c r="Q197">
        <f t="shared" ca="1" si="67"/>
        <v>84301</v>
      </c>
      <c r="R197">
        <f t="shared" ca="1" si="72"/>
        <v>142689.65056692748</v>
      </c>
      <c r="S197">
        <f t="shared" ca="1" si="73"/>
        <v>938.68038940376653</v>
      </c>
      <c r="T197">
        <f t="shared" ca="1" si="74"/>
        <v>631085.3760888715</v>
      </c>
      <c r="U197">
        <f t="shared" ca="1" si="75"/>
        <v>364016.48402417602</v>
      </c>
      <c r="V197">
        <f t="shared" ca="1" si="76"/>
        <v>267068.89206469548</v>
      </c>
      <c r="X197" s="3">
        <f ca="1">IF(Table1[[#This Row],[gender]]="men",1,0)</f>
        <v>0</v>
      </c>
      <c r="Y197" s="3">
        <f ca="1">IF(Table1[[#This Row],[gender]]="women",1,0)</f>
        <v>1</v>
      </c>
      <c r="Z197" s="3"/>
      <c r="AA197" s="3"/>
      <c r="AB197" s="3"/>
      <c r="AC197" s="3"/>
      <c r="AD197" s="3"/>
      <c r="AE197" s="3"/>
      <c r="AF197" s="3"/>
      <c r="AG197" s="3"/>
      <c r="AH197" s="3"/>
      <c r="AJ197" s="17"/>
      <c r="AL197" s="7">
        <f ca="1">IF(Table1[[#This Row],[field of work]]="health",1,0)</f>
        <v>0</v>
      </c>
      <c r="AM197">
        <f ca="1">IF(Table1[[#This Row],[field of work]]="general work ",1,0)</f>
        <v>1</v>
      </c>
      <c r="AN197">
        <f ca="1">IF(Table1[[#This Row],[field of work]]="agriculture",1,0)</f>
        <v>0</v>
      </c>
      <c r="AO197">
        <f ca="1">IF(Table1[[#This Row],[field of work]]="teaching",1,0)</f>
        <v>0</v>
      </c>
      <c r="AP197">
        <f ca="1">IF(Table1[[#This Row],[field of work]]="IT",1,0)</f>
        <v>0</v>
      </c>
      <c r="AQ197" s="8">
        <f ca="1">IF(Table1[[#This Row],[field of work]]="construction",1,0)</f>
        <v>0</v>
      </c>
      <c r="AS197" s="7"/>
      <c r="AX197" s="8"/>
      <c r="AZ197" s="7"/>
      <c r="BA197" s="8"/>
      <c r="BB197" s="105">
        <f ca="1">Table1[[#This Row],[Cars Value ]]/Table1[[#This Row],[cars]]</f>
        <v>57916.347849733902</v>
      </c>
      <c r="BC197" s="8"/>
      <c r="BD197" s="7">
        <f ca="1">IF(Table1[Values of debts]&gt;$BE$6,1,0)</f>
        <v>1</v>
      </c>
      <c r="BE197" s="8"/>
      <c r="BF197" s="17"/>
      <c r="BG197" s="20">
        <f ca="1">Table1[[#This Row],[mortage left]]/Table1[[#This Row],[value of house]]</f>
        <v>0.26642446726561708</v>
      </c>
      <c r="BH197">
        <f t="shared" ca="1" si="68"/>
        <v>1</v>
      </c>
      <c r="BI197" s="8"/>
      <c r="BJ197" s="17"/>
      <c r="BL197" s="7">
        <f ca="1">IF(Table1[Area]="Alberta",Table1[income],0)</f>
        <v>0</v>
      </c>
      <c r="BM197">
        <f ca="1">IF(Table1[Area]="Quebec",Table1[income],0)</f>
        <v>0</v>
      </c>
      <c r="BN197">
        <f ca="1">IF(Table1[[#This Row],[Area]]="BC",Table1[[#This Row],[income]],0)</f>
        <v>0</v>
      </c>
      <c r="BO197">
        <f ca="1">IF(Table1[[#This Row],[Area]]="Northwest Ter",Table1[[#This Row],[income]],0)</f>
        <v>0</v>
      </c>
      <c r="BP197">
        <f ca="1">IF(Table1[[#This Row],[Area]]="Newfounland",Table1[[#This Row],[income]],0)</f>
        <v>0</v>
      </c>
      <c r="BQ197">
        <f ca="1">IF(Table1[[#This Row],[Area]]="Manitoba",Table1[[#This Row],[income]],0)</f>
        <v>0</v>
      </c>
      <c r="BR197">
        <f ca="1">IF(Table1[[#This Row],[Area]]="New bruncwick",Table1[[#This Row],[income]],0)</f>
        <v>0</v>
      </c>
      <c r="BS197">
        <f ca="1">IF(Table1[[#This Row],[Area]]="Nunavut",Table1[[#This Row],[income]],0)</f>
        <v>0</v>
      </c>
      <c r="BT197">
        <f ca="1">IF(Table1[[#This Row],[Area]]="Ontario",Table1[[#This Row],[income]],0)</f>
        <v>0</v>
      </c>
      <c r="BU197">
        <f ca="1">IF(Table1[[#This Row],[Area]]="yukon",Table1[[#This Row],[income]],0)</f>
        <v>0</v>
      </c>
      <c r="BV197">
        <f ca="1">IF(Table1[[#This Row],[Area]]="Prince edward Island",Table1[[#This Row],[income]],0)</f>
        <v>0</v>
      </c>
      <c r="BW197">
        <f ca="1">IF(Table1[[#This Row],[Area]]="Saskatchewan",Table1[[#This Row],[income]],0)</f>
        <v>0</v>
      </c>
      <c r="BX197" s="8">
        <f ca="1">IF(Table1[[#This Row],[Area]]="Nova scotia",Table1[[#This Row],[income]],0)</f>
        <v>85719</v>
      </c>
      <c r="BZ197" s="7">
        <f ca="1">IF(Table1[field of work]="health",Table1[income],0)</f>
        <v>0</v>
      </c>
      <c r="CA197">
        <f ca="1">IF(Table1[field of work]="agriculture",Table1[income],0)</f>
        <v>0</v>
      </c>
      <c r="CB197">
        <f ca="1">IF(Table1[[#This Row],[field of work]]="teaching",Table1[[#This Row],[income]],0)</f>
        <v>0</v>
      </c>
      <c r="CC197">
        <f ca="1">IF(Table1[[#This Row],[field of work]]="IT",Table1[[#This Row],[income]],0)</f>
        <v>0</v>
      </c>
      <c r="CD197">
        <f ca="1">IF(Table1[[#This Row],[field of work]]="construction",Table1[[#This Row],[income]],0)</f>
        <v>0</v>
      </c>
      <c r="CE197" s="8">
        <f ca="1">IF(Table1[[#This Row],[field of work]]="general work ",Table1[[#This Row],[income]],0)</f>
        <v>85719</v>
      </c>
      <c r="CH197" s="7">
        <f t="shared" ca="1" si="69"/>
        <v>1</v>
      </c>
      <c r="CI197" s="8"/>
      <c r="CK197" s="7">
        <f ca="1">IF(Table1[[#This Row],[Net worth of person ($)]]&gt;$CM$3,Table1[[#This Row],[age]],0)</f>
        <v>34</v>
      </c>
      <c r="CL197" s="8"/>
    </row>
    <row r="198" spans="2:90" x14ac:dyDescent="0.3">
      <c r="B198">
        <f t="shared" ca="1" si="55"/>
        <v>2</v>
      </c>
      <c r="C198" t="str">
        <f t="shared" ca="1" si="56"/>
        <v>women</v>
      </c>
      <c r="D198">
        <f t="shared" ca="1" si="57"/>
        <v>28</v>
      </c>
      <c r="E198">
        <f t="shared" ca="1" si="58"/>
        <v>1</v>
      </c>
      <c r="F198" t="str">
        <f t="shared" ca="1" si="59"/>
        <v>health</v>
      </c>
      <c r="G198">
        <f t="shared" ca="1" si="60"/>
        <v>1</v>
      </c>
      <c r="H198" t="str">
        <f t="shared" ca="1" si="61"/>
        <v>highschool</v>
      </c>
      <c r="I198">
        <f t="shared" ca="1" si="62"/>
        <v>4</v>
      </c>
      <c r="J198">
        <f t="shared" ca="1" si="54"/>
        <v>1</v>
      </c>
      <c r="K198">
        <f t="shared" ca="1" si="63"/>
        <v>37792</v>
      </c>
      <c r="L198">
        <f t="shared" ca="1" si="64"/>
        <v>11</v>
      </c>
      <c r="M198" t="str">
        <f t="shared" ca="1" si="65"/>
        <v>Newfounland</v>
      </c>
      <c r="N198">
        <f t="shared" ca="1" si="70"/>
        <v>226752</v>
      </c>
      <c r="O198">
        <f t="shared" ca="1" si="66"/>
        <v>151864.60385538594</v>
      </c>
      <c r="P198">
        <f t="shared" ca="1" si="71"/>
        <v>35070.328572146827</v>
      </c>
      <c r="Q198">
        <f t="shared" ca="1" si="67"/>
        <v>29043</v>
      </c>
      <c r="R198">
        <f t="shared" ca="1" si="72"/>
        <v>15834.176431459995</v>
      </c>
      <c r="S198">
        <f t="shared" ca="1" si="73"/>
        <v>36094.542208619307</v>
      </c>
      <c r="T198">
        <f t="shared" ca="1" si="74"/>
        <v>297916.87078076613</v>
      </c>
      <c r="U198">
        <f t="shared" ca="1" si="75"/>
        <v>196741.78028684593</v>
      </c>
      <c r="V198">
        <f t="shared" ca="1" si="76"/>
        <v>101175.0904939202</v>
      </c>
      <c r="X198" s="3">
        <f ca="1">IF(Table1[[#This Row],[gender]]="men",1,0)</f>
        <v>0</v>
      </c>
      <c r="Y198" s="3">
        <f ca="1">IF(Table1[[#This Row],[gender]]="women",1,0)</f>
        <v>1</v>
      </c>
      <c r="Z198" s="3"/>
      <c r="AA198" s="3"/>
      <c r="AB198" s="3"/>
      <c r="AC198" s="3"/>
      <c r="AD198" s="3"/>
      <c r="AE198" s="3"/>
      <c r="AF198" s="3"/>
      <c r="AG198" s="3"/>
      <c r="AH198" s="3"/>
      <c r="AJ198" s="17"/>
      <c r="AL198" s="7">
        <f ca="1">IF(Table1[[#This Row],[field of work]]="health",1,0)</f>
        <v>1</v>
      </c>
      <c r="AM198">
        <f ca="1">IF(Table1[[#This Row],[field of work]]="general work ",1,0)</f>
        <v>0</v>
      </c>
      <c r="AN198">
        <f ca="1">IF(Table1[[#This Row],[field of work]]="agriculture",1,0)</f>
        <v>0</v>
      </c>
      <c r="AO198">
        <f ca="1">IF(Table1[[#This Row],[field of work]]="teaching",1,0)</f>
        <v>0</v>
      </c>
      <c r="AP198">
        <f ca="1">IF(Table1[[#This Row],[field of work]]="IT",1,0)</f>
        <v>0</v>
      </c>
      <c r="AQ198" s="8">
        <f ca="1">IF(Table1[[#This Row],[field of work]]="construction",1,0)</f>
        <v>0</v>
      </c>
      <c r="AS198" s="7"/>
      <c r="AX198" s="8"/>
      <c r="AZ198" s="7"/>
      <c r="BA198" s="8"/>
      <c r="BB198" s="105">
        <f ca="1">Table1[[#This Row],[Cars Value ]]/Table1[[#This Row],[cars]]</f>
        <v>35070.328572146827</v>
      </c>
      <c r="BC198" s="8"/>
      <c r="BD198" s="7">
        <f ca="1">IF(Table1[Values of debts]&gt;$BE$6,1,0)</f>
        <v>1</v>
      </c>
      <c r="BE198" s="8"/>
      <c r="BF198" s="17"/>
      <c r="BG198" s="20">
        <f ca="1">Table1[[#This Row],[mortage left]]/Table1[[#This Row],[value of house]]</f>
        <v>0.66973876241614605</v>
      </c>
      <c r="BH198">
        <f t="shared" ca="1" si="68"/>
        <v>0</v>
      </c>
      <c r="BI198" s="8"/>
      <c r="BJ198" s="17"/>
      <c r="BL198" s="7">
        <f ca="1">IF(Table1[Area]="Alberta",Table1[income],0)</f>
        <v>0</v>
      </c>
      <c r="BM198">
        <f ca="1">IF(Table1[Area]="Quebec",Table1[income],0)</f>
        <v>0</v>
      </c>
      <c r="BN198">
        <f ca="1">IF(Table1[[#This Row],[Area]]="BC",Table1[[#This Row],[income]],0)</f>
        <v>0</v>
      </c>
      <c r="BO198">
        <f ca="1">IF(Table1[[#This Row],[Area]]="Northwest Ter",Table1[[#This Row],[income]],0)</f>
        <v>0</v>
      </c>
      <c r="BP198">
        <f ca="1">IF(Table1[[#This Row],[Area]]="Newfounland",Table1[[#This Row],[income]],0)</f>
        <v>37792</v>
      </c>
      <c r="BQ198">
        <f ca="1">IF(Table1[[#This Row],[Area]]="Manitoba",Table1[[#This Row],[income]],0)</f>
        <v>0</v>
      </c>
      <c r="BR198">
        <f ca="1">IF(Table1[[#This Row],[Area]]="New bruncwick",Table1[[#This Row],[income]],0)</f>
        <v>0</v>
      </c>
      <c r="BS198">
        <f ca="1">IF(Table1[[#This Row],[Area]]="Nunavut",Table1[[#This Row],[income]],0)</f>
        <v>0</v>
      </c>
      <c r="BT198">
        <f ca="1">IF(Table1[[#This Row],[Area]]="Ontario",Table1[[#This Row],[income]],0)</f>
        <v>0</v>
      </c>
      <c r="BU198">
        <f ca="1">IF(Table1[[#This Row],[Area]]="yukon",Table1[[#This Row],[income]],0)</f>
        <v>0</v>
      </c>
      <c r="BV198">
        <f ca="1">IF(Table1[[#This Row],[Area]]="Prince edward Island",Table1[[#This Row],[income]],0)</f>
        <v>0</v>
      </c>
      <c r="BW198">
        <f ca="1">IF(Table1[[#This Row],[Area]]="Saskatchewan",Table1[[#This Row],[income]],0)</f>
        <v>0</v>
      </c>
      <c r="BX198" s="8">
        <f ca="1">IF(Table1[[#This Row],[Area]]="Nova scotia",Table1[[#This Row],[income]],0)</f>
        <v>0</v>
      </c>
      <c r="BZ198" s="7">
        <f ca="1">IF(Table1[field of work]="health",Table1[income],0)</f>
        <v>37792</v>
      </c>
      <c r="CA198">
        <f ca="1">IF(Table1[field of work]="agriculture",Table1[income],0)</f>
        <v>0</v>
      </c>
      <c r="CB198">
        <f ca="1">IF(Table1[[#This Row],[field of work]]="teaching",Table1[[#This Row],[income]],0)</f>
        <v>0</v>
      </c>
      <c r="CC198">
        <f ca="1">IF(Table1[[#This Row],[field of work]]="IT",Table1[[#This Row],[income]],0)</f>
        <v>0</v>
      </c>
      <c r="CD198">
        <f ca="1">IF(Table1[[#This Row],[field of work]]="construction",Table1[[#This Row],[income]],0)</f>
        <v>0</v>
      </c>
      <c r="CE198" s="8">
        <f ca="1">IF(Table1[[#This Row],[field of work]]="general work ",Table1[[#This Row],[income]],0)</f>
        <v>0</v>
      </c>
      <c r="CH198" s="7">
        <f t="shared" ca="1" si="69"/>
        <v>1</v>
      </c>
      <c r="CI198" s="8"/>
      <c r="CK198" s="7">
        <f ca="1">IF(Table1[[#This Row],[Net worth of person ($)]]&gt;$CM$3,Table1[[#This Row],[age]],0)</f>
        <v>28</v>
      </c>
      <c r="CL198" s="8"/>
    </row>
    <row r="199" spans="2:90" x14ac:dyDescent="0.3">
      <c r="B199">
        <f t="shared" ca="1" si="55"/>
        <v>2</v>
      </c>
      <c r="C199" t="str">
        <f t="shared" ca="1" si="56"/>
        <v>women</v>
      </c>
      <c r="D199">
        <f t="shared" ca="1" si="57"/>
        <v>32</v>
      </c>
      <c r="E199">
        <f t="shared" ca="1" si="58"/>
        <v>6</v>
      </c>
      <c r="F199" t="str">
        <f t="shared" ca="1" si="59"/>
        <v>agriculture</v>
      </c>
      <c r="G199">
        <f t="shared" ca="1" si="60"/>
        <v>1</v>
      </c>
      <c r="H199" t="str">
        <f t="shared" ca="1" si="61"/>
        <v>highschool</v>
      </c>
      <c r="I199">
        <f t="shared" ca="1" si="62"/>
        <v>4</v>
      </c>
      <c r="J199">
        <f t="shared" ref="J199:J262" ca="1" si="77">RANDBETWEEN(1,2)</f>
        <v>1</v>
      </c>
      <c r="K199">
        <f t="shared" ca="1" si="63"/>
        <v>28437</v>
      </c>
      <c r="L199">
        <f t="shared" ca="1" si="64"/>
        <v>14</v>
      </c>
      <c r="M199" t="str">
        <f t="shared" ca="1" si="65"/>
        <v>Prince edward island</v>
      </c>
      <c r="N199">
        <f t="shared" ca="1" si="70"/>
        <v>142185</v>
      </c>
      <c r="O199">
        <f t="shared" ca="1" si="66"/>
        <v>43279.386420164956</v>
      </c>
      <c r="P199">
        <f t="shared" ca="1" si="71"/>
        <v>5948.7073062991276</v>
      </c>
      <c r="Q199">
        <f t="shared" ca="1" si="67"/>
        <v>2326</v>
      </c>
      <c r="R199">
        <f t="shared" ca="1" si="72"/>
        <v>17715.442261926768</v>
      </c>
      <c r="S199">
        <f t="shared" ca="1" si="73"/>
        <v>37952.340514857729</v>
      </c>
      <c r="T199">
        <f t="shared" ca="1" si="74"/>
        <v>186086.04782115686</v>
      </c>
      <c r="U199">
        <f t="shared" ca="1" si="75"/>
        <v>63320.828682091727</v>
      </c>
      <c r="V199">
        <f t="shared" ca="1" si="76"/>
        <v>122765.21913906513</v>
      </c>
      <c r="X199" s="3">
        <f ca="1">IF(Table1[[#This Row],[gender]]="men",1,0)</f>
        <v>0</v>
      </c>
      <c r="Y199" s="3">
        <f ca="1">IF(Table1[[#This Row],[gender]]="women",1,0)</f>
        <v>1</v>
      </c>
      <c r="Z199" s="3"/>
      <c r="AA199" s="3"/>
      <c r="AB199" s="3"/>
      <c r="AC199" s="3"/>
      <c r="AD199" s="3"/>
      <c r="AE199" s="3"/>
      <c r="AF199" s="3"/>
      <c r="AG199" s="3"/>
      <c r="AH199" s="3"/>
      <c r="AJ199" s="17"/>
      <c r="AL199" s="7">
        <f ca="1">IF(Table1[[#This Row],[field of work]]="health",1,0)</f>
        <v>0</v>
      </c>
      <c r="AM199">
        <f ca="1">IF(Table1[[#This Row],[field of work]]="general work ",1,0)</f>
        <v>0</v>
      </c>
      <c r="AN199">
        <f ca="1">IF(Table1[[#This Row],[field of work]]="agriculture",1,0)</f>
        <v>1</v>
      </c>
      <c r="AO199">
        <f ca="1">IF(Table1[[#This Row],[field of work]]="teaching",1,0)</f>
        <v>0</v>
      </c>
      <c r="AP199">
        <f ca="1">IF(Table1[[#This Row],[field of work]]="IT",1,0)</f>
        <v>0</v>
      </c>
      <c r="AQ199" s="8">
        <f ca="1">IF(Table1[[#This Row],[field of work]]="construction",1,0)</f>
        <v>0</v>
      </c>
      <c r="AS199" s="7"/>
      <c r="AX199" s="8"/>
      <c r="AZ199" s="7"/>
      <c r="BA199" s="8"/>
      <c r="BB199" s="105">
        <f ca="1">Table1[[#This Row],[Cars Value ]]/Table1[[#This Row],[cars]]</f>
        <v>5948.7073062991276</v>
      </c>
      <c r="BC199" s="8"/>
      <c r="BD199" s="7">
        <f ca="1">IF(Table1[Values of debts]&gt;$BE$6,1,0)</f>
        <v>0</v>
      </c>
      <c r="BE199" s="8"/>
      <c r="BF199" s="17"/>
      <c r="BG199" s="20">
        <f ca="1">Table1[[#This Row],[mortage left]]/Table1[[#This Row],[value of house]]</f>
        <v>0.30438784977434297</v>
      </c>
      <c r="BH199">
        <f t="shared" ca="1" si="68"/>
        <v>1</v>
      </c>
      <c r="BI199" s="8"/>
      <c r="BJ199" s="17"/>
      <c r="BL199" s="7">
        <f ca="1">IF(Table1[Area]="Alberta",Table1[income],0)</f>
        <v>0</v>
      </c>
      <c r="BM199">
        <f ca="1">IF(Table1[Area]="Quebec",Table1[income],0)</f>
        <v>0</v>
      </c>
      <c r="BN199">
        <f ca="1">IF(Table1[[#This Row],[Area]]="BC",Table1[[#This Row],[income]],0)</f>
        <v>0</v>
      </c>
      <c r="BO199">
        <f ca="1">IF(Table1[[#This Row],[Area]]="Northwest Ter",Table1[[#This Row],[income]],0)</f>
        <v>0</v>
      </c>
      <c r="BP199">
        <f ca="1">IF(Table1[[#This Row],[Area]]="Newfounland",Table1[[#This Row],[income]],0)</f>
        <v>0</v>
      </c>
      <c r="BQ199">
        <f ca="1">IF(Table1[[#This Row],[Area]]="Manitoba",Table1[[#This Row],[income]],0)</f>
        <v>0</v>
      </c>
      <c r="BR199">
        <f ca="1">IF(Table1[[#This Row],[Area]]="New bruncwick",Table1[[#This Row],[income]],0)</f>
        <v>0</v>
      </c>
      <c r="BS199">
        <f ca="1">IF(Table1[[#This Row],[Area]]="Nunavut",Table1[[#This Row],[income]],0)</f>
        <v>0</v>
      </c>
      <c r="BT199">
        <f ca="1">IF(Table1[[#This Row],[Area]]="Ontario",Table1[[#This Row],[income]],0)</f>
        <v>0</v>
      </c>
      <c r="BU199">
        <f ca="1">IF(Table1[[#This Row],[Area]]="yukon",Table1[[#This Row],[income]],0)</f>
        <v>0</v>
      </c>
      <c r="BV199">
        <f ca="1">IF(Table1[[#This Row],[Area]]="Prince edward Island",Table1[[#This Row],[income]],0)</f>
        <v>28437</v>
      </c>
      <c r="BW199">
        <f ca="1">IF(Table1[[#This Row],[Area]]="Saskatchewan",Table1[[#This Row],[income]],0)</f>
        <v>0</v>
      </c>
      <c r="BX199" s="8">
        <f ca="1">IF(Table1[[#This Row],[Area]]="Nova scotia",Table1[[#This Row],[income]],0)</f>
        <v>0</v>
      </c>
      <c r="BZ199" s="7">
        <f ca="1">IF(Table1[field of work]="health",Table1[income],0)</f>
        <v>0</v>
      </c>
      <c r="CA199">
        <f ca="1">IF(Table1[field of work]="agriculture",Table1[income],0)</f>
        <v>28437</v>
      </c>
      <c r="CB199">
        <f ca="1">IF(Table1[[#This Row],[field of work]]="teaching",Table1[[#This Row],[income]],0)</f>
        <v>0</v>
      </c>
      <c r="CC199">
        <f ca="1">IF(Table1[[#This Row],[field of work]]="IT",Table1[[#This Row],[income]],0)</f>
        <v>0</v>
      </c>
      <c r="CD199">
        <f ca="1">IF(Table1[[#This Row],[field of work]]="construction",Table1[[#This Row],[income]],0)</f>
        <v>0</v>
      </c>
      <c r="CE199" s="8">
        <f ca="1">IF(Table1[[#This Row],[field of work]]="general work ",Table1[[#This Row],[income]],0)</f>
        <v>0</v>
      </c>
      <c r="CH199" s="7">
        <f t="shared" ca="1" si="69"/>
        <v>1</v>
      </c>
      <c r="CI199" s="8"/>
      <c r="CK199" s="7">
        <f ca="1">IF(Table1[[#This Row],[Net worth of person ($)]]&gt;$CM$3,Table1[[#This Row],[age]],0)</f>
        <v>32</v>
      </c>
      <c r="CL199" s="8"/>
    </row>
    <row r="200" spans="2:90" x14ac:dyDescent="0.3">
      <c r="B200">
        <f t="shared" ref="B200:B263" ca="1" si="78">RANDBETWEEN(1,2)</f>
        <v>2</v>
      </c>
      <c r="C200" t="str">
        <f t="shared" ref="C200:C263" ca="1" si="79">IF(B200=1,"men","women")</f>
        <v>women</v>
      </c>
      <c r="D200">
        <f t="shared" ref="D200:D263" ca="1" si="80">RANDBETWEEN(25,45)</f>
        <v>39</v>
      </c>
      <c r="E200">
        <f t="shared" ref="E200:E263" ca="1" si="81">RANDBETWEEN(1,6)</f>
        <v>2</v>
      </c>
      <c r="F200" t="str">
        <f t="shared" ref="F200:F263" ca="1" si="82">VLOOKUP(E200,$Z$5:$AA$11,2)</f>
        <v>construction</v>
      </c>
      <c r="G200">
        <f t="shared" ref="G200:G263" ca="1" si="83">RANDBETWEEN(1,6)</f>
        <v>4</v>
      </c>
      <c r="H200" t="str">
        <f t="shared" ref="H200:H263" ca="1" si="84">VLOOKUP(G200,$AB$5:$AC$10,2)</f>
        <v>technical</v>
      </c>
      <c r="I200">
        <f t="shared" ref="I200:I263" ca="1" si="85">RANDBETWEEN(0,4)</f>
        <v>3</v>
      </c>
      <c r="J200">
        <f t="shared" ca="1" si="77"/>
        <v>2</v>
      </c>
      <c r="K200">
        <f t="shared" ref="K200:K263" ca="1" si="86">RANDBETWEEN(25000,90000)</f>
        <v>53640</v>
      </c>
      <c r="L200">
        <f t="shared" ref="L200:L263" ca="1" si="87">RANDBETWEEN(1,14)</f>
        <v>11</v>
      </c>
      <c r="M200" t="str">
        <f t="shared" ref="M200:M263" ca="1" si="88">VLOOKUP(L200,$AD$6:$AF$18,2)</f>
        <v>Newfounland</v>
      </c>
      <c r="N200">
        <f t="shared" ca="1" si="70"/>
        <v>214560</v>
      </c>
      <c r="O200">
        <f t="shared" ref="O200:O263" ca="1" si="89">RAND()*N200</f>
        <v>202072.56772035293</v>
      </c>
      <c r="P200">
        <f t="shared" ca="1" si="71"/>
        <v>44396.473227938863</v>
      </c>
      <c r="Q200">
        <f t="shared" ref="Q200:Q263" ca="1" si="90">RANDBETWEEN(0,P200)</f>
        <v>10961</v>
      </c>
      <c r="R200">
        <f t="shared" ca="1" si="72"/>
        <v>42569.476127534683</v>
      </c>
      <c r="S200">
        <f t="shared" ca="1" si="73"/>
        <v>21291.510152311432</v>
      </c>
      <c r="T200">
        <f t="shared" ca="1" si="74"/>
        <v>280247.98338025028</v>
      </c>
      <c r="U200">
        <f t="shared" ca="1" si="75"/>
        <v>255603.0438478876</v>
      </c>
      <c r="V200">
        <f t="shared" ca="1" si="76"/>
        <v>24644.939532362681</v>
      </c>
      <c r="X200" s="3">
        <f ca="1">IF(Table1[[#This Row],[gender]]="men",1,0)</f>
        <v>0</v>
      </c>
      <c r="Y200" s="3">
        <f ca="1">IF(Table1[[#This Row],[gender]]="women",1,0)</f>
        <v>1</v>
      </c>
      <c r="Z200" s="3"/>
      <c r="AA200" s="3"/>
      <c r="AB200" s="3"/>
      <c r="AC200" s="3"/>
      <c r="AD200" s="3"/>
      <c r="AE200" s="3"/>
      <c r="AF200" s="3"/>
      <c r="AG200" s="3"/>
      <c r="AH200" s="3"/>
      <c r="AJ200" s="17"/>
      <c r="AL200" s="7">
        <f ca="1">IF(Table1[[#This Row],[field of work]]="health",1,0)</f>
        <v>0</v>
      </c>
      <c r="AM200">
        <f ca="1">IF(Table1[[#This Row],[field of work]]="general work ",1,0)</f>
        <v>0</v>
      </c>
      <c r="AN200">
        <f ca="1">IF(Table1[[#This Row],[field of work]]="agriculture",1,0)</f>
        <v>0</v>
      </c>
      <c r="AO200">
        <f ca="1">IF(Table1[[#This Row],[field of work]]="teaching",1,0)</f>
        <v>0</v>
      </c>
      <c r="AP200">
        <f ca="1">IF(Table1[[#This Row],[field of work]]="IT",1,0)</f>
        <v>0</v>
      </c>
      <c r="AQ200" s="8">
        <f ca="1">IF(Table1[[#This Row],[field of work]]="construction",1,0)</f>
        <v>1</v>
      </c>
      <c r="AS200" s="7"/>
      <c r="AX200" s="8"/>
      <c r="AZ200" s="7"/>
      <c r="BA200" s="8"/>
      <c r="BB200" s="105">
        <f ca="1">Table1[[#This Row],[Cars Value ]]/Table1[[#This Row],[cars]]</f>
        <v>22198.236613969431</v>
      </c>
      <c r="BC200" s="8"/>
      <c r="BD200" s="7">
        <f ca="1">IF(Table1[Values of debts]&gt;$BE$6,1,0)</f>
        <v>1</v>
      </c>
      <c r="BE200" s="8"/>
      <c r="BF200" s="17"/>
      <c r="BG200" s="20">
        <f ca="1">Table1[[#This Row],[mortage left]]/Table1[[#This Row],[value of house]]</f>
        <v>0.94179981226860987</v>
      </c>
      <c r="BH200">
        <f t="shared" ref="BH200:BH263" ca="1" si="91">IF(BG200&lt;$BI$6,1,0)</f>
        <v>0</v>
      </c>
      <c r="BI200" s="8"/>
      <c r="BJ200" s="17"/>
      <c r="BL200" s="7">
        <f ca="1">IF(Table1[Area]="Alberta",Table1[income],0)</f>
        <v>0</v>
      </c>
      <c r="BM200">
        <f ca="1">IF(Table1[Area]="Quebec",Table1[income],0)</f>
        <v>0</v>
      </c>
      <c r="BN200">
        <f ca="1">IF(Table1[[#This Row],[Area]]="BC",Table1[[#This Row],[income]],0)</f>
        <v>0</v>
      </c>
      <c r="BO200">
        <f ca="1">IF(Table1[[#This Row],[Area]]="Northwest Ter",Table1[[#This Row],[income]],0)</f>
        <v>0</v>
      </c>
      <c r="BP200">
        <f ca="1">IF(Table1[[#This Row],[Area]]="Newfounland",Table1[[#This Row],[income]],0)</f>
        <v>53640</v>
      </c>
      <c r="BQ200">
        <f ca="1">IF(Table1[[#This Row],[Area]]="Manitoba",Table1[[#This Row],[income]],0)</f>
        <v>0</v>
      </c>
      <c r="BR200">
        <f ca="1">IF(Table1[[#This Row],[Area]]="New bruncwick",Table1[[#This Row],[income]],0)</f>
        <v>0</v>
      </c>
      <c r="BS200">
        <f ca="1">IF(Table1[[#This Row],[Area]]="Nunavut",Table1[[#This Row],[income]],0)</f>
        <v>0</v>
      </c>
      <c r="BT200">
        <f ca="1">IF(Table1[[#This Row],[Area]]="Ontario",Table1[[#This Row],[income]],0)</f>
        <v>0</v>
      </c>
      <c r="BU200">
        <f ca="1">IF(Table1[[#This Row],[Area]]="yukon",Table1[[#This Row],[income]],0)</f>
        <v>0</v>
      </c>
      <c r="BV200">
        <f ca="1">IF(Table1[[#This Row],[Area]]="Prince edward Island",Table1[[#This Row],[income]],0)</f>
        <v>0</v>
      </c>
      <c r="BW200">
        <f ca="1">IF(Table1[[#This Row],[Area]]="Saskatchewan",Table1[[#This Row],[income]],0)</f>
        <v>0</v>
      </c>
      <c r="BX200" s="8">
        <f ca="1">IF(Table1[[#This Row],[Area]]="Nova scotia",Table1[[#This Row],[income]],0)</f>
        <v>0</v>
      </c>
      <c r="BZ200" s="7">
        <f ca="1">IF(Table1[field of work]="health",Table1[income],0)</f>
        <v>0</v>
      </c>
      <c r="CA200">
        <f ca="1">IF(Table1[field of work]="agriculture",Table1[income],0)</f>
        <v>0</v>
      </c>
      <c r="CB200">
        <f ca="1">IF(Table1[[#This Row],[field of work]]="teaching",Table1[[#This Row],[income]],0)</f>
        <v>0</v>
      </c>
      <c r="CC200">
        <f ca="1">IF(Table1[[#This Row],[field of work]]="IT",Table1[[#This Row],[income]],0)</f>
        <v>0</v>
      </c>
      <c r="CD200">
        <f ca="1">IF(Table1[[#This Row],[field of work]]="construction",Table1[[#This Row],[income]],0)</f>
        <v>53640</v>
      </c>
      <c r="CE200" s="8">
        <f ca="1">IF(Table1[[#This Row],[field of work]]="general work ",Table1[[#This Row],[income]],0)</f>
        <v>0</v>
      </c>
      <c r="CH200" s="7">
        <f t="shared" ref="CH200:CH263" ca="1" si="92">IF(U200&gt;K200,1,0)</f>
        <v>1</v>
      </c>
      <c r="CI200" s="8"/>
      <c r="CK200" s="7">
        <f ca="1">IF(Table1[[#This Row],[Net worth of person ($)]]&gt;$CM$3,Table1[[#This Row],[age]],0)</f>
        <v>39</v>
      </c>
      <c r="CL200" s="8"/>
    </row>
    <row r="201" spans="2:90" x14ac:dyDescent="0.3">
      <c r="B201">
        <f t="shared" ca="1" si="78"/>
        <v>1</v>
      </c>
      <c r="C201" t="str">
        <f t="shared" ca="1" si="79"/>
        <v>men</v>
      </c>
      <c r="D201">
        <f t="shared" ca="1" si="80"/>
        <v>39</v>
      </c>
      <c r="E201">
        <f t="shared" ca="1" si="81"/>
        <v>5</v>
      </c>
      <c r="F201" t="str">
        <f t="shared" ca="1" si="82"/>
        <v xml:space="preserve">general work </v>
      </c>
      <c r="G201">
        <f t="shared" ca="1" si="83"/>
        <v>6</v>
      </c>
      <c r="H201" t="str">
        <f t="shared" ca="1" si="84"/>
        <v>Other</v>
      </c>
      <c r="I201">
        <f t="shared" ca="1" si="85"/>
        <v>0</v>
      </c>
      <c r="J201">
        <f t="shared" ca="1" si="77"/>
        <v>2</v>
      </c>
      <c r="K201">
        <f t="shared" ca="1" si="86"/>
        <v>35894</v>
      </c>
      <c r="L201">
        <f t="shared" ca="1" si="87"/>
        <v>12</v>
      </c>
      <c r="M201" t="str">
        <f t="shared" ca="1" si="88"/>
        <v>New bruncwick</v>
      </c>
      <c r="N201">
        <f t="shared" ca="1" si="70"/>
        <v>107682</v>
      </c>
      <c r="O201">
        <f t="shared" ca="1" si="89"/>
        <v>30480.605485098873</v>
      </c>
      <c r="P201">
        <f t="shared" ca="1" si="71"/>
        <v>7636.595977218939</v>
      </c>
      <c r="Q201">
        <f t="shared" ca="1" si="90"/>
        <v>3466</v>
      </c>
      <c r="R201">
        <f t="shared" ca="1" si="72"/>
        <v>3634.1523841457147</v>
      </c>
      <c r="S201">
        <f t="shared" ca="1" si="73"/>
        <v>40289.21683384684</v>
      </c>
      <c r="T201">
        <f t="shared" ca="1" si="74"/>
        <v>155607.81281106579</v>
      </c>
      <c r="U201">
        <f t="shared" ca="1" si="75"/>
        <v>37580.75786924459</v>
      </c>
      <c r="V201">
        <f t="shared" ca="1" si="76"/>
        <v>118027.0549418212</v>
      </c>
      <c r="X201" s="3">
        <f ca="1">IF(Table1[[#This Row],[gender]]="men",1,0)</f>
        <v>1</v>
      </c>
      <c r="Y201" s="3">
        <f ca="1">IF(Table1[[#This Row],[gender]]="women",1,0)</f>
        <v>0</v>
      </c>
      <c r="Z201" s="3"/>
      <c r="AA201" s="3"/>
      <c r="AB201" s="3"/>
      <c r="AC201" s="3"/>
      <c r="AD201" s="3"/>
      <c r="AE201" s="3"/>
      <c r="AF201" s="3"/>
      <c r="AG201" s="3"/>
      <c r="AH201" s="3"/>
      <c r="AJ201" s="17"/>
      <c r="AL201" s="7">
        <f ca="1">IF(Table1[[#This Row],[field of work]]="health",1,0)</f>
        <v>0</v>
      </c>
      <c r="AM201">
        <f ca="1">IF(Table1[[#This Row],[field of work]]="general work ",1,0)</f>
        <v>1</v>
      </c>
      <c r="AN201">
        <f ca="1">IF(Table1[[#This Row],[field of work]]="agriculture",1,0)</f>
        <v>0</v>
      </c>
      <c r="AO201">
        <f ca="1">IF(Table1[[#This Row],[field of work]]="teaching",1,0)</f>
        <v>0</v>
      </c>
      <c r="AP201">
        <f ca="1">IF(Table1[[#This Row],[field of work]]="IT",1,0)</f>
        <v>0</v>
      </c>
      <c r="AQ201" s="8">
        <f ca="1">IF(Table1[[#This Row],[field of work]]="construction",1,0)</f>
        <v>0</v>
      </c>
      <c r="AS201" s="7"/>
      <c r="AX201" s="8"/>
      <c r="AZ201" s="7"/>
      <c r="BA201" s="8"/>
      <c r="BB201" s="105">
        <f ca="1">Table1[[#This Row],[Cars Value ]]/Table1[[#This Row],[cars]]</f>
        <v>3818.2979886094695</v>
      </c>
      <c r="BC201" s="8"/>
      <c r="BD201" s="7">
        <f ca="1">IF(Table1[Values of debts]&gt;$BE$6,1,0)</f>
        <v>0</v>
      </c>
      <c r="BE201" s="8"/>
      <c r="BF201" s="17"/>
      <c r="BG201" s="20">
        <f ca="1">Table1[[#This Row],[mortage left]]/Table1[[#This Row],[value of house]]</f>
        <v>0.28306128679908316</v>
      </c>
      <c r="BH201">
        <f t="shared" ca="1" si="91"/>
        <v>1</v>
      </c>
      <c r="BI201" s="8"/>
      <c r="BJ201" s="17"/>
      <c r="BL201" s="7">
        <f ca="1">IF(Table1[Area]="Alberta",Table1[income],0)</f>
        <v>0</v>
      </c>
      <c r="BM201">
        <f ca="1">IF(Table1[Area]="Quebec",Table1[income],0)</f>
        <v>0</v>
      </c>
      <c r="BN201">
        <f ca="1">IF(Table1[[#This Row],[Area]]="BC",Table1[[#This Row],[income]],0)</f>
        <v>0</v>
      </c>
      <c r="BO201">
        <f ca="1">IF(Table1[[#This Row],[Area]]="Northwest Ter",Table1[[#This Row],[income]],0)</f>
        <v>0</v>
      </c>
      <c r="BP201">
        <f ca="1">IF(Table1[[#This Row],[Area]]="Newfounland",Table1[[#This Row],[income]],0)</f>
        <v>0</v>
      </c>
      <c r="BQ201">
        <f ca="1">IF(Table1[[#This Row],[Area]]="Manitoba",Table1[[#This Row],[income]],0)</f>
        <v>0</v>
      </c>
      <c r="BR201">
        <f ca="1">IF(Table1[[#This Row],[Area]]="New bruncwick",Table1[[#This Row],[income]],0)</f>
        <v>35894</v>
      </c>
      <c r="BS201">
        <f ca="1">IF(Table1[[#This Row],[Area]]="Nunavut",Table1[[#This Row],[income]],0)</f>
        <v>0</v>
      </c>
      <c r="BT201">
        <f ca="1">IF(Table1[[#This Row],[Area]]="Ontario",Table1[[#This Row],[income]],0)</f>
        <v>0</v>
      </c>
      <c r="BU201">
        <f ca="1">IF(Table1[[#This Row],[Area]]="yukon",Table1[[#This Row],[income]],0)</f>
        <v>0</v>
      </c>
      <c r="BV201">
        <f ca="1">IF(Table1[[#This Row],[Area]]="Prince edward Island",Table1[[#This Row],[income]],0)</f>
        <v>0</v>
      </c>
      <c r="BW201">
        <f ca="1">IF(Table1[[#This Row],[Area]]="Saskatchewan",Table1[[#This Row],[income]],0)</f>
        <v>0</v>
      </c>
      <c r="BX201" s="8">
        <f ca="1">IF(Table1[[#This Row],[Area]]="Nova scotia",Table1[[#This Row],[income]],0)</f>
        <v>0</v>
      </c>
      <c r="BZ201" s="7">
        <f ca="1">IF(Table1[field of work]="health",Table1[income],0)</f>
        <v>0</v>
      </c>
      <c r="CA201">
        <f ca="1">IF(Table1[field of work]="agriculture",Table1[income],0)</f>
        <v>0</v>
      </c>
      <c r="CB201">
        <f ca="1">IF(Table1[[#This Row],[field of work]]="teaching",Table1[[#This Row],[income]],0)</f>
        <v>0</v>
      </c>
      <c r="CC201">
        <f ca="1">IF(Table1[[#This Row],[field of work]]="IT",Table1[[#This Row],[income]],0)</f>
        <v>0</v>
      </c>
      <c r="CD201">
        <f ca="1">IF(Table1[[#This Row],[field of work]]="construction",Table1[[#This Row],[income]],0)</f>
        <v>0</v>
      </c>
      <c r="CE201" s="8">
        <f ca="1">IF(Table1[[#This Row],[field of work]]="general work ",Table1[[#This Row],[income]],0)</f>
        <v>35894</v>
      </c>
      <c r="CH201" s="7">
        <f t="shared" ca="1" si="92"/>
        <v>1</v>
      </c>
      <c r="CI201" s="8"/>
      <c r="CK201" s="7">
        <f ca="1">IF(Table1[[#This Row],[Net worth of person ($)]]&gt;$CM$3,Table1[[#This Row],[age]],0)</f>
        <v>39</v>
      </c>
      <c r="CL201" s="8"/>
    </row>
    <row r="202" spans="2:90" x14ac:dyDescent="0.3">
      <c r="B202">
        <f t="shared" ca="1" si="78"/>
        <v>2</v>
      </c>
      <c r="C202" t="str">
        <f t="shared" ca="1" si="79"/>
        <v>women</v>
      </c>
      <c r="D202">
        <f t="shared" ca="1" si="80"/>
        <v>40</v>
      </c>
      <c r="E202">
        <f t="shared" ca="1" si="81"/>
        <v>3</v>
      </c>
      <c r="F202" t="str">
        <f t="shared" ca="1" si="82"/>
        <v>teaching</v>
      </c>
      <c r="G202">
        <f t="shared" ca="1" si="83"/>
        <v>4</v>
      </c>
      <c r="H202" t="str">
        <f t="shared" ca="1" si="84"/>
        <v>technical</v>
      </c>
      <c r="I202">
        <f t="shared" ca="1" si="85"/>
        <v>0</v>
      </c>
      <c r="J202">
        <f t="shared" ca="1" si="77"/>
        <v>1</v>
      </c>
      <c r="K202">
        <f t="shared" ca="1" si="86"/>
        <v>44014</v>
      </c>
      <c r="L202">
        <f t="shared" ca="1" si="87"/>
        <v>10</v>
      </c>
      <c r="M202" t="str">
        <f t="shared" ca="1" si="88"/>
        <v>Quebec</v>
      </c>
      <c r="N202">
        <f t="shared" ca="1" si="70"/>
        <v>264084</v>
      </c>
      <c r="O202">
        <f t="shared" ca="1" si="89"/>
        <v>82433.349229868996</v>
      </c>
      <c r="P202">
        <f t="shared" ca="1" si="71"/>
        <v>41290.775066864597</v>
      </c>
      <c r="Q202">
        <f t="shared" ca="1" si="90"/>
        <v>9609</v>
      </c>
      <c r="R202">
        <f t="shared" ca="1" si="72"/>
        <v>46912.348013036077</v>
      </c>
      <c r="S202">
        <f t="shared" ca="1" si="73"/>
        <v>24426.507199522523</v>
      </c>
      <c r="T202">
        <f t="shared" ca="1" si="74"/>
        <v>329801.28226638713</v>
      </c>
      <c r="U202">
        <f t="shared" ca="1" si="75"/>
        <v>138954.69724290507</v>
      </c>
      <c r="V202">
        <f t="shared" ca="1" si="76"/>
        <v>190846.58502348207</v>
      </c>
      <c r="X202" s="3">
        <f ca="1">IF(Table1[[#This Row],[gender]]="men",1,0)</f>
        <v>0</v>
      </c>
      <c r="Y202" s="3">
        <f ca="1">IF(Table1[[#This Row],[gender]]="women",1,0)</f>
        <v>1</v>
      </c>
      <c r="Z202" s="3"/>
      <c r="AA202" s="3"/>
      <c r="AB202" s="3"/>
      <c r="AC202" s="3"/>
      <c r="AD202" s="3"/>
      <c r="AE202" s="3"/>
      <c r="AF202" s="3"/>
      <c r="AG202" s="3"/>
      <c r="AH202" s="3"/>
      <c r="AJ202" s="17"/>
      <c r="AL202" s="7">
        <f ca="1">IF(Table1[[#This Row],[field of work]]="health",1,0)</f>
        <v>0</v>
      </c>
      <c r="AM202">
        <f ca="1">IF(Table1[[#This Row],[field of work]]="general work ",1,0)</f>
        <v>0</v>
      </c>
      <c r="AN202">
        <f ca="1">IF(Table1[[#This Row],[field of work]]="agriculture",1,0)</f>
        <v>0</v>
      </c>
      <c r="AO202">
        <f ca="1">IF(Table1[[#This Row],[field of work]]="teaching",1,0)</f>
        <v>1</v>
      </c>
      <c r="AP202">
        <f ca="1">IF(Table1[[#This Row],[field of work]]="IT",1,0)</f>
        <v>0</v>
      </c>
      <c r="AQ202" s="8">
        <f ca="1">IF(Table1[[#This Row],[field of work]]="construction",1,0)</f>
        <v>0</v>
      </c>
      <c r="AS202" s="7"/>
      <c r="AX202" s="8"/>
      <c r="AZ202" s="7"/>
      <c r="BA202" s="8"/>
      <c r="BB202" s="105">
        <f ca="1">Table1[[#This Row],[Cars Value ]]/Table1[[#This Row],[cars]]</f>
        <v>41290.775066864597</v>
      </c>
      <c r="BC202" s="8"/>
      <c r="BD202" s="7">
        <f ca="1">IF(Table1[Values of debts]&gt;$BE$6,1,0)</f>
        <v>1</v>
      </c>
      <c r="BE202" s="8"/>
      <c r="BF202" s="17"/>
      <c r="BG202" s="20">
        <f ca="1">Table1[[#This Row],[mortage left]]/Table1[[#This Row],[value of house]]</f>
        <v>0.31214821507501023</v>
      </c>
      <c r="BH202">
        <f t="shared" ca="1" si="91"/>
        <v>1</v>
      </c>
      <c r="BI202" s="8"/>
      <c r="BJ202" s="17"/>
      <c r="BL202" s="7">
        <f ca="1">IF(Table1[Area]="Alberta",Table1[income],0)</f>
        <v>0</v>
      </c>
      <c r="BM202">
        <f ca="1">IF(Table1[Area]="Quebec",Table1[income],0)</f>
        <v>44014</v>
      </c>
      <c r="BN202">
        <f ca="1">IF(Table1[[#This Row],[Area]]="BC",Table1[[#This Row],[income]],0)</f>
        <v>0</v>
      </c>
      <c r="BO202">
        <f ca="1">IF(Table1[[#This Row],[Area]]="Northwest Ter",Table1[[#This Row],[income]],0)</f>
        <v>0</v>
      </c>
      <c r="BP202">
        <f ca="1">IF(Table1[[#This Row],[Area]]="Newfounland",Table1[[#This Row],[income]],0)</f>
        <v>0</v>
      </c>
      <c r="BQ202">
        <f ca="1">IF(Table1[[#This Row],[Area]]="Manitoba",Table1[[#This Row],[income]],0)</f>
        <v>0</v>
      </c>
      <c r="BR202">
        <f ca="1">IF(Table1[[#This Row],[Area]]="New bruncwick",Table1[[#This Row],[income]],0)</f>
        <v>0</v>
      </c>
      <c r="BS202">
        <f ca="1">IF(Table1[[#This Row],[Area]]="Nunavut",Table1[[#This Row],[income]],0)</f>
        <v>0</v>
      </c>
      <c r="BT202">
        <f ca="1">IF(Table1[[#This Row],[Area]]="Ontario",Table1[[#This Row],[income]],0)</f>
        <v>0</v>
      </c>
      <c r="BU202">
        <f ca="1">IF(Table1[[#This Row],[Area]]="yukon",Table1[[#This Row],[income]],0)</f>
        <v>0</v>
      </c>
      <c r="BV202">
        <f ca="1">IF(Table1[[#This Row],[Area]]="Prince edward Island",Table1[[#This Row],[income]],0)</f>
        <v>0</v>
      </c>
      <c r="BW202">
        <f ca="1">IF(Table1[[#This Row],[Area]]="Saskatchewan",Table1[[#This Row],[income]],0)</f>
        <v>0</v>
      </c>
      <c r="BX202" s="8">
        <f ca="1">IF(Table1[[#This Row],[Area]]="Nova scotia",Table1[[#This Row],[income]],0)</f>
        <v>0</v>
      </c>
      <c r="BZ202" s="7">
        <f ca="1">IF(Table1[field of work]="health",Table1[income],0)</f>
        <v>0</v>
      </c>
      <c r="CA202">
        <f ca="1">IF(Table1[field of work]="agriculture",Table1[income],0)</f>
        <v>0</v>
      </c>
      <c r="CB202">
        <f ca="1">IF(Table1[[#This Row],[field of work]]="teaching",Table1[[#This Row],[income]],0)</f>
        <v>44014</v>
      </c>
      <c r="CC202">
        <f ca="1">IF(Table1[[#This Row],[field of work]]="IT",Table1[[#This Row],[income]],0)</f>
        <v>0</v>
      </c>
      <c r="CD202">
        <f ca="1">IF(Table1[[#This Row],[field of work]]="construction",Table1[[#This Row],[income]],0)</f>
        <v>0</v>
      </c>
      <c r="CE202" s="8">
        <f ca="1">IF(Table1[[#This Row],[field of work]]="general work ",Table1[[#This Row],[income]],0)</f>
        <v>0</v>
      </c>
      <c r="CH202" s="7">
        <f t="shared" ca="1" si="92"/>
        <v>1</v>
      </c>
      <c r="CI202" s="8"/>
      <c r="CK202" s="7">
        <f ca="1">IF(Table1[[#This Row],[Net worth of person ($)]]&gt;$CM$3,Table1[[#This Row],[age]],0)</f>
        <v>40</v>
      </c>
      <c r="CL202" s="8"/>
    </row>
    <row r="203" spans="2:90" x14ac:dyDescent="0.3">
      <c r="B203">
        <f t="shared" ca="1" si="78"/>
        <v>2</v>
      </c>
      <c r="C203" t="str">
        <f t="shared" ca="1" si="79"/>
        <v>women</v>
      </c>
      <c r="D203">
        <f t="shared" ca="1" si="80"/>
        <v>35</v>
      </c>
      <c r="E203">
        <f t="shared" ca="1" si="81"/>
        <v>3</v>
      </c>
      <c r="F203" t="str">
        <f t="shared" ca="1" si="82"/>
        <v>teaching</v>
      </c>
      <c r="G203">
        <f t="shared" ca="1" si="83"/>
        <v>5</v>
      </c>
      <c r="H203" t="str">
        <f t="shared" ca="1" si="84"/>
        <v>Other</v>
      </c>
      <c r="I203">
        <f t="shared" ca="1" si="85"/>
        <v>2</v>
      </c>
      <c r="J203">
        <f t="shared" ca="1" si="77"/>
        <v>1</v>
      </c>
      <c r="K203">
        <f t="shared" ca="1" si="86"/>
        <v>51042</v>
      </c>
      <c r="L203">
        <f t="shared" ca="1" si="87"/>
        <v>11</v>
      </c>
      <c r="M203" t="str">
        <f t="shared" ca="1" si="88"/>
        <v>Newfounland</v>
      </c>
      <c r="N203">
        <f t="shared" ca="1" si="70"/>
        <v>204168</v>
      </c>
      <c r="O203">
        <f t="shared" ca="1" si="89"/>
        <v>114290.83897666536</v>
      </c>
      <c r="P203">
        <f t="shared" ca="1" si="71"/>
        <v>32993.947361952603</v>
      </c>
      <c r="Q203">
        <f t="shared" ca="1" si="90"/>
        <v>23403</v>
      </c>
      <c r="R203">
        <f t="shared" ca="1" si="72"/>
        <v>77196.7980650557</v>
      </c>
      <c r="S203">
        <f t="shared" ca="1" si="73"/>
        <v>1795.1400936577052</v>
      </c>
      <c r="T203">
        <f t="shared" ca="1" si="74"/>
        <v>238957.08745561031</v>
      </c>
      <c r="U203">
        <f t="shared" ca="1" si="75"/>
        <v>214890.63704172103</v>
      </c>
      <c r="V203">
        <f t="shared" ca="1" si="76"/>
        <v>24066.450413889281</v>
      </c>
      <c r="X203" s="3">
        <f ca="1">IF(Table1[[#This Row],[gender]]="men",1,0)</f>
        <v>0</v>
      </c>
      <c r="Y203" s="3">
        <f ca="1">IF(Table1[[#This Row],[gender]]="women",1,0)</f>
        <v>1</v>
      </c>
      <c r="Z203" s="3"/>
      <c r="AA203" s="3"/>
      <c r="AB203" s="3"/>
      <c r="AC203" s="3"/>
      <c r="AD203" s="3"/>
      <c r="AE203" s="3"/>
      <c r="AF203" s="3"/>
      <c r="AG203" s="3"/>
      <c r="AH203" s="3"/>
      <c r="AJ203" s="17"/>
      <c r="AL203" s="7">
        <f ca="1">IF(Table1[[#This Row],[field of work]]="health",1,0)</f>
        <v>0</v>
      </c>
      <c r="AM203">
        <f ca="1">IF(Table1[[#This Row],[field of work]]="general work ",1,0)</f>
        <v>0</v>
      </c>
      <c r="AN203">
        <f ca="1">IF(Table1[[#This Row],[field of work]]="agriculture",1,0)</f>
        <v>0</v>
      </c>
      <c r="AO203">
        <f ca="1">IF(Table1[[#This Row],[field of work]]="teaching",1,0)</f>
        <v>1</v>
      </c>
      <c r="AP203">
        <f ca="1">IF(Table1[[#This Row],[field of work]]="IT",1,0)</f>
        <v>0</v>
      </c>
      <c r="AQ203" s="8">
        <f ca="1">IF(Table1[[#This Row],[field of work]]="construction",1,0)</f>
        <v>0</v>
      </c>
      <c r="AS203" s="7"/>
      <c r="AX203" s="8"/>
      <c r="AZ203" s="7"/>
      <c r="BA203" s="8"/>
      <c r="BB203" s="105">
        <f ca="1">Table1[[#This Row],[Cars Value ]]/Table1[[#This Row],[cars]]</f>
        <v>32993.947361952603</v>
      </c>
      <c r="BC203" s="8"/>
      <c r="BD203" s="7">
        <f ca="1">IF(Table1[Values of debts]&gt;$BE$6,1,0)</f>
        <v>1</v>
      </c>
      <c r="BE203" s="8"/>
      <c r="BF203" s="17"/>
      <c r="BG203" s="20">
        <f ca="1">Table1[[#This Row],[mortage left]]/Table1[[#This Row],[value of house]]</f>
        <v>0.55978820861577405</v>
      </c>
      <c r="BH203">
        <f t="shared" ca="1" si="91"/>
        <v>0</v>
      </c>
      <c r="BI203" s="8"/>
      <c r="BJ203" s="17"/>
      <c r="BL203" s="7">
        <f ca="1">IF(Table1[Area]="Alberta",Table1[income],0)</f>
        <v>0</v>
      </c>
      <c r="BM203">
        <f ca="1">IF(Table1[Area]="Quebec",Table1[income],0)</f>
        <v>0</v>
      </c>
      <c r="BN203">
        <f ca="1">IF(Table1[[#This Row],[Area]]="BC",Table1[[#This Row],[income]],0)</f>
        <v>0</v>
      </c>
      <c r="BO203">
        <f ca="1">IF(Table1[[#This Row],[Area]]="Northwest Ter",Table1[[#This Row],[income]],0)</f>
        <v>0</v>
      </c>
      <c r="BP203">
        <f ca="1">IF(Table1[[#This Row],[Area]]="Newfounland",Table1[[#This Row],[income]],0)</f>
        <v>51042</v>
      </c>
      <c r="BQ203">
        <f ca="1">IF(Table1[[#This Row],[Area]]="Manitoba",Table1[[#This Row],[income]],0)</f>
        <v>0</v>
      </c>
      <c r="BR203">
        <f ca="1">IF(Table1[[#This Row],[Area]]="New bruncwick",Table1[[#This Row],[income]],0)</f>
        <v>0</v>
      </c>
      <c r="BS203">
        <f ca="1">IF(Table1[[#This Row],[Area]]="Nunavut",Table1[[#This Row],[income]],0)</f>
        <v>0</v>
      </c>
      <c r="BT203">
        <f ca="1">IF(Table1[[#This Row],[Area]]="Ontario",Table1[[#This Row],[income]],0)</f>
        <v>0</v>
      </c>
      <c r="BU203">
        <f ca="1">IF(Table1[[#This Row],[Area]]="yukon",Table1[[#This Row],[income]],0)</f>
        <v>0</v>
      </c>
      <c r="BV203">
        <f ca="1">IF(Table1[[#This Row],[Area]]="Prince edward Island",Table1[[#This Row],[income]],0)</f>
        <v>0</v>
      </c>
      <c r="BW203">
        <f ca="1">IF(Table1[[#This Row],[Area]]="Saskatchewan",Table1[[#This Row],[income]],0)</f>
        <v>0</v>
      </c>
      <c r="BX203" s="8">
        <f ca="1">IF(Table1[[#This Row],[Area]]="Nova scotia",Table1[[#This Row],[income]],0)</f>
        <v>0</v>
      </c>
      <c r="BZ203" s="7">
        <f ca="1">IF(Table1[field of work]="health",Table1[income],0)</f>
        <v>0</v>
      </c>
      <c r="CA203">
        <f ca="1">IF(Table1[field of work]="agriculture",Table1[income],0)</f>
        <v>0</v>
      </c>
      <c r="CB203">
        <f ca="1">IF(Table1[[#This Row],[field of work]]="teaching",Table1[[#This Row],[income]],0)</f>
        <v>51042</v>
      </c>
      <c r="CC203">
        <f ca="1">IF(Table1[[#This Row],[field of work]]="IT",Table1[[#This Row],[income]],0)</f>
        <v>0</v>
      </c>
      <c r="CD203">
        <f ca="1">IF(Table1[[#This Row],[field of work]]="construction",Table1[[#This Row],[income]],0)</f>
        <v>0</v>
      </c>
      <c r="CE203" s="8">
        <f ca="1">IF(Table1[[#This Row],[field of work]]="general work ",Table1[[#This Row],[income]],0)</f>
        <v>0</v>
      </c>
      <c r="CH203" s="7">
        <f t="shared" ca="1" si="92"/>
        <v>1</v>
      </c>
      <c r="CI203" s="8"/>
      <c r="CK203" s="7">
        <f ca="1">IF(Table1[[#This Row],[Net worth of person ($)]]&gt;$CM$3,Table1[[#This Row],[age]],0)</f>
        <v>35</v>
      </c>
      <c r="CL203" s="8"/>
    </row>
    <row r="204" spans="2:90" x14ac:dyDescent="0.3">
      <c r="B204">
        <f t="shared" ca="1" si="78"/>
        <v>1</v>
      </c>
      <c r="C204" t="str">
        <f t="shared" ca="1" si="79"/>
        <v>men</v>
      </c>
      <c r="D204">
        <f t="shared" ca="1" si="80"/>
        <v>26</v>
      </c>
      <c r="E204">
        <f t="shared" ca="1" si="81"/>
        <v>5</v>
      </c>
      <c r="F204" t="str">
        <f t="shared" ca="1" si="82"/>
        <v xml:space="preserve">general work </v>
      </c>
      <c r="G204">
        <f t="shared" ca="1" si="83"/>
        <v>1</v>
      </c>
      <c r="H204" t="str">
        <f t="shared" ca="1" si="84"/>
        <v>highschool</v>
      </c>
      <c r="I204">
        <f t="shared" ca="1" si="85"/>
        <v>1</v>
      </c>
      <c r="J204">
        <f t="shared" ca="1" si="77"/>
        <v>2</v>
      </c>
      <c r="K204">
        <f t="shared" ca="1" si="86"/>
        <v>43063</v>
      </c>
      <c r="L204">
        <f t="shared" ca="1" si="87"/>
        <v>4</v>
      </c>
      <c r="M204" t="str">
        <f t="shared" ca="1" si="88"/>
        <v>Alberta</v>
      </c>
      <c r="N204">
        <f t="shared" ca="1" si="70"/>
        <v>129189</v>
      </c>
      <c r="O204">
        <f t="shared" ca="1" si="89"/>
        <v>98082.928266585848</v>
      </c>
      <c r="P204">
        <f t="shared" ca="1" si="71"/>
        <v>56106.576401741644</v>
      </c>
      <c r="Q204">
        <f t="shared" ca="1" si="90"/>
        <v>39709</v>
      </c>
      <c r="R204">
        <f t="shared" ca="1" si="72"/>
        <v>36579.612001607427</v>
      </c>
      <c r="S204">
        <f t="shared" ca="1" si="73"/>
        <v>40580.07338571061</v>
      </c>
      <c r="T204">
        <f t="shared" ca="1" si="74"/>
        <v>225875.64978745225</v>
      </c>
      <c r="U204">
        <f t="shared" ca="1" si="75"/>
        <v>174371.54026819329</v>
      </c>
      <c r="V204">
        <f t="shared" ca="1" si="76"/>
        <v>51504.109519258956</v>
      </c>
      <c r="X204" s="3">
        <f ca="1">IF(Table1[[#This Row],[gender]]="men",1,0)</f>
        <v>1</v>
      </c>
      <c r="Y204" s="3">
        <f ca="1">IF(Table1[[#This Row],[gender]]="women",1,0)</f>
        <v>0</v>
      </c>
      <c r="Z204" s="3"/>
      <c r="AA204" s="3"/>
      <c r="AB204" s="3"/>
      <c r="AC204" s="3"/>
      <c r="AD204" s="3"/>
      <c r="AE204" s="3"/>
      <c r="AF204" s="3"/>
      <c r="AG204" s="3"/>
      <c r="AH204" s="3"/>
      <c r="AJ204" s="17"/>
      <c r="AL204" s="7">
        <f ca="1">IF(Table1[[#This Row],[field of work]]="health",1,0)</f>
        <v>0</v>
      </c>
      <c r="AM204">
        <f ca="1">IF(Table1[[#This Row],[field of work]]="general work ",1,0)</f>
        <v>1</v>
      </c>
      <c r="AN204">
        <f ca="1">IF(Table1[[#This Row],[field of work]]="agriculture",1,0)</f>
        <v>0</v>
      </c>
      <c r="AO204">
        <f ca="1">IF(Table1[[#This Row],[field of work]]="teaching",1,0)</f>
        <v>0</v>
      </c>
      <c r="AP204">
        <f ca="1">IF(Table1[[#This Row],[field of work]]="IT",1,0)</f>
        <v>0</v>
      </c>
      <c r="AQ204" s="8">
        <f ca="1">IF(Table1[[#This Row],[field of work]]="construction",1,0)</f>
        <v>0</v>
      </c>
      <c r="AS204" s="7"/>
      <c r="AX204" s="8"/>
      <c r="AZ204" s="7"/>
      <c r="BA204" s="8"/>
      <c r="BB204" s="105">
        <f ca="1">Table1[[#This Row],[Cars Value ]]/Table1[[#This Row],[cars]]</f>
        <v>28053.288200870822</v>
      </c>
      <c r="BC204" s="8"/>
      <c r="BD204" s="7">
        <f ca="1">IF(Table1[Values of debts]&gt;$BE$6,1,0)</f>
        <v>1</v>
      </c>
      <c r="BE204" s="8"/>
      <c r="BF204" s="17"/>
      <c r="BG204" s="20">
        <f ca="1">Table1[[#This Row],[mortage left]]/Table1[[#This Row],[value of house]]</f>
        <v>0.75922043104742543</v>
      </c>
      <c r="BH204">
        <f t="shared" ca="1" si="91"/>
        <v>0</v>
      </c>
      <c r="BI204" s="8"/>
      <c r="BJ204" s="17"/>
      <c r="BL204" s="7">
        <f ca="1">IF(Table1[Area]="Alberta",Table1[income],0)</f>
        <v>43063</v>
      </c>
      <c r="BM204">
        <f ca="1">IF(Table1[Area]="Quebec",Table1[income],0)</f>
        <v>0</v>
      </c>
      <c r="BN204">
        <f ca="1">IF(Table1[[#This Row],[Area]]="BC",Table1[[#This Row],[income]],0)</f>
        <v>0</v>
      </c>
      <c r="BO204">
        <f ca="1">IF(Table1[[#This Row],[Area]]="Northwest Ter",Table1[[#This Row],[income]],0)</f>
        <v>0</v>
      </c>
      <c r="BP204">
        <f ca="1">IF(Table1[[#This Row],[Area]]="Newfounland",Table1[[#This Row],[income]],0)</f>
        <v>0</v>
      </c>
      <c r="BQ204">
        <f ca="1">IF(Table1[[#This Row],[Area]]="Manitoba",Table1[[#This Row],[income]],0)</f>
        <v>0</v>
      </c>
      <c r="BR204">
        <f ca="1">IF(Table1[[#This Row],[Area]]="New bruncwick",Table1[[#This Row],[income]],0)</f>
        <v>0</v>
      </c>
      <c r="BS204">
        <f ca="1">IF(Table1[[#This Row],[Area]]="Nunavut",Table1[[#This Row],[income]],0)</f>
        <v>0</v>
      </c>
      <c r="BT204">
        <f ca="1">IF(Table1[[#This Row],[Area]]="Ontario",Table1[[#This Row],[income]],0)</f>
        <v>0</v>
      </c>
      <c r="BU204">
        <f ca="1">IF(Table1[[#This Row],[Area]]="yukon",Table1[[#This Row],[income]],0)</f>
        <v>0</v>
      </c>
      <c r="BV204">
        <f ca="1">IF(Table1[[#This Row],[Area]]="Prince edward Island",Table1[[#This Row],[income]],0)</f>
        <v>0</v>
      </c>
      <c r="BW204">
        <f ca="1">IF(Table1[[#This Row],[Area]]="Saskatchewan",Table1[[#This Row],[income]],0)</f>
        <v>0</v>
      </c>
      <c r="BX204" s="8">
        <f ca="1">IF(Table1[[#This Row],[Area]]="Nova scotia",Table1[[#This Row],[income]],0)</f>
        <v>0</v>
      </c>
      <c r="BZ204" s="7">
        <f ca="1">IF(Table1[field of work]="health",Table1[income],0)</f>
        <v>0</v>
      </c>
      <c r="CA204">
        <f ca="1">IF(Table1[field of work]="agriculture",Table1[income],0)</f>
        <v>0</v>
      </c>
      <c r="CB204">
        <f ca="1">IF(Table1[[#This Row],[field of work]]="teaching",Table1[[#This Row],[income]],0)</f>
        <v>0</v>
      </c>
      <c r="CC204">
        <f ca="1">IF(Table1[[#This Row],[field of work]]="IT",Table1[[#This Row],[income]],0)</f>
        <v>0</v>
      </c>
      <c r="CD204">
        <f ca="1">IF(Table1[[#This Row],[field of work]]="construction",Table1[[#This Row],[income]],0)</f>
        <v>0</v>
      </c>
      <c r="CE204" s="8">
        <f ca="1">IF(Table1[[#This Row],[field of work]]="general work ",Table1[[#This Row],[income]],0)</f>
        <v>43063</v>
      </c>
      <c r="CH204" s="7">
        <f t="shared" ca="1" si="92"/>
        <v>1</v>
      </c>
      <c r="CI204" s="8"/>
      <c r="CK204" s="7">
        <f ca="1">IF(Table1[[#This Row],[Net worth of person ($)]]&gt;$CM$3,Table1[[#This Row],[age]],0)</f>
        <v>26</v>
      </c>
      <c r="CL204" s="8"/>
    </row>
    <row r="205" spans="2:90" x14ac:dyDescent="0.3">
      <c r="B205">
        <f t="shared" ca="1" si="78"/>
        <v>1</v>
      </c>
      <c r="C205" t="str">
        <f t="shared" ca="1" si="79"/>
        <v>men</v>
      </c>
      <c r="D205">
        <f t="shared" ca="1" si="80"/>
        <v>26</v>
      </c>
      <c r="E205">
        <f t="shared" ca="1" si="81"/>
        <v>4</v>
      </c>
      <c r="F205" t="str">
        <f t="shared" ca="1" si="82"/>
        <v>IT</v>
      </c>
      <c r="G205">
        <f t="shared" ca="1" si="83"/>
        <v>6</v>
      </c>
      <c r="H205" t="str">
        <f t="shared" ca="1" si="84"/>
        <v>Other</v>
      </c>
      <c r="I205">
        <f t="shared" ca="1" si="85"/>
        <v>0</v>
      </c>
      <c r="J205">
        <f t="shared" ca="1" si="77"/>
        <v>1</v>
      </c>
      <c r="K205">
        <f t="shared" ca="1" si="86"/>
        <v>64088</v>
      </c>
      <c r="L205">
        <f t="shared" ca="1" si="87"/>
        <v>5</v>
      </c>
      <c r="M205" t="str">
        <f t="shared" ca="1" si="88"/>
        <v>Nunavut</v>
      </c>
      <c r="N205">
        <f t="shared" ca="1" si="70"/>
        <v>384528</v>
      </c>
      <c r="O205">
        <f t="shared" ca="1" si="89"/>
        <v>250960.86249006397</v>
      </c>
      <c r="P205">
        <f t="shared" ca="1" si="71"/>
        <v>19362.30394263468</v>
      </c>
      <c r="Q205">
        <f t="shared" ca="1" si="90"/>
        <v>15099</v>
      </c>
      <c r="R205">
        <f t="shared" ca="1" si="72"/>
        <v>47337.03290341689</v>
      </c>
      <c r="S205">
        <f t="shared" ca="1" si="73"/>
        <v>55878.226235896189</v>
      </c>
      <c r="T205">
        <f t="shared" ca="1" si="74"/>
        <v>459768.53017853084</v>
      </c>
      <c r="U205">
        <f t="shared" ca="1" si="75"/>
        <v>313396.8953934809</v>
      </c>
      <c r="V205">
        <f t="shared" ca="1" si="76"/>
        <v>146371.63478504994</v>
      </c>
      <c r="X205" s="3">
        <f ca="1">IF(Table1[[#This Row],[gender]]="men",1,0)</f>
        <v>1</v>
      </c>
      <c r="Y205" s="3">
        <f ca="1">IF(Table1[[#This Row],[gender]]="women",1,0)</f>
        <v>0</v>
      </c>
      <c r="Z205" s="3"/>
      <c r="AA205" s="3"/>
      <c r="AB205" s="3"/>
      <c r="AC205" s="3"/>
      <c r="AD205" s="3"/>
      <c r="AE205" s="3"/>
      <c r="AF205" s="3"/>
      <c r="AG205" s="3"/>
      <c r="AH205" s="3"/>
      <c r="AJ205" s="17"/>
      <c r="AL205" s="7">
        <f ca="1">IF(Table1[[#This Row],[field of work]]="health",1,0)</f>
        <v>0</v>
      </c>
      <c r="AM205">
        <f ca="1">IF(Table1[[#This Row],[field of work]]="general work ",1,0)</f>
        <v>0</v>
      </c>
      <c r="AN205">
        <f ca="1">IF(Table1[[#This Row],[field of work]]="agriculture",1,0)</f>
        <v>0</v>
      </c>
      <c r="AO205">
        <f ca="1">IF(Table1[[#This Row],[field of work]]="teaching",1,0)</f>
        <v>0</v>
      </c>
      <c r="AP205">
        <f ca="1">IF(Table1[[#This Row],[field of work]]="IT",1,0)</f>
        <v>1</v>
      </c>
      <c r="AQ205" s="8">
        <f ca="1">IF(Table1[[#This Row],[field of work]]="construction",1,0)</f>
        <v>0</v>
      </c>
      <c r="AS205" s="7"/>
      <c r="AX205" s="8"/>
      <c r="AZ205" s="7"/>
      <c r="BA205" s="8"/>
      <c r="BB205" s="105">
        <f ca="1">Table1[[#This Row],[Cars Value ]]/Table1[[#This Row],[cars]]</f>
        <v>19362.30394263468</v>
      </c>
      <c r="BC205" s="8"/>
      <c r="BD205" s="7">
        <f ca="1">IF(Table1[Values of debts]&gt;$BE$6,1,0)</f>
        <v>1</v>
      </c>
      <c r="BE205" s="8"/>
      <c r="BF205" s="17"/>
      <c r="BG205" s="20">
        <f ca="1">Table1[[#This Row],[mortage left]]/Table1[[#This Row],[value of house]]</f>
        <v>0.6526465237643656</v>
      </c>
      <c r="BH205">
        <f t="shared" ca="1" si="91"/>
        <v>0</v>
      </c>
      <c r="BI205" s="8"/>
      <c r="BJ205" s="17"/>
      <c r="BL205" s="7">
        <f ca="1">IF(Table1[Area]="Alberta",Table1[income],0)</f>
        <v>0</v>
      </c>
      <c r="BM205">
        <f ca="1">IF(Table1[Area]="Quebec",Table1[income],0)</f>
        <v>0</v>
      </c>
      <c r="BN205">
        <f ca="1">IF(Table1[[#This Row],[Area]]="BC",Table1[[#This Row],[income]],0)</f>
        <v>0</v>
      </c>
      <c r="BO205">
        <f ca="1">IF(Table1[[#This Row],[Area]]="Northwest Ter",Table1[[#This Row],[income]],0)</f>
        <v>0</v>
      </c>
      <c r="BP205">
        <f ca="1">IF(Table1[[#This Row],[Area]]="Newfounland",Table1[[#This Row],[income]],0)</f>
        <v>0</v>
      </c>
      <c r="BQ205">
        <f ca="1">IF(Table1[[#This Row],[Area]]="Manitoba",Table1[[#This Row],[income]],0)</f>
        <v>0</v>
      </c>
      <c r="BR205">
        <f ca="1">IF(Table1[[#This Row],[Area]]="New bruncwick",Table1[[#This Row],[income]],0)</f>
        <v>0</v>
      </c>
      <c r="BS205">
        <f ca="1">IF(Table1[[#This Row],[Area]]="Nunavut",Table1[[#This Row],[income]],0)</f>
        <v>64088</v>
      </c>
      <c r="BT205">
        <f ca="1">IF(Table1[[#This Row],[Area]]="Ontario",Table1[[#This Row],[income]],0)</f>
        <v>0</v>
      </c>
      <c r="BU205">
        <f ca="1">IF(Table1[[#This Row],[Area]]="yukon",Table1[[#This Row],[income]],0)</f>
        <v>0</v>
      </c>
      <c r="BV205">
        <f ca="1">IF(Table1[[#This Row],[Area]]="Prince edward Island",Table1[[#This Row],[income]],0)</f>
        <v>0</v>
      </c>
      <c r="BW205">
        <f ca="1">IF(Table1[[#This Row],[Area]]="Saskatchewan",Table1[[#This Row],[income]],0)</f>
        <v>0</v>
      </c>
      <c r="BX205" s="8">
        <f ca="1">IF(Table1[[#This Row],[Area]]="Nova scotia",Table1[[#This Row],[income]],0)</f>
        <v>0</v>
      </c>
      <c r="BZ205" s="7">
        <f ca="1">IF(Table1[field of work]="health",Table1[income],0)</f>
        <v>0</v>
      </c>
      <c r="CA205">
        <f ca="1">IF(Table1[field of work]="agriculture",Table1[income],0)</f>
        <v>0</v>
      </c>
      <c r="CB205">
        <f ca="1">IF(Table1[[#This Row],[field of work]]="teaching",Table1[[#This Row],[income]],0)</f>
        <v>0</v>
      </c>
      <c r="CC205">
        <f ca="1">IF(Table1[[#This Row],[field of work]]="IT",Table1[[#This Row],[income]],0)</f>
        <v>64088</v>
      </c>
      <c r="CD205">
        <f ca="1">IF(Table1[[#This Row],[field of work]]="construction",Table1[[#This Row],[income]],0)</f>
        <v>0</v>
      </c>
      <c r="CE205" s="8">
        <f ca="1">IF(Table1[[#This Row],[field of work]]="general work ",Table1[[#This Row],[income]],0)</f>
        <v>0</v>
      </c>
      <c r="CH205" s="7">
        <f t="shared" ca="1" si="92"/>
        <v>1</v>
      </c>
      <c r="CI205" s="8"/>
      <c r="CK205" s="7">
        <f ca="1">IF(Table1[[#This Row],[Net worth of person ($)]]&gt;$CM$3,Table1[[#This Row],[age]],0)</f>
        <v>26</v>
      </c>
      <c r="CL205" s="8"/>
    </row>
    <row r="206" spans="2:90" x14ac:dyDescent="0.3">
      <c r="B206">
        <f t="shared" ca="1" si="78"/>
        <v>1</v>
      </c>
      <c r="C206" t="str">
        <f t="shared" ca="1" si="79"/>
        <v>men</v>
      </c>
      <c r="D206">
        <f t="shared" ca="1" si="80"/>
        <v>26</v>
      </c>
      <c r="E206">
        <f t="shared" ca="1" si="81"/>
        <v>3</v>
      </c>
      <c r="F206" t="str">
        <f t="shared" ca="1" si="82"/>
        <v>teaching</v>
      </c>
      <c r="G206">
        <f t="shared" ca="1" si="83"/>
        <v>3</v>
      </c>
      <c r="H206" t="str">
        <f t="shared" ca="1" si="84"/>
        <v>University</v>
      </c>
      <c r="I206">
        <f t="shared" ca="1" si="85"/>
        <v>4</v>
      </c>
      <c r="J206">
        <f t="shared" ca="1" si="77"/>
        <v>1</v>
      </c>
      <c r="K206">
        <f t="shared" ca="1" si="86"/>
        <v>53680</v>
      </c>
      <c r="L206">
        <f t="shared" ca="1" si="87"/>
        <v>1</v>
      </c>
      <c r="M206" t="str">
        <f t="shared" ca="1" si="88"/>
        <v>yukon</v>
      </c>
      <c r="N206">
        <f t="shared" ca="1" si="70"/>
        <v>214720</v>
      </c>
      <c r="O206">
        <f t="shared" ca="1" si="89"/>
        <v>197674.88255545637</v>
      </c>
      <c r="P206">
        <f t="shared" ca="1" si="71"/>
        <v>1030.270013271986</v>
      </c>
      <c r="Q206">
        <f t="shared" ca="1" si="90"/>
        <v>893</v>
      </c>
      <c r="R206">
        <f t="shared" ca="1" si="72"/>
        <v>101895.17102073625</v>
      </c>
      <c r="S206">
        <f t="shared" ca="1" si="73"/>
        <v>12627.962742398948</v>
      </c>
      <c r="T206">
        <f t="shared" ca="1" si="74"/>
        <v>228378.23275567094</v>
      </c>
      <c r="U206">
        <f t="shared" ca="1" si="75"/>
        <v>300463.05357619259</v>
      </c>
      <c r="V206">
        <f t="shared" ca="1" si="76"/>
        <v>-72084.820820521651</v>
      </c>
      <c r="X206" s="3">
        <f ca="1">IF(Table1[[#This Row],[gender]]="men",1,0)</f>
        <v>1</v>
      </c>
      <c r="Y206" s="3">
        <f ca="1">IF(Table1[[#This Row],[gender]]="women",1,0)</f>
        <v>0</v>
      </c>
      <c r="Z206" s="3"/>
      <c r="AA206" s="3"/>
      <c r="AB206" s="3"/>
      <c r="AC206" s="3"/>
      <c r="AD206" s="3"/>
      <c r="AE206" s="3"/>
      <c r="AF206" s="3"/>
      <c r="AG206" s="3"/>
      <c r="AH206" s="3"/>
      <c r="AJ206" s="17"/>
      <c r="AL206" s="7">
        <f ca="1">IF(Table1[[#This Row],[field of work]]="health",1,0)</f>
        <v>0</v>
      </c>
      <c r="AM206">
        <f ca="1">IF(Table1[[#This Row],[field of work]]="general work ",1,0)</f>
        <v>0</v>
      </c>
      <c r="AN206">
        <f ca="1">IF(Table1[[#This Row],[field of work]]="agriculture",1,0)</f>
        <v>0</v>
      </c>
      <c r="AO206">
        <f ca="1">IF(Table1[[#This Row],[field of work]]="teaching",1,0)</f>
        <v>1</v>
      </c>
      <c r="AP206">
        <f ca="1">IF(Table1[[#This Row],[field of work]]="IT",1,0)</f>
        <v>0</v>
      </c>
      <c r="AQ206" s="8">
        <f ca="1">IF(Table1[[#This Row],[field of work]]="construction",1,0)</f>
        <v>0</v>
      </c>
      <c r="AS206" s="7"/>
      <c r="AX206" s="8"/>
      <c r="AZ206" s="7"/>
      <c r="BA206" s="8"/>
      <c r="BB206" s="105">
        <f ca="1">Table1[[#This Row],[Cars Value ]]/Table1[[#This Row],[cars]]</f>
        <v>1030.270013271986</v>
      </c>
      <c r="BC206" s="8"/>
      <c r="BD206" s="7">
        <f ca="1">IF(Table1[Values of debts]&gt;$BE$6,1,0)</f>
        <v>1</v>
      </c>
      <c r="BE206" s="8"/>
      <c r="BF206" s="17"/>
      <c r="BG206" s="20">
        <f ca="1">Table1[[#This Row],[mortage left]]/Table1[[#This Row],[value of house]]</f>
        <v>0.92061700146915226</v>
      </c>
      <c r="BH206">
        <f t="shared" ca="1" si="91"/>
        <v>0</v>
      </c>
      <c r="BI206" s="8"/>
      <c r="BJ206" s="17"/>
      <c r="BL206" s="7">
        <f ca="1">IF(Table1[Area]="Alberta",Table1[income],0)</f>
        <v>0</v>
      </c>
      <c r="BM206">
        <f ca="1">IF(Table1[Area]="Quebec",Table1[income],0)</f>
        <v>0</v>
      </c>
      <c r="BN206">
        <f ca="1">IF(Table1[[#This Row],[Area]]="BC",Table1[[#This Row],[income]],0)</f>
        <v>0</v>
      </c>
      <c r="BO206">
        <f ca="1">IF(Table1[[#This Row],[Area]]="Northwest Ter",Table1[[#This Row],[income]],0)</f>
        <v>0</v>
      </c>
      <c r="BP206">
        <f ca="1">IF(Table1[[#This Row],[Area]]="Newfounland",Table1[[#This Row],[income]],0)</f>
        <v>0</v>
      </c>
      <c r="BQ206">
        <f ca="1">IF(Table1[[#This Row],[Area]]="Manitoba",Table1[[#This Row],[income]],0)</f>
        <v>0</v>
      </c>
      <c r="BR206">
        <f ca="1">IF(Table1[[#This Row],[Area]]="New bruncwick",Table1[[#This Row],[income]],0)</f>
        <v>0</v>
      </c>
      <c r="BS206">
        <f ca="1">IF(Table1[[#This Row],[Area]]="Nunavut",Table1[[#This Row],[income]],0)</f>
        <v>0</v>
      </c>
      <c r="BT206">
        <f ca="1">IF(Table1[[#This Row],[Area]]="Ontario",Table1[[#This Row],[income]],0)</f>
        <v>0</v>
      </c>
      <c r="BU206">
        <f ca="1">IF(Table1[[#This Row],[Area]]="yukon",Table1[[#This Row],[income]],0)</f>
        <v>53680</v>
      </c>
      <c r="BV206">
        <f ca="1">IF(Table1[[#This Row],[Area]]="Prince edward Island",Table1[[#This Row],[income]],0)</f>
        <v>0</v>
      </c>
      <c r="BW206">
        <f ca="1">IF(Table1[[#This Row],[Area]]="Saskatchewan",Table1[[#This Row],[income]],0)</f>
        <v>0</v>
      </c>
      <c r="BX206" s="8">
        <f ca="1">IF(Table1[[#This Row],[Area]]="Nova scotia",Table1[[#This Row],[income]],0)</f>
        <v>0</v>
      </c>
      <c r="BZ206" s="7">
        <f ca="1">IF(Table1[field of work]="health",Table1[income],0)</f>
        <v>0</v>
      </c>
      <c r="CA206">
        <f ca="1">IF(Table1[field of work]="agriculture",Table1[income],0)</f>
        <v>0</v>
      </c>
      <c r="CB206">
        <f ca="1">IF(Table1[[#This Row],[field of work]]="teaching",Table1[[#This Row],[income]],0)</f>
        <v>53680</v>
      </c>
      <c r="CC206">
        <f ca="1">IF(Table1[[#This Row],[field of work]]="IT",Table1[[#This Row],[income]],0)</f>
        <v>0</v>
      </c>
      <c r="CD206">
        <f ca="1">IF(Table1[[#This Row],[field of work]]="construction",Table1[[#This Row],[income]],0)</f>
        <v>0</v>
      </c>
      <c r="CE206" s="8">
        <f ca="1">IF(Table1[[#This Row],[field of work]]="general work ",Table1[[#This Row],[income]],0)</f>
        <v>0</v>
      </c>
      <c r="CH206" s="7">
        <f t="shared" ca="1" si="92"/>
        <v>1</v>
      </c>
      <c r="CI206" s="8"/>
      <c r="CK206" s="7">
        <f ca="1">IF(Table1[[#This Row],[Net worth of person ($)]]&gt;$CM$3,Table1[[#This Row],[age]],0)</f>
        <v>0</v>
      </c>
      <c r="CL206" s="8"/>
    </row>
    <row r="207" spans="2:90" x14ac:dyDescent="0.3">
      <c r="B207">
        <f t="shared" ca="1" si="78"/>
        <v>1</v>
      </c>
      <c r="C207" t="str">
        <f t="shared" ca="1" si="79"/>
        <v>men</v>
      </c>
      <c r="D207">
        <f t="shared" ca="1" si="80"/>
        <v>33</v>
      </c>
      <c r="E207">
        <f t="shared" ca="1" si="81"/>
        <v>4</v>
      </c>
      <c r="F207" t="str">
        <f t="shared" ca="1" si="82"/>
        <v>IT</v>
      </c>
      <c r="G207">
        <f t="shared" ca="1" si="83"/>
        <v>5</v>
      </c>
      <c r="H207" t="str">
        <f t="shared" ca="1" si="84"/>
        <v>Other</v>
      </c>
      <c r="I207">
        <f t="shared" ca="1" si="85"/>
        <v>0</v>
      </c>
      <c r="J207">
        <f t="shared" ca="1" si="77"/>
        <v>1</v>
      </c>
      <c r="K207">
        <f t="shared" ca="1" si="86"/>
        <v>60302</v>
      </c>
      <c r="L207">
        <f t="shared" ca="1" si="87"/>
        <v>13</v>
      </c>
      <c r="M207" t="str">
        <f t="shared" ca="1" si="88"/>
        <v>Nova scotia</v>
      </c>
      <c r="N207">
        <f t="shared" ca="1" si="70"/>
        <v>301510</v>
      </c>
      <c r="O207">
        <f t="shared" ca="1" si="89"/>
        <v>97438.322626168228</v>
      </c>
      <c r="P207">
        <f t="shared" ca="1" si="71"/>
        <v>22774.734696827847</v>
      </c>
      <c r="Q207">
        <f t="shared" ca="1" si="90"/>
        <v>4078</v>
      </c>
      <c r="R207">
        <f t="shared" ca="1" si="72"/>
        <v>9330.511565989269</v>
      </c>
      <c r="S207">
        <f t="shared" ca="1" si="73"/>
        <v>27817.79435748329</v>
      </c>
      <c r="T207">
        <f t="shared" ca="1" si="74"/>
        <v>352102.5290543111</v>
      </c>
      <c r="U207">
        <f t="shared" ca="1" si="75"/>
        <v>110846.83419215749</v>
      </c>
      <c r="V207">
        <f t="shared" ca="1" si="76"/>
        <v>241255.69486215361</v>
      </c>
      <c r="X207" s="3">
        <f ca="1">IF(Table1[[#This Row],[gender]]="men",1,0)</f>
        <v>1</v>
      </c>
      <c r="Y207" s="3">
        <f ca="1">IF(Table1[[#This Row],[gender]]="women",1,0)</f>
        <v>0</v>
      </c>
      <c r="Z207" s="3"/>
      <c r="AA207" s="3"/>
      <c r="AB207" s="3"/>
      <c r="AC207" s="3"/>
      <c r="AD207" s="3"/>
      <c r="AE207" s="3"/>
      <c r="AF207" s="3"/>
      <c r="AG207" s="3"/>
      <c r="AH207" s="3"/>
      <c r="AJ207" s="17"/>
      <c r="AL207" s="7">
        <f ca="1">IF(Table1[[#This Row],[field of work]]="health",1,0)</f>
        <v>0</v>
      </c>
      <c r="AM207">
        <f ca="1">IF(Table1[[#This Row],[field of work]]="general work ",1,0)</f>
        <v>0</v>
      </c>
      <c r="AN207">
        <f ca="1">IF(Table1[[#This Row],[field of work]]="agriculture",1,0)</f>
        <v>0</v>
      </c>
      <c r="AO207">
        <f ca="1">IF(Table1[[#This Row],[field of work]]="teaching",1,0)</f>
        <v>0</v>
      </c>
      <c r="AP207">
        <f ca="1">IF(Table1[[#This Row],[field of work]]="IT",1,0)</f>
        <v>1</v>
      </c>
      <c r="AQ207" s="8">
        <f ca="1">IF(Table1[[#This Row],[field of work]]="construction",1,0)</f>
        <v>0</v>
      </c>
      <c r="AS207" s="7"/>
      <c r="AX207" s="8"/>
      <c r="AZ207" s="7"/>
      <c r="BA207" s="8"/>
      <c r="BB207" s="105">
        <f ca="1">Table1[[#This Row],[Cars Value ]]/Table1[[#This Row],[cars]]</f>
        <v>22774.734696827847</v>
      </c>
      <c r="BC207" s="8"/>
      <c r="BD207" s="7">
        <f ca="1">IF(Table1[Values of debts]&gt;$BE$6,1,0)</f>
        <v>1</v>
      </c>
      <c r="BE207" s="8"/>
      <c r="BF207" s="17"/>
      <c r="BG207" s="20">
        <f ca="1">Table1[[#This Row],[mortage left]]/Table1[[#This Row],[value of house]]</f>
        <v>0.32316779750644498</v>
      </c>
      <c r="BH207">
        <f t="shared" ca="1" si="91"/>
        <v>1</v>
      </c>
      <c r="BI207" s="8"/>
      <c r="BJ207" s="17"/>
      <c r="BL207" s="7">
        <f ca="1">IF(Table1[Area]="Alberta",Table1[income],0)</f>
        <v>0</v>
      </c>
      <c r="BM207">
        <f ca="1">IF(Table1[Area]="Quebec",Table1[income],0)</f>
        <v>0</v>
      </c>
      <c r="BN207">
        <f ca="1">IF(Table1[[#This Row],[Area]]="BC",Table1[[#This Row],[income]],0)</f>
        <v>0</v>
      </c>
      <c r="BO207">
        <f ca="1">IF(Table1[[#This Row],[Area]]="Northwest Ter",Table1[[#This Row],[income]],0)</f>
        <v>0</v>
      </c>
      <c r="BP207">
        <f ca="1">IF(Table1[[#This Row],[Area]]="Newfounland",Table1[[#This Row],[income]],0)</f>
        <v>0</v>
      </c>
      <c r="BQ207">
        <f ca="1">IF(Table1[[#This Row],[Area]]="Manitoba",Table1[[#This Row],[income]],0)</f>
        <v>0</v>
      </c>
      <c r="BR207">
        <f ca="1">IF(Table1[[#This Row],[Area]]="New bruncwick",Table1[[#This Row],[income]],0)</f>
        <v>0</v>
      </c>
      <c r="BS207">
        <f ca="1">IF(Table1[[#This Row],[Area]]="Nunavut",Table1[[#This Row],[income]],0)</f>
        <v>0</v>
      </c>
      <c r="BT207">
        <f ca="1">IF(Table1[[#This Row],[Area]]="Ontario",Table1[[#This Row],[income]],0)</f>
        <v>0</v>
      </c>
      <c r="BU207">
        <f ca="1">IF(Table1[[#This Row],[Area]]="yukon",Table1[[#This Row],[income]],0)</f>
        <v>0</v>
      </c>
      <c r="BV207">
        <f ca="1">IF(Table1[[#This Row],[Area]]="Prince edward Island",Table1[[#This Row],[income]],0)</f>
        <v>0</v>
      </c>
      <c r="BW207">
        <f ca="1">IF(Table1[[#This Row],[Area]]="Saskatchewan",Table1[[#This Row],[income]],0)</f>
        <v>0</v>
      </c>
      <c r="BX207" s="8">
        <f ca="1">IF(Table1[[#This Row],[Area]]="Nova scotia",Table1[[#This Row],[income]],0)</f>
        <v>60302</v>
      </c>
      <c r="BZ207" s="7">
        <f ca="1">IF(Table1[field of work]="health",Table1[income],0)</f>
        <v>0</v>
      </c>
      <c r="CA207">
        <f ca="1">IF(Table1[field of work]="agriculture",Table1[income],0)</f>
        <v>0</v>
      </c>
      <c r="CB207">
        <f ca="1">IF(Table1[[#This Row],[field of work]]="teaching",Table1[[#This Row],[income]],0)</f>
        <v>0</v>
      </c>
      <c r="CC207">
        <f ca="1">IF(Table1[[#This Row],[field of work]]="IT",Table1[[#This Row],[income]],0)</f>
        <v>60302</v>
      </c>
      <c r="CD207">
        <f ca="1">IF(Table1[[#This Row],[field of work]]="construction",Table1[[#This Row],[income]],0)</f>
        <v>0</v>
      </c>
      <c r="CE207" s="8">
        <f ca="1">IF(Table1[[#This Row],[field of work]]="general work ",Table1[[#This Row],[income]],0)</f>
        <v>0</v>
      </c>
      <c r="CH207" s="7">
        <f t="shared" ca="1" si="92"/>
        <v>1</v>
      </c>
      <c r="CI207" s="8"/>
      <c r="CK207" s="7">
        <f ca="1">IF(Table1[[#This Row],[Net worth of person ($)]]&gt;$CM$3,Table1[[#This Row],[age]],0)</f>
        <v>33</v>
      </c>
      <c r="CL207" s="8"/>
    </row>
    <row r="208" spans="2:90" x14ac:dyDescent="0.3">
      <c r="B208">
        <f t="shared" ca="1" si="78"/>
        <v>2</v>
      </c>
      <c r="C208" t="str">
        <f t="shared" ca="1" si="79"/>
        <v>women</v>
      </c>
      <c r="D208">
        <f t="shared" ca="1" si="80"/>
        <v>45</v>
      </c>
      <c r="E208">
        <f t="shared" ca="1" si="81"/>
        <v>6</v>
      </c>
      <c r="F208" t="str">
        <f t="shared" ca="1" si="82"/>
        <v>agriculture</v>
      </c>
      <c r="G208">
        <f t="shared" ca="1" si="83"/>
        <v>5</v>
      </c>
      <c r="H208" t="str">
        <f t="shared" ca="1" si="84"/>
        <v>Other</v>
      </c>
      <c r="I208">
        <f t="shared" ca="1" si="85"/>
        <v>3</v>
      </c>
      <c r="J208">
        <f t="shared" ca="1" si="77"/>
        <v>2</v>
      </c>
      <c r="K208">
        <f t="shared" ca="1" si="86"/>
        <v>88949</v>
      </c>
      <c r="L208">
        <f t="shared" ca="1" si="87"/>
        <v>13</v>
      </c>
      <c r="M208" t="str">
        <f t="shared" ca="1" si="88"/>
        <v>Nova scotia</v>
      </c>
      <c r="N208">
        <f t="shared" ca="1" si="70"/>
        <v>355796</v>
      </c>
      <c r="O208">
        <f t="shared" ca="1" si="89"/>
        <v>176969.94480257298</v>
      </c>
      <c r="P208">
        <f t="shared" ca="1" si="71"/>
        <v>12838.416571426995</v>
      </c>
      <c r="Q208">
        <f t="shared" ca="1" si="90"/>
        <v>9651</v>
      </c>
      <c r="R208">
        <f t="shared" ca="1" si="72"/>
        <v>78366.85553072457</v>
      </c>
      <c r="S208">
        <f t="shared" ca="1" si="73"/>
        <v>23370.985509354505</v>
      </c>
      <c r="T208">
        <f t="shared" ca="1" si="74"/>
        <v>392005.40208078153</v>
      </c>
      <c r="U208">
        <f t="shared" ca="1" si="75"/>
        <v>264987.80033329758</v>
      </c>
      <c r="V208">
        <f t="shared" ca="1" si="76"/>
        <v>127017.60174748395</v>
      </c>
      <c r="X208" s="3">
        <f ca="1">IF(Table1[[#This Row],[gender]]="men",1,0)</f>
        <v>0</v>
      </c>
      <c r="Y208" s="3">
        <f ca="1">IF(Table1[[#This Row],[gender]]="women",1,0)</f>
        <v>1</v>
      </c>
      <c r="Z208" s="3"/>
      <c r="AA208" s="3"/>
      <c r="AB208" s="3"/>
      <c r="AC208" s="3"/>
      <c r="AD208" s="3"/>
      <c r="AE208" s="3"/>
      <c r="AF208" s="3"/>
      <c r="AG208" s="3"/>
      <c r="AH208" s="3"/>
      <c r="AJ208" s="17"/>
      <c r="AL208" s="7">
        <f ca="1">IF(Table1[[#This Row],[field of work]]="health",1,0)</f>
        <v>0</v>
      </c>
      <c r="AM208">
        <f ca="1">IF(Table1[[#This Row],[field of work]]="general work ",1,0)</f>
        <v>0</v>
      </c>
      <c r="AN208">
        <f ca="1">IF(Table1[[#This Row],[field of work]]="agriculture",1,0)</f>
        <v>1</v>
      </c>
      <c r="AO208">
        <f ca="1">IF(Table1[[#This Row],[field of work]]="teaching",1,0)</f>
        <v>0</v>
      </c>
      <c r="AP208">
        <f ca="1">IF(Table1[[#This Row],[field of work]]="IT",1,0)</f>
        <v>0</v>
      </c>
      <c r="AQ208" s="8">
        <f ca="1">IF(Table1[[#This Row],[field of work]]="construction",1,0)</f>
        <v>0</v>
      </c>
      <c r="AS208" s="7"/>
      <c r="AX208" s="8"/>
      <c r="AZ208" s="7"/>
      <c r="BA208" s="8"/>
      <c r="BB208" s="105">
        <f ca="1">Table1[[#This Row],[Cars Value ]]/Table1[[#This Row],[cars]]</f>
        <v>6419.2082857134974</v>
      </c>
      <c r="BC208" s="8"/>
      <c r="BD208" s="7">
        <f ca="1">IF(Table1[Values of debts]&gt;$BE$6,1,0)</f>
        <v>1</v>
      </c>
      <c r="BE208" s="8"/>
      <c r="BF208" s="17"/>
      <c r="BG208" s="20">
        <f ca="1">Table1[[#This Row],[mortage left]]/Table1[[#This Row],[value of house]]</f>
        <v>0.49739160868186538</v>
      </c>
      <c r="BH208">
        <f t="shared" ca="1" si="91"/>
        <v>1</v>
      </c>
      <c r="BI208" s="8"/>
      <c r="BJ208" s="17"/>
      <c r="BL208" s="7">
        <f ca="1">IF(Table1[Area]="Alberta",Table1[income],0)</f>
        <v>0</v>
      </c>
      <c r="BM208">
        <f ca="1">IF(Table1[Area]="Quebec",Table1[income],0)</f>
        <v>0</v>
      </c>
      <c r="BN208">
        <f ca="1">IF(Table1[[#This Row],[Area]]="BC",Table1[[#This Row],[income]],0)</f>
        <v>0</v>
      </c>
      <c r="BO208">
        <f ca="1">IF(Table1[[#This Row],[Area]]="Northwest Ter",Table1[[#This Row],[income]],0)</f>
        <v>0</v>
      </c>
      <c r="BP208">
        <f ca="1">IF(Table1[[#This Row],[Area]]="Newfounland",Table1[[#This Row],[income]],0)</f>
        <v>0</v>
      </c>
      <c r="BQ208">
        <f ca="1">IF(Table1[[#This Row],[Area]]="Manitoba",Table1[[#This Row],[income]],0)</f>
        <v>0</v>
      </c>
      <c r="BR208">
        <f ca="1">IF(Table1[[#This Row],[Area]]="New bruncwick",Table1[[#This Row],[income]],0)</f>
        <v>0</v>
      </c>
      <c r="BS208">
        <f ca="1">IF(Table1[[#This Row],[Area]]="Nunavut",Table1[[#This Row],[income]],0)</f>
        <v>0</v>
      </c>
      <c r="BT208">
        <f ca="1">IF(Table1[[#This Row],[Area]]="Ontario",Table1[[#This Row],[income]],0)</f>
        <v>0</v>
      </c>
      <c r="BU208">
        <f ca="1">IF(Table1[[#This Row],[Area]]="yukon",Table1[[#This Row],[income]],0)</f>
        <v>0</v>
      </c>
      <c r="BV208">
        <f ca="1">IF(Table1[[#This Row],[Area]]="Prince edward Island",Table1[[#This Row],[income]],0)</f>
        <v>0</v>
      </c>
      <c r="BW208">
        <f ca="1">IF(Table1[[#This Row],[Area]]="Saskatchewan",Table1[[#This Row],[income]],0)</f>
        <v>0</v>
      </c>
      <c r="BX208" s="8">
        <f ca="1">IF(Table1[[#This Row],[Area]]="Nova scotia",Table1[[#This Row],[income]],0)</f>
        <v>88949</v>
      </c>
      <c r="BZ208" s="7">
        <f ca="1">IF(Table1[field of work]="health",Table1[income],0)</f>
        <v>0</v>
      </c>
      <c r="CA208">
        <f ca="1">IF(Table1[field of work]="agriculture",Table1[income],0)</f>
        <v>88949</v>
      </c>
      <c r="CB208">
        <f ca="1">IF(Table1[[#This Row],[field of work]]="teaching",Table1[[#This Row],[income]],0)</f>
        <v>0</v>
      </c>
      <c r="CC208">
        <f ca="1">IF(Table1[[#This Row],[field of work]]="IT",Table1[[#This Row],[income]],0)</f>
        <v>0</v>
      </c>
      <c r="CD208">
        <f ca="1">IF(Table1[[#This Row],[field of work]]="construction",Table1[[#This Row],[income]],0)</f>
        <v>0</v>
      </c>
      <c r="CE208" s="8">
        <f ca="1">IF(Table1[[#This Row],[field of work]]="general work ",Table1[[#This Row],[income]],0)</f>
        <v>0</v>
      </c>
      <c r="CH208" s="7">
        <f t="shared" ca="1" si="92"/>
        <v>1</v>
      </c>
      <c r="CI208" s="8"/>
      <c r="CK208" s="7">
        <f ca="1">IF(Table1[[#This Row],[Net worth of person ($)]]&gt;$CM$3,Table1[[#This Row],[age]],0)</f>
        <v>45</v>
      </c>
      <c r="CL208" s="8"/>
    </row>
    <row r="209" spans="2:90" x14ac:dyDescent="0.3">
      <c r="B209">
        <f t="shared" ca="1" si="78"/>
        <v>2</v>
      </c>
      <c r="C209" t="str">
        <f t="shared" ca="1" si="79"/>
        <v>women</v>
      </c>
      <c r="D209">
        <f t="shared" ca="1" si="80"/>
        <v>43</v>
      </c>
      <c r="E209">
        <f t="shared" ca="1" si="81"/>
        <v>4</v>
      </c>
      <c r="F209" t="str">
        <f t="shared" ca="1" si="82"/>
        <v>IT</v>
      </c>
      <c r="G209">
        <f t="shared" ca="1" si="83"/>
        <v>2</v>
      </c>
      <c r="H209" t="str">
        <f t="shared" ca="1" si="84"/>
        <v>college</v>
      </c>
      <c r="I209">
        <f t="shared" ca="1" si="85"/>
        <v>0</v>
      </c>
      <c r="J209">
        <f t="shared" ca="1" si="77"/>
        <v>1</v>
      </c>
      <c r="K209">
        <f t="shared" ca="1" si="86"/>
        <v>57370</v>
      </c>
      <c r="L209">
        <f t="shared" ca="1" si="87"/>
        <v>4</v>
      </c>
      <c r="M209" t="str">
        <f t="shared" ca="1" si="88"/>
        <v>Alberta</v>
      </c>
      <c r="N209">
        <f t="shared" ca="1" si="70"/>
        <v>344220</v>
      </c>
      <c r="O209">
        <f t="shared" ca="1" si="89"/>
        <v>126976.59863880127</v>
      </c>
      <c r="P209">
        <f t="shared" ca="1" si="71"/>
        <v>33354.615271979703</v>
      </c>
      <c r="Q209">
        <f t="shared" ca="1" si="90"/>
        <v>9766</v>
      </c>
      <c r="R209">
        <f t="shared" ca="1" si="72"/>
        <v>113154.16865028787</v>
      </c>
      <c r="S209">
        <f t="shared" ca="1" si="73"/>
        <v>13765.610434119571</v>
      </c>
      <c r="T209">
        <f t="shared" ca="1" si="74"/>
        <v>391340.2257060993</v>
      </c>
      <c r="U209">
        <f t="shared" ca="1" si="75"/>
        <v>249896.76728908913</v>
      </c>
      <c r="V209">
        <f t="shared" ca="1" si="76"/>
        <v>141443.45841701017</v>
      </c>
      <c r="X209" s="3">
        <f ca="1">IF(Table1[[#This Row],[gender]]="men",1,0)</f>
        <v>0</v>
      </c>
      <c r="Y209" s="3">
        <f ca="1">IF(Table1[[#This Row],[gender]]="women",1,0)</f>
        <v>1</v>
      </c>
      <c r="Z209" s="3"/>
      <c r="AA209" s="3"/>
      <c r="AB209" s="3"/>
      <c r="AC209" s="3"/>
      <c r="AD209" s="3"/>
      <c r="AE209" s="3"/>
      <c r="AF209" s="3"/>
      <c r="AG209" s="3"/>
      <c r="AH209" s="3"/>
      <c r="AJ209" s="17"/>
      <c r="AL209" s="7">
        <f ca="1">IF(Table1[[#This Row],[field of work]]="health",1,0)</f>
        <v>0</v>
      </c>
      <c r="AM209">
        <f ca="1">IF(Table1[[#This Row],[field of work]]="general work ",1,0)</f>
        <v>0</v>
      </c>
      <c r="AN209">
        <f ca="1">IF(Table1[[#This Row],[field of work]]="agriculture",1,0)</f>
        <v>0</v>
      </c>
      <c r="AO209">
        <f ca="1">IF(Table1[[#This Row],[field of work]]="teaching",1,0)</f>
        <v>0</v>
      </c>
      <c r="AP209">
        <f ca="1">IF(Table1[[#This Row],[field of work]]="IT",1,0)</f>
        <v>1</v>
      </c>
      <c r="AQ209" s="8">
        <f ca="1">IF(Table1[[#This Row],[field of work]]="construction",1,0)</f>
        <v>0</v>
      </c>
      <c r="AS209" s="7"/>
      <c r="AX209" s="8"/>
      <c r="AZ209" s="7"/>
      <c r="BA209" s="8"/>
      <c r="BB209" s="105">
        <f ca="1">Table1[[#This Row],[Cars Value ]]/Table1[[#This Row],[cars]]</f>
        <v>33354.615271979703</v>
      </c>
      <c r="BC209" s="8"/>
      <c r="BD209" s="7">
        <f ca="1">IF(Table1[Values of debts]&gt;$BE$6,1,0)</f>
        <v>1</v>
      </c>
      <c r="BE209" s="8"/>
      <c r="BF209" s="17"/>
      <c r="BG209" s="20">
        <f ca="1">Table1[[#This Row],[mortage left]]/Table1[[#This Row],[value of house]]</f>
        <v>0.36888210632386631</v>
      </c>
      <c r="BH209">
        <f t="shared" ca="1" si="91"/>
        <v>1</v>
      </c>
      <c r="BI209" s="8"/>
      <c r="BJ209" s="17"/>
      <c r="BL209" s="7">
        <f ca="1">IF(Table1[Area]="Alberta",Table1[income],0)</f>
        <v>57370</v>
      </c>
      <c r="BM209">
        <f ca="1">IF(Table1[Area]="Quebec",Table1[income],0)</f>
        <v>0</v>
      </c>
      <c r="BN209">
        <f ca="1">IF(Table1[[#This Row],[Area]]="BC",Table1[[#This Row],[income]],0)</f>
        <v>0</v>
      </c>
      <c r="BO209">
        <f ca="1">IF(Table1[[#This Row],[Area]]="Northwest Ter",Table1[[#This Row],[income]],0)</f>
        <v>0</v>
      </c>
      <c r="BP209">
        <f ca="1">IF(Table1[[#This Row],[Area]]="Newfounland",Table1[[#This Row],[income]],0)</f>
        <v>0</v>
      </c>
      <c r="BQ209">
        <f ca="1">IF(Table1[[#This Row],[Area]]="Manitoba",Table1[[#This Row],[income]],0)</f>
        <v>0</v>
      </c>
      <c r="BR209">
        <f ca="1">IF(Table1[[#This Row],[Area]]="New bruncwick",Table1[[#This Row],[income]],0)</f>
        <v>0</v>
      </c>
      <c r="BS209">
        <f ca="1">IF(Table1[[#This Row],[Area]]="Nunavut",Table1[[#This Row],[income]],0)</f>
        <v>0</v>
      </c>
      <c r="BT209">
        <f ca="1">IF(Table1[[#This Row],[Area]]="Ontario",Table1[[#This Row],[income]],0)</f>
        <v>0</v>
      </c>
      <c r="BU209">
        <f ca="1">IF(Table1[[#This Row],[Area]]="yukon",Table1[[#This Row],[income]],0)</f>
        <v>0</v>
      </c>
      <c r="BV209">
        <f ca="1">IF(Table1[[#This Row],[Area]]="Prince edward Island",Table1[[#This Row],[income]],0)</f>
        <v>0</v>
      </c>
      <c r="BW209">
        <f ca="1">IF(Table1[[#This Row],[Area]]="Saskatchewan",Table1[[#This Row],[income]],0)</f>
        <v>0</v>
      </c>
      <c r="BX209" s="8">
        <f ca="1">IF(Table1[[#This Row],[Area]]="Nova scotia",Table1[[#This Row],[income]],0)</f>
        <v>0</v>
      </c>
      <c r="BZ209" s="7">
        <f ca="1">IF(Table1[field of work]="health",Table1[income],0)</f>
        <v>0</v>
      </c>
      <c r="CA209">
        <f ca="1">IF(Table1[field of work]="agriculture",Table1[income],0)</f>
        <v>0</v>
      </c>
      <c r="CB209">
        <f ca="1">IF(Table1[[#This Row],[field of work]]="teaching",Table1[[#This Row],[income]],0)</f>
        <v>0</v>
      </c>
      <c r="CC209">
        <f ca="1">IF(Table1[[#This Row],[field of work]]="IT",Table1[[#This Row],[income]],0)</f>
        <v>57370</v>
      </c>
      <c r="CD209">
        <f ca="1">IF(Table1[[#This Row],[field of work]]="construction",Table1[[#This Row],[income]],0)</f>
        <v>0</v>
      </c>
      <c r="CE209" s="8">
        <f ca="1">IF(Table1[[#This Row],[field of work]]="general work ",Table1[[#This Row],[income]],0)</f>
        <v>0</v>
      </c>
      <c r="CH209" s="7">
        <f t="shared" ca="1" si="92"/>
        <v>1</v>
      </c>
      <c r="CI209" s="8"/>
      <c r="CK209" s="7">
        <f ca="1">IF(Table1[[#This Row],[Net worth of person ($)]]&gt;$CM$3,Table1[[#This Row],[age]],0)</f>
        <v>43</v>
      </c>
      <c r="CL209" s="8"/>
    </row>
    <row r="210" spans="2:90" x14ac:dyDescent="0.3">
      <c r="B210">
        <f t="shared" ca="1" si="78"/>
        <v>1</v>
      </c>
      <c r="C210" t="str">
        <f t="shared" ca="1" si="79"/>
        <v>men</v>
      </c>
      <c r="D210">
        <f t="shared" ca="1" si="80"/>
        <v>33</v>
      </c>
      <c r="E210">
        <f t="shared" ca="1" si="81"/>
        <v>4</v>
      </c>
      <c r="F210" t="str">
        <f t="shared" ca="1" si="82"/>
        <v>IT</v>
      </c>
      <c r="G210">
        <f t="shared" ca="1" si="83"/>
        <v>5</v>
      </c>
      <c r="H210" t="str">
        <f t="shared" ca="1" si="84"/>
        <v>Other</v>
      </c>
      <c r="I210">
        <f t="shared" ca="1" si="85"/>
        <v>2</v>
      </c>
      <c r="J210">
        <f t="shared" ca="1" si="77"/>
        <v>2</v>
      </c>
      <c r="K210">
        <f t="shared" ca="1" si="86"/>
        <v>63579</v>
      </c>
      <c r="L210">
        <f t="shared" ca="1" si="87"/>
        <v>5</v>
      </c>
      <c r="M210" t="str">
        <f t="shared" ca="1" si="88"/>
        <v>Nunavut</v>
      </c>
      <c r="N210">
        <f t="shared" ca="1" si="70"/>
        <v>381474</v>
      </c>
      <c r="O210">
        <f t="shared" ca="1" si="89"/>
        <v>323350.21175585536</v>
      </c>
      <c r="P210">
        <f t="shared" ca="1" si="71"/>
        <v>69230.774656756781</v>
      </c>
      <c r="Q210">
        <f t="shared" ca="1" si="90"/>
        <v>55746</v>
      </c>
      <c r="R210">
        <f t="shared" ca="1" si="72"/>
        <v>75008.870819685617</v>
      </c>
      <c r="S210">
        <f t="shared" ca="1" si="73"/>
        <v>33523.569803034654</v>
      </c>
      <c r="T210">
        <f t="shared" ca="1" si="74"/>
        <v>484228.34445979143</v>
      </c>
      <c r="U210">
        <f t="shared" ca="1" si="75"/>
        <v>454105.08257554099</v>
      </c>
      <c r="V210">
        <f t="shared" ca="1" si="76"/>
        <v>30123.261884250445</v>
      </c>
      <c r="X210" s="3">
        <f ca="1">IF(Table1[[#This Row],[gender]]="men",1,0)</f>
        <v>1</v>
      </c>
      <c r="Y210" s="3">
        <f ca="1">IF(Table1[[#This Row],[gender]]="women",1,0)</f>
        <v>0</v>
      </c>
      <c r="Z210" s="3"/>
      <c r="AA210" s="3"/>
      <c r="AB210" s="3"/>
      <c r="AC210" s="3"/>
      <c r="AD210" s="3"/>
      <c r="AE210" s="3"/>
      <c r="AF210" s="3"/>
      <c r="AG210" s="3"/>
      <c r="AH210" s="3"/>
      <c r="AJ210" s="17"/>
      <c r="AL210" s="7">
        <f ca="1">IF(Table1[[#This Row],[field of work]]="health",1,0)</f>
        <v>0</v>
      </c>
      <c r="AM210">
        <f ca="1">IF(Table1[[#This Row],[field of work]]="general work ",1,0)</f>
        <v>0</v>
      </c>
      <c r="AN210">
        <f ca="1">IF(Table1[[#This Row],[field of work]]="agriculture",1,0)</f>
        <v>0</v>
      </c>
      <c r="AO210">
        <f ca="1">IF(Table1[[#This Row],[field of work]]="teaching",1,0)</f>
        <v>0</v>
      </c>
      <c r="AP210">
        <f ca="1">IF(Table1[[#This Row],[field of work]]="IT",1,0)</f>
        <v>1</v>
      </c>
      <c r="AQ210" s="8">
        <f ca="1">IF(Table1[[#This Row],[field of work]]="construction",1,0)</f>
        <v>0</v>
      </c>
      <c r="AS210" s="7"/>
      <c r="AX210" s="8"/>
      <c r="AZ210" s="7"/>
      <c r="BA210" s="8"/>
      <c r="BB210" s="105">
        <f ca="1">Table1[[#This Row],[Cars Value ]]/Table1[[#This Row],[cars]]</f>
        <v>34615.387328378391</v>
      </c>
      <c r="BC210" s="8"/>
      <c r="BD210" s="7">
        <f ca="1">IF(Table1[Values of debts]&gt;$BE$6,1,0)</f>
        <v>1</v>
      </c>
      <c r="BE210" s="8"/>
      <c r="BF210" s="17"/>
      <c r="BG210" s="20">
        <f ca="1">Table1[[#This Row],[mortage left]]/Table1[[#This Row],[value of house]]</f>
        <v>0.84763368343807277</v>
      </c>
      <c r="BH210">
        <f t="shared" ca="1" si="91"/>
        <v>0</v>
      </c>
      <c r="BI210" s="8"/>
      <c r="BJ210" s="17"/>
      <c r="BL210" s="7">
        <f ca="1">IF(Table1[Area]="Alberta",Table1[income],0)</f>
        <v>0</v>
      </c>
      <c r="BM210">
        <f ca="1">IF(Table1[Area]="Quebec",Table1[income],0)</f>
        <v>0</v>
      </c>
      <c r="BN210">
        <f ca="1">IF(Table1[[#This Row],[Area]]="BC",Table1[[#This Row],[income]],0)</f>
        <v>0</v>
      </c>
      <c r="BO210">
        <f ca="1">IF(Table1[[#This Row],[Area]]="Northwest Ter",Table1[[#This Row],[income]],0)</f>
        <v>0</v>
      </c>
      <c r="BP210">
        <f ca="1">IF(Table1[[#This Row],[Area]]="Newfounland",Table1[[#This Row],[income]],0)</f>
        <v>0</v>
      </c>
      <c r="BQ210">
        <f ca="1">IF(Table1[[#This Row],[Area]]="Manitoba",Table1[[#This Row],[income]],0)</f>
        <v>0</v>
      </c>
      <c r="BR210">
        <f ca="1">IF(Table1[[#This Row],[Area]]="New bruncwick",Table1[[#This Row],[income]],0)</f>
        <v>0</v>
      </c>
      <c r="BS210">
        <f ca="1">IF(Table1[[#This Row],[Area]]="Nunavut",Table1[[#This Row],[income]],0)</f>
        <v>63579</v>
      </c>
      <c r="BT210">
        <f ca="1">IF(Table1[[#This Row],[Area]]="Ontario",Table1[[#This Row],[income]],0)</f>
        <v>0</v>
      </c>
      <c r="BU210">
        <f ca="1">IF(Table1[[#This Row],[Area]]="yukon",Table1[[#This Row],[income]],0)</f>
        <v>0</v>
      </c>
      <c r="BV210">
        <f ca="1">IF(Table1[[#This Row],[Area]]="Prince edward Island",Table1[[#This Row],[income]],0)</f>
        <v>0</v>
      </c>
      <c r="BW210">
        <f ca="1">IF(Table1[[#This Row],[Area]]="Saskatchewan",Table1[[#This Row],[income]],0)</f>
        <v>0</v>
      </c>
      <c r="BX210" s="8">
        <f ca="1">IF(Table1[[#This Row],[Area]]="Nova scotia",Table1[[#This Row],[income]],0)</f>
        <v>0</v>
      </c>
      <c r="BZ210" s="7">
        <f ca="1">IF(Table1[field of work]="health",Table1[income],0)</f>
        <v>0</v>
      </c>
      <c r="CA210">
        <f ca="1">IF(Table1[field of work]="agriculture",Table1[income],0)</f>
        <v>0</v>
      </c>
      <c r="CB210">
        <f ca="1">IF(Table1[[#This Row],[field of work]]="teaching",Table1[[#This Row],[income]],0)</f>
        <v>0</v>
      </c>
      <c r="CC210">
        <f ca="1">IF(Table1[[#This Row],[field of work]]="IT",Table1[[#This Row],[income]],0)</f>
        <v>63579</v>
      </c>
      <c r="CD210">
        <f ca="1">IF(Table1[[#This Row],[field of work]]="construction",Table1[[#This Row],[income]],0)</f>
        <v>0</v>
      </c>
      <c r="CE210" s="8">
        <f ca="1">IF(Table1[[#This Row],[field of work]]="general work ",Table1[[#This Row],[income]],0)</f>
        <v>0</v>
      </c>
      <c r="CH210" s="7">
        <f t="shared" ca="1" si="92"/>
        <v>1</v>
      </c>
      <c r="CI210" s="8"/>
      <c r="CK210" s="7">
        <f ca="1">IF(Table1[[#This Row],[Net worth of person ($)]]&gt;$CM$3,Table1[[#This Row],[age]],0)</f>
        <v>33</v>
      </c>
      <c r="CL210" s="8"/>
    </row>
    <row r="211" spans="2:90" x14ac:dyDescent="0.3">
      <c r="B211">
        <f t="shared" ca="1" si="78"/>
        <v>1</v>
      </c>
      <c r="C211" t="str">
        <f t="shared" ca="1" si="79"/>
        <v>men</v>
      </c>
      <c r="D211">
        <f t="shared" ca="1" si="80"/>
        <v>32</v>
      </c>
      <c r="E211">
        <f t="shared" ca="1" si="81"/>
        <v>6</v>
      </c>
      <c r="F211" t="str">
        <f t="shared" ca="1" si="82"/>
        <v>agriculture</v>
      </c>
      <c r="G211">
        <f t="shared" ca="1" si="83"/>
        <v>4</v>
      </c>
      <c r="H211" t="str">
        <f t="shared" ca="1" si="84"/>
        <v>technical</v>
      </c>
      <c r="I211">
        <f t="shared" ca="1" si="85"/>
        <v>2</v>
      </c>
      <c r="J211">
        <f t="shared" ca="1" si="77"/>
        <v>2</v>
      </c>
      <c r="K211">
        <f t="shared" ca="1" si="86"/>
        <v>75496</v>
      </c>
      <c r="L211">
        <f t="shared" ca="1" si="87"/>
        <v>11</v>
      </c>
      <c r="M211" t="str">
        <f t="shared" ca="1" si="88"/>
        <v>Newfounland</v>
      </c>
      <c r="N211">
        <f t="shared" ca="1" si="70"/>
        <v>452976</v>
      </c>
      <c r="O211">
        <f t="shared" ca="1" si="89"/>
        <v>107127.94650569995</v>
      </c>
      <c r="P211">
        <f t="shared" ca="1" si="71"/>
        <v>113474.14790966061</v>
      </c>
      <c r="Q211">
        <f t="shared" ca="1" si="90"/>
        <v>7034</v>
      </c>
      <c r="R211">
        <f t="shared" ca="1" si="72"/>
        <v>47631.502037643819</v>
      </c>
      <c r="S211">
        <f t="shared" ca="1" si="73"/>
        <v>567.74428788661737</v>
      </c>
      <c r="T211">
        <f t="shared" ca="1" si="74"/>
        <v>567017.89219754725</v>
      </c>
      <c r="U211">
        <f t="shared" ca="1" si="75"/>
        <v>161793.44854334375</v>
      </c>
      <c r="V211">
        <f t="shared" ca="1" si="76"/>
        <v>405224.4436542035</v>
      </c>
      <c r="X211" s="3">
        <f ca="1">IF(Table1[[#This Row],[gender]]="men",1,0)</f>
        <v>1</v>
      </c>
      <c r="Y211" s="3">
        <f ca="1">IF(Table1[[#This Row],[gender]]="women",1,0)</f>
        <v>0</v>
      </c>
      <c r="Z211" s="3"/>
      <c r="AA211" s="3"/>
      <c r="AB211" s="3"/>
      <c r="AC211" s="3"/>
      <c r="AD211" s="3"/>
      <c r="AE211" s="3"/>
      <c r="AF211" s="3"/>
      <c r="AG211" s="3"/>
      <c r="AH211" s="3"/>
      <c r="AJ211" s="17"/>
      <c r="AL211" s="7">
        <f ca="1">IF(Table1[[#This Row],[field of work]]="health",1,0)</f>
        <v>0</v>
      </c>
      <c r="AM211">
        <f ca="1">IF(Table1[[#This Row],[field of work]]="general work ",1,0)</f>
        <v>0</v>
      </c>
      <c r="AN211">
        <f ca="1">IF(Table1[[#This Row],[field of work]]="agriculture",1,0)</f>
        <v>1</v>
      </c>
      <c r="AO211">
        <f ca="1">IF(Table1[[#This Row],[field of work]]="teaching",1,0)</f>
        <v>0</v>
      </c>
      <c r="AP211">
        <f ca="1">IF(Table1[[#This Row],[field of work]]="IT",1,0)</f>
        <v>0</v>
      </c>
      <c r="AQ211" s="8">
        <f ca="1">IF(Table1[[#This Row],[field of work]]="construction",1,0)</f>
        <v>0</v>
      </c>
      <c r="AS211" s="7"/>
      <c r="AX211" s="8"/>
      <c r="AZ211" s="7"/>
      <c r="BA211" s="8"/>
      <c r="BB211" s="105">
        <f ca="1">Table1[[#This Row],[Cars Value ]]/Table1[[#This Row],[cars]]</f>
        <v>56737.073954830303</v>
      </c>
      <c r="BC211" s="8"/>
      <c r="BD211" s="7">
        <f ca="1">IF(Table1[Values of debts]&gt;$BE$6,1,0)</f>
        <v>1</v>
      </c>
      <c r="BE211" s="8"/>
      <c r="BF211" s="17"/>
      <c r="BG211" s="20">
        <f ca="1">Table1[[#This Row],[mortage left]]/Table1[[#This Row],[value of house]]</f>
        <v>0.2364980628238581</v>
      </c>
      <c r="BH211">
        <f t="shared" ca="1" si="91"/>
        <v>1</v>
      </c>
      <c r="BI211" s="8"/>
      <c r="BJ211" s="17"/>
      <c r="BL211" s="7">
        <f ca="1">IF(Table1[Area]="Alberta",Table1[income],0)</f>
        <v>0</v>
      </c>
      <c r="BM211">
        <f ca="1">IF(Table1[Area]="Quebec",Table1[income],0)</f>
        <v>0</v>
      </c>
      <c r="BN211">
        <f ca="1">IF(Table1[[#This Row],[Area]]="BC",Table1[[#This Row],[income]],0)</f>
        <v>0</v>
      </c>
      <c r="BO211">
        <f ca="1">IF(Table1[[#This Row],[Area]]="Northwest Ter",Table1[[#This Row],[income]],0)</f>
        <v>0</v>
      </c>
      <c r="BP211">
        <f ca="1">IF(Table1[[#This Row],[Area]]="Newfounland",Table1[[#This Row],[income]],0)</f>
        <v>75496</v>
      </c>
      <c r="BQ211">
        <f ca="1">IF(Table1[[#This Row],[Area]]="Manitoba",Table1[[#This Row],[income]],0)</f>
        <v>0</v>
      </c>
      <c r="BR211">
        <f ca="1">IF(Table1[[#This Row],[Area]]="New bruncwick",Table1[[#This Row],[income]],0)</f>
        <v>0</v>
      </c>
      <c r="BS211">
        <f ca="1">IF(Table1[[#This Row],[Area]]="Nunavut",Table1[[#This Row],[income]],0)</f>
        <v>0</v>
      </c>
      <c r="BT211">
        <f ca="1">IF(Table1[[#This Row],[Area]]="Ontario",Table1[[#This Row],[income]],0)</f>
        <v>0</v>
      </c>
      <c r="BU211">
        <f ca="1">IF(Table1[[#This Row],[Area]]="yukon",Table1[[#This Row],[income]],0)</f>
        <v>0</v>
      </c>
      <c r="BV211">
        <f ca="1">IF(Table1[[#This Row],[Area]]="Prince edward Island",Table1[[#This Row],[income]],0)</f>
        <v>0</v>
      </c>
      <c r="BW211">
        <f ca="1">IF(Table1[[#This Row],[Area]]="Saskatchewan",Table1[[#This Row],[income]],0)</f>
        <v>0</v>
      </c>
      <c r="BX211" s="8">
        <f ca="1">IF(Table1[[#This Row],[Area]]="Nova scotia",Table1[[#This Row],[income]],0)</f>
        <v>0</v>
      </c>
      <c r="BZ211" s="7">
        <f ca="1">IF(Table1[field of work]="health",Table1[income],0)</f>
        <v>0</v>
      </c>
      <c r="CA211">
        <f ca="1">IF(Table1[field of work]="agriculture",Table1[income],0)</f>
        <v>75496</v>
      </c>
      <c r="CB211">
        <f ca="1">IF(Table1[[#This Row],[field of work]]="teaching",Table1[[#This Row],[income]],0)</f>
        <v>0</v>
      </c>
      <c r="CC211">
        <f ca="1">IF(Table1[[#This Row],[field of work]]="IT",Table1[[#This Row],[income]],0)</f>
        <v>0</v>
      </c>
      <c r="CD211">
        <f ca="1">IF(Table1[[#This Row],[field of work]]="construction",Table1[[#This Row],[income]],0)</f>
        <v>0</v>
      </c>
      <c r="CE211" s="8">
        <f ca="1">IF(Table1[[#This Row],[field of work]]="general work ",Table1[[#This Row],[income]],0)</f>
        <v>0</v>
      </c>
      <c r="CH211" s="7">
        <f t="shared" ca="1" si="92"/>
        <v>1</v>
      </c>
      <c r="CI211" s="8"/>
      <c r="CK211" s="7">
        <f ca="1">IF(Table1[[#This Row],[Net worth of person ($)]]&gt;$CM$3,Table1[[#This Row],[age]],0)</f>
        <v>32</v>
      </c>
      <c r="CL211" s="8"/>
    </row>
    <row r="212" spans="2:90" x14ac:dyDescent="0.3">
      <c r="B212">
        <f t="shared" ca="1" si="78"/>
        <v>1</v>
      </c>
      <c r="C212" t="str">
        <f t="shared" ca="1" si="79"/>
        <v>men</v>
      </c>
      <c r="D212">
        <f t="shared" ca="1" si="80"/>
        <v>45</v>
      </c>
      <c r="E212">
        <f t="shared" ca="1" si="81"/>
        <v>2</v>
      </c>
      <c r="F212" t="str">
        <f t="shared" ca="1" si="82"/>
        <v>construction</v>
      </c>
      <c r="G212">
        <f t="shared" ca="1" si="83"/>
        <v>2</v>
      </c>
      <c r="H212" t="str">
        <f t="shared" ca="1" si="84"/>
        <v>college</v>
      </c>
      <c r="I212">
        <f t="shared" ca="1" si="85"/>
        <v>2</v>
      </c>
      <c r="J212">
        <f t="shared" ca="1" si="77"/>
        <v>2</v>
      </c>
      <c r="K212">
        <f t="shared" ca="1" si="86"/>
        <v>40962</v>
      </c>
      <c r="L212">
        <f t="shared" ca="1" si="87"/>
        <v>9</v>
      </c>
      <c r="M212" t="str">
        <f t="shared" ca="1" si="88"/>
        <v>Ontario</v>
      </c>
      <c r="N212">
        <f t="shared" ca="1" si="70"/>
        <v>245772</v>
      </c>
      <c r="O212">
        <f t="shared" ca="1" si="89"/>
        <v>92235.815335918567</v>
      </c>
      <c r="P212">
        <f t="shared" ca="1" si="71"/>
        <v>76814.149462291214</v>
      </c>
      <c r="Q212">
        <f t="shared" ca="1" si="90"/>
        <v>56101</v>
      </c>
      <c r="R212">
        <f t="shared" ca="1" si="72"/>
        <v>22760.361668841226</v>
      </c>
      <c r="S212">
        <f t="shared" ca="1" si="73"/>
        <v>19663.037466442034</v>
      </c>
      <c r="T212">
        <f t="shared" ca="1" si="74"/>
        <v>342249.18692873325</v>
      </c>
      <c r="U212">
        <f t="shared" ca="1" si="75"/>
        <v>171097.17700475978</v>
      </c>
      <c r="V212">
        <f t="shared" ca="1" si="76"/>
        <v>171152.00992397347</v>
      </c>
      <c r="X212" s="3">
        <f ca="1">IF(Table1[[#This Row],[gender]]="men",1,0)</f>
        <v>1</v>
      </c>
      <c r="Y212" s="3">
        <f ca="1">IF(Table1[[#This Row],[gender]]="women",1,0)</f>
        <v>0</v>
      </c>
      <c r="Z212" s="3"/>
      <c r="AA212" s="3"/>
      <c r="AB212" s="3"/>
      <c r="AC212" s="3"/>
      <c r="AD212" s="3"/>
      <c r="AE212" s="3"/>
      <c r="AF212" s="3"/>
      <c r="AG212" s="3"/>
      <c r="AH212" s="3"/>
      <c r="AJ212" s="17"/>
      <c r="AL212" s="7">
        <f ca="1">IF(Table1[[#This Row],[field of work]]="health",1,0)</f>
        <v>0</v>
      </c>
      <c r="AM212">
        <f ca="1">IF(Table1[[#This Row],[field of work]]="general work ",1,0)</f>
        <v>0</v>
      </c>
      <c r="AN212">
        <f ca="1">IF(Table1[[#This Row],[field of work]]="agriculture",1,0)</f>
        <v>0</v>
      </c>
      <c r="AO212">
        <f ca="1">IF(Table1[[#This Row],[field of work]]="teaching",1,0)</f>
        <v>0</v>
      </c>
      <c r="AP212">
        <f ca="1">IF(Table1[[#This Row],[field of work]]="IT",1,0)</f>
        <v>0</v>
      </c>
      <c r="AQ212" s="8">
        <f ca="1">IF(Table1[[#This Row],[field of work]]="construction",1,0)</f>
        <v>1</v>
      </c>
      <c r="AS212" s="7"/>
      <c r="AX212" s="8"/>
      <c r="AZ212" s="7"/>
      <c r="BA212" s="8"/>
      <c r="BB212" s="105">
        <f ca="1">Table1[[#This Row],[Cars Value ]]/Table1[[#This Row],[cars]]</f>
        <v>38407.074731145607</v>
      </c>
      <c r="BC212" s="8"/>
      <c r="BD212" s="7">
        <f ca="1">IF(Table1[Values of debts]&gt;$BE$6,1,0)</f>
        <v>1</v>
      </c>
      <c r="BE212" s="8"/>
      <c r="BF212" s="17"/>
      <c r="BG212" s="20">
        <f ca="1">Table1[[#This Row],[mortage left]]/Table1[[#This Row],[value of house]]</f>
        <v>0.37529016867632831</v>
      </c>
      <c r="BH212">
        <f t="shared" ca="1" si="91"/>
        <v>1</v>
      </c>
      <c r="BI212" s="8"/>
      <c r="BJ212" s="17"/>
      <c r="BL212" s="7">
        <f ca="1">IF(Table1[Area]="Alberta",Table1[income],0)</f>
        <v>0</v>
      </c>
      <c r="BM212">
        <f ca="1">IF(Table1[Area]="Quebec",Table1[income],0)</f>
        <v>0</v>
      </c>
      <c r="BN212">
        <f ca="1">IF(Table1[[#This Row],[Area]]="BC",Table1[[#This Row],[income]],0)</f>
        <v>0</v>
      </c>
      <c r="BO212">
        <f ca="1">IF(Table1[[#This Row],[Area]]="Northwest Ter",Table1[[#This Row],[income]],0)</f>
        <v>0</v>
      </c>
      <c r="BP212">
        <f ca="1">IF(Table1[[#This Row],[Area]]="Newfounland",Table1[[#This Row],[income]],0)</f>
        <v>0</v>
      </c>
      <c r="BQ212">
        <f ca="1">IF(Table1[[#This Row],[Area]]="Manitoba",Table1[[#This Row],[income]],0)</f>
        <v>0</v>
      </c>
      <c r="BR212">
        <f ca="1">IF(Table1[[#This Row],[Area]]="New bruncwick",Table1[[#This Row],[income]],0)</f>
        <v>0</v>
      </c>
      <c r="BS212">
        <f ca="1">IF(Table1[[#This Row],[Area]]="Nunavut",Table1[[#This Row],[income]],0)</f>
        <v>0</v>
      </c>
      <c r="BT212">
        <f ca="1">IF(Table1[[#This Row],[Area]]="Ontario",Table1[[#This Row],[income]],0)</f>
        <v>40962</v>
      </c>
      <c r="BU212">
        <f ca="1">IF(Table1[[#This Row],[Area]]="yukon",Table1[[#This Row],[income]],0)</f>
        <v>0</v>
      </c>
      <c r="BV212">
        <f ca="1">IF(Table1[[#This Row],[Area]]="Prince edward Island",Table1[[#This Row],[income]],0)</f>
        <v>0</v>
      </c>
      <c r="BW212">
        <f ca="1">IF(Table1[[#This Row],[Area]]="Saskatchewan",Table1[[#This Row],[income]],0)</f>
        <v>0</v>
      </c>
      <c r="BX212" s="8">
        <f ca="1">IF(Table1[[#This Row],[Area]]="Nova scotia",Table1[[#This Row],[income]],0)</f>
        <v>0</v>
      </c>
      <c r="BZ212" s="7">
        <f ca="1">IF(Table1[field of work]="health",Table1[income],0)</f>
        <v>0</v>
      </c>
      <c r="CA212">
        <f ca="1">IF(Table1[field of work]="agriculture",Table1[income],0)</f>
        <v>0</v>
      </c>
      <c r="CB212">
        <f ca="1">IF(Table1[[#This Row],[field of work]]="teaching",Table1[[#This Row],[income]],0)</f>
        <v>0</v>
      </c>
      <c r="CC212">
        <f ca="1">IF(Table1[[#This Row],[field of work]]="IT",Table1[[#This Row],[income]],0)</f>
        <v>0</v>
      </c>
      <c r="CD212">
        <f ca="1">IF(Table1[[#This Row],[field of work]]="construction",Table1[[#This Row],[income]],0)</f>
        <v>40962</v>
      </c>
      <c r="CE212" s="8">
        <f ca="1">IF(Table1[[#This Row],[field of work]]="general work ",Table1[[#This Row],[income]],0)</f>
        <v>0</v>
      </c>
      <c r="CH212" s="7">
        <f t="shared" ca="1" si="92"/>
        <v>1</v>
      </c>
      <c r="CI212" s="8"/>
      <c r="CK212" s="7">
        <f ca="1">IF(Table1[[#This Row],[Net worth of person ($)]]&gt;$CM$3,Table1[[#This Row],[age]],0)</f>
        <v>45</v>
      </c>
      <c r="CL212" s="8"/>
    </row>
    <row r="213" spans="2:90" x14ac:dyDescent="0.3">
      <c r="B213">
        <f t="shared" ca="1" si="78"/>
        <v>2</v>
      </c>
      <c r="C213" t="str">
        <f t="shared" ca="1" si="79"/>
        <v>women</v>
      </c>
      <c r="D213">
        <f t="shared" ca="1" si="80"/>
        <v>43</v>
      </c>
      <c r="E213">
        <f t="shared" ca="1" si="81"/>
        <v>6</v>
      </c>
      <c r="F213" t="str">
        <f t="shared" ca="1" si="82"/>
        <v>agriculture</v>
      </c>
      <c r="G213">
        <f t="shared" ca="1" si="83"/>
        <v>6</v>
      </c>
      <c r="H213" t="str">
        <f t="shared" ca="1" si="84"/>
        <v>Other</v>
      </c>
      <c r="I213">
        <f t="shared" ca="1" si="85"/>
        <v>1</v>
      </c>
      <c r="J213">
        <f t="shared" ca="1" si="77"/>
        <v>1</v>
      </c>
      <c r="K213">
        <f t="shared" ca="1" si="86"/>
        <v>56179</v>
      </c>
      <c r="L213">
        <f t="shared" ca="1" si="87"/>
        <v>5</v>
      </c>
      <c r="M213" t="str">
        <f t="shared" ca="1" si="88"/>
        <v>Nunavut</v>
      </c>
      <c r="N213">
        <f t="shared" ca="1" si="70"/>
        <v>168537</v>
      </c>
      <c r="O213">
        <f t="shared" ca="1" si="89"/>
        <v>68376.033435369085</v>
      </c>
      <c r="P213">
        <f t="shared" ca="1" si="71"/>
        <v>12217.424549975978</v>
      </c>
      <c r="Q213">
        <f t="shared" ca="1" si="90"/>
        <v>9931</v>
      </c>
      <c r="R213">
        <f t="shared" ca="1" si="72"/>
        <v>83980.359448000236</v>
      </c>
      <c r="S213">
        <f t="shared" ca="1" si="73"/>
        <v>48544.499192116215</v>
      </c>
      <c r="T213">
        <f t="shared" ca="1" si="74"/>
        <v>229298.92374209221</v>
      </c>
      <c r="U213">
        <f t="shared" ca="1" si="75"/>
        <v>162287.39288336932</v>
      </c>
      <c r="V213">
        <f t="shared" ca="1" si="76"/>
        <v>67011.530858722894</v>
      </c>
      <c r="X213" s="3">
        <f ca="1">IF(Table1[[#This Row],[gender]]="men",1,0)</f>
        <v>0</v>
      </c>
      <c r="Y213" s="3">
        <f ca="1">IF(Table1[[#This Row],[gender]]="women",1,0)</f>
        <v>1</v>
      </c>
      <c r="Z213" s="3"/>
      <c r="AA213" s="3"/>
      <c r="AB213" s="3"/>
      <c r="AC213" s="3"/>
      <c r="AD213" s="3"/>
      <c r="AE213" s="3"/>
      <c r="AF213" s="3"/>
      <c r="AG213" s="3"/>
      <c r="AH213" s="3"/>
      <c r="AJ213" s="17"/>
      <c r="AL213" s="7">
        <f ca="1">IF(Table1[[#This Row],[field of work]]="health",1,0)</f>
        <v>0</v>
      </c>
      <c r="AM213">
        <f ca="1">IF(Table1[[#This Row],[field of work]]="general work ",1,0)</f>
        <v>0</v>
      </c>
      <c r="AN213">
        <f ca="1">IF(Table1[[#This Row],[field of work]]="agriculture",1,0)</f>
        <v>1</v>
      </c>
      <c r="AO213">
        <f ca="1">IF(Table1[[#This Row],[field of work]]="teaching",1,0)</f>
        <v>0</v>
      </c>
      <c r="AP213">
        <f ca="1">IF(Table1[[#This Row],[field of work]]="IT",1,0)</f>
        <v>0</v>
      </c>
      <c r="AQ213" s="8">
        <f ca="1">IF(Table1[[#This Row],[field of work]]="construction",1,0)</f>
        <v>0</v>
      </c>
      <c r="AS213" s="7"/>
      <c r="AX213" s="8"/>
      <c r="AZ213" s="7"/>
      <c r="BA213" s="8"/>
      <c r="BB213" s="105">
        <f ca="1">Table1[[#This Row],[Cars Value ]]/Table1[[#This Row],[cars]]</f>
        <v>12217.424549975978</v>
      </c>
      <c r="BC213" s="8"/>
      <c r="BD213" s="7">
        <f ca="1">IF(Table1[Values of debts]&gt;$BE$6,1,0)</f>
        <v>1</v>
      </c>
      <c r="BE213" s="8"/>
      <c r="BF213" s="17"/>
      <c r="BG213" s="20">
        <f ca="1">Table1[[#This Row],[mortage left]]/Table1[[#This Row],[value of house]]</f>
        <v>0.40570339709006975</v>
      </c>
      <c r="BH213">
        <f t="shared" ca="1" si="91"/>
        <v>1</v>
      </c>
      <c r="BI213" s="8"/>
      <c r="BJ213" s="17"/>
      <c r="BL213" s="7">
        <f ca="1">IF(Table1[Area]="Alberta",Table1[income],0)</f>
        <v>0</v>
      </c>
      <c r="BM213">
        <f ca="1">IF(Table1[Area]="Quebec",Table1[income],0)</f>
        <v>0</v>
      </c>
      <c r="BN213">
        <f ca="1">IF(Table1[[#This Row],[Area]]="BC",Table1[[#This Row],[income]],0)</f>
        <v>0</v>
      </c>
      <c r="BO213">
        <f ca="1">IF(Table1[[#This Row],[Area]]="Northwest Ter",Table1[[#This Row],[income]],0)</f>
        <v>0</v>
      </c>
      <c r="BP213">
        <f ca="1">IF(Table1[[#This Row],[Area]]="Newfounland",Table1[[#This Row],[income]],0)</f>
        <v>0</v>
      </c>
      <c r="BQ213">
        <f ca="1">IF(Table1[[#This Row],[Area]]="Manitoba",Table1[[#This Row],[income]],0)</f>
        <v>0</v>
      </c>
      <c r="BR213">
        <f ca="1">IF(Table1[[#This Row],[Area]]="New bruncwick",Table1[[#This Row],[income]],0)</f>
        <v>0</v>
      </c>
      <c r="BS213">
        <f ca="1">IF(Table1[[#This Row],[Area]]="Nunavut",Table1[[#This Row],[income]],0)</f>
        <v>56179</v>
      </c>
      <c r="BT213">
        <f ca="1">IF(Table1[[#This Row],[Area]]="Ontario",Table1[[#This Row],[income]],0)</f>
        <v>0</v>
      </c>
      <c r="BU213">
        <f ca="1">IF(Table1[[#This Row],[Area]]="yukon",Table1[[#This Row],[income]],0)</f>
        <v>0</v>
      </c>
      <c r="BV213">
        <f ca="1">IF(Table1[[#This Row],[Area]]="Prince edward Island",Table1[[#This Row],[income]],0)</f>
        <v>0</v>
      </c>
      <c r="BW213">
        <f ca="1">IF(Table1[[#This Row],[Area]]="Saskatchewan",Table1[[#This Row],[income]],0)</f>
        <v>0</v>
      </c>
      <c r="BX213" s="8">
        <f ca="1">IF(Table1[[#This Row],[Area]]="Nova scotia",Table1[[#This Row],[income]],0)</f>
        <v>0</v>
      </c>
      <c r="BZ213" s="7">
        <f ca="1">IF(Table1[field of work]="health",Table1[income],0)</f>
        <v>0</v>
      </c>
      <c r="CA213">
        <f ca="1">IF(Table1[field of work]="agriculture",Table1[income],0)</f>
        <v>56179</v>
      </c>
      <c r="CB213">
        <f ca="1">IF(Table1[[#This Row],[field of work]]="teaching",Table1[[#This Row],[income]],0)</f>
        <v>0</v>
      </c>
      <c r="CC213">
        <f ca="1">IF(Table1[[#This Row],[field of work]]="IT",Table1[[#This Row],[income]],0)</f>
        <v>0</v>
      </c>
      <c r="CD213">
        <f ca="1">IF(Table1[[#This Row],[field of work]]="construction",Table1[[#This Row],[income]],0)</f>
        <v>0</v>
      </c>
      <c r="CE213" s="8">
        <f ca="1">IF(Table1[[#This Row],[field of work]]="general work ",Table1[[#This Row],[income]],0)</f>
        <v>0</v>
      </c>
      <c r="CH213" s="7">
        <f t="shared" ca="1" si="92"/>
        <v>1</v>
      </c>
      <c r="CI213" s="8"/>
      <c r="CK213" s="7">
        <f ca="1">IF(Table1[[#This Row],[Net worth of person ($)]]&gt;$CM$3,Table1[[#This Row],[age]],0)</f>
        <v>43</v>
      </c>
      <c r="CL213" s="8"/>
    </row>
    <row r="214" spans="2:90" x14ac:dyDescent="0.3">
      <c r="B214">
        <f t="shared" ca="1" si="78"/>
        <v>1</v>
      </c>
      <c r="C214" t="str">
        <f t="shared" ca="1" si="79"/>
        <v>men</v>
      </c>
      <c r="D214">
        <f t="shared" ca="1" si="80"/>
        <v>26</v>
      </c>
      <c r="E214">
        <f t="shared" ca="1" si="81"/>
        <v>3</v>
      </c>
      <c r="F214" t="str">
        <f t="shared" ca="1" si="82"/>
        <v>teaching</v>
      </c>
      <c r="G214">
        <f t="shared" ca="1" si="83"/>
        <v>3</v>
      </c>
      <c r="H214" t="str">
        <f t="shared" ca="1" si="84"/>
        <v>University</v>
      </c>
      <c r="I214">
        <f t="shared" ca="1" si="85"/>
        <v>0</v>
      </c>
      <c r="J214">
        <f t="shared" ca="1" si="77"/>
        <v>1</v>
      </c>
      <c r="K214">
        <f t="shared" ca="1" si="86"/>
        <v>29006</v>
      </c>
      <c r="L214">
        <f t="shared" ca="1" si="87"/>
        <v>7</v>
      </c>
      <c r="M214" t="str">
        <f t="shared" ca="1" si="88"/>
        <v>Manitoba</v>
      </c>
      <c r="N214">
        <f t="shared" ref="N214:N277" ca="1" si="93">K214*RANDBETWEEN(3,6)</f>
        <v>87018</v>
      </c>
      <c r="O214">
        <f t="shared" ca="1" si="89"/>
        <v>63178.099198938122</v>
      </c>
      <c r="P214">
        <f t="shared" ref="P214:P277" ca="1" si="94">J214*RAND()*K214</f>
        <v>14004.552411570534</v>
      </c>
      <c r="Q214">
        <f t="shared" ca="1" si="90"/>
        <v>1875</v>
      </c>
      <c r="R214">
        <f t="shared" ref="R214:R277" ca="1" si="95">RAND()*K214*2</f>
        <v>12616.941742752097</v>
      </c>
      <c r="S214">
        <f t="shared" ref="S214:S277" ca="1" si="96">RAND()*K214*1.5</f>
        <v>39763.181946406883</v>
      </c>
      <c r="T214">
        <f t="shared" ref="T214:T277" ca="1" si="97">N214+P214+S214</f>
        <v>140785.7343579774</v>
      </c>
      <c r="U214">
        <f t="shared" ref="U214:U277" ca="1" si="98">O214+Q214+R214</f>
        <v>77670.040941690211</v>
      </c>
      <c r="V214">
        <f t="shared" ref="V214:V277" ca="1" si="99">T214-U214</f>
        <v>63115.693416287191</v>
      </c>
      <c r="X214" s="3">
        <f ca="1">IF(Table1[[#This Row],[gender]]="men",1,0)</f>
        <v>1</v>
      </c>
      <c r="Y214" s="3">
        <f ca="1">IF(Table1[[#This Row],[gender]]="women",1,0)</f>
        <v>0</v>
      </c>
      <c r="Z214" s="3"/>
      <c r="AA214" s="3"/>
      <c r="AB214" s="3"/>
      <c r="AC214" s="3"/>
      <c r="AD214" s="3"/>
      <c r="AE214" s="3"/>
      <c r="AF214" s="3"/>
      <c r="AG214" s="3"/>
      <c r="AH214" s="3"/>
      <c r="AJ214" s="17"/>
      <c r="AL214" s="7">
        <f ca="1">IF(Table1[[#This Row],[field of work]]="health",1,0)</f>
        <v>0</v>
      </c>
      <c r="AM214">
        <f ca="1">IF(Table1[[#This Row],[field of work]]="general work ",1,0)</f>
        <v>0</v>
      </c>
      <c r="AN214">
        <f ca="1">IF(Table1[[#This Row],[field of work]]="agriculture",1,0)</f>
        <v>0</v>
      </c>
      <c r="AO214">
        <f ca="1">IF(Table1[[#This Row],[field of work]]="teaching",1,0)</f>
        <v>1</v>
      </c>
      <c r="AP214">
        <f ca="1">IF(Table1[[#This Row],[field of work]]="IT",1,0)</f>
        <v>0</v>
      </c>
      <c r="AQ214" s="8">
        <f ca="1">IF(Table1[[#This Row],[field of work]]="construction",1,0)</f>
        <v>0</v>
      </c>
      <c r="AS214" s="7"/>
      <c r="AX214" s="8"/>
      <c r="AZ214" s="7"/>
      <c r="BA214" s="8"/>
      <c r="BB214" s="105">
        <f ca="1">Table1[[#This Row],[Cars Value ]]/Table1[[#This Row],[cars]]</f>
        <v>14004.552411570534</v>
      </c>
      <c r="BC214" s="8"/>
      <c r="BD214" s="7">
        <f ca="1">IF(Table1[Values of debts]&gt;$BE$6,1,0)</f>
        <v>0</v>
      </c>
      <c r="BE214" s="8"/>
      <c r="BF214" s="17"/>
      <c r="BG214" s="20">
        <f ca="1">Table1[[#This Row],[mortage left]]/Table1[[#This Row],[value of house]]</f>
        <v>0.72603483416003722</v>
      </c>
      <c r="BH214">
        <f t="shared" ca="1" si="91"/>
        <v>0</v>
      </c>
      <c r="BI214" s="8"/>
      <c r="BJ214" s="17"/>
      <c r="BL214" s="7">
        <f ca="1">IF(Table1[Area]="Alberta",Table1[income],0)</f>
        <v>0</v>
      </c>
      <c r="BM214">
        <f ca="1">IF(Table1[Area]="Quebec",Table1[income],0)</f>
        <v>0</v>
      </c>
      <c r="BN214">
        <f ca="1">IF(Table1[[#This Row],[Area]]="BC",Table1[[#This Row],[income]],0)</f>
        <v>0</v>
      </c>
      <c r="BO214">
        <f ca="1">IF(Table1[[#This Row],[Area]]="Northwest Ter",Table1[[#This Row],[income]],0)</f>
        <v>0</v>
      </c>
      <c r="BP214">
        <f ca="1">IF(Table1[[#This Row],[Area]]="Newfounland",Table1[[#This Row],[income]],0)</f>
        <v>0</v>
      </c>
      <c r="BQ214">
        <f ca="1">IF(Table1[[#This Row],[Area]]="Manitoba",Table1[[#This Row],[income]],0)</f>
        <v>29006</v>
      </c>
      <c r="BR214">
        <f ca="1">IF(Table1[[#This Row],[Area]]="New bruncwick",Table1[[#This Row],[income]],0)</f>
        <v>0</v>
      </c>
      <c r="BS214">
        <f ca="1">IF(Table1[[#This Row],[Area]]="Nunavut",Table1[[#This Row],[income]],0)</f>
        <v>0</v>
      </c>
      <c r="BT214">
        <f ca="1">IF(Table1[[#This Row],[Area]]="Ontario",Table1[[#This Row],[income]],0)</f>
        <v>0</v>
      </c>
      <c r="BU214">
        <f ca="1">IF(Table1[[#This Row],[Area]]="yukon",Table1[[#This Row],[income]],0)</f>
        <v>0</v>
      </c>
      <c r="BV214">
        <f ca="1">IF(Table1[[#This Row],[Area]]="Prince edward Island",Table1[[#This Row],[income]],0)</f>
        <v>0</v>
      </c>
      <c r="BW214">
        <f ca="1">IF(Table1[[#This Row],[Area]]="Saskatchewan",Table1[[#This Row],[income]],0)</f>
        <v>0</v>
      </c>
      <c r="BX214" s="8">
        <f ca="1">IF(Table1[[#This Row],[Area]]="Nova scotia",Table1[[#This Row],[income]],0)</f>
        <v>0</v>
      </c>
      <c r="BZ214" s="7">
        <f ca="1">IF(Table1[field of work]="health",Table1[income],0)</f>
        <v>0</v>
      </c>
      <c r="CA214">
        <f ca="1">IF(Table1[field of work]="agriculture",Table1[income],0)</f>
        <v>0</v>
      </c>
      <c r="CB214">
        <f ca="1">IF(Table1[[#This Row],[field of work]]="teaching",Table1[[#This Row],[income]],0)</f>
        <v>29006</v>
      </c>
      <c r="CC214">
        <f ca="1">IF(Table1[[#This Row],[field of work]]="IT",Table1[[#This Row],[income]],0)</f>
        <v>0</v>
      </c>
      <c r="CD214">
        <f ca="1">IF(Table1[[#This Row],[field of work]]="construction",Table1[[#This Row],[income]],0)</f>
        <v>0</v>
      </c>
      <c r="CE214" s="8">
        <f ca="1">IF(Table1[[#This Row],[field of work]]="general work ",Table1[[#This Row],[income]],0)</f>
        <v>0</v>
      </c>
      <c r="CH214" s="7">
        <f t="shared" ca="1" si="92"/>
        <v>1</v>
      </c>
      <c r="CI214" s="8"/>
      <c r="CK214" s="7">
        <f ca="1">IF(Table1[[#This Row],[Net worth of person ($)]]&gt;$CM$3,Table1[[#This Row],[age]],0)</f>
        <v>26</v>
      </c>
      <c r="CL214" s="8"/>
    </row>
    <row r="215" spans="2:90" x14ac:dyDescent="0.3">
      <c r="B215">
        <f t="shared" ca="1" si="78"/>
        <v>2</v>
      </c>
      <c r="C215" t="str">
        <f t="shared" ca="1" si="79"/>
        <v>women</v>
      </c>
      <c r="D215">
        <f t="shared" ca="1" si="80"/>
        <v>31</v>
      </c>
      <c r="E215">
        <f t="shared" ca="1" si="81"/>
        <v>4</v>
      </c>
      <c r="F215" t="str">
        <f t="shared" ca="1" si="82"/>
        <v>IT</v>
      </c>
      <c r="G215">
        <f t="shared" ca="1" si="83"/>
        <v>3</v>
      </c>
      <c r="H215" t="str">
        <f t="shared" ca="1" si="84"/>
        <v>University</v>
      </c>
      <c r="I215">
        <f t="shared" ca="1" si="85"/>
        <v>4</v>
      </c>
      <c r="J215">
        <f t="shared" ca="1" si="77"/>
        <v>2</v>
      </c>
      <c r="K215">
        <f t="shared" ca="1" si="86"/>
        <v>73481</v>
      </c>
      <c r="L215">
        <f t="shared" ca="1" si="87"/>
        <v>2</v>
      </c>
      <c r="M215" t="str">
        <f t="shared" ca="1" si="88"/>
        <v>BC</v>
      </c>
      <c r="N215">
        <f t="shared" ca="1" si="93"/>
        <v>293924</v>
      </c>
      <c r="O215">
        <f t="shared" ca="1" si="89"/>
        <v>105903.81506753825</v>
      </c>
      <c r="P215">
        <f t="shared" ca="1" si="94"/>
        <v>27177.968110641585</v>
      </c>
      <c r="Q215">
        <f t="shared" ca="1" si="90"/>
        <v>11332</v>
      </c>
      <c r="R215">
        <f t="shared" ca="1" si="95"/>
        <v>61034.266591838423</v>
      </c>
      <c r="S215">
        <f t="shared" ca="1" si="96"/>
        <v>104330.81607948864</v>
      </c>
      <c r="T215">
        <f t="shared" ca="1" si="97"/>
        <v>425432.78419013019</v>
      </c>
      <c r="U215">
        <f t="shared" ca="1" si="98"/>
        <v>178270.08165937668</v>
      </c>
      <c r="V215">
        <f t="shared" ca="1" si="99"/>
        <v>247162.70253075351</v>
      </c>
      <c r="X215" s="3">
        <f ca="1">IF(Table1[[#This Row],[gender]]="men",1,0)</f>
        <v>0</v>
      </c>
      <c r="Y215" s="3">
        <f ca="1">IF(Table1[[#This Row],[gender]]="women",1,0)</f>
        <v>1</v>
      </c>
      <c r="Z215" s="3"/>
      <c r="AA215" s="3"/>
      <c r="AB215" s="3"/>
      <c r="AC215" s="3"/>
      <c r="AD215" s="3"/>
      <c r="AE215" s="3"/>
      <c r="AF215" s="3"/>
      <c r="AG215" s="3"/>
      <c r="AH215" s="3"/>
      <c r="AJ215" s="17"/>
      <c r="AL215" s="7">
        <f ca="1">IF(Table1[[#This Row],[field of work]]="health",1,0)</f>
        <v>0</v>
      </c>
      <c r="AM215">
        <f ca="1">IF(Table1[[#This Row],[field of work]]="general work ",1,0)</f>
        <v>0</v>
      </c>
      <c r="AN215">
        <f ca="1">IF(Table1[[#This Row],[field of work]]="agriculture",1,0)</f>
        <v>0</v>
      </c>
      <c r="AO215">
        <f ca="1">IF(Table1[[#This Row],[field of work]]="teaching",1,0)</f>
        <v>0</v>
      </c>
      <c r="AP215">
        <f ca="1">IF(Table1[[#This Row],[field of work]]="IT",1,0)</f>
        <v>1</v>
      </c>
      <c r="AQ215" s="8">
        <f ca="1">IF(Table1[[#This Row],[field of work]]="construction",1,0)</f>
        <v>0</v>
      </c>
      <c r="AS215" s="7"/>
      <c r="AX215" s="8"/>
      <c r="AZ215" s="7"/>
      <c r="BA215" s="8"/>
      <c r="BB215" s="105">
        <f ca="1">Table1[[#This Row],[Cars Value ]]/Table1[[#This Row],[cars]]</f>
        <v>13588.984055320792</v>
      </c>
      <c r="BC215" s="8"/>
      <c r="BD215" s="7">
        <f ca="1">IF(Table1[Values of debts]&gt;$BE$6,1,0)</f>
        <v>1</v>
      </c>
      <c r="BE215" s="8"/>
      <c r="BF215" s="17"/>
      <c r="BG215" s="20">
        <f ca="1">Table1[[#This Row],[mortage left]]/Table1[[#This Row],[value of house]]</f>
        <v>0.36031019946495779</v>
      </c>
      <c r="BH215">
        <f t="shared" ca="1" si="91"/>
        <v>1</v>
      </c>
      <c r="BI215" s="8"/>
      <c r="BJ215" s="17"/>
      <c r="BL215" s="7">
        <f ca="1">IF(Table1[Area]="Alberta",Table1[income],0)</f>
        <v>0</v>
      </c>
      <c r="BM215">
        <f ca="1">IF(Table1[Area]="Quebec",Table1[income],0)</f>
        <v>0</v>
      </c>
      <c r="BN215">
        <f ca="1">IF(Table1[[#This Row],[Area]]="BC",Table1[[#This Row],[income]],0)</f>
        <v>73481</v>
      </c>
      <c r="BO215">
        <f ca="1">IF(Table1[[#This Row],[Area]]="Northwest Ter",Table1[[#This Row],[income]],0)</f>
        <v>0</v>
      </c>
      <c r="BP215">
        <f ca="1">IF(Table1[[#This Row],[Area]]="Newfounland",Table1[[#This Row],[income]],0)</f>
        <v>0</v>
      </c>
      <c r="BQ215">
        <f ca="1">IF(Table1[[#This Row],[Area]]="Manitoba",Table1[[#This Row],[income]],0)</f>
        <v>0</v>
      </c>
      <c r="BR215">
        <f ca="1">IF(Table1[[#This Row],[Area]]="New bruncwick",Table1[[#This Row],[income]],0)</f>
        <v>0</v>
      </c>
      <c r="BS215">
        <f ca="1">IF(Table1[[#This Row],[Area]]="Nunavut",Table1[[#This Row],[income]],0)</f>
        <v>0</v>
      </c>
      <c r="BT215">
        <f ca="1">IF(Table1[[#This Row],[Area]]="Ontario",Table1[[#This Row],[income]],0)</f>
        <v>0</v>
      </c>
      <c r="BU215">
        <f ca="1">IF(Table1[[#This Row],[Area]]="yukon",Table1[[#This Row],[income]],0)</f>
        <v>0</v>
      </c>
      <c r="BV215">
        <f ca="1">IF(Table1[[#This Row],[Area]]="Prince edward Island",Table1[[#This Row],[income]],0)</f>
        <v>0</v>
      </c>
      <c r="BW215">
        <f ca="1">IF(Table1[[#This Row],[Area]]="Saskatchewan",Table1[[#This Row],[income]],0)</f>
        <v>0</v>
      </c>
      <c r="BX215" s="8">
        <f ca="1">IF(Table1[[#This Row],[Area]]="Nova scotia",Table1[[#This Row],[income]],0)</f>
        <v>0</v>
      </c>
      <c r="BZ215" s="7">
        <f ca="1">IF(Table1[field of work]="health",Table1[income],0)</f>
        <v>0</v>
      </c>
      <c r="CA215">
        <f ca="1">IF(Table1[field of work]="agriculture",Table1[income],0)</f>
        <v>0</v>
      </c>
      <c r="CB215">
        <f ca="1">IF(Table1[[#This Row],[field of work]]="teaching",Table1[[#This Row],[income]],0)</f>
        <v>0</v>
      </c>
      <c r="CC215">
        <f ca="1">IF(Table1[[#This Row],[field of work]]="IT",Table1[[#This Row],[income]],0)</f>
        <v>73481</v>
      </c>
      <c r="CD215">
        <f ca="1">IF(Table1[[#This Row],[field of work]]="construction",Table1[[#This Row],[income]],0)</f>
        <v>0</v>
      </c>
      <c r="CE215" s="8">
        <f ca="1">IF(Table1[[#This Row],[field of work]]="general work ",Table1[[#This Row],[income]],0)</f>
        <v>0</v>
      </c>
      <c r="CH215" s="7">
        <f t="shared" ca="1" si="92"/>
        <v>1</v>
      </c>
      <c r="CI215" s="8"/>
      <c r="CK215" s="7">
        <f ca="1">IF(Table1[[#This Row],[Net worth of person ($)]]&gt;$CM$3,Table1[[#This Row],[age]],0)</f>
        <v>31</v>
      </c>
      <c r="CL215" s="8"/>
    </row>
    <row r="216" spans="2:90" x14ac:dyDescent="0.3">
      <c r="B216">
        <f t="shared" ca="1" si="78"/>
        <v>1</v>
      </c>
      <c r="C216" t="str">
        <f t="shared" ca="1" si="79"/>
        <v>men</v>
      </c>
      <c r="D216">
        <f t="shared" ca="1" si="80"/>
        <v>33</v>
      </c>
      <c r="E216">
        <f t="shared" ca="1" si="81"/>
        <v>5</v>
      </c>
      <c r="F216" t="str">
        <f t="shared" ca="1" si="82"/>
        <v xml:space="preserve">general work </v>
      </c>
      <c r="G216">
        <f t="shared" ca="1" si="83"/>
        <v>6</v>
      </c>
      <c r="H216" t="str">
        <f t="shared" ca="1" si="84"/>
        <v>Other</v>
      </c>
      <c r="I216">
        <f t="shared" ca="1" si="85"/>
        <v>2</v>
      </c>
      <c r="J216">
        <f t="shared" ca="1" si="77"/>
        <v>1</v>
      </c>
      <c r="K216">
        <f t="shared" ca="1" si="86"/>
        <v>66139</v>
      </c>
      <c r="L216">
        <f t="shared" ca="1" si="87"/>
        <v>4</v>
      </c>
      <c r="M216" t="str">
        <f t="shared" ca="1" si="88"/>
        <v>Alberta</v>
      </c>
      <c r="N216">
        <f t="shared" ca="1" si="93"/>
        <v>198417</v>
      </c>
      <c r="O216">
        <f t="shared" ca="1" si="89"/>
        <v>36133.781095144332</v>
      </c>
      <c r="P216">
        <f t="shared" ca="1" si="94"/>
        <v>7499.0951830400854</v>
      </c>
      <c r="Q216">
        <f t="shared" ca="1" si="90"/>
        <v>3454</v>
      </c>
      <c r="R216">
        <f t="shared" ca="1" si="95"/>
        <v>33336.111915429239</v>
      </c>
      <c r="S216">
        <f t="shared" ca="1" si="96"/>
        <v>10160.315297808804</v>
      </c>
      <c r="T216">
        <f t="shared" ca="1" si="97"/>
        <v>216076.41048084886</v>
      </c>
      <c r="U216">
        <f t="shared" ca="1" si="98"/>
        <v>72923.893010573578</v>
      </c>
      <c r="V216">
        <f t="shared" ca="1" si="99"/>
        <v>143152.51747027528</v>
      </c>
      <c r="X216" s="3">
        <f ca="1">IF(Table1[[#This Row],[gender]]="men",1,0)</f>
        <v>1</v>
      </c>
      <c r="Y216" s="3">
        <f ca="1">IF(Table1[[#This Row],[gender]]="women",1,0)</f>
        <v>0</v>
      </c>
      <c r="Z216" s="3"/>
      <c r="AA216" s="3"/>
      <c r="AB216" s="3"/>
      <c r="AC216" s="3"/>
      <c r="AD216" s="3"/>
      <c r="AE216" s="3"/>
      <c r="AF216" s="3"/>
      <c r="AG216" s="3"/>
      <c r="AH216" s="3"/>
      <c r="AJ216" s="17"/>
      <c r="AL216" s="7">
        <f ca="1">IF(Table1[[#This Row],[field of work]]="health",1,0)</f>
        <v>0</v>
      </c>
      <c r="AM216">
        <f ca="1">IF(Table1[[#This Row],[field of work]]="general work ",1,0)</f>
        <v>1</v>
      </c>
      <c r="AN216">
        <f ca="1">IF(Table1[[#This Row],[field of work]]="agriculture",1,0)</f>
        <v>0</v>
      </c>
      <c r="AO216">
        <f ca="1">IF(Table1[[#This Row],[field of work]]="teaching",1,0)</f>
        <v>0</v>
      </c>
      <c r="AP216">
        <f ca="1">IF(Table1[[#This Row],[field of work]]="IT",1,0)</f>
        <v>0</v>
      </c>
      <c r="AQ216" s="8">
        <f ca="1">IF(Table1[[#This Row],[field of work]]="construction",1,0)</f>
        <v>0</v>
      </c>
      <c r="AS216" s="7"/>
      <c r="AX216" s="8"/>
      <c r="AZ216" s="7"/>
      <c r="BA216" s="8"/>
      <c r="BB216" s="105">
        <f ca="1">Table1[[#This Row],[Cars Value ]]/Table1[[#This Row],[cars]]</f>
        <v>7499.0951830400854</v>
      </c>
      <c r="BC216" s="8"/>
      <c r="BD216" s="7">
        <f ca="1">IF(Table1[Values of debts]&gt;$BE$6,1,0)</f>
        <v>0</v>
      </c>
      <c r="BE216" s="8"/>
      <c r="BF216" s="17"/>
      <c r="BG216" s="20">
        <f ca="1">Table1[[#This Row],[mortage left]]/Table1[[#This Row],[value of house]]</f>
        <v>0.18211030856803767</v>
      </c>
      <c r="BH216">
        <f t="shared" ca="1" si="91"/>
        <v>1</v>
      </c>
      <c r="BI216" s="8"/>
      <c r="BJ216" s="17"/>
      <c r="BL216" s="7">
        <f ca="1">IF(Table1[Area]="Alberta",Table1[income],0)</f>
        <v>66139</v>
      </c>
      <c r="BM216">
        <f ca="1">IF(Table1[Area]="Quebec",Table1[income],0)</f>
        <v>0</v>
      </c>
      <c r="BN216">
        <f ca="1">IF(Table1[[#This Row],[Area]]="BC",Table1[[#This Row],[income]],0)</f>
        <v>0</v>
      </c>
      <c r="BO216">
        <f ca="1">IF(Table1[[#This Row],[Area]]="Northwest Ter",Table1[[#This Row],[income]],0)</f>
        <v>0</v>
      </c>
      <c r="BP216">
        <f ca="1">IF(Table1[[#This Row],[Area]]="Newfounland",Table1[[#This Row],[income]],0)</f>
        <v>0</v>
      </c>
      <c r="BQ216">
        <f ca="1">IF(Table1[[#This Row],[Area]]="Manitoba",Table1[[#This Row],[income]],0)</f>
        <v>0</v>
      </c>
      <c r="BR216">
        <f ca="1">IF(Table1[[#This Row],[Area]]="New bruncwick",Table1[[#This Row],[income]],0)</f>
        <v>0</v>
      </c>
      <c r="BS216">
        <f ca="1">IF(Table1[[#This Row],[Area]]="Nunavut",Table1[[#This Row],[income]],0)</f>
        <v>0</v>
      </c>
      <c r="BT216">
        <f ca="1">IF(Table1[[#This Row],[Area]]="Ontario",Table1[[#This Row],[income]],0)</f>
        <v>0</v>
      </c>
      <c r="BU216">
        <f ca="1">IF(Table1[[#This Row],[Area]]="yukon",Table1[[#This Row],[income]],0)</f>
        <v>0</v>
      </c>
      <c r="BV216">
        <f ca="1">IF(Table1[[#This Row],[Area]]="Prince edward Island",Table1[[#This Row],[income]],0)</f>
        <v>0</v>
      </c>
      <c r="BW216">
        <f ca="1">IF(Table1[[#This Row],[Area]]="Saskatchewan",Table1[[#This Row],[income]],0)</f>
        <v>0</v>
      </c>
      <c r="BX216" s="8">
        <f ca="1">IF(Table1[[#This Row],[Area]]="Nova scotia",Table1[[#This Row],[income]],0)</f>
        <v>0</v>
      </c>
      <c r="BZ216" s="7">
        <f ca="1">IF(Table1[field of work]="health",Table1[income],0)</f>
        <v>0</v>
      </c>
      <c r="CA216">
        <f ca="1">IF(Table1[field of work]="agriculture",Table1[income],0)</f>
        <v>0</v>
      </c>
      <c r="CB216">
        <f ca="1">IF(Table1[[#This Row],[field of work]]="teaching",Table1[[#This Row],[income]],0)</f>
        <v>0</v>
      </c>
      <c r="CC216">
        <f ca="1">IF(Table1[[#This Row],[field of work]]="IT",Table1[[#This Row],[income]],0)</f>
        <v>0</v>
      </c>
      <c r="CD216">
        <f ca="1">IF(Table1[[#This Row],[field of work]]="construction",Table1[[#This Row],[income]],0)</f>
        <v>0</v>
      </c>
      <c r="CE216" s="8">
        <f ca="1">IF(Table1[[#This Row],[field of work]]="general work ",Table1[[#This Row],[income]],0)</f>
        <v>66139</v>
      </c>
      <c r="CH216" s="7">
        <f t="shared" ca="1" si="92"/>
        <v>1</v>
      </c>
      <c r="CI216" s="8"/>
      <c r="CK216" s="7">
        <f ca="1">IF(Table1[[#This Row],[Net worth of person ($)]]&gt;$CM$3,Table1[[#This Row],[age]],0)</f>
        <v>33</v>
      </c>
      <c r="CL216" s="8"/>
    </row>
    <row r="217" spans="2:90" x14ac:dyDescent="0.3">
      <c r="B217">
        <f t="shared" ca="1" si="78"/>
        <v>1</v>
      </c>
      <c r="C217" t="str">
        <f t="shared" ca="1" si="79"/>
        <v>men</v>
      </c>
      <c r="D217">
        <f t="shared" ca="1" si="80"/>
        <v>31</v>
      </c>
      <c r="E217">
        <f t="shared" ca="1" si="81"/>
        <v>3</v>
      </c>
      <c r="F217" t="str">
        <f t="shared" ca="1" si="82"/>
        <v>teaching</v>
      </c>
      <c r="G217">
        <f t="shared" ca="1" si="83"/>
        <v>4</v>
      </c>
      <c r="H217" t="str">
        <f t="shared" ca="1" si="84"/>
        <v>technical</v>
      </c>
      <c r="I217">
        <f t="shared" ca="1" si="85"/>
        <v>1</v>
      </c>
      <c r="J217">
        <f t="shared" ca="1" si="77"/>
        <v>2</v>
      </c>
      <c r="K217">
        <f t="shared" ca="1" si="86"/>
        <v>42926</v>
      </c>
      <c r="L217">
        <f t="shared" ca="1" si="87"/>
        <v>7</v>
      </c>
      <c r="M217" t="str">
        <f t="shared" ca="1" si="88"/>
        <v>Manitoba</v>
      </c>
      <c r="N217">
        <f t="shared" ca="1" si="93"/>
        <v>171704</v>
      </c>
      <c r="O217">
        <f t="shared" ca="1" si="89"/>
        <v>51968.801110984001</v>
      </c>
      <c r="P217">
        <f t="shared" ca="1" si="94"/>
        <v>61792.187814460165</v>
      </c>
      <c r="Q217">
        <f t="shared" ca="1" si="90"/>
        <v>25908</v>
      </c>
      <c r="R217">
        <f t="shared" ca="1" si="95"/>
        <v>79170.983866464652</v>
      </c>
      <c r="S217">
        <f t="shared" ca="1" si="96"/>
        <v>40164.274999726687</v>
      </c>
      <c r="T217">
        <f t="shared" ca="1" si="97"/>
        <v>273660.46281418687</v>
      </c>
      <c r="U217">
        <f t="shared" ca="1" si="98"/>
        <v>157047.78497744864</v>
      </c>
      <c r="V217">
        <f t="shared" ca="1" si="99"/>
        <v>116612.67783673824</v>
      </c>
      <c r="X217" s="3">
        <f ca="1">IF(Table1[[#This Row],[gender]]="men",1,0)</f>
        <v>1</v>
      </c>
      <c r="Y217" s="3">
        <f ca="1">IF(Table1[[#This Row],[gender]]="women",1,0)</f>
        <v>0</v>
      </c>
      <c r="Z217" s="3"/>
      <c r="AA217" s="3"/>
      <c r="AB217" s="3"/>
      <c r="AC217" s="3"/>
      <c r="AD217" s="3"/>
      <c r="AE217" s="3"/>
      <c r="AF217" s="3"/>
      <c r="AG217" s="3"/>
      <c r="AH217" s="3"/>
      <c r="AJ217" s="17"/>
      <c r="AL217" s="7">
        <f ca="1">IF(Table1[[#This Row],[field of work]]="health",1,0)</f>
        <v>0</v>
      </c>
      <c r="AM217">
        <f ca="1">IF(Table1[[#This Row],[field of work]]="general work ",1,0)</f>
        <v>0</v>
      </c>
      <c r="AN217">
        <f ca="1">IF(Table1[[#This Row],[field of work]]="agriculture",1,0)</f>
        <v>0</v>
      </c>
      <c r="AO217">
        <f ca="1">IF(Table1[[#This Row],[field of work]]="teaching",1,0)</f>
        <v>1</v>
      </c>
      <c r="AP217">
        <f ca="1">IF(Table1[[#This Row],[field of work]]="IT",1,0)</f>
        <v>0</v>
      </c>
      <c r="AQ217" s="8">
        <f ca="1">IF(Table1[[#This Row],[field of work]]="construction",1,0)</f>
        <v>0</v>
      </c>
      <c r="AS217" s="7"/>
      <c r="AX217" s="8"/>
      <c r="AZ217" s="7"/>
      <c r="BA217" s="8"/>
      <c r="BB217" s="105">
        <f ca="1">Table1[[#This Row],[Cars Value ]]/Table1[[#This Row],[cars]]</f>
        <v>30896.093907230083</v>
      </c>
      <c r="BC217" s="8"/>
      <c r="BD217" s="7">
        <f ca="1">IF(Table1[Values of debts]&gt;$BE$6,1,0)</f>
        <v>1</v>
      </c>
      <c r="BE217" s="8"/>
      <c r="BF217" s="17"/>
      <c r="BG217" s="20">
        <f ca="1">Table1[[#This Row],[mortage left]]/Table1[[#This Row],[value of house]]</f>
        <v>0.30266505795429344</v>
      </c>
      <c r="BH217">
        <f t="shared" ca="1" si="91"/>
        <v>1</v>
      </c>
      <c r="BI217" s="8"/>
      <c r="BJ217" s="17"/>
      <c r="BL217" s="7">
        <f ca="1">IF(Table1[Area]="Alberta",Table1[income],0)</f>
        <v>0</v>
      </c>
      <c r="BM217">
        <f ca="1">IF(Table1[Area]="Quebec",Table1[income],0)</f>
        <v>0</v>
      </c>
      <c r="BN217">
        <f ca="1">IF(Table1[[#This Row],[Area]]="BC",Table1[[#This Row],[income]],0)</f>
        <v>0</v>
      </c>
      <c r="BO217">
        <f ca="1">IF(Table1[[#This Row],[Area]]="Northwest Ter",Table1[[#This Row],[income]],0)</f>
        <v>0</v>
      </c>
      <c r="BP217">
        <f ca="1">IF(Table1[[#This Row],[Area]]="Newfounland",Table1[[#This Row],[income]],0)</f>
        <v>0</v>
      </c>
      <c r="BQ217">
        <f ca="1">IF(Table1[[#This Row],[Area]]="Manitoba",Table1[[#This Row],[income]],0)</f>
        <v>42926</v>
      </c>
      <c r="BR217">
        <f ca="1">IF(Table1[[#This Row],[Area]]="New bruncwick",Table1[[#This Row],[income]],0)</f>
        <v>0</v>
      </c>
      <c r="BS217">
        <f ca="1">IF(Table1[[#This Row],[Area]]="Nunavut",Table1[[#This Row],[income]],0)</f>
        <v>0</v>
      </c>
      <c r="BT217">
        <f ca="1">IF(Table1[[#This Row],[Area]]="Ontario",Table1[[#This Row],[income]],0)</f>
        <v>0</v>
      </c>
      <c r="BU217">
        <f ca="1">IF(Table1[[#This Row],[Area]]="yukon",Table1[[#This Row],[income]],0)</f>
        <v>0</v>
      </c>
      <c r="BV217">
        <f ca="1">IF(Table1[[#This Row],[Area]]="Prince edward Island",Table1[[#This Row],[income]],0)</f>
        <v>0</v>
      </c>
      <c r="BW217">
        <f ca="1">IF(Table1[[#This Row],[Area]]="Saskatchewan",Table1[[#This Row],[income]],0)</f>
        <v>0</v>
      </c>
      <c r="BX217" s="8">
        <f ca="1">IF(Table1[[#This Row],[Area]]="Nova scotia",Table1[[#This Row],[income]],0)</f>
        <v>0</v>
      </c>
      <c r="BZ217" s="7">
        <f ca="1">IF(Table1[field of work]="health",Table1[income],0)</f>
        <v>0</v>
      </c>
      <c r="CA217">
        <f ca="1">IF(Table1[field of work]="agriculture",Table1[income],0)</f>
        <v>0</v>
      </c>
      <c r="CB217">
        <f ca="1">IF(Table1[[#This Row],[field of work]]="teaching",Table1[[#This Row],[income]],0)</f>
        <v>42926</v>
      </c>
      <c r="CC217">
        <f ca="1">IF(Table1[[#This Row],[field of work]]="IT",Table1[[#This Row],[income]],0)</f>
        <v>0</v>
      </c>
      <c r="CD217">
        <f ca="1">IF(Table1[[#This Row],[field of work]]="construction",Table1[[#This Row],[income]],0)</f>
        <v>0</v>
      </c>
      <c r="CE217" s="8">
        <f ca="1">IF(Table1[[#This Row],[field of work]]="general work ",Table1[[#This Row],[income]],0)</f>
        <v>0</v>
      </c>
      <c r="CH217" s="7">
        <f t="shared" ca="1" si="92"/>
        <v>1</v>
      </c>
      <c r="CI217" s="8"/>
      <c r="CK217" s="7">
        <f ca="1">IF(Table1[[#This Row],[Net worth of person ($)]]&gt;$CM$3,Table1[[#This Row],[age]],0)</f>
        <v>31</v>
      </c>
      <c r="CL217" s="8"/>
    </row>
    <row r="218" spans="2:90" x14ac:dyDescent="0.3">
      <c r="B218">
        <f t="shared" ca="1" si="78"/>
        <v>2</v>
      </c>
      <c r="C218" t="str">
        <f t="shared" ca="1" si="79"/>
        <v>women</v>
      </c>
      <c r="D218">
        <f t="shared" ca="1" si="80"/>
        <v>41</v>
      </c>
      <c r="E218">
        <f t="shared" ca="1" si="81"/>
        <v>2</v>
      </c>
      <c r="F218" t="str">
        <f t="shared" ca="1" si="82"/>
        <v>construction</v>
      </c>
      <c r="G218">
        <f t="shared" ca="1" si="83"/>
        <v>1</v>
      </c>
      <c r="H218" t="str">
        <f t="shared" ca="1" si="84"/>
        <v>highschool</v>
      </c>
      <c r="I218">
        <f t="shared" ca="1" si="85"/>
        <v>3</v>
      </c>
      <c r="J218">
        <f t="shared" ca="1" si="77"/>
        <v>2</v>
      </c>
      <c r="K218">
        <f t="shared" ca="1" si="86"/>
        <v>67484</v>
      </c>
      <c r="L218">
        <f t="shared" ca="1" si="87"/>
        <v>10</v>
      </c>
      <c r="M218" t="str">
        <f t="shared" ca="1" si="88"/>
        <v>Quebec</v>
      </c>
      <c r="N218">
        <f t="shared" ca="1" si="93"/>
        <v>269936</v>
      </c>
      <c r="O218">
        <f t="shared" ca="1" si="89"/>
        <v>145824.22355028213</v>
      </c>
      <c r="P218">
        <f t="shared" ca="1" si="94"/>
        <v>5139.7536253849694</v>
      </c>
      <c r="Q218">
        <f t="shared" ca="1" si="90"/>
        <v>4443</v>
      </c>
      <c r="R218">
        <f t="shared" ca="1" si="95"/>
        <v>50754.774534977514</v>
      </c>
      <c r="S218">
        <f t="shared" ca="1" si="96"/>
        <v>38166.589404605169</v>
      </c>
      <c r="T218">
        <f t="shared" ca="1" si="97"/>
        <v>313242.34302999015</v>
      </c>
      <c r="U218">
        <f t="shared" ca="1" si="98"/>
        <v>201021.99808525963</v>
      </c>
      <c r="V218">
        <f t="shared" ca="1" si="99"/>
        <v>112220.34494473052</v>
      </c>
      <c r="X218" s="3">
        <f ca="1">IF(Table1[[#This Row],[gender]]="men",1,0)</f>
        <v>0</v>
      </c>
      <c r="Y218" s="3">
        <f ca="1">IF(Table1[[#This Row],[gender]]="women",1,0)</f>
        <v>1</v>
      </c>
      <c r="Z218" s="3"/>
      <c r="AA218" s="3"/>
      <c r="AB218" s="3"/>
      <c r="AC218" s="3"/>
      <c r="AD218" s="3"/>
      <c r="AE218" s="3"/>
      <c r="AF218" s="3"/>
      <c r="AG218" s="3"/>
      <c r="AH218" s="3"/>
      <c r="AJ218" s="17"/>
      <c r="AL218" s="7">
        <f ca="1">IF(Table1[[#This Row],[field of work]]="health",1,0)</f>
        <v>0</v>
      </c>
      <c r="AM218">
        <f ca="1">IF(Table1[[#This Row],[field of work]]="general work ",1,0)</f>
        <v>0</v>
      </c>
      <c r="AN218">
        <f ca="1">IF(Table1[[#This Row],[field of work]]="agriculture",1,0)</f>
        <v>0</v>
      </c>
      <c r="AO218">
        <f ca="1">IF(Table1[[#This Row],[field of work]]="teaching",1,0)</f>
        <v>0</v>
      </c>
      <c r="AP218">
        <f ca="1">IF(Table1[[#This Row],[field of work]]="IT",1,0)</f>
        <v>0</v>
      </c>
      <c r="AQ218" s="8">
        <f ca="1">IF(Table1[[#This Row],[field of work]]="construction",1,0)</f>
        <v>1</v>
      </c>
      <c r="AS218" s="7"/>
      <c r="AX218" s="8"/>
      <c r="AZ218" s="7"/>
      <c r="BA218" s="8"/>
      <c r="BB218" s="105">
        <f ca="1">Table1[[#This Row],[Cars Value ]]/Table1[[#This Row],[cars]]</f>
        <v>2569.8768126924847</v>
      </c>
      <c r="BC218" s="8"/>
      <c r="BD218" s="7">
        <f ca="1">IF(Table1[Values of debts]&gt;$BE$6,1,0)</f>
        <v>1</v>
      </c>
      <c r="BE218" s="8"/>
      <c r="BF218" s="17"/>
      <c r="BG218" s="20">
        <f ca="1">Table1[[#This Row],[mortage left]]/Table1[[#This Row],[value of house]]</f>
        <v>0.54021776847209013</v>
      </c>
      <c r="BH218">
        <f t="shared" ca="1" si="91"/>
        <v>0</v>
      </c>
      <c r="BI218" s="8"/>
      <c r="BJ218" s="17"/>
      <c r="BL218" s="7">
        <f ca="1">IF(Table1[Area]="Alberta",Table1[income],0)</f>
        <v>0</v>
      </c>
      <c r="BM218">
        <f ca="1">IF(Table1[Area]="Quebec",Table1[income],0)</f>
        <v>67484</v>
      </c>
      <c r="BN218">
        <f ca="1">IF(Table1[[#This Row],[Area]]="BC",Table1[[#This Row],[income]],0)</f>
        <v>0</v>
      </c>
      <c r="BO218">
        <f ca="1">IF(Table1[[#This Row],[Area]]="Northwest Ter",Table1[[#This Row],[income]],0)</f>
        <v>0</v>
      </c>
      <c r="BP218">
        <f ca="1">IF(Table1[[#This Row],[Area]]="Newfounland",Table1[[#This Row],[income]],0)</f>
        <v>0</v>
      </c>
      <c r="BQ218">
        <f ca="1">IF(Table1[[#This Row],[Area]]="Manitoba",Table1[[#This Row],[income]],0)</f>
        <v>0</v>
      </c>
      <c r="BR218">
        <f ca="1">IF(Table1[[#This Row],[Area]]="New bruncwick",Table1[[#This Row],[income]],0)</f>
        <v>0</v>
      </c>
      <c r="BS218">
        <f ca="1">IF(Table1[[#This Row],[Area]]="Nunavut",Table1[[#This Row],[income]],0)</f>
        <v>0</v>
      </c>
      <c r="BT218">
        <f ca="1">IF(Table1[[#This Row],[Area]]="Ontario",Table1[[#This Row],[income]],0)</f>
        <v>0</v>
      </c>
      <c r="BU218">
        <f ca="1">IF(Table1[[#This Row],[Area]]="yukon",Table1[[#This Row],[income]],0)</f>
        <v>0</v>
      </c>
      <c r="BV218">
        <f ca="1">IF(Table1[[#This Row],[Area]]="Prince edward Island",Table1[[#This Row],[income]],0)</f>
        <v>0</v>
      </c>
      <c r="BW218">
        <f ca="1">IF(Table1[[#This Row],[Area]]="Saskatchewan",Table1[[#This Row],[income]],0)</f>
        <v>0</v>
      </c>
      <c r="BX218" s="8">
        <f ca="1">IF(Table1[[#This Row],[Area]]="Nova scotia",Table1[[#This Row],[income]],0)</f>
        <v>0</v>
      </c>
      <c r="BZ218" s="7">
        <f ca="1">IF(Table1[field of work]="health",Table1[income],0)</f>
        <v>0</v>
      </c>
      <c r="CA218">
        <f ca="1">IF(Table1[field of work]="agriculture",Table1[income],0)</f>
        <v>0</v>
      </c>
      <c r="CB218">
        <f ca="1">IF(Table1[[#This Row],[field of work]]="teaching",Table1[[#This Row],[income]],0)</f>
        <v>0</v>
      </c>
      <c r="CC218">
        <f ca="1">IF(Table1[[#This Row],[field of work]]="IT",Table1[[#This Row],[income]],0)</f>
        <v>0</v>
      </c>
      <c r="CD218">
        <f ca="1">IF(Table1[[#This Row],[field of work]]="construction",Table1[[#This Row],[income]],0)</f>
        <v>67484</v>
      </c>
      <c r="CE218" s="8">
        <f ca="1">IF(Table1[[#This Row],[field of work]]="general work ",Table1[[#This Row],[income]],0)</f>
        <v>0</v>
      </c>
      <c r="CH218" s="7">
        <f t="shared" ca="1" si="92"/>
        <v>1</v>
      </c>
      <c r="CI218" s="8"/>
      <c r="CK218" s="7">
        <f ca="1">IF(Table1[[#This Row],[Net worth of person ($)]]&gt;$CM$3,Table1[[#This Row],[age]],0)</f>
        <v>41</v>
      </c>
      <c r="CL218" s="8"/>
    </row>
    <row r="219" spans="2:90" x14ac:dyDescent="0.3">
      <c r="B219">
        <f t="shared" ca="1" si="78"/>
        <v>2</v>
      </c>
      <c r="C219" t="str">
        <f t="shared" ca="1" si="79"/>
        <v>women</v>
      </c>
      <c r="D219">
        <f t="shared" ca="1" si="80"/>
        <v>37</v>
      </c>
      <c r="E219">
        <f t="shared" ca="1" si="81"/>
        <v>2</v>
      </c>
      <c r="F219" t="str">
        <f t="shared" ca="1" si="82"/>
        <v>construction</v>
      </c>
      <c r="G219">
        <f t="shared" ca="1" si="83"/>
        <v>4</v>
      </c>
      <c r="H219" t="str">
        <f t="shared" ca="1" si="84"/>
        <v>technical</v>
      </c>
      <c r="I219">
        <f t="shared" ca="1" si="85"/>
        <v>2</v>
      </c>
      <c r="J219">
        <f t="shared" ca="1" si="77"/>
        <v>1</v>
      </c>
      <c r="K219">
        <f t="shared" ca="1" si="86"/>
        <v>42194</v>
      </c>
      <c r="L219">
        <f t="shared" ca="1" si="87"/>
        <v>3</v>
      </c>
      <c r="M219" t="str">
        <f t="shared" ca="1" si="88"/>
        <v>Northwest Ter</v>
      </c>
      <c r="N219">
        <f t="shared" ca="1" si="93"/>
        <v>168776</v>
      </c>
      <c r="O219">
        <f t="shared" ca="1" si="89"/>
        <v>56300.19183230777</v>
      </c>
      <c r="P219">
        <f t="shared" ca="1" si="94"/>
        <v>18206.95798416499</v>
      </c>
      <c r="Q219">
        <f t="shared" ca="1" si="90"/>
        <v>14561</v>
      </c>
      <c r="R219">
        <f t="shared" ca="1" si="95"/>
        <v>536.03570177091478</v>
      </c>
      <c r="S219">
        <f t="shared" ca="1" si="96"/>
        <v>16458.102929941146</v>
      </c>
      <c r="T219">
        <f t="shared" ca="1" si="97"/>
        <v>203441.06091410614</v>
      </c>
      <c r="U219">
        <f t="shared" ca="1" si="98"/>
        <v>71397.227534078687</v>
      </c>
      <c r="V219">
        <f t="shared" ca="1" si="99"/>
        <v>132043.83338002744</v>
      </c>
      <c r="X219" s="3">
        <f ca="1">IF(Table1[[#This Row],[gender]]="men",1,0)</f>
        <v>0</v>
      </c>
      <c r="Y219" s="3">
        <f ca="1">IF(Table1[[#This Row],[gender]]="women",1,0)</f>
        <v>1</v>
      </c>
      <c r="Z219" s="3"/>
      <c r="AA219" s="3"/>
      <c r="AB219" s="3"/>
      <c r="AC219" s="3"/>
      <c r="AD219" s="3"/>
      <c r="AE219" s="3"/>
      <c r="AF219" s="3"/>
      <c r="AG219" s="3"/>
      <c r="AH219" s="3"/>
      <c r="AJ219" s="17"/>
      <c r="AL219" s="7">
        <f ca="1">IF(Table1[[#This Row],[field of work]]="health",1,0)</f>
        <v>0</v>
      </c>
      <c r="AM219">
        <f ca="1">IF(Table1[[#This Row],[field of work]]="general work ",1,0)</f>
        <v>0</v>
      </c>
      <c r="AN219">
        <f ca="1">IF(Table1[[#This Row],[field of work]]="agriculture",1,0)</f>
        <v>0</v>
      </c>
      <c r="AO219">
        <f ca="1">IF(Table1[[#This Row],[field of work]]="teaching",1,0)</f>
        <v>0</v>
      </c>
      <c r="AP219">
        <f ca="1">IF(Table1[[#This Row],[field of work]]="IT",1,0)</f>
        <v>0</v>
      </c>
      <c r="AQ219" s="8">
        <f ca="1">IF(Table1[[#This Row],[field of work]]="construction",1,0)</f>
        <v>1</v>
      </c>
      <c r="AS219" s="7"/>
      <c r="AX219" s="8"/>
      <c r="AZ219" s="7"/>
      <c r="BA219" s="8"/>
      <c r="BB219" s="105">
        <f ca="1">Table1[[#This Row],[Cars Value ]]/Table1[[#This Row],[cars]]</f>
        <v>18206.95798416499</v>
      </c>
      <c r="BC219" s="8"/>
      <c r="BD219" s="7">
        <f ca="1">IF(Table1[Values of debts]&gt;$BE$6,1,0)</f>
        <v>0</v>
      </c>
      <c r="BE219" s="8"/>
      <c r="BF219" s="17"/>
      <c r="BG219" s="20">
        <f ca="1">Table1[[#This Row],[mortage left]]/Table1[[#This Row],[value of house]]</f>
        <v>0.33357937048103858</v>
      </c>
      <c r="BH219">
        <f t="shared" ca="1" si="91"/>
        <v>1</v>
      </c>
      <c r="BI219" s="8"/>
      <c r="BJ219" s="17"/>
      <c r="BL219" s="7">
        <f ca="1">IF(Table1[Area]="Alberta",Table1[income],0)</f>
        <v>0</v>
      </c>
      <c r="BM219">
        <f ca="1">IF(Table1[Area]="Quebec",Table1[income],0)</f>
        <v>0</v>
      </c>
      <c r="BN219">
        <f ca="1">IF(Table1[[#This Row],[Area]]="BC",Table1[[#This Row],[income]],0)</f>
        <v>0</v>
      </c>
      <c r="BO219">
        <f ca="1">IF(Table1[[#This Row],[Area]]="Northwest Ter",Table1[[#This Row],[income]],0)</f>
        <v>42194</v>
      </c>
      <c r="BP219">
        <f ca="1">IF(Table1[[#This Row],[Area]]="Newfounland",Table1[[#This Row],[income]],0)</f>
        <v>0</v>
      </c>
      <c r="BQ219">
        <f ca="1">IF(Table1[[#This Row],[Area]]="Manitoba",Table1[[#This Row],[income]],0)</f>
        <v>0</v>
      </c>
      <c r="BR219">
        <f ca="1">IF(Table1[[#This Row],[Area]]="New bruncwick",Table1[[#This Row],[income]],0)</f>
        <v>0</v>
      </c>
      <c r="BS219">
        <f ca="1">IF(Table1[[#This Row],[Area]]="Nunavut",Table1[[#This Row],[income]],0)</f>
        <v>0</v>
      </c>
      <c r="BT219">
        <f ca="1">IF(Table1[[#This Row],[Area]]="Ontario",Table1[[#This Row],[income]],0)</f>
        <v>0</v>
      </c>
      <c r="BU219">
        <f ca="1">IF(Table1[[#This Row],[Area]]="yukon",Table1[[#This Row],[income]],0)</f>
        <v>0</v>
      </c>
      <c r="BV219">
        <f ca="1">IF(Table1[[#This Row],[Area]]="Prince edward Island",Table1[[#This Row],[income]],0)</f>
        <v>0</v>
      </c>
      <c r="BW219">
        <f ca="1">IF(Table1[[#This Row],[Area]]="Saskatchewan",Table1[[#This Row],[income]],0)</f>
        <v>0</v>
      </c>
      <c r="BX219" s="8">
        <f ca="1">IF(Table1[[#This Row],[Area]]="Nova scotia",Table1[[#This Row],[income]],0)</f>
        <v>0</v>
      </c>
      <c r="BZ219" s="7">
        <f ca="1">IF(Table1[field of work]="health",Table1[income],0)</f>
        <v>0</v>
      </c>
      <c r="CA219">
        <f ca="1">IF(Table1[field of work]="agriculture",Table1[income],0)</f>
        <v>0</v>
      </c>
      <c r="CB219">
        <f ca="1">IF(Table1[[#This Row],[field of work]]="teaching",Table1[[#This Row],[income]],0)</f>
        <v>0</v>
      </c>
      <c r="CC219">
        <f ca="1">IF(Table1[[#This Row],[field of work]]="IT",Table1[[#This Row],[income]],0)</f>
        <v>0</v>
      </c>
      <c r="CD219">
        <f ca="1">IF(Table1[[#This Row],[field of work]]="construction",Table1[[#This Row],[income]],0)</f>
        <v>42194</v>
      </c>
      <c r="CE219" s="8">
        <f ca="1">IF(Table1[[#This Row],[field of work]]="general work ",Table1[[#This Row],[income]],0)</f>
        <v>0</v>
      </c>
      <c r="CH219" s="7">
        <f t="shared" ca="1" si="92"/>
        <v>1</v>
      </c>
      <c r="CI219" s="8"/>
      <c r="CK219" s="7">
        <f ca="1">IF(Table1[[#This Row],[Net worth of person ($)]]&gt;$CM$3,Table1[[#This Row],[age]],0)</f>
        <v>37</v>
      </c>
      <c r="CL219" s="8"/>
    </row>
    <row r="220" spans="2:90" x14ac:dyDescent="0.3">
      <c r="B220">
        <f t="shared" ca="1" si="78"/>
        <v>1</v>
      </c>
      <c r="C220" t="str">
        <f t="shared" ca="1" si="79"/>
        <v>men</v>
      </c>
      <c r="D220">
        <f t="shared" ca="1" si="80"/>
        <v>40</v>
      </c>
      <c r="E220">
        <f t="shared" ca="1" si="81"/>
        <v>3</v>
      </c>
      <c r="F220" t="str">
        <f t="shared" ca="1" si="82"/>
        <v>teaching</v>
      </c>
      <c r="G220">
        <f t="shared" ca="1" si="83"/>
        <v>5</v>
      </c>
      <c r="H220" t="str">
        <f t="shared" ca="1" si="84"/>
        <v>Other</v>
      </c>
      <c r="I220">
        <f t="shared" ca="1" si="85"/>
        <v>3</v>
      </c>
      <c r="J220">
        <f t="shared" ca="1" si="77"/>
        <v>1</v>
      </c>
      <c r="K220">
        <f t="shared" ca="1" si="86"/>
        <v>88593</v>
      </c>
      <c r="L220">
        <f t="shared" ca="1" si="87"/>
        <v>5</v>
      </c>
      <c r="M220" t="str">
        <f t="shared" ca="1" si="88"/>
        <v>Nunavut</v>
      </c>
      <c r="N220">
        <f t="shared" ca="1" si="93"/>
        <v>442965</v>
      </c>
      <c r="O220">
        <f t="shared" ca="1" si="89"/>
        <v>67976.57341921331</v>
      </c>
      <c r="P220">
        <f t="shared" ca="1" si="94"/>
        <v>6920.9492489374297</v>
      </c>
      <c r="Q220">
        <f t="shared" ca="1" si="90"/>
        <v>1403</v>
      </c>
      <c r="R220">
        <f t="shared" ca="1" si="95"/>
        <v>50267.426287054303</v>
      </c>
      <c r="S220">
        <f t="shared" ca="1" si="96"/>
        <v>104895.85724852933</v>
      </c>
      <c r="T220">
        <f t="shared" ca="1" si="97"/>
        <v>554781.80649746675</v>
      </c>
      <c r="U220">
        <f t="shared" ca="1" si="98"/>
        <v>119646.99970626761</v>
      </c>
      <c r="V220">
        <f t="shared" ca="1" si="99"/>
        <v>435134.80679119914</v>
      </c>
      <c r="X220" s="3">
        <f ca="1">IF(Table1[[#This Row],[gender]]="men",1,0)</f>
        <v>1</v>
      </c>
      <c r="Y220" s="3">
        <f ca="1">IF(Table1[[#This Row],[gender]]="women",1,0)</f>
        <v>0</v>
      </c>
      <c r="Z220" s="3"/>
      <c r="AA220" s="3"/>
      <c r="AB220" s="3"/>
      <c r="AC220" s="3"/>
      <c r="AD220" s="3"/>
      <c r="AE220" s="3"/>
      <c r="AF220" s="3"/>
      <c r="AG220" s="3"/>
      <c r="AH220" s="3"/>
      <c r="AJ220" s="17"/>
      <c r="AL220" s="7">
        <f ca="1">IF(Table1[[#This Row],[field of work]]="health",1,0)</f>
        <v>0</v>
      </c>
      <c r="AM220">
        <f ca="1">IF(Table1[[#This Row],[field of work]]="general work ",1,0)</f>
        <v>0</v>
      </c>
      <c r="AN220">
        <f ca="1">IF(Table1[[#This Row],[field of work]]="agriculture",1,0)</f>
        <v>0</v>
      </c>
      <c r="AO220">
        <f ca="1">IF(Table1[[#This Row],[field of work]]="teaching",1,0)</f>
        <v>1</v>
      </c>
      <c r="AP220">
        <f ca="1">IF(Table1[[#This Row],[field of work]]="IT",1,0)</f>
        <v>0</v>
      </c>
      <c r="AQ220" s="8">
        <f ca="1">IF(Table1[[#This Row],[field of work]]="construction",1,0)</f>
        <v>0</v>
      </c>
      <c r="AS220" s="7"/>
      <c r="AX220" s="8"/>
      <c r="AZ220" s="7"/>
      <c r="BA220" s="8"/>
      <c r="BB220" s="105">
        <f ca="1">Table1[[#This Row],[Cars Value ]]/Table1[[#This Row],[cars]]</f>
        <v>6920.9492489374297</v>
      </c>
      <c r="BC220" s="8"/>
      <c r="BD220" s="7">
        <f ca="1">IF(Table1[Values of debts]&gt;$BE$6,1,0)</f>
        <v>1</v>
      </c>
      <c r="BE220" s="8"/>
      <c r="BF220" s="17"/>
      <c r="BG220" s="20">
        <f ca="1">Table1[[#This Row],[mortage left]]/Table1[[#This Row],[value of house]]</f>
        <v>0.15345811388984076</v>
      </c>
      <c r="BH220">
        <f t="shared" ca="1" si="91"/>
        <v>1</v>
      </c>
      <c r="BI220" s="8"/>
      <c r="BJ220" s="17"/>
      <c r="BL220" s="7">
        <f ca="1">IF(Table1[Area]="Alberta",Table1[income],0)</f>
        <v>0</v>
      </c>
      <c r="BM220">
        <f ca="1">IF(Table1[Area]="Quebec",Table1[income],0)</f>
        <v>0</v>
      </c>
      <c r="BN220">
        <f ca="1">IF(Table1[[#This Row],[Area]]="BC",Table1[[#This Row],[income]],0)</f>
        <v>0</v>
      </c>
      <c r="BO220">
        <f ca="1">IF(Table1[[#This Row],[Area]]="Northwest Ter",Table1[[#This Row],[income]],0)</f>
        <v>0</v>
      </c>
      <c r="BP220">
        <f ca="1">IF(Table1[[#This Row],[Area]]="Newfounland",Table1[[#This Row],[income]],0)</f>
        <v>0</v>
      </c>
      <c r="BQ220">
        <f ca="1">IF(Table1[[#This Row],[Area]]="Manitoba",Table1[[#This Row],[income]],0)</f>
        <v>0</v>
      </c>
      <c r="BR220">
        <f ca="1">IF(Table1[[#This Row],[Area]]="New bruncwick",Table1[[#This Row],[income]],0)</f>
        <v>0</v>
      </c>
      <c r="BS220">
        <f ca="1">IF(Table1[[#This Row],[Area]]="Nunavut",Table1[[#This Row],[income]],0)</f>
        <v>88593</v>
      </c>
      <c r="BT220">
        <f ca="1">IF(Table1[[#This Row],[Area]]="Ontario",Table1[[#This Row],[income]],0)</f>
        <v>0</v>
      </c>
      <c r="BU220">
        <f ca="1">IF(Table1[[#This Row],[Area]]="yukon",Table1[[#This Row],[income]],0)</f>
        <v>0</v>
      </c>
      <c r="BV220">
        <f ca="1">IF(Table1[[#This Row],[Area]]="Prince edward Island",Table1[[#This Row],[income]],0)</f>
        <v>0</v>
      </c>
      <c r="BW220">
        <f ca="1">IF(Table1[[#This Row],[Area]]="Saskatchewan",Table1[[#This Row],[income]],0)</f>
        <v>0</v>
      </c>
      <c r="BX220" s="8">
        <f ca="1">IF(Table1[[#This Row],[Area]]="Nova scotia",Table1[[#This Row],[income]],0)</f>
        <v>0</v>
      </c>
      <c r="BZ220" s="7">
        <f ca="1">IF(Table1[field of work]="health",Table1[income],0)</f>
        <v>0</v>
      </c>
      <c r="CA220">
        <f ca="1">IF(Table1[field of work]="agriculture",Table1[income],0)</f>
        <v>0</v>
      </c>
      <c r="CB220">
        <f ca="1">IF(Table1[[#This Row],[field of work]]="teaching",Table1[[#This Row],[income]],0)</f>
        <v>88593</v>
      </c>
      <c r="CC220">
        <f ca="1">IF(Table1[[#This Row],[field of work]]="IT",Table1[[#This Row],[income]],0)</f>
        <v>0</v>
      </c>
      <c r="CD220">
        <f ca="1">IF(Table1[[#This Row],[field of work]]="construction",Table1[[#This Row],[income]],0)</f>
        <v>0</v>
      </c>
      <c r="CE220" s="8">
        <f ca="1">IF(Table1[[#This Row],[field of work]]="general work ",Table1[[#This Row],[income]],0)</f>
        <v>0</v>
      </c>
      <c r="CH220" s="7">
        <f t="shared" ca="1" si="92"/>
        <v>1</v>
      </c>
      <c r="CI220" s="8"/>
      <c r="CK220" s="7">
        <f ca="1">IF(Table1[[#This Row],[Net worth of person ($)]]&gt;$CM$3,Table1[[#This Row],[age]],0)</f>
        <v>40</v>
      </c>
      <c r="CL220" s="8"/>
    </row>
    <row r="221" spans="2:90" x14ac:dyDescent="0.3">
      <c r="B221">
        <f t="shared" ca="1" si="78"/>
        <v>1</v>
      </c>
      <c r="C221" t="str">
        <f t="shared" ca="1" si="79"/>
        <v>men</v>
      </c>
      <c r="D221">
        <f t="shared" ca="1" si="80"/>
        <v>45</v>
      </c>
      <c r="E221">
        <f t="shared" ca="1" si="81"/>
        <v>2</v>
      </c>
      <c r="F221" t="str">
        <f t="shared" ca="1" si="82"/>
        <v>construction</v>
      </c>
      <c r="G221">
        <f t="shared" ca="1" si="83"/>
        <v>2</v>
      </c>
      <c r="H221" t="str">
        <f t="shared" ca="1" si="84"/>
        <v>college</v>
      </c>
      <c r="I221">
        <f t="shared" ca="1" si="85"/>
        <v>1</v>
      </c>
      <c r="J221">
        <f t="shared" ca="1" si="77"/>
        <v>2</v>
      </c>
      <c r="K221">
        <f t="shared" ca="1" si="86"/>
        <v>53797</v>
      </c>
      <c r="L221">
        <f t="shared" ca="1" si="87"/>
        <v>10</v>
      </c>
      <c r="M221" t="str">
        <f t="shared" ca="1" si="88"/>
        <v>Quebec</v>
      </c>
      <c r="N221">
        <f t="shared" ca="1" si="93"/>
        <v>322782</v>
      </c>
      <c r="O221">
        <f t="shared" ca="1" si="89"/>
        <v>124605.62227973971</v>
      </c>
      <c r="P221">
        <f t="shared" ca="1" si="94"/>
        <v>13784.936209452539</v>
      </c>
      <c r="Q221">
        <f t="shared" ca="1" si="90"/>
        <v>9482</v>
      </c>
      <c r="R221">
        <f t="shared" ca="1" si="95"/>
        <v>72165.795583296116</v>
      </c>
      <c r="S221">
        <f t="shared" ca="1" si="96"/>
        <v>13948.114648543136</v>
      </c>
      <c r="T221">
        <f t="shared" ca="1" si="97"/>
        <v>350515.05085799564</v>
      </c>
      <c r="U221">
        <f t="shared" ca="1" si="98"/>
        <v>206253.41786303581</v>
      </c>
      <c r="V221">
        <f t="shared" ca="1" si="99"/>
        <v>144261.63299495983</v>
      </c>
      <c r="X221" s="3">
        <f ca="1">IF(Table1[[#This Row],[gender]]="men",1,0)</f>
        <v>1</v>
      </c>
      <c r="Y221" s="3">
        <f ca="1">IF(Table1[[#This Row],[gender]]="women",1,0)</f>
        <v>0</v>
      </c>
      <c r="Z221" s="3"/>
      <c r="AA221" s="3"/>
      <c r="AB221" s="3"/>
      <c r="AC221" s="3"/>
      <c r="AD221" s="3"/>
      <c r="AE221" s="3"/>
      <c r="AF221" s="3"/>
      <c r="AG221" s="3"/>
      <c r="AH221" s="3"/>
      <c r="AJ221" s="17"/>
      <c r="AL221" s="7">
        <f ca="1">IF(Table1[[#This Row],[field of work]]="health",1,0)</f>
        <v>0</v>
      </c>
      <c r="AM221">
        <f ca="1">IF(Table1[[#This Row],[field of work]]="general work ",1,0)</f>
        <v>0</v>
      </c>
      <c r="AN221">
        <f ca="1">IF(Table1[[#This Row],[field of work]]="agriculture",1,0)</f>
        <v>0</v>
      </c>
      <c r="AO221">
        <f ca="1">IF(Table1[[#This Row],[field of work]]="teaching",1,0)</f>
        <v>0</v>
      </c>
      <c r="AP221">
        <f ca="1">IF(Table1[[#This Row],[field of work]]="IT",1,0)</f>
        <v>0</v>
      </c>
      <c r="AQ221" s="8">
        <f ca="1">IF(Table1[[#This Row],[field of work]]="construction",1,0)</f>
        <v>1</v>
      </c>
      <c r="AS221" s="7"/>
      <c r="AX221" s="8"/>
      <c r="AZ221" s="7"/>
      <c r="BA221" s="8"/>
      <c r="BB221" s="105">
        <f ca="1">Table1[[#This Row],[Cars Value ]]/Table1[[#This Row],[cars]]</f>
        <v>6892.4681047262693</v>
      </c>
      <c r="BC221" s="8"/>
      <c r="BD221" s="7">
        <f ca="1">IF(Table1[Values of debts]&gt;$BE$6,1,0)</f>
        <v>1</v>
      </c>
      <c r="BE221" s="8"/>
      <c r="BF221" s="17"/>
      <c r="BG221" s="20">
        <f ca="1">Table1[[#This Row],[mortage left]]/Table1[[#This Row],[value of house]]</f>
        <v>0.38603646510567413</v>
      </c>
      <c r="BH221">
        <f t="shared" ca="1" si="91"/>
        <v>1</v>
      </c>
      <c r="BI221" s="8"/>
      <c r="BJ221" s="17"/>
      <c r="BL221" s="7">
        <f ca="1">IF(Table1[Area]="Alberta",Table1[income],0)</f>
        <v>0</v>
      </c>
      <c r="BM221">
        <f ca="1">IF(Table1[Area]="Quebec",Table1[income],0)</f>
        <v>53797</v>
      </c>
      <c r="BN221">
        <f ca="1">IF(Table1[[#This Row],[Area]]="BC",Table1[[#This Row],[income]],0)</f>
        <v>0</v>
      </c>
      <c r="BO221">
        <f ca="1">IF(Table1[[#This Row],[Area]]="Northwest Ter",Table1[[#This Row],[income]],0)</f>
        <v>0</v>
      </c>
      <c r="BP221">
        <f ca="1">IF(Table1[[#This Row],[Area]]="Newfounland",Table1[[#This Row],[income]],0)</f>
        <v>0</v>
      </c>
      <c r="BQ221">
        <f ca="1">IF(Table1[[#This Row],[Area]]="Manitoba",Table1[[#This Row],[income]],0)</f>
        <v>0</v>
      </c>
      <c r="BR221">
        <f ca="1">IF(Table1[[#This Row],[Area]]="New bruncwick",Table1[[#This Row],[income]],0)</f>
        <v>0</v>
      </c>
      <c r="BS221">
        <f ca="1">IF(Table1[[#This Row],[Area]]="Nunavut",Table1[[#This Row],[income]],0)</f>
        <v>0</v>
      </c>
      <c r="BT221">
        <f ca="1">IF(Table1[[#This Row],[Area]]="Ontario",Table1[[#This Row],[income]],0)</f>
        <v>0</v>
      </c>
      <c r="BU221">
        <f ca="1">IF(Table1[[#This Row],[Area]]="yukon",Table1[[#This Row],[income]],0)</f>
        <v>0</v>
      </c>
      <c r="BV221">
        <f ca="1">IF(Table1[[#This Row],[Area]]="Prince edward Island",Table1[[#This Row],[income]],0)</f>
        <v>0</v>
      </c>
      <c r="BW221">
        <f ca="1">IF(Table1[[#This Row],[Area]]="Saskatchewan",Table1[[#This Row],[income]],0)</f>
        <v>0</v>
      </c>
      <c r="BX221" s="8">
        <f ca="1">IF(Table1[[#This Row],[Area]]="Nova scotia",Table1[[#This Row],[income]],0)</f>
        <v>0</v>
      </c>
      <c r="BZ221" s="7">
        <f ca="1">IF(Table1[field of work]="health",Table1[income],0)</f>
        <v>0</v>
      </c>
      <c r="CA221">
        <f ca="1">IF(Table1[field of work]="agriculture",Table1[income],0)</f>
        <v>0</v>
      </c>
      <c r="CB221">
        <f ca="1">IF(Table1[[#This Row],[field of work]]="teaching",Table1[[#This Row],[income]],0)</f>
        <v>0</v>
      </c>
      <c r="CC221">
        <f ca="1">IF(Table1[[#This Row],[field of work]]="IT",Table1[[#This Row],[income]],0)</f>
        <v>0</v>
      </c>
      <c r="CD221">
        <f ca="1">IF(Table1[[#This Row],[field of work]]="construction",Table1[[#This Row],[income]],0)</f>
        <v>53797</v>
      </c>
      <c r="CE221" s="8">
        <f ca="1">IF(Table1[[#This Row],[field of work]]="general work ",Table1[[#This Row],[income]],0)</f>
        <v>0</v>
      </c>
      <c r="CH221" s="7">
        <f t="shared" ca="1" si="92"/>
        <v>1</v>
      </c>
      <c r="CI221" s="8"/>
      <c r="CK221" s="7">
        <f ca="1">IF(Table1[[#This Row],[Net worth of person ($)]]&gt;$CM$3,Table1[[#This Row],[age]],0)</f>
        <v>45</v>
      </c>
      <c r="CL221" s="8"/>
    </row>
    <row r="222" spans="2:90" x14ac:dyDescent="0.3">
      <c r="B222">
        <f t="shared" ca="1" si="78"/>
        <v>2</v>
      </c>
      <c r="C222" t="str">
        <f t="shared" ca="1" si="79"/>
        <v>women</v>
      </c>
      <c r="D222">
        <f t="shared" ca="1" si="80"/>
        <v>40</v>
      </c>
      <c r="E222">
        <f t="shared" ca="1" si="81"/>
        <v>6</v>
      </c>
      <c r="F222" t="str">
        <f t="shared" ca="1" si="82"/>
        <v>agriculture</v>
      </c>
      <c r="G222">
        <f t="shared" ca="1" si="83"/>
        <v>2</v>
      </c>
      <c r="H222" t="str">
        <f t="shared" ca="1" si="84"/>
        <v>college</v>
      </c>
      <c r="I222">
        <f t="shared" ca="1" si="85"/>
        <v>0</v>
      </c>
      <c r="J222">
        <f t="shared" ca="1" si="77"/>
        <v>2</v>
      </c>
      <c r="K222">
        <f t="shared" ca="1" si="86"/>
        <v>56564</v>
      </c>
      <c r="L222">
        <f t="shared" ca="1" si="87"/>
        <v>4</v>
      </c>
      <c r="M222" t="str">
        <f t="shared" ca="1" si="88"/>
        <v>Alberta</v>
      </c>
      <c r="N222">
        <f t="shared" ca="1" si="93"/>
        <v>282820</v>
      </c>
      <c r="O222">
        <f t="shared" ca="1" si="89"/>
        <v>35980.80566802957</v>
      </c>
      <c r="P222">
        <f t="shared" ca="1" si="94"/>
        <v>57477.400012733669</v>
      </c>
      <c r="Q222">
        <f t="shared" ca="1" si="90"/>
        <v>46613</v>
      </c>
      <c r="R222">
        <f t="shared" ca="1" si="95"/>
        <v>100238.66277897329</v>
      </c>
      <c r="S222">
        <f t="shared" ca="1" si="96"/>
        <v>26221.753417050808</v>
      </c>
      <c r="T222">
        <f t="shared" ca="1" si="97"/>
        <v>366519.15342978446</v>
      </c>
      <c r="U222">
        <f t="shared" ca="1" si="98"/>
        <v>182832.46844700287</v>
      </c>
      <c r="V222">
        <f t="shared" ca="1" si="99"/>
        <v>183686.68498278159</v>
      </c>
      <c r="X222" s="3">
        <f ca="1">IF(Table1[[#This Row],[gender]]="men",1,0)</f>
        <v>0</v>
      </c>
      <c r="Y222" s="3">
        <f ca="1">IF(Table1[[#This Row],[gender]]="women",1,0)</f>
        <v>1</v>
      </c>
      <c r="Z222" s="3"/>
      <c r="AA222" s="3"/>
      <c r="AB222" s="3"/>
      <c r="AC222" s="3"/>
      <c r="AD222" s="3"/>
      <c r="AE222" s="3"/>
      <c r="AF222" s="3"/>
      <c r="AG222" s="3"/>
      <c r="AH222" s="3"/>
      <c r="AJ222" s="17"/>
      <c r="AL222" s="7">
        <f ca="1">IF(Table1[[#This Row],[field of work]]="health",1,0)</f>
        <v>0</v>
      </c>
      <c r="AM222">
        <f ca="1">IF(Table1[[#This Row],[field of work]]="general work ",1,0)</f>
        <v>0</v>
      </c>
      <c r="AN222">
        <f ca="1">IF(Table1[[#This Row],[field of work]]="agriculture",1,0)</f>
        <v>1</v>
      </c>
      <c r="AO222">
        <f ca="1">IF(Table1[[#This Row],[field of work]]="teaching",1,0)</f>
        <v>0</v>
      </c>
      <c r="AP222">
        <f ca="1">IF(Table1[[#This Row],[field of work]]="IT",1,0)</f>
        <v>0</v>
      </c>
      <c r="AQ222" s="8">
        <f ca="1">IF(Table1[[#This Row],[field of work]]="construction",1,0)</f>
        <v>0</v>
      </c>
      <c r="AS222" s="7"/>
      <c r="AX222" s="8"/>
      <c r="AZ222" s="7"/>
      <c r="BA222" s="8"/>
      <c r="BB222" s="105">
        <f ca="1">Table1[[#This Row],[Cars Value ]]/Table1[[#This Row],[cars]]</f>
        <v>28738.700006366835</v>
      </c>
      <c r="BC222" s="8"/>
      <c r="BD222" s="7">
        <f ca="1">IF(Table1[Values of debts]&gt;$BE$6,1,0)</f>
        <v>1</v>
      </c>
      <c r="BE222" s="8"/>
      <c r="BF222" s="17"/>
      <c r="BG222" s="20">
        <f ca="1">Table1[[#This Row],[mortage left]]/Table1[[#This Row],[value of house]]</f>
        <v>0.12722157438664017</v>
      </c>
      <c r="BH222">
        <f t="shared" ca="1" si="91"/>
        <v>1</v>
      </c>
      <c r="BI222" s="8"/>
      <c r="BJ222" s="17"/>
      <c r="BL222" s="7">
        <f ca="1">IF(Table1[Area]="Alberta",Table1[income],0)</f>
        <v>56564</v>
      </c>
      <c r="BM222">
        <f ca="1">IF(Table1[Area]="Quebec",Table1[income],0)</f>
        <v>0</v>
      </c>
      <c r="BN222">
        <f ca="1">IF(Table1[[#This Row],[Area]]="BC",Table1[[#This Row],[income]],0)</f>
        <v>0</v>
      </c>
      <c r="BO222">
        <f ca="1">IF(Table1[[#This Row],[Area]]="Northwest Ter",Table1[[#This Row],[income]],0)</f>
        <v>0</v>
      </c>
      <c r="BP222">
        <f ca="1">IF(Table1[[#This Row],[Area]]="Newfounland",Table1[[#This Row],[income]],0)</f>
        <v>0</v>
      </c>
      <c r="BQ222">
        <f ca="1">IF(Table1[[#This Row],[Area]]="Manitoba",Table1[[#This Row],[income]],0)</f>
        <v>0</v>
      </c>
      <c r="BR222">
        <f ca="1">IF(Table1[[#This Row],[Area]]="New bruncwick",Table1[[#This Row],[income]],0)</f>
        <v>0</v>
      </c>
      <c r="BS222">
        <f ca="1">IF(Table1[[#This Row],[Area]]="Nunavut",Table1[[#This Row],[income]],0)</f>
        <v>0</v>
      </c>
      <c r="BT222">
        <f ca="1">IF(Table1[[#This Row],[Area]]="Ontario",Table1[[#This Row],[income]],0)</f>
        <v>0</v>
      </c>
      <c r="BU222">
        <f ca="1">IF(Table1[[#This Row],[Area]]="yukon",Table1[[#This Row],[income]],0)</f>
        <v>0</v>
      </c>
      <c r="BV222">
        <f ca="1">IF(Table1[[#This Row],[Area]]="Prince edward Island",Table1[[#This Row],[income]],0)</f>
        <v>0</v>
      </c>
      <c r="BW222">
        <f ca="1">IF(Table1[[#This Row],[Area]]="Saskatchewan",Table1[[#This Row],[income]],0)</f>
        <v>0</v>
      </c>
      <c r="BX222" s="8">
        <f ca="1">IF(Table1[[#This Row],[Area]]="Nova scotia",Table1[[#This Row],[income]],0)</f>
        <v>0</v>
      </c>
      <c r="BZ222" s="7">
        <f ca="1">IF(Table1[field of work]="health",Table1[income],0)</f>
        <v>0</v>
      </c>
      <c r="CA222">
        <f ca="1">IF(Table1[field of work]="agriculture",Table1[income],0)</f>
        <v>56564</v>
      </c>
      <c r="CB222">
        <f ca="1">IF(Table1[[#This Row],[field of work]]="teaching",Table1[[#This Row],[income]],0)</f>
        <v>0</v>
      </c>
      <c r="CC222">
        <f ca="1">IF(Table1[[#This Row],[field of work]]="IT",Table1[[#This Row],[income]],0)</f>
        <v>0</v>
      </c>
      <c r="CD222">
        <f ca="1">IF(Table1[[#This Row],[field of work]]="construction",Table1[[#This Row],[income]],0)</f>
        <v>0</v>
      </c>
      <c r="CE222" s="8">
        <f ca="1">IF(Table1[[#This Row],[field of work]]="general work ",Table1[[#This Row],[income]],0)</f>
        <v>0</v>
      </c>
      <c r="CH222" s="7">
        <f t="shared" ca="1" si="92"/>
        <v>1</v>
      </c>
      <c r="CI222" s="8"/>
      <c r="CK222" s="7">
        <f ca="1">IF(Table1[[#This Row],[Net worth of person ($)]]&gt;$CM$3,Table1[[#This Row],[age]],0)</f>
        <v>40</v>
      </c>
      <c r="CL222" s="8"/>
    </row>
    <row r="223" spans="2:90" x14ac:dyDescent="0.3">
      <c r="B223">
        <f t="shared" ca="1" si="78"/>
        <v>1</v>
      </c>
      <c r="C223" t="str">
        <f t="shared" ca="1" si="79"/>
        <v>men</v>
      </c>
      <c r="D223">
        <f t="shared" ca="1" si="80"/>
        <v>28</v>
      </c>
      <c r="E223">
        <f t="shared" ca="1" si="81"/>
        <v>6</v>
      </c>
      <c r="F223" t="str">
        <f t="shared" ca="1" si="82"/>
        <v>agriculture</v>
      </c>
      <c r="G223">
        <f t="shared" ca="1" si="83"/>
        <v>2</v>
      </c>
      <c r="H223" t="str">
        <f t="shared" ca="1" si="84"/>
        <v>college</v>
      </c>
      <c r="I223">
        <f t="shared" ca="1" si="85"/>
        <v>3</v>
      </c>
      <c r="J223">
        <f t="shared" ca="1" si="77"/>
        <v>2</v>
      </c>
      <c r="K223">
        <f t="shared" ca="1" si="86"/>
        <v>39326</v>
      </c>
      <c r="L223">
        <f t="shared" ca="1" si="87"/>
        <v>11</v>
      </c>
      <c r="M223" t="str">
        <f t="shared" ca="1" si="88"/>
        <v>Newfounland</v>
      </c>
      <c r="N223">
        <f t="shared" ca="1" si="93"/>
        <v>196630</v>
      </c>
      <c r="O223">
        <f t="shared" ca="1" si="89"/>
        <v>87551.624417927</v>
      </c>
      <c r="P223">
        <f t="shared" ca="1" si="94"/>
        <v>20910.252107759628</v>
      </c>
      <c r="Q223">
        <f t="shared" ca="1" si="90"/>
        <v>12404</v>
      </c>
      <c r="R223">
        <f t="shared" ca="1" si="95"/>
        <v>6041.7482068994677</v>
      </c>
      <c r="S223">
        <f t="shared" ca="1" si="96"/>
        <v>13297.966158285555</v>
      </c>
      <c r="T223">
        <f t="shared" ca="1" si="97"/>
        <v>230838.21826604518</v>
      </c>
      <c r="U223">
        <f t="shared" ca="1" si="98"/>
        <v>105997.37262482647</v>
      </c>
      <c r="V223">
        <f t="shared" ca="1" si="99"/>
        <v>124840.84564121871</v>
      </c>
      <c r="X223" s="3">
        <f ca="1">IF(Table1[[#This Row],[gender]]="men",1,0)</f>
        <v>1</v>
      </c>
      <c r="Y223" s="3">
        <f ca="1">IF(Table1[[#This Row],[gender]]="women",1,0)</f>
        <v>0</v>
      </c>
      <c r="Z223" s="3"/>
      <c r="AA223" s="3"/>
      <c r="AB223" s="3"/>
      <c r="AC223" s="3"/>
      <c r="AD223" s="3"/>
      <c r="AE223" s="3"/>
      <c r="AF223" s="3"/>
      <c r="AG223" s="3"/>
      <c r="AH223" s="3"/>
      <c r="AJ223" s="17"/>
      <c r="AL223" s="7">
        <f ca="1">IF(Table1[[#This Row],[field of work]]="health",1,0)</f>
        <v>0</v>
      </c>
      <c r="AM223">
        <f ca="1">IF(Table1[[#This Row],[field of work]]="general work ",1,0)</f>
        <v>0</v>
      </c>
      <c r="AN223">
        <f ca="1">IF(Table1[[#This Row],[field of work]]="agriculture",1,0)</f>
        <v>1</v>
      </c>
      <c r="AO223">
        <f ca="1">IF(Table1[[#This Row],[field of work]]="teaching",1,0)</f>
        <v>0</v>
      </c>
      <c r="AP223">
        <f ca="1">IF(Table1[[#This Row],[field of work]]="IT",1,0)</f>
        <v>0</v>
      </c>
      <c r="AQ223" s="8">
        <f ca="1">IF(Table1[[#This Row],[field of work]]="construction",1,0)</f>
        <v>0</v>
      </c>
      <c r="AS223" s="7"/>
      <c r="AX223" s="8"/>
      <c r="AZ223" s="7"/>
      <c r="BA223" s="8"/>
      <c r="BB223" s="105">
        <f ca="1">Table1[[#This Row],[Cars Value ]]/Table1[[#This Row],[cars]]</f>
        <v>10455.126053879814</v>
      </c>
      <c r="BC223" s="8"/>
      <c r="BD223" s="7">
        <f ca="1">IF(Table1[Values of debts]&gt;$BE$6,1,0)</f>
        <v>1</v>
      </c>
      <c r="BE223" s="8"/>
      <c r="BF223" s="17"/>
      <c r="BG223" s="20">
        <f ca="1">Table1[[#This Row],[mortage left]]/Table1[[#This Row],[value of house]]</f>
        <v>0.44526076599667902</v>
      </c>
      <c r="BH223">
        <f t="shared" ca="1" si="91"/>
        <v>1</v>
      </c>
      <c r="BI223" s="8"/>
      <c r="BJ223" s="17"/>
      <c r="BL223" s="7">
        <f ca="1">IF(Table1[Area]="Alberta",Table1[income],0)</f>
        <v>0</v>
      </c>
      <c r="BM223">
        <f ca="1">IF(Table1[Area]="Quebec",Table1[income],0)</f>
        <v>0</v>
      </c>
      <c r="BN223">
        <f ca="1">IF(Table1[[#This Row],[Area]]="BC",Table1[[#This Row],[income]],0)</f>
        <v>0</v>
      </c>
      <c r="BO223">
        <f ca="1">IF(Table1[[#This Row],[Area]]="Northwest Ter",Table1[[#This Row],[income]],0)</f>
        <v>0</v>
      </c>
      <c r="BP223">
        <f ca="1">IF(Table1[[#This Row],[Area]]="Newfounland",Table1[[#This Row],[income]],0)</f>
        <v>39326</v>
      </c>
      <c r="BQ223">
        <f ca="1">IF(Table1[[#This Row],[Area]]="Manitoba",Table1[[#This Row],[income]],0)</f>
        <v>0</v>
      </c>
      <c r="BR223">
        <f ca="1">IF(Table1[[#This Row],[Area]]="New bruncwick",Table1[[#This Row],[income]],0)</f>
        <v>0</v>
      </c>
      <c r="BS223">
        <f ca="1">IF(Table1[[#This Row],[Area]]="Nunavut",Table1[[#This Row],[income]],0)</f>
        <v>0</v>
      </c>
      <c r="BT223">
        <f ca="1">IF(Table1[[#This Row],[Area]]="Ontario",Table1[[#This Row],[income]],0)</f>
        <v>0</v>
      </c>
      <c r="BU223">
        <f ca="1">IF(Table1[[#This Row],[Area]]="yukon",Table1[[#This Row],[income]],0)</f>
        <v>0</v>
      </c>
      <c r="BV223">
        <f ca="1">IF(Table1[[#This Row],[Area]]="Prince edward Island",Table1[[#This Row],[income]],0)</f>
        <v>0</v>
      </c>
      <c r="BW223">
        <f ca="1">IF(Table1[[#This Row],[Area]]="Saskatchewan",Table1[[#This Row],[income]],0)</f>
        <v>0</v>
      </c>
      <c r="BX223" s="8">
        <f ca="1">IF(Table1[[#This Row],[Area]]="Nova scotia",Table1[[#This Row],[income]],0)</f>
        <v>0</v>
      </c>
      <c r="BZ223" s="7">
        <f ca="1">IF(Table1[field of work]="health",Table1[income],0)</f>
        <v>0</v>
      </c>
      <c r="CA223">
        <f ca="1">IF(Table1[field of work]="agriculture",Table1[income],0)</f>
        <v>39326</v>
      </c>
      <c r="CB223">
        <f ca="1">IF(Table1[[#This Row],[field of work]]="teaching",Table1[[#This Row],[income]],0)</f>
        <v>0</v>
      </c>
      <c r="CC223">
        <f ca="1">IF(Table1[[#This Row],[field of work]]="IT",Table1[[#This Row],[income]],0)</f>
        <v>0</v>
      </c>
      <c r="CD223">
        <f ca="1">IF(Table1[[#This Row],[field of work]]="construction",Table1[[#This Row],[income]],0)</f>
        <v>0</v>
      </c>
      <c r="CE223" s="8">
        <f ca="1">IF(Table1[[#This Row],[field of work]]="general work ",Table1[[#This Row],[income]],0)</f>
        <v>0</v>
      </c>
      <c r="CH223" s="7">
        <f t="shared" ca="1" si="92"/>
        <v>1</v>
      </c>
      <c r="CI223" s="8"/>
      <c r="CK223" s="7">
        <f ca="1">IF(Table1[[#This Row],[Net worth of person ($)]]&gt;$CM$3,Table1[[#This Row],[age]],0)</f>
        <v>28</v>
      </c>
      <c r="CL223" s="8"/>
    </row>
    <row r="224" spans="2:90" x14ac:dyDescent="0.3">
      <c r="B224">
        <f t="shared" ca="1" si="78"/>
        <v>1</v>
      </c>
      <c r="C224" t="str">
        <f t="shared" ca="1" si="79"/>
        <v>men</v>
      </c>
      <c r="D224">
        <f t="shared" ca="1" si="80"/>
        <v>41</v>
      </c>
      <c r="E224">
        <f t="shared" ca="1" si="81"/>
        <v>1</v>
      </c>
      <c r="F224" t="str">
        <f t="shared" ca="1" si="82"/>
        <v>health</v>
      </c>
      <c r="G224">
        <f t="shared" ca="1" si="83"/>
        <v>2</v>
      </c>
      <c r="H224" t="str">
        <f t="shared" ca="1" si="84"/>
        <v>college</v>
      </c>
      <c r="I224">
        <f t="shared" ca="1" si="85"/>
        <v>0</v>
      </c>
      <c r="J224">
        <f t="shared" ca="1" si="77"/>
        <v>1</v>
      </c>
      <c r="K224">
        <f t="shared" ca="1" si="86"/>
        <v>57151</v>
      </c>
      <c r="L224">
        <f t="shared" ca="1" si="87"/>
        <v>9</v>
      </c>
      <c r="M224" t="str">
        <f t="shared" ca="1" si="88"/>
        <v>Ontario</v>
      </c>
      <c r="N224">
        <f t="shared" ca="1" si="93"/>
        <v>285755</v>
      </c>
      <c r="O224">
        <f t="shared" ca="1" si="89"/>
        <v>39103.280423249555</v>
      </c>
      <c r="P224">
        <f t="shared" ca="1" si="94"/>
        <v>3802.0993399042372</v>
      </c>
      <c r="Q224">
        <f t="shared" ca="1" si="90"/>
        <v>2310</v>
      </c>
      <c r="R224">
        <f t="shared" ca="1" si="95"/>
        <v>2777.3837668397819</v>
      </c>
      <c r="S224">
        <f t="shared" ca="1" si="96"/>
        <v>27346.343968947418</v>
      </c>
      <c r="T224">
        <f t="shared" ca="1" si="97"/>
        <v>316903.44330885168</v>
      </c>
      <c r="U224">
        <f t="shared" ca="1" si="98"/>
        <v>44190.664190089337</v>
      </c>
      <c r="V224">
        <f t="shared" ca="1" si="99"/>
        <v>272712.77911876235</v>
      </c>
      <c r="X224" s="3">
        <f ca="1">IF(Table1[[#This Row],[gender]]="men",1,0)</f>
        <v>1</v>
      </c>
      <c r="Y224" s="3">
        <f ca="1">IF(Table1[[#This Row],[gender]]="women",1,0)</f>
        <v>0</v>
      </c>
      <c r="Z224" s="3"/>
      <c r="AA224" s="3"/>
      <c r="AB224" s="3"/>
      <c r="AC224" s="3"/>
      <c r="AD224" s="3"/>
      <c r="AE224" s="3"/>
      <c r="AF224" s="3"/>
      <c r="AG224" s="3"/>
      <c r="AH224" s="3"/>
      <c r="AJ224" s="17"/>
      <c r="AL224" s="7">
        <f ca="1">IF(Table1[[#This Row],[field of work]]="health",1,0)</f>
        <v>1</v>
      </c>
      <c r="AM224">
        <f ca="1">IF(Table1[[#This Row],[field of work]]="general work ",1,0)</f>
        <v>0</v>
      </c>
      <c r="AN224">
        <f ca="1">IF(Table1[[#This Row],[field of work]]="agriculture",1,0)</f>
        <v>0</v>
      </c>
      <c r="AO224">
        <f ca="1">IF(Table1[[#This Row],[field of work]]="teaching",1,0)</f>
        <v>0</v>
      </c>
      <c r="AP224">
        <f ca="1">IF(Table1[[#This Row],[field of work]]="IT",1,0)</f>
        <v>0</v>
      </c>
      <c r="AQ224" s="8">
        <f ca="1">IF(Table1[[#This Row],[field of work]]="construction",1,0)</f>
        <v>0</v>
      </c>
      <c r="AS224" s="7"/>
      <c r="AX224" s="8"/>
      <c r="AZ224" s="7"/>
      <c r="BA224" s="8"/>
      <c r="BB224" s="105">
        <f ca="1">Table1[[#This Row],[Cars Value ]]/Table1[[#This Row],[cars]]</f>
        <v>3802.0993399042372</v>
      </c>
      <c r="BC224" s="8"/>
      <c r="BD224" s="7">
        <f ca="1">IF(Table1[Values of debts]&gt;$BE$6,1,0)</f>
        <v>0</v>
      </c>
      <c r="BE224" s="8"/>
      <c r="BF224" s="17"/>
      <c r="BG224" s="20">
        <f ca="1">Table1[[#This Row],[mortage left]]/Table1[[#This Row],[value of house]]</f>
        <v>0.13684198149900983</v>
      </c>
      <c r="BH224">
        <f t="shared" ca="1" si="91"/>
        <v>1</v>
      </c>
      <c r="BI224" s="8"/>
      <c r="BJ224" s="17"/>
      <c r="BL224" s="7">
        <f ca="1">IF(Table1[Area]="Alberta",Table1[income],0)</f>
        <v>0</v>
      </c>
      <c r="BM224">
        <f ca="1">IF(Table1[Area]="Quebec",Table1[income],0)</f>
        <v>0</v>
      </c>
      <c r="BN224">
        <f ca="1">IF(Table1[[#This Row],[Area]]="BC",Table1[[#This Row],[income]],0)</f>
        <v>0</v>
      </c>
      <c r="BO224">
        <f ca="1">IF(Table1[[#This Row],[Area]]="Northwest Ter",Table1[[#This Row],[income]],0)</f>
        <v>0</v>
      </c>
      <c r="BP224">
        <f ca="1">IF(Table1[[#This Row],[Area]]="Newfounland",Table1[[#This Row],[income]],0)</f>
        <v>0</v>
      </c>
      <c r="BQ224">
        <f ca="1">IF(Table1[[#This Row],[Area]]="Manitoba",Table1[[#This Row],[income]],0)</f>
        <v>0</v>
      </c>
      <c r="BR224">
        <f ca="1">IF(Table1[[#This Row],[Area]]="New bruncwick",Table1[[#This Row],[income]],0)</f>
        <v>0</v>
      </c>
      <c r="BS224">
        <f ca="1">IF(Table1[[#This Row],[Area]]="Nunavut",Table1[[#This Row],[income]],0)</f>
        <v>0</v>
      </c>
      <c r="BT224">
        <f ca="1">IF(Table1[[#This Row],[Area]]="Ontario",Table1[[#This Row],[income]],0)</f>
        <v>57151</v>
      </c>
      <c r="BU224">
        <f ca="1">IF(Table1[[#This Row],[Area]]="yukon",Table1[[#This Row],[income]],0)</f>
        <v>0</v>
      </c>
      <c r="BV224">
        <f ca="1">IF(Table1[[#This Row],[Area]]="Prince edward Island",Table1[[#This Row],[income]],0)</f>
        <v>0</v>
      </c>
      <c r="BW224">
        <f ca="1">IF(Table1[[#This Row],[Area]]="Saskatchewan",Table1[[#This Row],[income]],0)</f>
        <v>0</v>
      </c>
      <c r="BX224" s="8">
        <f ca="1">IF(Table1[[#This Row],[Area]]="Nova scotia",Table1[[#This Row],[income]],0)</f>
        <v>0</v>
      </c>
      <c r="BZ224" s="7">
        <f ca="1">IF(Table1[field of work]="health",Table1[income],0)</f>
        <v>57151</v>
      </c>
      <c r="CA224">
        <f ca="1">IF(Table1[field of work]="agriculture",Table1[income],0)</f>
        <v>0</v>
      </c>
      <c r="CB224">
        <f ca="1">IF(Table1[[#This Row],[field of work]]="teaching",Table1[[#This Row],[income]],0)</f>
        <v>0</v>
      </c>
      <c r="CC224">
        <f ca="1">IF(Table1[[#This Row],[field of work]]="IT",Table1[[#This Row],[income]],0)</f>
        <v>0</v>
      </c>
      <c r="CD224">
        <f ca="1">IF(Table1[[#This Row],[field of work]]="construction",Table1[[#This Row],[income]],0)</f>
        <v>0</v>
      </c>
      <c r="CE224" s="8">
        <f ca="1">IF(Table1[[#This Row],[field of work]]="general work ",Table1[[#This Row],[income]],0)</f>
        <v>0</v>
      </c>
      <c r="CH224" s="7">
        <f t="shared" ca="1" si="92"/>
        <v>0</v>
      </c>
      <c r="CI224" s="8"/>
      <c r="CK224" s="7">
        <f ca="1">IF(Table1[[#This Row],[Net worth of person ($)]]&gt;$CM$3,Table1[[#This Row],[age]],0)</f>
        <v>41</v>
      </c>
      <c r="CL224" s="8"/>
    </row>
    <row r="225" spans="2:90" x14ac:dyDescent="0.3">
      <c r="B225">
        <f t="shared" ca="1" si="78"/>
        <v>2</v>
      </c>
      <c r="C225" t="str">
        <f t="shared" ca="1" si="79"/>
        <v>women</v>
      </c>
      <c r="D225">
        <f t="shared" ca="1" si="80"/>
        <v>30</v>
      </c>
      <c r="E225">
        <f t="shared" ca="1" si="81"/>
        <v>2</v>
      </c>
      <c r="F225" t="str">
        <f t="shared" ca="1" si="82"/>
        <v>construction</v>
      </c>
      <c r="G225">
        <f t="shared" ca="1" si="83"/>
        <v>3</v>
      </c>
      <c r="H225" t="str">
        <f t="shared" ca="1" si="84"/>
        <v>University</v>
      </c>
      <c r="I225">
        <f t="shared" ca="1" si="85"/>
        <v>1</v>
      </c>
      <c r="J225">
        <f t="shared" ca="1" si="77"/>
        <v>2</v>
      </c>
      <c r="K225">
        <f t="shared" ca="1" si="86"/>
        <v>34566</v>
      </c>
      <c r="L225">
        <f t="shared" ca="1" si="87"/>
        <v>6</v>
      </c>
      <c r="M225" t="str">
        <f t="shared" ca="1" si="88"/>
        <v>Saskatchewan</v>
      </c>
      <c r="N225">
        <f t="shared" ca="1" si="93"/>
        <v>103698</v>
      </c>
      <c r="O225">
        <f t="shared" ca="1" si="89"/>
        <v>49539.171640278786</v>
      </c>
      <c r="P225">
        <f t="shared" ca="1" si="94"/>
        <v>50793.807893096593</v>
      </c>
      <c r="Q225">
        <f t="shared" ca="1" si="90"/>
        <v>29958</v>
      </c>
      <c r="R225">
        <f t="shared" ca="1" si="95"/>
        <v>22233.654929142635</v>
      </c>
      <c r="S225">
        <f t="shared" ca="1" si="96"/>
        <v>29300.938505705999</v>
      </c>
      <c r="T225">
        <f t="shared" ca="1" si="97"/>
        <v>183792.74639880258</v>
      </c>
      <c r="U225">
        <f t="shared" ca="1" si="98"/>
        <v>101730.82656942142</v>
      </c>
      <c r="V225">
        <f t="shared" ca="1" si="99"/>
        <v>82061.919829381164</v>
      </c>
      <c r="X225" s="3">
        <f ca="1">IF(Table1[[#This Row],[gender]]="men",1,0)</f>
        <v>0</v>
      </c>
      <c r="Y225" s="3">
        <f ca="1">IF(Table1[[#This Row],[gender]]="women",1,0)</f>
        <v>1</v>
      </c>
      <c r="Z225" s="3"/>
      <c r="AA225" s="3"/>
      <c r="AB225" s="3"/>
      <c r="AC225" s="3"/>
      <c r="AD225" s="3"/>
      <c r="AE225" s="3"/>
      <c r="AF225" s="3"/>
      <c r="AG225" s="3"/>
      <c r="AH225" s="3"/>
      <c r="AJ225" s="17"/>
      <c r="AL225" s="7">
        <f ca="1">IF(Table1[[#This Row],[field of work]]="health",1,0)</f>
        <v>0</v>
      </c>
      <c r="AM225">
        <f ca="1">IF(Table1[[#This Row],[field of work]]="general work ",1,0)</f>
        <v>0</v>
      </c>
      <c r="AN225">
        <f ca="1">IF(Table1[[#This Row],[field of work]]="agriculture",1,0)</f>
        <v>0</v>
      </c>
      <c r="AO225">
        <f ca="1">IF(Table1[[#This Row],[field of work]]="teaching",1,0)</f>
        <v>0</v>
      </c>
      <c r="AP225">
        <f ca="1">IF(Table1[[#This Row],[field of work]]="IT",1,0)</f>
        <v>0</v>
      </c>
      <c r="AQ225" s="8">
        <f ca="1">IF(Table1[[#This Row],[field of work]]="construction",1,0)</f>
        <v>1</v>
      </c>
      <c r="AS225" s="7"/>
      <c r="AX225" s="8"/>
      <c r="AZ225" s="7"/>
      <c r="BA225" s="8"/>
      <c r="BB225" s="105">
        <f ca="1">Table1[[#This Row],[Cars Value ]]/Table1[[#This Row],[cars]]</f>
        <v>25396.903946548297</v>
      </c>
      <c r="BC225" s="8"/>
      <c r="BD225" s="7">
        <f ca="1">IF(Table1[Values of debts]&gt;$BE$6,1,0)</f>
        <v>1</v>
      </c>
      <c r="BE225" s="8"/>
      <c r="BF225" s="17"/>
      <c r="BG225" s="20">
        <f ca="1">Table1[[#This Row],[mortage left]]/Table1[[#This Row],[value of house]]</f>
        <v>0.47772543000133838</v>
      </c>
      <c r="BH225">
        <f t="shared" ca="1" si="91"/>
        <v>1</v>
      </c>
      <c r="BI225" s="8"/>
      <c r="BJ225" s="17"/>
      <c r="BL225" s="7">
        <f ca="1">IF(Table1[Area]="Alberta",Table1[income],0)</f>
        <v>0</v>
      </c>
      <c r="BM225">
        <f ca="1">IF(Table1[Area]="Quebec",Table1[income],0)</f>
        <v>0</v>
      </c>
      <c r="BN225">
        <f ca="1">IF(Table1[[#This Row],[Area]]="BC",Table1[[#This Row],[income]],0)</f>
        <v>0</v>
      </c>
      <c r="BO225">
        <f ca="1">IF(Table1[[#This Row],[Area]]="Northwest Ter",Table1[[#This Row],[income]],0)</f>
        <v>0</v>
      </c>
      <c r="BP225">
        <f ca="1">IF(Table1[[#This Row],[Area]]="Newfounland",Table1[[#This Row],[income]],0)</f>
        <v>0</v>
      </c>
      <c r="BQ225">
        <f ca="1">IF(Table1[[#This Row],[Area]]="Manitoba",Table1[[#This Row],[income]],0)</f>
        <v>0</v>
      </c>
      <c r="BR225">
        <f ca="1">IF(Table1[[#This Row],[Area]]="New bruncwick",Table1[[#This Row],[income]],0)</f>
        <v>0</v>
      </c>
      <c r="BS225">
        <f ca="1">IF(Table1[[#This Row],[Area]]="Nunavut",Table1[[#This Row],[income]],0)</f>
        <v>0</v>
      </c>
      <c r="BT225">
        <f ca="1">IF(Table1[[#This Row],[Area]]="Ontario",Table1[[#This Row],[income]],0)</f>
        <v>0</v>
      </c>
      <c r="BU225">
        <f ca="1">IF(Table1[[#This Row],[Area]]="yukon",Table1[[#This Row],[income]],0)</f>
        <v>0</v>
      </c>
      <c r="BV225">
        <f ca="1">IF(Table1[[#This Row],[Area]]="Prince edward Island",Table1[[#This Row],[income]],0)</f>
        <v>0</v>
      </c>
      <c r="BW225">
        <f ca="1">IF(Table1[[#This Row],[Area]]="Saskatchewan",Table1[[#This Row],[income]],0)</f>
        <v>34566</v>
      </c>
      <c r="BX225" s="8">
        <f ca="1">IF(Table1[[#This Row],[Area]]="Nova scotia",Table1[[#This Row],[income]],0)</f>
        <v>0</v>
      </c>
      <c r="BZ225" s="7">
        <f ca="1">IF(Table1[field of work]="health",Table1[income],0)</f>
        <v>0</v>
      </c>
      <c r="CA225">
        <f ca="1">IF(Table1[field of work]="agriculture",Table1[income],0)</f>
        <v>0</v>
      </c>
      <c r="CB225">
        <f ca="1">IF(Table1[[#This Row],[field of work]]="teaching",Table1[[#This Row],[income]],0)</f>
        <v>0</v>
      </c>
      <c r="CC225">
        <f ca="1">IF(Table1[[#This Row],[field of work]]="IT",Table1[[#This Row],[income]],0)</f>
        <v>0</v>
      </c>
      <c r="CD225">
        <f ca="1">IF(Table1[[#This Row],[field of work]]="construction",Table1[[#This Row],[income]],0)</f>
        <v>34566</v>
      </c>
      <c r="CE225" s="8">
        <f ca="1">IF(Table1[[#This Row],[field of work]]="general work ",Table1[[#This Row],[income]],0)</f>
        <v>0</v>
      </c>
      <c r="CH225" s="7">
        <f t="shared" ca="1" si="92"/>
        <v>1</v>
      </c>
      <c r="CI225" s="8"/>
      <c r="CK225" s="7">
        <f ca="1">IF(Table1[[#This Row],[Net worth of person ($)]]&gt;$CM$3,Table1[[#This Row],[age]],0)</f>
        <v>30</v>
      </c>
      <c r="CL225" s="8"/>
    </row>
    <row r="226" spans="2:90" x14ac:dyDescent="0.3">
      <c r="B226">
        <f t="shared" ca="1" si="78"/>
        <v>2</v>
      </c>
      <c r="C226" t="str">
        <f t="shared" ca="1" si="79"/>
        <v>women</v>
      </c>
      <c r="D226">
        <f t="shared" ca="1" si="80"/>
        <v>28</v>
      </c>
      <c r="E226">
        <f t="shared" ca="1" si="81"/>
        <v>6</v>
      </c>
      <c r="F226" t="str">
        <f t="shared" ca="1" si="82"/>
        <v>agriculture</v>
      </c>
      <c r="G226">
        <f t="shared" ca="1" si="83"/>
        <v>2</v>
      </c>
      <c r="H226" t="str">
        <f t="shared" ca="1" si="84"/>
        <v>college</v>
      </c>
      <c r="I226">
        <f t="shared" ca="1" si="85"/>
        <v>3</v>
      </c>
      <c r="J226">
        <f t="shared" ca="1" si="77"/>
        <v>2</v>
      </c>
      <c r="K226">
        <f t="shared" ca="1" si="86"/>
        <v>60473</v>
      </c>
      <c r="L226">
        <f t="shared" ca="1" si="87"/>
        <v>5</v>
      </c>
      <c r="M226" t="str">
        <f t="shared" ca="1" si="88"/>
        <v>Nunavut</v>
      </c>
      <c r="N226">
        <f t="shared" ca="1" si="93"/>
        <v>362838</v>
      </c>
      <c r="O226">
        <f t="shared" ca="1" si="89"/>
        <v>153073.39630979334</v>
      </c>
      <c r="P226">
        <f t="shared" ca="1" si="94"/>
        <v>14173.671532580911</v>
      </c>
      <c r="Q226">
        <f t="shared" ca="1" si="90"/>
        <v>5777</v>
      </c>
      <c r="R226">
        <f t="shared" ca="1" si="95"/>
        <v>78303.640473011896</v>
      </c>
      <c r="S226">
        <f t="shared" ca="1" si="96"/>
        <v>56760.672909824978</v>
      </c>
      <c r="T226">
        <f t="shared" ca="1" si="97"/>
        <v>433772.34444240591</v>
      </c>
      <c r="U226">
        <f t="shared" ca="1" si="98"/>
        <v>237154.03678280523</v>
      </c>
      <c r="V226">
        <f t="shared" ca="1" si="99"/>
        <v>196618.30765960069</v>
      </c>
      <c r="X226" s="3">
        <f ca="1">IF(Table1[[#This Row],[gender]]="men",1,0)</f>
        <v>0</v>
      </c>
      <c r="Y226" s="3">
        <f ca="1">IF(Table1[[#This Row],[gender]]="women",1,0)</f>
        <v>1</v>
      </c>
      <c r="Z226" s="3"/>
      <c r="AA226" s="3"/>
      <c r="AB226" s="3"/>
      <c r="AC226" s="3"/>
      <c r="AD226" s="3"/>
      <c r="AE226" s="3"/>
      <c r="AF226" s="3"/>
      <c r="AG226" s="3"/>
      <c r="AH226" s="3"/>
      <c r="AJ226" s="17"/>
      <c r="AL226" s="7">
        <f ca="1">IF(Table1[[#This Row],[field of work]]="health",1,0)</f>
        <v>0</v>
      </c>
      <c r="AM226">
        <f ca="1">IF(Table1[[#This Row],[field of work]]="general work ",1,0)</f>
        <v>0</v>
      </c>
      <c r="AN226">
        <f ca="1">IF(Table1[[#This Row],[field of work]]="agriculture",1,0)</f>
        <v>1</v>
      </c>
      <c r="AO226">
        <f ca="1">IF(Table1[[#This Row],[field of work]]="teaching",1,0)</f>
        <v>0</v>
      </c>
      <c r="AP226">
        <f ca="1">IF(Table1[[#This Row],[field of work]]="IT",1,0)</f>
        <v>0</v>
      </c>
      <c r="AQ226" s="8">
        <f ca="1">IF(Table1[[#This Row],[field of work]]="construction",1,0)</f>
        <v>0</v>
      </c>
      <c r="AS226" s="7"/>
      <c r="AX226" s="8"/>
      <c r="AZ226" s="7"/>
      <c r="BA226" s="8"/>
      <c r="BB226" s="105">
        <f ca="1">Table1[[#This Row],[Cars Value ]]/Table1[[#This Row],[cars]]</f>
        <v>7086.8357662904555</v>
      </c>
      <c r="BC226" s="8"/>
      <c r="BD226" s="7">
        <f ca="1">IF(Table1[Values of debts]&gt;$BE$6,1,0)</f>
        <v>1</v>
      </c>
      <c r="BE226" s="8"/>
      <c r="BF226" s="17"/>
      <c r="BG226" s="20">
        <f ca="1">Table1[[#This Row],[mortage left]]/Table1[[#This Row],[value of house]]</f>
        <v>0.4218780731615579</v>
      </c>
      <c r="BH226">
        <f t="shared" ca="1" si="91"/>
        <v>1</v>
      </c>
      <c r="BI226" s="8"/>
      <c r="BJ226" s="17"/>
      <c r="BL226" s="7">
        <f ca="1">IF(Table1[Area]="Alberta",Table1[income],0)</f>
        <v>0</v>
      </c>
      <c r="BM226">
        <f ca="1">IF(Table1[Area]="Quebec",Table1[income],0)</f>
        <v>0</v>
      </c>
      <c r="BN226">
        <f ca="1">IF(Table1[[#This Row],[Area]]="BC",Table1[[#This Row],[income]],0)</f>
        <v>0</v>
      </c>
      <c r="BO226">
        <f ca="1">IF(Table1[[#This Row],[Area]]="Northwest Ter",Table1[[#This Row],[income]],0)</f>
        <v>0</v>
      </c>
      <c r="BP226">
        <f ca="1">IF(Table1[[#This Row],[Area]]="Newfounland",Table1[[#This Row],[income]],0)</f>
        <v>0</v>
      </c>
      <c r="BQ226">
        <f ca="1">IF(Table1[[#This Row],[Area]]="Manitoba",Table1[[#This Row],[income]],0)</f>
        <v>0</v>
      </c>
      <c r="BR226">
        <f ca="1">IF(Table1[[#This Row],[Area]]="New bruncwick",Table1[[#This Row],[income]],0)</f>
        <v>0</v>
      </c>
      <c r="BS226">
        <f ca="1">IF(Table1[[#This Row],[Area]]="Nunavut",Table1[[#This Row],[income]],0)</f>
        <v>60473</v>
      </c>
      <c r="BT226">
        <f ca="1">IF(Table1[[#This Row],[Area]]="Ontario",Table1[[#This Row],[income]],0)</f>
        <v>0</v>
      </c>
      <c r="BU226">
        <f ca="1">IF(Table1[[#This Row],[Area]]="yukon",Table1[[#This Row],[income]],0)</f>
        <v>0</v>
      </c>
      <c r="BV226">
        <f ca="1">IF(Table1[[#This Row],[Area]]="Prince edward Island",Table1[[#This Row],[income]],0)</f>
        <v>0</v>
      </c>
      <c r="BW226">
        <f ca="1">IF(Table1[[#This Row],[Area]]="Saskatchewan",Table1[[#This Row],[income]],0)</f>
        <v>0</v>
      </c>
      <c r="BX226" s="8">
        <f ca="1">IF(Table1[[#This Row],[Area]]="Nova scotia",Table1[[#This Row],[income]],0)</f>
        <v>0</v>
      </c>
      <c r="BZ226" s="7">
        <f ca="1">IF(Table1[field of work]="health",Table1[income],0)</f>
        <v>0</v>
      </c>
      <c r="CA226">
        <f ca="1">IF(Table1[field of work]="agriculture",Table1[income],0)</f>
        <v>60473</v>
      </c>
      <c r="CB226">
        <f ca="1">IF(Table1[[#This Row],[field of work]]="teaching",Table1[[#This Row],[income]],0)</f>
        <v>0</v>
      </c>
      <c r="CC226">
        <f ca="1">IF(Table1[[#This Row],[field of work]]="IT",Table1[[#This Row],[income]],0)</f>
        <v>0</v>
      </c>
      <c r="CD226">
        <f ca="1">IF(Table1[[#This Row],[field of work]]="construction",Table1[[#This Row],[income]],0)</f>
        <v>0</v>
      </c>
      <c r="CE226" s="8">
        <f ca="1">IF(Table1[[#This Row],[field of work]]="general work ",Table1[[#This Row],[income]],0)</f>
        <v>0</v>
      </c>
      <c r="CH226" s="7">
        <f t="shared" ca="1" si="92"/>
        <v>1</v>
      </c>
      <c r="CI226" s="8"/>
      <c r="CK226" s="7">
        <f ca="1">IF(Table1[[#This Row],[Net worth of person ($)]]&gt;$CM$3,Table1[[#This Row],[age]],0)</f>
        <v>28</v>
      </c>
      <c r="CL226" s="8"/>
    </row>
    <row r="227" spans="2:90" x14ac:dyDescent="0.3">
      <c r="B227">
        <f t="shared" ca="1" si="78"/>
        <v>1</v>
      </c>
      <c r="C227" t="str">
        <f t="shared" ca="1" si="79"/>
        <v>men</v>
      </c>
      <c r="D227">
        <f t="shared" ca="1" si="80"/>
        <v>45</v>
      </c>
      <c r="E227">
        <f t="shared" ca="1" si="81"/>
        <v>2</v>
      </c>
      <c r="F227" t="str">
        <f t="shared" ca="1" si="82"/>
        <v>construction</v>
      </c>
      <c r="G227">
        <f t="shared" ca="1" si="83"/>
        <v>4</v>
      </c>
      <c r="H227" t="str">
        <f t="shared" ca="1" si="84"/>
        <v>technical</v>
      </c>
      <c r="I227">
        <f t="shared" ca="1" si="85"/>
        <v>3</v>
      </c>
      <c r="J227">
        <f t="shared" ca="1" si="77"/>
        <v>2</v>
      </c>
      <c r="K227">
        <f t="shared" ca="1" si="86"/>
        <v>59009</v>
      </c>
      <c r="L227">
        <f t="shared" ca="1" si="87"/>
        <v>13</v>
      </c>
      <c r="M227" t="str">
        <f t="shared" ca="1" si="88"/>
        <v>Nova scotia</v>
      </c>
      <c r="N227">
        <f t="shared" ca="1" si="93"/>
        <v>354054</v>
      </c>
      <c r="O227">
        <f t="shared" ca="1" si="89"/>
        <v>347349.21013517672</v>
      </c>
      <c r="P227">
        <f t="shared" ca="1" si="94"/>
        <v>14207.81130527053</v>
      </c>
      <c r="Q227">
        <f t="shared" ca="1" si="90"/>
        <v>2015</v>
      </c>
      <c r="R227">
        <f t="shared" ca="1" si="95"/>
        <v>87996.639402183064</v>
      </c>
      <c r="S227">
        <f t="shared" ca="1" si="96"/>
        <v>63048.038554490966</v>
      </c>
      <c r="T227">
        <f t="shared" ca="1" si="97"/>
        <v>431309.84985976148</v>
      </c>
      <c r="U227">
        <f t="shared" ca="1" si="98"/>
        <v>437360.84953735978</v>
      </c>
      <c r="V227">
        <f t="shared" ca="1" si="99"/>
        <v>-6050.9996775983018</v>
      </c>
      <c r="X227" s="3">
        <f ca="1">IF(Table1[[#This Row],[gender]]="men",1,0)</f>
        <v>1</v>
      </c>
      <c r="Y227" s="3">
        <f ca="1">IF(Table1[[#This Row],[gender]]="women",1,0)</f>
        <v>0</v>
      </c>
      <c r="Z227" s="3"/>
      <c r="AA227" s="3"/>
      <c r="AB227" s="3"/>
      <c r="AC227" s="3"/>
      <c r="AD227" s="3"/>
      <c r="AE227" s="3"/>
      <c r="AF227" s="3"/>
      <c r="AG227" s="3"/>
      <c r="AH227" s="3"/>
      <c r="AJ227" s="17"/>
      <c r="AL227" s="7">
        <f ca="1">IF(Table1[[#This Row],[field of work]]="health",1,0)</f>
        <v>0</v>
      </c>
      <c r="AM227">
        <f ca="1">IF(Table1[[#This Row],[field of work]]="general work ",1,0)</f>
        <v>0</v>
      </c>
      <c r="AN227">
        <f ca="1">IF(Table1[[#This Row],[field of work]]="agriculture",1,0)</f>
        <v>0</v>
      </c>
      <c r="AO227">
        <f ca="1">IF(Table1[[#This Row],[field of work]]="teaching",1,0)</f>
        <v>0</v>
      </c>
      <c r="AP227">
        <f ca="1">IF(Table1[[#This Row],[field of work]]="IT",1,0)</f>
        <v>0</v>
      </c>
      <c r="AQ227" s="8">
        <f ca="1">IF(Table1[[#This Row],[field of work]]="construction",1,0)</f>
        <v>1</v>
      </c>
      <c r="AS227" s="7"/>
      <c r="AX227" s="8"/>
      <c r="AZ227" s="7"/>
      <c r="BA227" s="8"/>
      <c r="BB227" s="105">
        <f ca="1">Table1[[#This Row],[Cars Value ]]/Table1[[#This Row],[cars]]</f>
        <v>7103.9056526352651</v>
      </c>
      <c r="BC227" s="8"/>
      <c r="BD227" s="7">
        <f ca="1">IF(Table1[Values of debts]&gt;$BE$6,1,0)</f>
        <v>1</v>
      </c>
      <c r="BE227" s="8"/>
      <c r="BF227" s="17"/>
      <c r="BG227" s="20">
        <f ca="1">Table1[[#This Row],[mortage left]]/Table1[[#This Row],[value of house]]</f>
        <v>0.98106280436085092</v>
      </c>
      <c r="BH227">
        <f t="shared" ca="1" si="91"/>
        <v>0</v>
      </c>
      <c r="BI227" s="8"/>
      <c r="BJ227" s="17"/>
      <c r="BL227" s="7">
        <f ca="1">IF(Table1[Area]="Alberta",Table1[income],0)</f>
        <v>0</v>
      </c>
      <c r="BM227">
        <f ca="1">IF(Table1[Area]="Quebec",Table1[income],0)</f>
        <v>0</v>
      </c>
      <c r="BN227">
        <f ca="1">IF(Table1[[#This Row],[Area]]="BC",Table1[[#This Row],[income]],0)</f>
        <v>0</v>
      </c>
      <c r="BO227">
        <f ca="1">IF(Table1[[#This Row],[Area]]="Northwest Ter",Table1[[#This Row],[income]],0)</f>
        <v>0</v>
      </c>
      <c r="BP227">
        <f ca="1">IF(Table1[[#This Row],[Area]]="Newfounland",Table1[[#This Row],[income]],0)</f>
        <v>0</v>
      </c>
      <c r="BQ227">
        <f ca="1">IF(Table1[[#This Row],[Area]]="Manitoba",Table1[[#This Row],[income]],0)</f>
        <v>0</v>
      </c>
      <c r="BR227">
        <f ca="1">IF(Table1[[#This Row],[Area]]="New bruncwick",Table1[[#This Row],[income]],0)</f>
        <v>0</v>
      </c>
      <c r="BS227">
        <f ca="1">IF(Table1[[#This Row],[Area]]="Nunavut",Table1[[#This Row],[income]],0)</f>
        <v>0</v>
      </c>
      <c r="BT227">
        <f ca="1">IF(Table1[[#This Row],[Area]]="Ontario",Table1[[#This Row],[income]],0)</f>
        <v>0</v>
      </c>
      <c r="BU227">
        <f ca="1">IF(Table1[[#This Row],[Area]]="yukon",Table1[[#This Row],[income]],0)</f>
        <v>0</v>
      </c>
      <c r="BV227">
        <f ca="1">IF(Table1[[#This Row],[Area]]="Prince edward Island",Table1[[#This Row],[income]],0)</f>
        <v>0</v>
      </c>
      <c r="BW227">
        <f ca="1">IF(Table1[[#This Row],[Area]]="Saskatchewan",Table1[[#This Row],[income]],0)</f>
        <v>0</v>
      </c>
      <c r="BX227" s="8">
        <f ca="1">IF(Table1[[#This Row],[Area]]="Nova scotia",Table1[[#This Row],[income]],0)</f>
        <v>59009</v>
      </c>
      <c r="BZ227" s="7">
        <f ca="1">IF(Table1[field of work]="health",Table1[income],0)</f>
        <v>0</v>
      </c>
      <c r="CA227">
        <f ca="1">IF(Table1[field of work]="agriculture",Table1[income],0)</f>
        <v>0</v>
      </c>
      <c r="CB227">
        <f ca="1">IF(Table1[[#This Row],[field of work]]="teaching",Table1[[#This Row],[income]],0)</f>
        <v>0</v>
      </c>
      <c r="CC227">
        <f ca="1">IF(Table1[[#This Row],[field of work]]="IT",Table1[[#This Row],[income]],0)</f>
        <v>0</v>
      </c>
      <c r="CD227">
        <f ca="1">IF(Table1[[#This Row],[field of work]]="construction",Table1[[#This Row],[income]],0)</f>
        <v>59009</v>
      </c>
      <c r="CE227" s="8">
        <f ca="1">IF(Table1[[#This Row],[field of work]]="general work ",Table1[[#This Row],[income]],0)</f>
        <v>0</v>
      </c>
      <c r="CH227" s="7">
        <f t="shared" ca="1" si="92"/>
        <v>1</v>
      </c>
      <c r="CI227" s="8"/>
      <c r="CK227" s="7">
        <f ca="1">IF(Table1[[#This Row],[Net worth of person ($)]]&gt;$CM$3,Table1[[#This Row],[age]],0)</f>
        <v>0</v>
      </c>
      <c r="CL227" s="8"/>
    </row>
    <row r="228" spans="2:90" x14ac:dyDescent="0.3">
      <c r="B228">
        <f t="shared" ca="1" si="78"/>
        <v>2</v>
      </c>
      <c r="C228" t="str">
        <f t="shared" ca="1" si="79"/>
        <v>women</v>
      </c>
      <c r="D228">
        <f t="shared" ca="1" si="80"/>
        <v>33</v>
      </c>
      <c r="E228">
        <f t="shared" ca="1" si="81"/>
        <v>5</v>
      </c>
      <c r="F228" t="str">
        <f t="shared" ca="1" si="82"/>
        <v xml:space="preserve">general work </v>
      </c>
      <c r="G228">
        <f t="shared" ca="1" si="83"/>
        <v>4</v>
      </c>
      <c r="H228" t="str">
        <f t="shared" ca="1" si="84"/>
        <v>technical</v>
      </c>
      <c r="I228">
        <f t="shared" ca="1" si="85"/>
        <v>3</v>
      </c>
      <c r="J228">
        <f t="shared" ca="1" si="77"/>
        <v>2</v>
      </c>
      <c r="K228">
        <f t="shared" ca="1" si="86"/>
        <v>31760</v>
      </c>
      <c r="L228">
        <f t="shared" ca="1" si="87"/>
        <v>3</v>
      </c>
      <c r="M228" t="str">
        <f t="shared" ca="1" si="88"/>
        <v>Northwest Ter</v>
      </c>
      <c r="N228">
        <f t="shared" ca="1" si="93"/>
        <v>95280</v>
      </c>
      <c r="O228">
        <f t="shared" ca="1" si="89"/>
        <v>8557.7144836777788</v>
      </c>
      <c r="P228">
        <f t="shared" ca="1" si="94"/>
        <v>4003.3112994826815</v>
      </c>
      <c r="Q228">
        <f t="shared" ca="1" si="90"/>
        <v>1931</v>
      </c>
      <c r="R228">
        <f t="shared" ca="1" si="95"/>
        <v>61098.494801838024</v>
      </c>
      <c r="S228">
        <f t="shared" ca="1" si="96"/>
        <v>24091.296808721439</v>
      </c>
      <c r="T228">
        <f t="shared" ca="1" si="97"/>
        <v>123374.60810820412</v>
      </c>
      <c r="U228">
        <f t="shared" ca="1" si="98"/>
        <v>71587.209285515797</v>
      </c>
      <c r="V228">
        <f t="shared" ca="1" si="99"/>
        <v>51787.398822688323</v>
      </c>
      <c r="X228" s="3">
        <f ca="1">IF(Table1[[#This Row],[gender]]="men",1,0)</f>
        <v>0</v>
      </c>
      <c r="Y228" s="3">
        <f ca="1">IF(Table1[[#This Row],[gender]]="women",1,0)</f>
        <v>1</v>
      </c>
      <c r="Z228" s="3"/>
      <c r="AA228" s="3"/>
      <c r="AB228" s="3"/>
      <c r="AC228" s="3"/>
      <c r="AD228" s="3"/>
      <c r="AE228" s="3"/>
      <c r="AF228" s="3"/>
      <c r="AG228" s="3"/>
      <c r="AH228" s="3"/>
      <c r="AJ228" s="17"/>
      <c r="AL228" s="7">
        <f ca="1">IF(Table1[[#This Row],[field of work]]="health",1,0)</f>
        <v>0</v>
      </c>
      <c r="AM228">
        <f ca="1">IF(Table1[[#This Row],[field of work]]="general work ",1,0)</f>
        <v>1</v>
      </c>
      <c r="AN228">
        <f ca="1">IF(Table1[[#This Row],[field of work]]="agriculture",1,0)</f>
        <v>0</v>
      </c>
      <c r="AO228">
        <f ca="1">IF(Table1[[#This Row],[field of work]]="teaching",1,0)</f>
        <v>0</v>
      </c>
      <c r="AP228">
        <f ca="1">IF(Table1[[#This Row],[field of work]]="IT",1,0)</f>
        <v>0</v>
      </c>
      <c r="AQ228" s="8">
        <f ca="1">IF(Table1[[#This Row],[field of work]]="construction",1,0)</f>
        <v>0</v>
      </c>
      <c r="AS228" s="7"/>
      <c r="AX228" s="8"/>
      <c r="AZ228" s="7"/>
      <c r="BA228" s="8"/>
      <c r="BB228" s="105">
        <f ca="1">Table1[[#This Row],[Cars Value ]]/Table1[[#This Row],[cars]]</f>
        <v>2001.6556497413408</v>
      </c>
      <c r="BC228" s="8"/>
      <c r="BD228" s="7">
        <f ca="1">IF(Table1[Values of debts]&gt;$BE$6,1,0)</f>
        <v>0</v>
      </c>
      <c r="BE228" s="8"/>
      <c r="BF228" s="17"/>
      <c r="BG228" s="20">
        <f ca="1">Table1[[#This Row],[mortage left]]/Table1[[#This Row],[value of house]]</f>
        <v>8.9816482826173161E-2</v>
      </c>
      <c r="BH228">
        <f t="shared" ca="1" si="91"/>
        <v>1</v>
      </c>
      <c r="BI228" s="8"/>
      <c r="BJ228" s="17"/>
      <c r="BL228" s="7">
        <f ca="1">IF(Table1[Area]="Alberta",Table1[income],0)</f>
        <v>0</v>
      </c>
      <c r="BM228">
        <f ca="1">IF(Table1[Area]="Quebec",Table1[income],0)</f>
        <v>0</v>
      </c>
      <c r="BN228">
        <f ca="1">IF(Table1[[#This Row],[Area]]="BC",Table1[[#This Row],[income]],0)</f>
        <v>0</v>
      </c>
      <c r="BO228">
        <f ca="1">IF(Table1[[#This Row],[Area]]="Northwest Ter",Table1[[#This Row],[income]],0)</f>
        <v>31760</v>
      </c>
      <c r="BP228">
        <f ca="1">IF(Table1[[#This Row],[Area]]="Newfounland",Table1[[#This Row],[income]],0)</f>
        <v>0</v>
      </c>
      <c r="BQ228">
        <f ca="1">IF(Table1[[#This Row],[Area]]="Manitoba",Table1[[#This Row],[income]],0)</f>
        <v>0</v>
      </c>
      <c r="BR228">
        <f ca="1">IF(Table1[[#This Row],[Area]]="New bruncwick",Table1[[#This Row],[income]],0)</f>
        <v>0</v>
      </c>
      <c r="BS228">
        <f ca="1">IF(Table1[[#This Row],[Area]]="Nunavut",Table1[[#This Row],[income]],0)</f>
        <v>0</v>
      </c>
      <c r="BT228">
        <f ca="1">IF(Table1[[#This Row],[Area]]="Ontario",Table1[[#This Row],[income]],0)</f>
        <v>0</v>
      </c>
      <c r="BU228">
        <f ca="1">IF(Table1[[#This Row],[Area]]="yukon",Table1[[#This Row],[income]],0)</f>
        <v>0</v>
      </c>
      <c r="BV228">
        <f ca="1">IF(Table1[[#This Row],[Area]]="Prince edward Island",Table1[[#This Row],[income]],0)</f>
        <v>0</v>
      </c>
      <c r="BW228">
        <f ca="1">IF(Table1[[#This Row],[Area]]="Saskatchewan",Table1[[#This Row],[income]],0)</f>
        <v>0</v>
      </c>
      <c r="BX228" s="8">
        <f ca="1">IF(Table1[[#This Row],[Area]]="Nova scotia",Table1[[#This Row],[income]],0)</f>
        <v>0</v>
      </c>
      <c r="BZ228" s="7">
        <f ca="1">IF(Table1[field of work]="health",Table1[income],0)</f>
        <v>0</v>
      </c>
      <c r="CA228">
        <f ca="1">IF(Table1[field of work]="agriculture",Table1[income],0)</f>
        <v>0</v>
      </c>
      <c r="CB228">
        <f ca="1">IF(Table1[[#This Row],[field of work]]="teaching",Table1[[#This Row],[income]],0)</f>
        <v>0</v>
      </c>
      <c r="CC228">
        <f ca="1">IF(Table1[[#This Row],[field of work]]="IT",Table1[[#This Row],[income]],0)</f>
        <v>0</v>
      </c>
      <c r="CD228">
        <f ca="1">IF(Table1[[#This Row],[field of work]]="construction",Table1[[#This Row],[income]],0)</f>
        <v>0</v>
      </c>
      <c r="CE228" s="8">
        <f ca="1">IF(Table1[[#This Row],[field of work]]="general work ",Table1[[#This Row],[income]],0)</f>
        <v>31760</v>
      </c>
      <c r="CH228" s="7">
        <f t="shared" ca="1" si="92"/>
        <v>1</v>
      </c>
      <c r="CI228" s="8"/>
      <c r="CK228" s="7">
        <f ca="1">IF(Table1[[#This Row],[Net worth of person ($)]]&gt;$CM$3,Table1[[#This Row],[age]],0)</f>
        <v>33</v>
      </c>
      <c r="CL228" s="8"/>
    </row>
    <row r="229" spans="2:90" x14ac:dyDescent="0.3">
      <c r="B229">
        <f t="shared" ca="1" si="78"/>
        <v>2</v>
      </c>
      <c r="C229" t="str">
        <f t="shared" ca="1" si="79"/>
        <v>women</v>
      </c>
      <c r="D229">
        <f t="shared" ca="1" si="80"/>
        <v>39</v>
      </c>
      <c r="E229">
        <f t="shared" ca="1" si="81"/>
        <v>4</v>
      </c>
      <c r="F229" t="str">
        <f t="shared" ca="1" si="82"/>
        <v>IT</v>
      </c>
      <c r="G229">
        <f t="shared" ca="1" si="83"/>
        <v>5</v>
      </c>
      <c r="H229" t="str">
        <f t="shared" ca="1" si="84"/>
        <v>Other</v>
      </c>
      <c r="I229">
        <f t="shared" ca="1" si="85"/>
        <v>3</v>
      </c>
      <c r="J229">
        <f t="shared" ca="1" si="77"/>
        <v>1</v>
      </c>
      <c r="K229">
        <f t="shared" ca="1" si="86"/>
        <v>33923</v>
      </c>
      <c r="L229">
        <f t="shared" ca="1" si="87"/>
        <v>9</v>
      </c>
      <c r="M229" t="str">
        <f t="shared" ca="1" si="88"/>
        <v>Ontario</v>
      </c>
      <c r="N229">
        <f t="shared" ca="1" si="93"/>
        <v>135692</v>
      </c>
      <c r="O229">
        <f t="shared" ca="1" si="89"/>
        <v>14323.358466375186</v>
      </c>
      <c r="P229">
        <f t="shared" ca="1" si="94"/>
        <v>25917.377198018417</v>
      </c>
      <c r="Q229">
        <f t="shared" ca="1" si="90"/>
        <v>18251</v>
      </c>
      <c r="R229">
        <f t="shared" ca="1" si="95"/>
        <v>36491.589937851844</v>
      </c>
      <c r="S229">
        <f t="shared" ca="1" si="96"/>
        <v>44408.734147707</v>
      </c>
      <c r="T229">
        <f t="shared" ca="1" si="97"/>
        <v>206018.11134572543</v>
      </c>
      <c r="U229">
        <f t="shared" ca="1" si="98"/>
        <v>69065.948404227034</v>
      </c>
      <c r="V229">
        <f t="shared" ca="1" si="99"/>
        <v>136952.16294149839</v>
      </c>
      <c r="X229" s="3">
        <f ca="1">IF(Table1[[#This Row],[gender]]="men",1,0)</f>
        <v>0</v>
      </c>
      <c r="Y229" s="3">
        <f ca="1">IF(Table1[[#This Row],[gender]]="women",1,0)</f>
        <v>1</v>
      </c>
      <c r="Z229" s="3"/>
      <c r="AA229" s="3"/>
      <c r="AB229" s="3"/>
      <c r="AC229" s="3"/>
      <c r="AD229" s="3"/>
      <c r="AE229" s="3"/>
      <c r="AF229" s="3"/>
      <c r="AG229" s="3"/>
      <c r="AH229" s="3"/>
      <c r="AJ229" s="17"/>
      <c r="AL229" s="7">
        <f ca="1">IF(Table1[[#This Row],[field of work]]="health",1,0)</f>
        <v>0</v>
      </c>
      <c r="AM229">
        <f ca="1">IF(Table1[[#This Row],[field of work]]="general work ",1,0)</f>
        <v>0</v>
      </c>
      <c r="AN229">
        <f ca="1">IF(Table1[[#This Row],[field of work]]="agriculture",1,0)</f>
        <v>0</v>
      </c>
      <c r="AO229">
        <f ca="1">IF(Table1[[#This Row],[field of work]]="teaching",1,0)</f>
        <v>0</v>
      </c>
      <c r="AP229">
        <f ca="1">IF(Table1[[#This Row],[field of work]]="IT",1,0)</f>
        <v>1</v>
      </c>
      <c r="AQ229" s="8">
        <f ca="1">IF(Table1[[#This Row],[field of work]]="construction",1,0)</f>
        <v>0</v>
      </c>
      <c r="AS229" s="7"/>
      <c r="AX229" s="8"/>
      <c r="AZ229" s="7"/>
      <c r="BA229" s="8"/>
      <c r="BB229" s="105">
        <f ca="1">Table1[[#This Row],[Cars Value ]]/Table1[[#This Row],[cars]]</f>
        <v>25917.377198018417</v>
      </c>
      <c r="BC229" s="8"/>
      <c r="BD229" s="7">
        <f ca="1">IF(Table1[Values of debts]&gt;$BE$6,1,0)</f>
        <v>0</v>
      </c>
      <c r="BE229" s="8"/>
      <c r="BF229" s="17"/>
      <c r="BG229" s="20">
        <f ca="1">Table1[[#This Row],[mortage left]]/Table1[[#This Row],[value of house]]</f>
        <v>0.10555786978138126</v>
      </c>
      <c r="BH229">
        <f t="shared" ca="1" si="91"/>
        <v>1</v>
      </c>
      <c r="BI229" s="8"/>
      <c r="BJ229" s="17"/>
      <c r="BL229" s="7">
        <f ca="1">IF(Table1[Area]="Alberta",Table1[income],0)</f>
        <v>0</v>
      </c>
      <c r="BM229">
        <f ca="1">IF(Table1[Area]="Quebec",Table1[income],0)</f>
        <v>0</v>
      </c>
      <c r="BN229">
        <f ca="1">IF(Table1[[#This Row],[Area]]="BC",Table1[[#This Row],[income]],0)</f>
        <v>0</v>
      </c>
      <c r="BO229">
        <f ca="1">IF(Table1[[#This Row],[Area]]="Northwest Ter",Table1[[#This Row],[income]],0)</f>
        <v>0</v>
      </c>
      <c r="BP229">
        <f ca="1">IF(Table1[[#This Row],[Area]]="Newfounland",Table1[[#This Row],[income]],0)</f>
        <v>0</v>
      </c>
      <c r="BQ229">
        <f ca="1">IF(Table1[[#This Row],[Area]]="Manitoba",Table1[[#This Row],[income]],0)</f>
        <v>0</v>
      </c>
      <c r="BR229">
        <f ca="1">IF(Table1[[#This Row],[Area]]="New bruncwick",Table1[[#This Row],[income]],0)</f>
        <v>0</v>
      </c>
      <c r="BS229">
        <f ca="1">IF(Table1[[#This Row],[Area]]="Nunavut",Table1[[#This Row],[income]],0)</f>
        <v>0</v>
      </c>
      <c r="BT229">
        <f ca="1">IF(Table1[[#This Row],[Area]]="Ontario",Table1[[#This Row],[income]],0)</f>
        <v>33923</v>
      </c>
      <c r="BU229">
        <f ca="1">IF(Table1[[#This Row],[Area]]="yukon",Table1[[#This Row],[income]],0)</f>
        <v>0</v>
      </c>
      <c r="BV229">
        <f ca="1">IF(Table1[[#This Row],[Area]]="Prince edward Island",Table1[[#This Row],[income]],0)</f>
        <v>0</v>
      </c>
      <c r="BW229">
        <f ca="1">IF(Table1[[#This Row],[Area]]="Saskatchewan",Table1[[#This Row],[income]],0)</f>
        <v>0</v>
      </c>
      <c r="BX229" s="8">
        <f ca="1">IF(Table1[[#This Row],[Area]]="Nova scotia",Table1[[#This Row],[income]],0)</f>
        <v>0</v>
      </c>
      <c r="BZ229" s="7">
        <f ca="1">IF(Table1[field of work]="health",Table1[income],0)</f>
        <v>0</v>
      </c>
      <c r="CA229">
        <f ca="1">IF(Table1[field of work]="agriculture",Table1[income],0)</f>
        <v>0</v>
      </c>
      <c r="CB229">
        <f ca="1">IF(Table1[[#This Row],[field of work]]="teaching",Table1[[#This Row],[income]],0)</f>
        <v>0</v>
      </c>
      <c r="CC229">
        <f ca="1">IF(Table1[[#This Row],[field of work]]="IT",Table1[[#This Row],[income]],0)</f>
        <v>33923</v>
      </c>
      <c r="CD229">
        <f ca="1">IF(Table1[[#This Row],[field of work]]="construction",Table1[[#This Row],[income]],0)</f>
        <v>0</v>
      </c>
      <c r="CE229" s="8">
        <f ca="1">IF(Table1[[#This Row],[field of work]]="general work ",Table1[[#This Row],[income]],0)</f>
        <v>0</v>
      </c>
      <c r="CH229" s="7">
        <f t="shared" ca="1" si="92"/>
        <v>1</v>
      </c>
      <c r="CI229" s="8"/>
      <c r="CK229" s="7">
        <f ca="1">IF(Table1[[#This Row],[Net worth of person ($)]]&gt;$CM$3,Table1[[#This Row],[age]],0)</f>
        <v>39</v>
      </c>
      <c r="CL229" s="8"/>
    </row>
    <row r="230" spans="2:90" x14ac:dyDescent="0.3">
      <c r="B230">
        <f t="shared" ca="1" si="78"/>
        <v>2</v>
      </c>
      <c r="C230" t="str">
        <f t="shared" ca="1" si="79"/>
        <v>women</v>
      </c>
      <c r="D230">
        <f t="shared" ca="1" si="80"/>
        <v>36</v>
      </c>
      <c r="E230">
        <f t="shared" ca="1" si="81"/>
        <v>4</v>
      </c>
      <c r="F230" t="str">
        <f t="shared" ca="1" si="82"/>
        <v>IT</v>
      </c>
      <c r="G230">
        <f t="shared" ca="1" si="83"/>
        <v>6</v>
      </c>
      <c r="H230" t="str">
        <f t="shared" ca="1" si="84"/>
        <v>Other</v>
      </c>
      <c r="I230">
        <f t="shared" ca="1" si="85"/>
        <v>0</v>
      </c>
      <c r="J230">
        <f t="shared" ca="1" si="77"/>
        <v>2</v>
      </c>
      <c r="K230">
        <f t="shared" ca="1" si="86"/>
        <v>66173</v>
      </c>
      <c r="L230">
        <f t="shared" ca="1" si="87"/>
        <v>11</v>
      </c>
      <c r="M230" t="str">
        <f t="shared" ca="1" si="88"/>
        <v>Newfounland</v>
      </c>
      <c r="N230">
        <f t="shared" ca="1" si="93"/>
        <v>198519</v>
      </c>
      <c r="O230">
        <f t="shared" ca="1" si="89"/>
        <v>42954.829408748541</v>
      </c>
      <c r="P230">
        <f t="shared" ca="1" si="94"/>
        <v>103908.70677138535</v>
      </c>
      <c r="Q230">
        <f t="shared" ca="1" si="90"/>
        <v>72775</v>
      </c>
      <c r="R230">
        <f t="shared" ca="1" si="95"/>
        <v>9036.4346254350767</v>
      </c>
      <c r="S230">
        <f t="shared" ca="1" si="96"/>
        <v>14263.042028711388</v>
      </c>
      <c r="T230">
        <f t="shared" ca="1" si="97"/>
        <v>316690.74880009674</v>
      </c>
      <c r="U230">
        <f t="shared" ca="1" si="98"/>
        <v>124766.26403418362</v>
      </c>
      <c r="V230">
        <f t="shared" ca="1" si="99"/>
        <v>191924.4847659131</v>
      </c>
      <c r="X230" s="3">
        <f ca="1">IF(Table1[[#This Row],[gender]]="men",1,0)</f>
        <v>0</v>
      </c>
      <c r="Y230" s="3">
        <f ca="1">IF(Table1[[#This Row],[gender]]="women",1,0)</f>
        <v>1</v>
      </c>
      <c r="Z230" s="3"/>
      <c r="AA230" s="3"/>
      <c r="AB230" s="3"/>
      <c r="AC230" s="3"/>
      <c r="AD230" s="3"/>
      <c r="AE230" s="3"/>
      <c r="AF230" s="3"/>
      <c r="AG230" s="3"/>
      <c r="AH230" s="3"/>
      <c r="AJ230" s="17"/>
      <c r="AL230" s="7">
        <f ca="1">IF(Table1[[#This Row],[field of work]]="health",1,0)</f>
        <v>0</v>
      </c>
      <c r="AM230">
        <f ca="1">IF(Table1[[#This Row],[field of work]]="general work ",1,0)</f>
        <v>0</v>
      </c>
      <c r="AN230">
        <f ca="1">IF(Table1[[#This Row],[field of work]]="agriculture",1,0)</f>
        <v>0</v>
      </c>
      <c r="AO230">
        <f ca="1">IF(Table1[[#This Row],[field of work]]="teaching",1,0)</f>
        <v>0</v>
      </c>
      <c r="AP230">
        <f ca="1">IF(Table1[[#This Row],[field of work]]="IT",1,0)</f>
        <v>1</v>
      </c>
      <c r="AQ230" s="8">
        <f ca="1">IF(Table1[[#This Row],[field of work]]="construction",1,0)</f>
        <v>0</v>
      </c>
      <c r="AS230" s="7"/>
      <c r="AX230" s="8"/>
      <c r="AZ230" s="7"/>
      <c r="BA230" s="8"/>
      <c r="BB230" s="105">
        <f ca="1">Table1[[#This Row],[Cars Value ]]/Table1[[#This Row],[cars]]</f>
        <v>51954.353385692673</v>
      </c>
      <c r="BC230" s="8"/>
      <c r="BD230" s="7">
        <f ca="1">IF(Table1[Values of debts]&gt;$BE$6,1,0)</f>
        <v>1</v>
      </c>
      <c r="BE230" s="8"/>
      <c r="BF230" s="17"/>
      <c r="BG230" s="20">
        <f ca="1">Table1[[#This Row],[mortage left]]/Table1[[#This Row],[value of house]]</f>
        <v>0.21637641439231781</v>
      </c>
      <c r="BH230">
        <f t="shared" ca="1" si="91"/>
        <v>1</v>
      </c>
      <c r="BI230" s="8"/>
      <c r="BJ230" s="17"/>
      <c r="BL230" s="7">
        <f ca="1">IF(Table1[Area]="Alberta",Table1[income],0)</f>
        <v>0</v>
      </c>
      <c r="BM230">
        <f ca="1">IF(Table1[Area]="Quebec",Table1[income],0)</f>
        <v>0</v>
      </c>
      <c r="BN230">
        <f ca="1">IF(Table1[[#This Row],[Area]]="BC",Table1[[#This Row],[income]],0)</f>
        <v>0</v>
      </c>
      <c r="BO230">
        <f ca="1">IF(Table1[[#This Row],[Area]]="Northwest Ter",Table1[[#This Row],[income]],0)</f>
        <v>0</v>
      </c>
      <c r="BP230">
        <f ca="1">IF(Table1[[#This Row],[Area]]="Newfounland",Table1[[#This Row],[income]],0)</f>
        <v>66173</v>
      </c>
      <c r="BQ230">
        <f ca="1">IF(Table1[[#This Row],[Area]]="Manitoba",Table1[[#This Row],[income]],0)</f>
        <v>0</v>
      </c>
      <c r="BR230">
        <f ca="1">IF(Table1[[#This Row],[Area]]="New bruncwick",Table1[[#This Row],[income]],0)</f>
        <v>0</v>
      </c>
      <c r="BS230">
        <f ca="1">IF(Table1[[#This Row],[Area]]="Nunavut",Table1[[#This Row],[income]],0)</f>
        <v>0</v>
      </c>
      <c r="BT230">
        <f ca="1">IF(Table1[[#This Row],[Area]]="Ontario",Table1[[#This Row],[income]],0)</f>
        <v>0</v>
      </c>
      <c r="BU230">
        <f ca="1">IF(Table1[[#This Row],[Area]]="yukon",Table1[[#This Row],[income]],0)</f>
        <v>0</v>
      </c>
      <c r="BV230">
        <f ca="1">IF(Table1[[#This Row],[Area]]="Prince edward Island",Table1[[#This Row],[income]],0)</f>
        <v>0</v>
      </c>
      <c r="BW230">
        <f ca="1">IF(Table1[[#This Row],[Area]]="Saskatchewan",Table1[[#This Row],[income]],0)</f>
        <v>0</v>
      </c>
      <c r="BX230" s="8">
        <f ca="1">IF(Table1[[#This Row],[Area]]="Nova scotia",Table1[[#This Row],[income]],0)</f>
        <v>0</v>
      </c>
      <c r="BZ230" s="7">
        <f ca="1">IF(Table1[field of work]="health",Table1[income],0)</f>
        <v>0</v>
      </c>
      <c r="CA230">
        <f ca="1">IF(Table1[field of work]="agriculture",Table1[income],0)</f>
        <v>0</v>
      </c>
      <c r="CB230">
        <f ca="1">IF(Table1[[#This Row],[field of work]]="teaching",Table1[[#This Row],[income]],0)</f>
        <v>0</v>
      </c>
      <c r="CC230">
        <f ca="1">IF(Table1[[#This Row],[field of work]]="IT",Table1[[#This Row],[income]],0)</f>
        <v>66173</v>
      </c>
      <c r="CD230">
        <f ca="1">IF(Table1[[#This Row],[field of work]]="construction",Table1[[#This Row],[income]],0)</f>
        <v>0</v>
      </c>
      <c r="CE230" s="8">
        <f ca="1">IF(Table1[[#This Row],[field of work]]="general work ",Table1[[#This Row],[income]],0)</f>
        <v>0</v>
      </c>
      <c r="CH230" s="7">
        <f t="shared" ca="1" si="92"/>
        <v>1</v>
      </c>
      <c r="CI230" s="8"/>
      <c r="CK230" s="7">
        <f ca="1">IF(Table1[[#This Row],[Net worth of person ($)]]&gt;$CM$3,Table1[[#This Row],[age]],0)</f>
        <v>36</v>
      </c>
      <c r="CL230" s="8"/>
    </row>
    <row r="231" spans="2:90" x14ac:dyDescent="0.3">
      <c r="B231">
        <f t="shared" ca="1" si="78"/>
        <v>2</v>
      </c>
      <c r="C231" t="str">
        <f t="shared" ca="1" si="79"/>
        <v>women</v>
      </c>
      <c r="D231">
        <f t="shared" ca="1" si="80"/>
        <v>33</v>
      </c>
      <c r="E231">
        <f t="shared" ca="1" si="81"/>
        <v>6</v>
      </c>
      <c r="F231" t="str">
        <f t="shared" ca="1" si="82"/>
        <v>agriculture</v>
      </c>
      <c r="G231">
        <f t="shared" ca="1" si="83"/>
        <v>6</v>
      </c>
      <c r="H231" t="str">
        <f t="shared" ca="1" si="84"/>
        <v>Other</v>
      </c>
      <c r="I231">
        <f t="shared" ca="1" si="85"/>
        <v>1</v>
      </c>
      <c r="J231">
        <f t="shared" ca="1" si="77"/>
        <v>1</v>
      </c>
      <c r="K231">
        <f t="shared" ca="1" si="86"/>
        <v>66358</v>
      </c>
      <c r="L231">
        <f t="shared" ca="1" si="87"/>
        <v>7</v>
      </c>
      <c r="M231" t="str">
        <f t="shared" ca="1" si="88"/>
        <v>Manitoba</v>
      </c>
      <c r="N231">
        <f t="shared" ca="1" si="93"/>
        <v>265432</v>
      </c>
      <c r="O231">
        <f t="shared" ca="1" si="89"/>
        <v>73273.186872584047</v>
      </c>
      <c r="P231">
        <f t="shared" ca="1" si="94"/>
        <v>63004.908495582749</v>
      </c>
      <c r="Q231">
        <f t="shared" ca="1" si="90"/>
        <v>13763</v>
      </c>
      <c r="R231">
        <f t="shared" ca="1" si="95"/>
        <v>50574.228275696696</v>
      </c>
      <c r="S231">
        <f t="shared" ca="1" si="96"/>
        <v>37836.775213045774</v>
      </c>
      <c r="T231">
        <f t="shared" ca="1" si="97"/>
        <v>366273.68370862852</v>
      </c>
      <c r="U231">
        <f t="shared" ca="1" si="98"/>
        <v>137610.41514828074</v>
      </c>
      <c r="V231">
        <f t="shared" ca="1" si="99"/>
        <v>228663.26856034779</v>
      </c>
      <c r="X231" s="3">
        <f ca="1">IF(Table1[[#This Row],[gender]]="men",1,0)</f>
        <v>0</v>
      </c>
      <c r="Y231" s="3">
        <f ca="1">IF(Table1[[#This Row],[gender]]="women",1,0)</f>
        <v>1</v>
      </c>
      <c r="Z231" s="3"/>
      <c r="AA231" s="3"/>
      <c r="AB231" s="3"/>
      <c r="AC231" s="3"/>
      <c r="AD231" s="3"/>
      <c r="AE231" s="3"/>
      <c r="AF231" s="3"/>
      <c r="AG231" s="3"/>
      <c r="AH231" s="3"/>
      <c r="AJ231" s="17"/>
      <c r="AL231" s="7">
        <f ca="1">IF(Table1[[#This Row],[field of work]]="health",1,0)</f>
        <v>0</v>
      </c>
      <c r="AM231">
        <f ca="1">IF(Table1[[#This Row],[field of work]]="general work ",1,0)</f>
        <v>0</v>
      </c>
      <c r="AN231">
        <f ca="1">IF(Table1[[#This Row],[field of work]]="agriculture",1,0)</f>
        <v>1</v>
      </c>
      <c r="AO231">
        <f ca="1">IF(Table1[[#This Row],[field of work]]="teaching",1,0)</f>
        <v>0</v>
      </c>
      <c r="AP231">
        <f ca="1">IF(Table1[[#This Row],[field of work]]="IT",1,0)</f>
        <v>0</v>
      </c>
      <c r="AQ231" s="8">
        <f ca="1">IF(Table1[[#This Row],[field of work]]="construction",1,0)</f>
        <v>0</v>
      </c>
      <c r="AS231" s="7"/>
      <c r="AX231" s="8"/>
      <c r="AZ231" s="7"/>
      <c r="BA231" s="8"/>
      <c r="BB231" s="105">
        <f ca="1">Table1[[#This Row],[Cars Value ]]/Table1[[#This Row],[cars]]</f>
        <v>63004.908495582749</v>
      </c>
      <c r="BC231" s="8"/>
      <c r="BD231" s="7">
        <f ca="1">IF(Table1[Values of debts]&gt;$BE$6,1,0)</f>
        <v>1</v>
      </c>
      <c r="BE231" s="8"/>
      <c r="BF231" s="17"/>
      <c r="BG231" s="20">
        <f ca="1">Table1[[#This Row],[mortage left]]/Table1[[#This Row],[value of house]]</f>
        <v>0.27605257419069307</v>
      </c>
      <c r="BH231">
        <f t="shared" ca="1" si="91"/>
        <v>1</v>
      </c>
      <c r="BI231" s="8"/>
      <c r="BJ231" s="17"/>
      <c r="BL231" s="7">
        <f ca="1">IF(Table1[Area]="Alberta",Table1[income],0)</f>
        <v>0</v>
      </c>
      <c r="BM231">
        <f ca="1">IF(Table1[Area]="Quebec",Table1[income],0)</f>
        <v>0</v>
      </c>
      <c r="BN231">
        <f ca="1">IF(Table1[[#This Row],[Area]]="BC",Table1[[#This Row],[income]],0)</f>
        <v>0</v>
      </c>
      <c r="BO231">
        <f ca="1">IF(Table1[[#This Row],[Area]]="Northwest Ter",Table1[[#This Row],[income]],0)</f>
        <v>0</v>
      </c>
      <c r="BP231">
        <f ca="1">IF(Table1[[#This Row],[Area]]="Newfounland",Table1[[#This Row],[income]],0)</f>
        <v>0</v>
      </c>
      <c r="BQ231">
        <f ca="1">IF(Table1[[#This Row],[Area]]="Manitoba",Table1[[#This Row],[income]],0)</f>
        <v>66358</v>
      </c>
      <c r="BR231">
        <f ca="1">IF(Table1[[#This Row],[Area]]="New bruncwick",Table1[[#This Row],[income]],0)</f>
        <v>0</v>
      </c>
      <c r="BS231">
        <f ca="1">IF(Table1[[#This Row],[Area]]="Nunavut",Table1[[#This Row],[income]],0)</f>
        <v>0</v>
      </c>
      <c r="BT231">
        <f ca="1">IF(Table1[[#This Row],[Area]]="Ontario",Table1[[#This Row],[income]],0)</f>
        <v>0</v>
      </c>
      <c r="BU231">
        <f ca="1">IF(Table1[[#This Row],[Area]]="yukon",Table1[[#This Row],[income]],0)</f>
        <v>0</v>
      </c>
      <c r="BV231">
        <f ca="1">IF(Table1[[#This Row],[Area]]="Prince edward Island",Table1[[#This Row],[income]],0)</f>
        <v>0</v>
      </c>
      <c r="BW231">
        <f ca="1">IF(Table1[[#This Row],[Area]]="Saskatchewan",Table1[[#This Row],[income]],0)</f>
        <v>0</v>
      </c>
      <c r="BX231" s="8">
        <f ca="1">IF(Table1[[#This Row],[Area]]="Nova scotia",Table1[[#This Row],[income]],0)</f>
        <v>0</v>
      </c>
      <c r="BZ231" s="7">
        <f ca="1">IF(Table1[field of work]="health",Table1[income],0)</f>
        <v>0</v>
      </c>
      <c r="CA231">
        <f ca="1">IF(Table1[field of work]="agriculture",Table1[income],0)</f>
        <v>66358</v>
      </c>
      <c r="CB231">
        <f ca="1">IF(Table1[[#This Row],[field of work]]="teaching",Table1[[#This Row],[income]],0)</f>
        <v>0</v>
      </c>
      <c r="CC231">
        <f ca="1">IF(Table1[[#This Row],[field of work]]="IT",Table1[[#This Row],[income]],0)</f>
        <v>0</v>
      </c>
      <c r="CD231">
        <f ca="1">IF(Table1[[#This Row],[field of work]]="construction",Table1[[#This Row],[income]],0)</f>
        <v>0</v>
      </c>
      <c r="CE231" s="8">
        <f ca="1">IF(Table1[[#This Row],[field of work]]="general work ",Table1[[#This Row],[income]],0)</f>
        <v>0</v>
      </c>
      <c r="CH231" s="7">
        <f t="shared" ca="1" si="92"/>
        <v>1</v>
      </c>
      <c r="CI231" s="8"/>
      <c r="CK231" s="7">
        <f ca="1">IF(Table1[[#This Row],[Net worth of person ($)]]&gt;$CM$3,Table1[[#This Row],[age]],0)</f>
        <v>33</v>
      </c>
      <c r="CL231" s="8"/>
    </row>
    <row r="232" spans="2:90" x14ac:dyDescent="0.3">
      <c r="B232">
        <f t="shared" ca="1" si="78"/>
        <v>1</v>
      </c>
      <c r="C232" t="str">
        <f t="shared" ca="1" si="79"/>
        <v>men</v>
      </c>
      <c r="D232">
        <f t="shared" ca="1" si="80"/>
        <v>42</v>
      </c>
      <c r="E232">
        <f t="shared" ca="1" si="81"/>
        <v>2</v>
      </c>
      <c r="F232" t="str">
        <f t="shared" ca="1" si="82"/>
        <v>construction</v>
      </c>
      <c r="G232">
        <f t="shared" ca="1" si="83"/>
        <v>1</v>
      </c>
      <c r="H232" t="str">
        <f t="shared" ca="1" si="84"/>
        <v>highschool</v>
      </c>
      <c r="I232">
        <f t="shared" ca="1" si="85"/>
        <v>4</v>
      </c>
      <c r="J232">
        <f t="shared" ca="1" si="77"/>
        <v>2</v>
      </c>
      <c r="K232">
        <f t="shared" ca="1" si="86"/>
        <v>89233</v>
      </c>
      <c r="L232">
        <f t="shared" ca="1" si="87"/>
        <v>13</v>
      </c>
      <c r="M232" t="str">
        <f t="shared" ca="1" si="88"/>
        <v>Nova scotia</v>
      </c>
      <c r="N232">
        <f t="shared" ca="1" si="93"/>
        <v>267699</v>
      </c>
      <c r="O232">
        <f t="shared" ca="1" si="89"/>
        <v>120047.99145068057</v>
      </c>
      <c r="P232">
        <f t="shared" ca="1" si="94"/>
        <v>120934.08009183705</v>
      </c>
      <c r="Q232">
        <f t="shared" ca="1" si="90"/>
        <v>71789</v>
      </c>
      <c r="R232">
        <f t="shared" ca="1" si="95"/>
        <v>54456.909842934219</v>
      </c>
      <c r="S232">
        <f t="shared" ca="1" si="96"/>
        <v>130424.50489201111</v>
      </c>
      <c r="T232">
        <f t="shared" ca="1" si="97"/>
        <v>519057.58498384815</v>
      </c>
      <c r="U232">
        <f t="shared" ca="1" si="98"/>
        <v>246293.90129361479</v>
      </c>
      <c r="V232">
        <f t="shared" ca="1" si="99"/>
        <v>272763.68369023339</v>
      </c>
      <c r="X232" s="3">
        <f ca="1">IF(Table1[[#This Row],[gender]]="men",1,0)</f>
        <v>1</v>
      </c>
      <c r="Y232" s="3">
        <f ca="1">IF(Table1[[#This Row],[gender]]="women",1,0)</f>
        <v>0</v>
      </c>
      <c r="Z232" s="3"/>
      <c r="AA232" s="3"/>
      <c r="AB232" s="3"/>
      <c r="AC232" s="3"/>
      <c r="AD232" s="3"/>
      <c r="AE232" s="3"/>
      <c r="AF232" s="3"/>
      <c r="AG232" s="3"/>
      <c r="AH232" s="3"/>
      <c r="AJ232" s="17"/>
      <c r="AL232" s="7">
        <f ca="1">IF(Table1[[#This Row],[field of work]]="health",1,0)</f>
        <v>0</v>
      </c>
      <c r="AM232">
        <f ca="1">IF(Table1[[#This Row],[field of work]]="general work ",1,0)</f>
        <v>0</v>
      </c>
      <c r="AN232">
        <f ca="1">IF(Table1[[#This Row],[field of work]]="agriculture",1,0)</f>
        <v>0</v>
      </c>
      <c r="AO232">
        <f ca="1">IF(Table1[[#This Row],[field of work]]="teaching",1,0)</f>
        <v>0</v>
      </c>
      <c r="AP232">
        <f ca="1">IF(Table1[[#This Row],[field of work]]="IT",1,0)</f>
        <v>0</v>
      </c>
      <c r="AQ232" s="8">
        <f ca="1">IF(Table1[[#This Row],[field of work]]="construction",1,0)</f>
        <v>1</v>
      </c>
      <c r="AS232" s="7"/>
      <c r="AX232" s="8"/>
      <c r="AZ232" s="7"/>
      <c r="BA232" s="8"/>
      <c r="BB232" s="105">
        <f ca="1">Table1[[#This Row],[Cars Value ]]/Table1[[#This Row],[cars]]</f>
        <v>60467.040045918526</v>
      </c>
      <c r="BC232" s="8"/>
      <c r="BD232" s="7">
        <f ca="1">IF(Table1[Values of debts]&gt;$BE$6,1,0)</f>
        <v>1</v>
      </c>
      <c r="BE232" s="8"/>
      <c r="BF232" s="17"/>
      <c r="BG232" s="20">
        <f ca="1">Table1[[#This Row],[mortage left]]/Table1[[#This Row],[value of house]]</f>
        <v>0.44844392937844579</v>
      </c>
      <c r="BH232">
        <f t="shared" ca="1" si="91"/>
        <v>1</v>
      </c>
      <c r="BI232" s="8"/>
      <c r="BJ232" s="17"/>
      <c r="BL232" s="7">
        <f ca="1">IF(Table1[Area]="Alberta",Table1[income],0)</f>
        <v>0</v>
      </c>
      <c r="BM232">
        <f ca="1">IF(Table1[Area]="Quebec",Table1[income],0)</f>
        <v>0</v>
      </c>
      <c r="BN232">
        <f ca="1">IF(Table1[[#This Row],[Area]]="BC",Table1[[#This Row],[income]],0)</f>
        <v>0</v>
      </c>
      <c r="BO232">
        <f ca="1">IF(Table1[[#This Row],[Area]]="Northwest Ter",Table1[[#This Row],[income]],0)</f>
        <v>0</v>
      </c>
      <c r="BP232">
        <f ca="1">IF(Table1[[#This Row],[Area]]="Newfounland",Table1[[#This Row],[income]],0)</f>
        <v>0</v>
      </c>
      <c r="BQ232">
        <f ca="1">IF(Table1[[#This Row],[Area]]="Manitoba",Table1[[#This Row],[income]],0)</f>
        <v>0</v>
      </c>
      <c r="BR232">
        <f ca="1">IF(Table1[[#This Row],[Area]]="New bruncwick",Table1[[#This Row],[income]],0)</f>
        <v>0</v>
      </c>
      <c r="BS232">
        <f ca="1">IF(Table1[[#This Row],[Area]]="Nunavut",Table1[[#This Row],[income]],0)</f>
        <v>0</v>
      </c>
      <c r="BT232">
        <f ca="1">IF(Table1[[#This Row],[Area]]="Ontario",Table1[[#This Row],[income]],0)</f>
        <v>0</v>
      </c>
      <c r="BU232">
        <f ca="1">IF(Table1[[#This Row],[Area]]="yukon",Table1[[#This Row],[income]],0)</f>
        <v>0</v>
      </c>
      <c r="BV232">
        <f ca="1">IF(Table1[[#This Row],[Area]]="Prince edward Island",Table1[[#This Row],[income]],0)</f>
        <v>0</v>
      </c>
      <c r="BW232">
        <f ca="1">IF(Table1[[#This Row],[Area]]="Saskatchewan",Table1[[#This Row],[income]],0)</f>
        <v>0</v>
      </c>
      <c r="BX232" s="8">
        <f ca="1">IF(Table1[[#This Row],[Area]]="Nova scotia",Table1[[#This Row],[income]],0)</f>
        <v>89233</v>
      </c>
      <c r="BZ232" s="7">
        <f ca="1">IF(Table1[field of work]="health",Table1[income],0)</f>
        <v>0</v>
      </c>
      <c r="CA232">
        <f ca="1">IF(Table1[field of work]="agriculture",Table1[income],0)</f>
        <v>0</v>
      </c>
      <c r="CB232">
        <f ca="1">IF(Table1[[#This Row],[field of work]]="teaching",Table1[[#This Row],[income]],0)</f>
        <v>0</v>
      </c>
      <c r="CC232">
        <f ca="1">IF(Table1[[#This Row],[field of work]]="IT",Table1[[#This Row],[income]],0)</f>
        <v>0</v>
      </c>
      <c r="CD232">
        <f ca="1">IF(Table1[[#This Row],[field of work]]="construction",Table1[[#This Row],[income]],0)</f>
        <v>89233</v>
      </c>
      <c r="CE232" s="8">
        <f ca="1">IF(Table1[[#This Row],[field of work]]="general work ",Table1[[#This Row],[income]],0)</f>
        <v>0</v>
      </c>
      <c r="CH232" s="7">
        <f t="shared" ca="1" si="92"/>
        <v>1</v>
      </c>
      <c r="CI232" s="8"/>
      <c r="CK232" s="7">
        <f ca="1">IF(Table1[[#This Row],[Net worth of person ($)]]&gt;$CM$3,Table1[[#This Row],[age]],0)</f>
        <v>42</v>
      </c>
      <c r="CL232" s="8"/>
    </row>
    <row r="233" spans="2:90" x14ac:dyDescent="0.3">
      <c r="B233">
        <f t="shared" ca="1" si="78"/>
        <v>2</v>
      </c>
      <c r="C233" t="str">
        <f t="shared" ca="1" si="79"/>
        <v>women</v>
      </c>
      <c r="D233">
        <f t="shared" ca="1" si="80"/>
        <v>33</v>
      </c>
      <c r="E233">
        <f t="shared" ca="1" si="81"/>
        <v>2</v>
      </c>
      <c r="F233" t="str">
        <f t="shared" ca="1" si="82"/>
        <v>construction</v>
      </c>
      <c r="G233">
        <f t="shared" ca="1" si="83"/>
        <v>3</v>
      </c>
      <c r="H233" t="str">
        <f t="shared" ca="1" si="84"/>
        <v>University</v>
      </c>
      <c r="I233">
        <f t="shared" ca="1" si="85"/>
        <v>4</v>
      </c>
      <c r="J233">
        <f t="shared" ca="1" si="77"/>
        <v>2</v>
      </c>
      <c r="K233">
        <f t="shared" ca="1" si="86"/>
        <v>67457</v>
      </c>
      <c r="L233">
        <f t="shared" ca="1" si="87"/>
        <v>6</v>
      </c>
      <c r="M233" t="str">
        <f t="shared" ca="1" si="88"/>
        <v>Saskatchewan</v>
      </c>
      <c r="N233">
        <f t="shared" ca="1" si="93"/>
        <v>202371</v>
      </c>
      <c r="O233">
        <f t="shared" ca="1" si="89"/>
        <v>194439.68129007629</v>
      </c>
      <c r="P233">
        <f t="shared" ca="1" si="94"/>
        <v>64156.63553026248</v>
      </c>
      <c r="Q233">
        <f t="shared" ca="1" si="90"/>
        <v>25876</v>
      </c>
      <c r="R233">
        <f t="shared" ca="1" si="95"/>
        <v>120452.98471277516</v>
      </c>
      <c r="S233">
        <f t="shared" ca="1" si="96"/>
        <v>32873.994413578534</v>
      </c>
      <c r="T233">
        <f t="shared" ca="1" si="97"/>
        <v>299401.62994384102</v>
      </c>
      <c r="U233">
        <f t="shared" ca="1" si="98"/>
        <v>340768.66600285145</v>
      </c>
      <c r="V233">
        <f t="shared" ca="1" si="99"/>
        <v>-41367.036059010425</v>
      </c>
      <c r="X233" s="3">
        <f ca="1">IF(Table1[[#This Row],[gender]]="men",1,0)</f>
        <v>0</v>
      </c>
      <c r="Y233" s="3">
        <f ca="1">IF(Table1[[#This Row],[gender]]="women",1,0)</f>
        <v>1</v>
      </c>
      <c r="Z233" s="3"/>
      <c r="AA233" s="3"/>
      <c r="AB233" s="3"/>
      <c r="AC233" s="3"/>
      <c r="AD233" s="3"/>
      <c r="AE233" s="3"/>
      <c r="AF233" s="3"/>
      <c r="AG233" s="3"/>
      <c r="AH233" s="3"/>
      <c r="AJ233" s="17"/>
      <c r="AL233" s="7">
        <f ca="1">IF(Table1[[#This Row],[field of work]]="health",1,0)</f>
        <v>0</v>
      </c>
      <c r="AM233">
        <f ca="1">IF(Table1[[#This Row],[field of work]]="general work ",1,0)</f>
        <v>0</v>
      </c>
      <c r="AN233">
        <f ca="1">IF(Table1[[#This Row],[field of work]]="agriculture",1,0)</f>
        <v>0</v>
      </c>
      <c r="AO233">
        <f ca="1">IF(Table1[[#This Row],[field of work]]="teaching",1,0)</f>
        <v>0</v>
      </c>
      <c r="AP233">
        <f ca="1">IF(Table1[[#This Row],[field of work]]="IT",1,0)</f>
        <v>0</v>
      </c>
      <c r="AQ233" s="8">
        <f ca="1">IF(Table1[[#This Row],[field of work]]="construction",1,0)</f>
        <v>1</v>
      </c>
      <c r="AS233" s="7"/>
      <c r="AX233" s="8"/>
      <c r="AZ233" s="7"/>
      <c r="BA233" s="8"/>
      <c r="BB233" s="105">
        <f ca="1">Table1[[#This Row],[Cars Value ]]/Table1[[#This Row],[cars]]</f>
        <v>32078.31776513124</v>
      </c>
      <c r="BC233" s="8"/>
      <c r="BD233" s="7">
        <f ca="1">IF(Table1[Values of debts]&gt;$BE$6,1,0)</f>
        <v>1</v>
      </c>
      <c r="BE233" s="8"/>
      <c r="BF233" s="17"/>
      <c r="BG233" s="20">
        <f ca="1">Table1[[#This Row],[mortage left]]/Table1[[#This Row],[value of house]]</f>
        <v>0.96080802728689529</v>
      </c>
      <c r="BH233">
        <f t="shared" ca="1" si="91"/>
        <v>0</v>
      </c>
      <c r="BI233" s="8"/>
      <c r="BJ233" s="17"/>
      <c r="BL233" s="7">
        <f ca="1">IF(Table1[Area]="Alberta",Table1[income],0)</f>
        <v>0</v>
      </c>
      <c r="BM233">
        <f ca="1">IF(Table1[Area]="Quebec",Table1[income],0)</f>
        <v>0</v>
      </c>
      <c r="BN233">
        <f ca="1">IF(Table1[[#This Row],[Area]]="BC",Table1[[#This Row],[income]],0)</f>
        <v>0</v>
      </c>
      <c r="BO233">
        <f ca="1">IF(Table1[[#This Row],[Area]]="Northwest Ter",Table1[[#This Row],[income]],0)</f>
        <v>0</v>
      </c>
      <c r="BP233">
        <f ca="1">IF(Table1[[#This Row],[Area]]="Newfounland",Table1[[#This Row],[income]],0)</f>
        <v>0</v>
      </c>
      <c r="BQ233">
        <f ca="1">IF(Table1[[#This Row],[Area]]="Manitoba",Table1[[#This Row],[income]],0)</f>
        <v>0</v>
      </c>
      <c r="BR233">
        <f ca="1">IF(Table1[[#This Row],[Area]]="New bruncwick",Table1[[#This Row],[income]],0)</f>
        <v>0</v>
      </c>
      <c r="BS233">
        <f ca="1">IF(Table1[[#This Row],[Area]]="Nunavut",Table1[[#This Row],[income]],0)</f>
        <v>0</v>
      </c>
      <c r="BT233">
        <f ca="1">IF(Table1[[#This Row],[Area]]="Ontario",Table1[[#This Row],[income]],0)</f>
        <v>0</v>
      </c>
      <c r="BU233">
        <f ca="1">IF(Table1[[#This Row],[Area]]="yukon",Table1[[#This Row],[income]],0)</f>
        <v>0</v>
      </c>
      <c r="BV233">
        <f ca="1">IF(Table1[[#This Row],[Area]]="Prince edward Island",Table1[[#This Row],[income]],0)</f>
        <v>0</v>
      </c>
      <c r="BW233">
        <f ca="1">IF(Table1[[#This Row],[Area]]="Saskatchewan",Table1[[#This Row],[income]],0)</f>
        <v>67457</v>
      </c>
      <c r="BX233" s="8">
        <f ca="1">IF(Table1[[#This Row],[Area]]="Nova scotia",Table1[[#This Row],[income]],0)</f>
        <v>0</v>
      </c>
      <c r="BZ233" s="7">
        <f ca="1">IF(Table1[field of work]="health",Table1[income],0)</f>
        <v>0</v>
      </c>
      <c r="CA233">
        <f ca="1">IF(Table1[field of work]="agriculture",Table1[income],0)</f>
        <v>0</v>
      </c>
      <c r="CB233">
        <f ca="1">IF(Table1[[#This Row],[field of work]]="teaching",Table1[[#This Row],[income]],0)</f>
        <v>0</v>
      </c>
      <c r="CC233">
        <f ca="1">IF(Table1[[#This Row],[field of work]]="IT",Table1[[#This Row],[income]],0)</f>
        <v>0</v>
      </c>
      <c r="CD233">
        <f ca="1">IF(Table1[[#This Row],[field of work]]="construction",Table1[[#This Row],[income]],0)</f>
        <v>67457</v>
      </c>
      <c r="CE233" s="8">
        <f ca="1">IF(Table1[[#This Row],[field of work]]="general work ",Table1[[#This Row],[income]],0)</f>
        <v>0</v>
      </c>
      <c r="CH233" s="7">
        <f t="shared" ca="1" si="92"/>
        <v>1</v>
      </c>
      <c r="CI233" s="8"/>
      <c r="CK233" s="7">
        <f ca="1">IF(Table1[[#This Row],[Net worth of person ($)]]&gt;$CM$3,Table1[[#This Row],[age]],0)</f>
        <v>0</v>
      </c>
      <c r="CL233" s="8"/>
    </row>
    <row r="234" spans="2:90" x14ac:dyDescent="0.3">
      <c r="B234">
        <f t="shared" ca="1" si="78"/>
        <v>1</v>
      </c>
      <c r="C234" t="str">
        <f t="shared" ca="1" si="79"/>
        <v>men</v>
      </c>
      <c r="D234">
        <f t="shared" ca="1" si="80"/>
        <v>30</v>
      </c>
      <c r="E234">
        <f t="shared" ca="1" si="81"/>
        <v>6</v>
      </c>
      <c r="F234" t="str">
        <f t="shared" ca="1" si="82"/>
        <v>agriculture</v>
      </c>
      <c r="G234">
        <f t="shared" ca="1" si="83"/>
        <v>2</v>
      </c>
      <c r="H234" t="str">
        <f t="shared" ca="1" si="84"/>
        <v>college</v>
      </c>
      <c r="I234">
        <f t="shared" ca="1" si="85"/>
        <v>2</v>
      </c>
      <c r="J234">
        <f t="shared" ca="1" si="77"/>
        <v>2</v>
      </c>
      <c r="K234">
        <f t="shared" ca="1" si="86"/>
        <v>85988</v>
      </c>
      <c r="L234">
        <f t="shared" ca="1" si="87"/>
        <v>3</v>
      </c>
      <c r="M234" t="str">
        <f t="shared" ca="1" si="88"/>
        <v>Northwest Ter</v>
      </c>
      <c r="N234">
        <f t="shared" ca="1" si="93"/>
        <v>429940</v>
      </c>
      <c r="O234">
        <f t="shared" ca="1" si="89"/>
        <v>83141.200765068701</v>
      </c>
      <c r="P234">
        <f t="shared" ca="1" si="94"/>
        <v>27783.359884418154</v>
      </c>
      <c r="Q234">
        <f t="shared" ca="1" si="90"/>
        <v>6373</v>
      </c>
      <c r="R234">
        <f t="shared" ca="1" si="95"/>
        <v>156875.49254685274</v>
      </c>
      <c r="S234">
        <f t="shared" ca="1" si="96"/>
        <v>22789.764039805312</v>
      </c>
      <c r="T234">
        <f t="shared" ca="1" si="97"/>
        <v>480513.12392422347</v>
      </c>
      <c r="U234">
        <f t="shared" ca="1" si="98"/>
        <v>246389.69331192144</v>
      </c>
      <c r="V234">
        <f t="shared" ca="1" si="99"/>
        <v>234123.43061230204</v>
      </c>
      <c r="X234" s="3">
        <f ca="1">IF(Table1[[#This Row],[gender]]="men",1,0)</f>
        <v>1</v>
      </c>
      <c r="Y234" s="3">
        <f ca="1">IF(Table1[[#This Row],[gender]]="women",1,0)</f>
        <v>0</v>
      </c>
      <c r="Z234" s="3"/>
      <c r="AA234" s="3"/>
      <c r="AB234" s="3"/>
      <c r="AC234" s="3"/>
      <c r="AD234" s="3"/>
      <c r="AE234" s="3"/>
      <c r="AF234" s="3"/>
      <c r="AG234" s="3"/>
      <c r="AH234" s="3"/>
      <c r="AJ234" s="17"/>
      <c r="AL234" s="7">
        <f ca="1">IF(Table1[[#This Row],[field of work]]="health",1,0)</f>
        <v>0</v>
      </c>
      <c r="AM234">
        <f ca="1">IF(Table1[[#This Row],[field of work]]="general work ",1,0)</f>
        <v>0</v>
      </c>
      <c r="AN234">
        <f ca="1">IF(Table1[[#This Row],[field of work]]="agriculture",1,0)</f>
        <v>1</v>
      </c>
      <c r="AO234">
        <f ca="1">IF(Table1[[#This Row],[field of work]]="teaching",1,0)</f>
        <v>0</v>
      </c>
      <c r="AP234">
        <f ca="1">IF(Table1[[#This Row],[field of work]]="IT",1,0)</f>
        <v>0</v>
      </c>
      <c r="AQ234" s="8">
        <f ca="1">IF(Table1[[#This Row],[field of work]]="construction",1,0)</f>
        <v>0</v>
      </c>
      <c r="AS234" s="7"/>
      <c r="AX234" s="8"/>
      <c r="AZ234" s="7"/>
      <c r="BA234" s="8"/>
      <c r="BB234" s="105">
        <f ca="1">Table1[[#This Row],[Cars Value ]]/Table1[[#This Row],[cars]]</f>
        <v>13891.679942209077</v>
      </c>
      <c r="BC234" s="8"/>
      <c r="BD234" s="7">
        <f ca="1">IF(Table1[Values of debts]&gt;$BE$6,1,0)</f>
        <v>1</v>
      </c>
      <c r="BE234" s="8"/>
      <c r="BF234" s="17"/>
      <c r="BG234" s="20">
        <f ca="1">Table1[[#This Row],[mortage left]]/Table1[[#This Row],[value of house]]</f>
        <v>0.19337861274845025</v>
      </c>
      <c r="BH234">
        <f t="shared" ca="1" si="91"/>
        <v>1</v>
      </c>
      <c r="BI234" s="8"/>
      <c r="BJ234" s="17"/>
      <c r="BL234" s="7">
        <f ca="1">IF(Table1[Area]="Alberta",Table1[income],0)</f>
        <v>0</v>
      </c>
      <c r="BM234">
        <f ca="1">IF(Table1[Area]="Quebec",Table1[income],0)</f>
        <v>0</v>
      </c>
      <c r="BN234">
        <f ca="1">IF(Table1[[#This Row],[Area]]="BC",Table1[[#This Row],[income]],0)</f>
        <v>0</v>
      </c>
      <c r="BO234">
        <f ca="1">IF(Table1[[#This Row],[Area]]="Northwest Ter",Table1[[#This Row],[income]],0)</f>
        <v>85988</v>
      </c>
      <c r="BP234">
        <f ca="1">IF(Table1[[#This Row],[Area]]="Newfounland",Table1[[#This Row],[income]],0)</f>
        <v>0</v>
      </c>
      <c r="BQ234">
        <f ca="1">IF(Table1[[#This Row],[Area]]="Manitoba",Table1[[#This Row],[income]],0)</f>
        <v>0</v>
      </c>
      <c r="BR234">
        <f ca="1">IF(Table1[[#This Row],[Area]]="New bruncwick",Table1[[#This Row],[income]],0)</f>
        <v>0</v>
      </c>
      <c r="BS234">
        <f ca="1">IF(Table1[[#This Row],[Area]]="Nunavut",Table1[[#This Row],[income]],0)</f>
        <v>0</v>
      </c>
      <c r="BT234">
        <f ca="1">IF(Table1[[#This Row],[Area]]="Ontario",Table1[[#This Row],[income]],0)</f>
        <v>0</v>
      </c>
      <c r="BU234">
        <f ca="1">IF(Table1[[#This Row],[Area]]="yukon",Table1[[#This Row],[income]],0)</f>
        <v>0</v>
      </c>
      <c r="BV234">
        <f ca="1">IF(Table1[[#This Row],[Area]]="Prince edward Island",Table1[[#This Row],[income]],0)</f>
        <v>0</v>
      </c>
      <c r="BW234">
        <f ca="1">IF(Table1[[#This Row],[Area]]="Saskatchewan",Table1[[#This Row],[income]],0)</f>
        <v>0</v>
      </c>
      <c r="BX234" s="8">
        <f ca="1">IF(Table1[[#This Row],[Area]]="Nova scotia",Table1[[#This Row],[income]],0)</f>
        <v>0</v>
      </c>
      <c r="BZ234" s="7">
        <f ca="1">IF(Table1[field of work]="health",Table1[income],0)</f>
        <v>0</v>
      </c>
      <c r="CA234">
        <f ca="1">IF(Table1[field of work]="agriculture",Table1[income],0)</f>
        <v>85988</v>
      </c>
      <c r="CB234">
        <f ca="1">IF(Table1[[#This Row],[field of work]]="teaching",Table1[[#This Row],[income]],0)</f>
        <v>0</v>
      </c>
      <c r="CC234">
        <f ca="1">IF(Table1[[#This Row],[field of work]]="IT",Table1[[#This Row],[income]],0)</f>
        <v>0</v>
      </c>
      <c r="CD234">
        <f ca="1">IF(Table1[[#This Row],[field of work]]="construction",Table1[[#This Row],[income]],0)</f>
        <v>0</v>
      </c>
      <c r="CE234" s="8">
        <f ca="1">IF(Table1[[#This Row],[field of work]]="general work ",Table1[[#This Row],[income]],0)</f>
        <v>0</v>
      </c>
      <c r="CH234" s="7">
        <f t="shared" ca="1" si="92"/>
        <v>1</v>
      </c>
      <c r="CI234" s="8"/>
      <c r="CK234" s="7">
        <f ca="1">IF(Table1[[#This Row],[Net worth of person ($)]]&gt;$CM$3,Table1[[#This Row],[age]],0)</f>
        <v>30</v>
      </c>
      <c r="CL234" s="8"/>
    </row>
    <row r="235" spans="2:90" x14ac:dyDescent="0.3">
      <c r="B235">
        <f t="shared" ca="1" si="78"/>
        <v>1</v>
      </c>
      <c r="C235" t="str">
        <f t="shared" ca="1" si="79"/>
        <v>men</v>
      </c>
      <c r="D235">
        <f t="shared" ca="1" si="80"/>
        <v>39</v>
      </c>
      <c r="E235">
        <f t="shared" ca="1" si="81"/>
        <v>4</v>
      </c>
      <c r="F235" t="str">
        <f t="shared" ca="1" si="82"/>
        <v>IT</v>
      </c>
      <c r="G235">
        <f t="shared" ca="1" si="83"/>
        <v>2</v>
      </c>
      <c r="H235" t="str">
        <f t="shared" ca="1" si="84"/>
        <v>college</v>
      </c>
      <c r="I235">
        <f t="shared" ca="1" si="85"/>
        <v>0</v>
      </c>
      <c r="J235">
        <f t="shared" ca="1" si="77"/>
        <v>2</v>
      </c>
      <c r="K235">
        <f t="shared" ca="1" si="86"/>
        <v>41245</v>
      </c>
      <c r="L235">
        <f t="shared" ca="1" si="87"/>
        <v>9</v>
      </c>
      <c r="M235" t="str">
        <f t="shared" ca="1" si="88"/>
        <v>Ontario</v>
      </c>
      <c r="N235">
        <f t="shared" ca="1" si="93"/>
        <v>247470</v>
      </c>
      <c r="O235">
        <f t="shared" ca="1" si="89"/>
        <v>13690.810359790266</v>
      </c>
      <c r="P235">
        <f t="shared" ca="1" si="94"/>
        <v>41686.389300089693</v>
      </c>
      <c r="Q235">
        <f t="shared" ca="1" si="90"/>
        <v>36558</v>
      </c>
      <c r="R235">
        <f t="shared" ca="1" si="95"/>
        <v>69053.055617548132</v>
      </c>
      <c r="S235">
        <f t="shared" ca="1" si="96"/>
        <v>60105.162753688972</v>
      </c>
      <c r="T235">
        <f t="shared" ca="1" si="97"/>
        <v>349261.55205377867</v>
      </c>
      <c r="U235">
        <f t="shared" ca="1" si="98"/>
        <v>119301.8659773384</v>
      </c>
      <c r="V235">
        <f t="shared" ca="1" si="99"/>
        <v>229959.68607644027</v>
      </c>
      <c r="X235" s="3">
        <f ca="1">IF(Table1[[#This Row],[gender]]="men",1,0)</f>
        <v>1</v>
      </c>
      <c r="Y235" s="3">
        <f ca="1">IF(Table1[[#This Row],[gender]]="women",1,0)</f>
        <v>0</v>
      </c>
      <c r="Z235" s="3"/>
      <c r="AA235" s="3"/>
      <c r="AB235" s="3"/>
      <c r="AC235" s="3"/>
      <c r="AD235" s="3"/>
      <c r="AE235" s="3"/>
      <c r="AF235" s="3"/>
      <c r="AG235" s="3"/>
      <c r="AH235" s="3"/>
      <c r="AJ235" s="17"/>
      <c r="AL235" s="7">
        <f ca="1">IF(Table1[[#This Row],[field of work]]="health",1,0)</f>
        <v>0</v>
      </c>
      <c r="AM235">
        <f ca="1">IF(Table1[[#This Row],[field of work]]="general work ",1,0)</f>
        <v>0</v>
      </c>
      <c r="AN235">
        <f ca="1">IF(Table1[[#This Row],[field of work]]="agriculture",1,0)</f>
        <v>0</v>
      </c>
      <c r="AO235">
        <f ca="1">IF(Table1[[#This Row],[field of work]]="teaching",1,0)</f>
        <v>0</v>
      </c>
      <c r="AP235">
        <f ca="1">IF(Table1[[#This Row],[field of work]]="IT",1,0)</f>
        <v>1</v>
      </c>
      <c r="AQ235" s="8">
        <f ca="1">IF(Table1[[#This Row],[field of work]]="construction",1,0)</f>
        <v>0</v>
      </c>
      <c r="AS235" s="7"/>
      <c r="AX235" s="8"/>
      <c r="AZ235" s="7"/>
      <c r="BA235" s="8"/>
      <c r="BB235" s="105">
        <f ca="1">Table1[[#This Row],[Cars Value ]]/Table1[[#This Row],[cars]]</f>
        <v>20843.194650044847</v>
      </c>
      <c r="BC235" s="8"/>
      <c r="BD235" s="7">
        <f ca="1">IF(Table1[Values of debts]&gt;$BE$6,1,0)</f>
        <v>1</v>
      </c>
      <c r="BE235" s="8"/>
      <c r="BF235" s="17"/>
      <c r="BG235" s="20">
        <f ca="1">Table1[[#This Row],[mortage left]]/Table1[[#This Row],[value of house]]</f>
        <v>5.5323111325777941E-2</v>
      </c>
      <c r="BH235">
        <f t="shared" ca="1" si="91"/>
        <v>1</v>
      </c>
      <c r="BI235" s="8"/>
      <c r="BJ235" s="17"/>
      <c r="BL235" s="7">
        <f ca="1">IF(Table1[Area]="Alberta",Table1[income],0)</f>
        <v>0</v>
      </c>
      <c r="BM235">
        <f ca="1">IF(Table1[Area]="Quebec",Table1[income],0)</f>
        <v>0</v>
      </c>
      <c r="BN235">
        <f ca="1">IF(Table1[[#This Row],[Area]]="BC",Table1[[#This Row],[income]],0)</f>
        <v>0</v>
      </c>
      <c r="BO235">
        <f ca="1">IF(Table1[[#This Row],[Area]]="Northwest Ter",Table1[[#This Row],[income]],0)</f>
        <v>0</v>
      </c>
      <c r="BP235">
        <f ca="1">IF(Table1[[#This Row],[Area]]="Newfounland",Table1[[#This Row],[income]],0)</f>
        <v>0</v>
      </c>
      <c r="BQ235">
        <f ca="1">IF(Table1[[#This Row],[Area]]="Manitoba",Table1[[#This Row],[income]],0)</f>
        <v>0</v>
      </c>
      <c r="BR235">
        <f ca="1">IF(Table1[[#This Row],[Area]]="New bruncwick",Table1[[#This Row],[income]],0)</f>
        <v>0</v>
      </c>
      <c r="BS235">
        <f ca="1">IF(Table1[[#This Row],[Area]]="Nunavut",Table1[[#This Row],[income]],0)</f>
        <v>0</v>
      </c>
      <c r="BT235">
        <f ca="1">IF(Table1[[#This Row],[Area]]="Ontario",Table1[[#This Row],[income]],0)</f>
        <v>41245</v>
      </c>
      <c r="BU235">
        <f ca="1">IF(Table1[[#This Row],[Area]]="yukon",Table1[[#This Row],[income]],0)</f>
        <v>0</v>
      </c>
      <c r="BV235">
        <f ca="1">IF(Table1[[#This Row],[Area]]="Prince edward Island",Table1[[#This Row],[income]],0)</f>
        <v>0</v>
      </c>
      <c r="BW235">
        <f ca="1">IF(Table1[[#This Row],[Area]]="Saskatchewan",Table1[[#This Row],[income]],0)</f>
        <v>0</v>
      </c>
      <c r="BX235" s="8">
        <f ca="1">IF(Table1[[#This Row],[Area]]="Nova scotia",Table1[[#This Row],[income]],0)</f>
        <v>0</v>
      </c>
      <c r="BZ235" s="7">
        <f ca="1">IF(Table1[field of work]="health",Table1[income],0)</f>
        <v>0</v>
      </c>
      <c r="CA235">
        <f ca="1">IF(Table1[field of work]="agriculture",Table1[income],0)</f>
        <v>0</v>
      </c>
      <c r="CB235">
        <f ca="1">IF(Table1[[#This Row],[field of work]]="teaching",Table1[[#This Row],[income]],0)</f>
        <v>0</v>
      </c>
      <c r="CC235">
        <f ca="1">IF(Table1[[#This Row],[field of work]]="IT",Table1[[#This Row],[income]],0)</f>
        <v>41245</v>
      </c>
      <c r="CD235">
        <f ca="1">IF(Table1[[#This Row],[field of work]]="construction",Table1[[#This Row],[income]],0)</f>
        <v>0</v>
      </c>
      <c r="CE235" s="8">
        <f ca="1">IF(Table1[[#This Row],[field of work]]="general work ",Table1[[#This Row],[income]],0)</f>
        <v>0</v>
      </c>
      <c r="CH235" s="7">
        <f t="shared" ca="1" si="92"/>
        <v>1</v>
      </c>
      <c r="CI235" s="8"/>
      <c r="CK235" s="7">
        <f ca="1">IF(Table1[[#This Row],[Net worth of person ($)]]&gt;$CM$3,Table1[[#This Row],[age]],0)</f>
        <v>39</v>
      </c>
      <c r="CL235" s="8"/>
    </row>
    <row r="236" spans="2:90" x14ac:dyDescent="0.3">
      <c r="B236">
        <f t="shared" ca="1" si="78"/>
        <v>2</v>
      </c>
      <c r="C236" t="str">
        <f t="shared" ca="1" si="79"/>
        <v>women</v>
      </c>
      <c r="D236">
        <f t="shared" ca="1" si="80"/>
        <v>35</v>
      </c>
      <c r="E236">
        <f t="shared" ca="1" si="81"/>
        <v>6</v>
      </c>
      <c r="F236" t="str">
        <f t="shared" ca="1" si="82"/>
        <v>agriculture</v>
      </c>
      <c r="G236">
        <f t="shared" ca="1" si="83"/>
        <v>2</v>
      </c>
      <c r="H236" t="str">
        <f t="shared" ca="1" si="84"/>
        <v>college</v>
      </c>
      <c r="I236">
        <f t="shared" ca="1" si="85"/>
        <v>1</v>
      </c>
      <c r="J236">
        <f t="shared" ca="1" si="77"/>
        <v>2</v>
      </c>
      <c r="K236">
        <f t="shared" ca="1" si="86"/>
        <v>50586</v>
      </c>
      <c r="L236">
        <f t="shared" ca="1" si="87"/>
        <v>7</v>
      </c>
      <c r="M236" t="str">
        <f t="shared" ca="1" si="88"/>
        <v>Manitoba</v>
      </c>
      <c r="N236">
        <f t="shared" ca="1" si="93"/>
        <v>252930</v>
      </c>
      <c r="O236">
        <f t="shared" ca="1" si="89"/>
        <v>226433.07425449666</v>
      </c>
      <c r="P236">
        <f t="shared" ca="1" si="94"/>
        <v>13964.511570949568</v>
      </c>
      <c r="Q236">
        <f t="shared" ca="1" si="90"/>
        <v>6675</v>
      </c>
      <c r="R236">
        <f t="shared" ca="1" si="95"/>
        <v>72155.551990666369</v>
      </c>
      <c r="S236">
        <f t="shared" ca="1" si="96"/>
        <v>71861.358831027654</v>
      </c>
      <c r="T236">
        <f t="shared" ca="1" si="97"/>
        <v>338755.87040197721</v>
      </c>
      <c r="U236">
        <f t="shared" ca="1" si="98"/>
        <v>305263.62624516303</v>
      </c>
      <c r="V236">
        <f t="shared" ca="1" si="99"/>
        <v>33492.24415681418</v>
      </c>
      <c r="X236" s="3">
        <f ca="1">IF(Table1[[#This Row],[gender]]="men",1,0)</f>
        <v>0</v>
      </c>
      <c r="Y236" s="3">
        <f ca="1">IF(Table1[[#This Row],[gender]]="women",1,0)</f>
        <v>1</v>
      </c>
      <c r="Z236" s="3"/>
      <c r="AA236" s="3"/>
      <c r="AB236" s="3"/>
      <c r="AC236" s="3"/>
      <c r="AD236" s="3"/>
      <c r="AE236" s="3"/>
      <c r="AF236" s="3"/>
      <c r="AG236" s="3"/>
      <c r="AH236" s="3"/>
      <c r="AJ236" s="17"/>
      <c r="AL236" s="7">
        <f ca="1">IF(Table1[[#This Row],[field of work]]="health",1,0)</f>
        <v>0</v>
      </c>
      <c r="AM236">
        <f ca="1">IF(Table1[[#This Row],[field of work]]="general work ",1,0)</f>
        <v>0</v>
      </c>
      <c r="AN236">
        <f ca="1">IF(Table1[[#This Row],[field of work]]="agriculture",1,0)</f>
        <v>1</v>
      </c>
      <c r="AO236">
        <f ca="1">IF(Table1[[#This Row],[field of work]]="teaching",1,0)</f>
        <v>0</v>
      </c>
      <c r="AP236">
        <f ca="1">IF(Table1[[#This Row],[field of work]]="IT",1,0)</f>
        <v>0</v>
      </c>
      <c r="AQ236" s="8">
        <f ca="1">IF(Table1[[#This Row],[field of work]]="construction",1,0)</f>
        <v>0</v>
      </c>
      <c r="AS236" s="7"/>
      <c r="AX236" s="8"/>
      <c r="AZ236" s="7"/>
      <c r="BA236" s="8"/>
      <c r="BB236" s="105">
        <f ca="1">Table1[[#This Row],[Cars Value ]]/Table1[[#This Row],[cars]]</f>
        <v>6982.2557854747838</v>
      </c>
      <c r="BC236" s="8"/>
      <c r="BD236" s="7">
        <f ca="1">IF(Table1[Values of debts]&gt;$BE$6,1,0)</f>
        <v>1</v>
      </c>
      <c r="BE236" s="8"/>
      <c r="BF236" s="17"/>
      <c r="BG236" s="20">
        <f ca="1">Table1[[#This Row],[mortage left]]/Table1[[#This Row],[value of house]]</f>
        <v>0.89524008324238591</v>
      </c>
      <c r="BH236">
        <f t="shared" ca="1" si="91"/>
        <v>0</v>
      </c>
      <c r="BI236" s="8"/>
      <c r="BJ236" s="17"/>
      <c r="BL236" s="7">
        <f ca="1">IF(Table1[Area]="Alberta",Table1[income],0)</f>
        <v>0</v>
      </c>
      <c r="BM236">
        <f ca="1">IF(Table1[Area]="Quebec",Table1[income],0)</f>
        <v>0</v>
      </c>
      <c r="BN236">
        <f ca="1">IF(Table1[[#This Row],[Area]]="BC",Table1[[#This Row],[income]],0)</f>
        <v>0</v>
      </c>
      <c r="BO236">
        <f ca="1">IF(Table1[[#This Row],[Area]]="Northwest Ter",Table1[[#This Row],[income]],0)</f>
        <v>0</v>
      </c>
      <c r="BP236">
        <f ca="1">IF(Table1[[#This Row],[Area]]="Newfounland",Table1[[#This Row],[income]],0)</f>
        <v>0</v>
      </c>
      <c r="BQ236">
        <f ca="1">IF(Table1[[#This Row],[Area]]="Manitoba",Table1[[#This Row],[income]],0)</f>
        <v>50586</v>
      </c>
      <c r="BR236">
        <f ca="1">IF(Table1[[#This Row],[Area]]="New bruncwick",Table1[[#This Row],[income]],0)</f>
        <v>0</v>
      </c>
      <c r="BS236">
        <f ca="1">IF(Table1[[#This Row],[Area]]="Nunavut",Table1[[#This Row],[income]],0)</f>
        <v>0</v>
      </c>
      <c r="BT236">
        <f ca="1">IF(Table1[[#This Row],[Area]]="Ontario",Table1[[#This Row],[income]],0)</f>
        <v>0</v>
      </c>
      <c r="BU236">
        <f ca="1">IF(Table1[[#This Row],[Area]]="yukon",Table1[[#This Row],[income]],0)</f>
        <v>0</v>
      </c>
      <c r="BV236">
        <f ca="1">IF(Table1[[#This Row],[Area]]="Prince edward Island",Table1[[#This Row],[income]],0)</f>
        <v>0</v>
      </c>
      <c r="BW236">
        <f ca="1">IF(Table1[[#This Row],[Area]]="Saskatchewan",Table1[[#This Row],[income]],0)</f>
        <v>0</v>
      </c>
      <c r="BX236" s="8">
        <f ca="1">IF(Table1[[#This Row],[Area]]="Nova scotia",Table1[[#This Row],[income]],0)</f>
        <v>0</v>
      </c>
      <c r="BZ236" s="7">
        <f ca="1">IF(Table1[field of work]="health",Table1[income],0)</f>
        <v>0</v>
      </c>
      <c r="CA236">
        <f ca="1">IF(Table1[field of work]="agriculture",Table1[income],0)</f>
        <v>50586</v>
      </c>
      <c r="CB236">
        <f ca="1">IF(Table1[[#This Row],[field of work]]="teaching",Table1[[#This Row],[income]],0)</f>
        <v>0</v>
      </c>
      <c r="CC236">
        <f ca="1">IF(Table1[[#This Row],[field of work]]="IT",Table1[[#This Row],[income]],0)</f>
        <v>0</v>
      </c>
      <c r="CD236">
        <f ca="1">IF(Table1[[#This Row],[field of work]]="construction",Table1[[#This Row],[income]],0)</f>
        <v>0</v>
      </c>
      <c r="CE236" s="8">
        <f ca="1">IF(Table1[[#This Row],[field of work]]="general work ",Table1[[#This Row],[income]],0)</f>
        <v>0</v>
      </c>
      <c r="CH236" s="7">
        <f t="shared" ca="1" si="92"/>
        <v>1</v>
      </c>
      <c r="CI236" s="8"/>
      <c r="CK236" s="7">
        <f ca="1">IF(Table1[[#This Row],[Net worth of person ($)]]&gt;$CM$3,Table1[[#This Row],[age]],0)</f>
        <v>35</v>
      </c>
      <c r="CL236" s="8"/>
    </row>
    <row r="237" spans="2:90" x14ac:dyDescent="0.3">
      <c r="B237">
        <f t="shared" ca="1" si="78"/>
        <v>1</v>
      </c>
      <c r="C237" t="str">
        <f t="shared" ca="1" si="79"/>
        <v>men</v>
      </c>
      <c r="D237">
        <f t="shared" ca="1" si="80"/>
        <v>29</v>
      </c>
      <c r="E237">
        <f t="shared" ca="1" si="81"/>
        <v>4</v>
      </c>
      <c r="F237" t="str">
        <f t="shared" ca="1" si="82"/>
        <v>IT</v>
      </c>
      <c r="G237">
        <f t="shared" ca="1" si="83"/>
        <v>4</v>
      </c>
      <c r="H237" t="str">
        <f t="shared" ca="1" si="84"/>
        <v>technical</v>
      </c>
      <c r="I237">
        <f t="shared" ca="1" si="85"/>
        <v>3</v>
      </c>
      <c r="J237">
        <f t="shared" ca="1" si="77"/>
        <v>2</v>
      </c>
      <c r="K237">
        <f t="shared" ca="1" si="86"/>
        <v>66528</v>
      </c>
      <c r="L237">
        <f t="shared" ca="1" si="87"/>
        <v>7</v>
      </c>
      <c r="M237" t="str">
        <f t="shared" ca="1" si="88"/>
        <v>Manitoba</v>
      </c>
      <c r="N237">
        <f t="shared" ca="1" si="93"/>
        <v>399168</v>
      </c>
      <c r="O237">
        <f t="shared" ca="1" si="89"/>
        <v>317184.53767177317</v>
      </c>
      <c r="P237">
        <f t="shared" ca="1" si="94"/>
        <v>79187.403389675441</v>
      </c>
      <c r="Q237">
        <f t="shared" ca="1" si="90"/>
        <v>67403</v>
      </c>
      <c r="R237">
        <f t="shared" ca="1" si="95"/>
        <v>98726.566955201095</v>
      </c>
      <c r="S237">
        <f t="shared" ca="1" si="96"/>
        <v>93208.159203068077</v>
      </c>
      <c r="T237">
        <f t="shared" ca="1" si="97"/>
        <v>571563.56259274355</v>
      </c>
      <c r="U237">
        <f t="shared" ca="1" si="98"/>
        <v>483314.10462697427</v>
      </c>
      <c r="V237">
        <f t="shared" ca="1" si="99"/>
        <v>88249.457965769281</v>
      </c>
      <c r="X237" s="3">
        <f ca="1">IF(Table1[[#This Row],[gender]]="men",1,0)</f>
        <v>1</v>
      </c>
      <c r="Y237" s="3">
        <f ca="1">IF(Table1[[#This Row],[gender]]="women",1,0)</f>
        <v>0</v>
      </c>
      <c r="Z237" s="3"/>
      <c r="AA237" s="3"/>
      <c r="AB237" s="3"/>
      <c r="AC237" s="3"/>
      <c r="AD237" s="3"/>
      <c r="AE237" s="3"/>
      <c r="AF237" s="3"/>
      <c r="AG237" s="3"/>
      <c r="AH237" s="3"/>
      <c r="AJ237" s="17"/>
      <c r="AL237" s="7">
        <f ca="1">IF(Table1[[#This Row],[field of work]]="health",1,0)</f>
        <v>0</v>
      </c>
      <c r="AM237">
        <f ca="1">IF(Table1[[#This Row],[field of work]]="general work ",1,0)</f>
        <v>0</v>
      </c>
      <c r="AN237">
        <f ca="1">IF(Table1[[#This Row],[field of work]]="agriculture",1,0)</f>
        <v>0</v>
      </c>
      <c r="AO237">
        <f ca="1">IF(Table1[[#This Row],[field of work]]="teaching",1,0)</f>
        <v>0</v>
      </c>
      <c r="AP237">
        <f ca="1">IF(Table1[[#This Row],[field of work]]="IT",1,0)</f>
        <v>1</v>
      </c>
      <c r="AQ237" s="8">
        <f ca="1">IF(Table1[[#This Row],[field of work]]="construction",1,0)</f>
        <v>0</v>
      </c>
      <c r="AS237" s="7"/>
      <c r="AX237" s="8"/>
      <c r="AZ237" s="7"/>
      <c r="BA237" s="8"/>
      <c r="BB237" s="105">
        <f ca="1">Table1[[#This Row],[Cars Value ]]/Table1[[#This Row],[cars]]</f>
        <v>39593.70169483772</v>
      </c>
      <c r="BC237" s="8"/>
      <c r="BD237" s="7">
        <f ca="1">IF(Table1[Values of debts]&gt;$BE$6,1,0)</f>
        <v>1</v>
      </c>
      <c r="BE237" s="8"/>
      <c r="BF237" s="17"/>
      <c r="BG237" s="20">
        <f ca="1">Table1[[#This Row],[mortage left]]/Table1[[#This Row],[value of house]]</f>
        <v>0.79461414159394839</v>
      </c>
      <c r="BH237">
        <f t="shared" ca="1" si="91"/>
        <v>0</v>
      </c>
      <c r="BI237" s="8"/>
      <c r="BJ237" s="17"/>
      <c r="BL237" s="7">
        <f ca="1">IF(Table1[Area]="Alberta",Table1[income],0)</f>
        <v>0</v>
      </c>
      <c r="BM237">
        <f ca="1">IF(Table1[Area]="Quebec",Table1[income],0)</f>
        <v>0</v>
      </c>
      <c r="BN237">
        <f ca="1">IF(Table1[[#This Row],[Area]]="BC",Table1[[#This Row],[income]],0)</f>
        <v>0</v>
      </c>
      <c r="BO237">
        <f ca="1">IF(Table1[[#This Row],[Area]]="Northwest Ter",Table1[[#This Row],[income]],0)</f>
        <v>0</v>
      </c>
      <c r="BP237">
        <f ca="1">IF(Table1[[#This Row],[Area]]="Newfounland",Table1[[#This Row],[income]],0)</f>
        <v>0</v>
      </c>
      <c r="BQ237">
        <f ca="1">IF(Table1[[#This Row],[Area]]="Manitoba",Table1[[#This Row],[income]],0)</f>
        <v>66528</v>
      </c>
      <c r="BR237">
        <f ca="1">IF(Table1[[#This Row],[Area]]="New bruncwick",Table1[[#This Row],[income]],0)</f>
        <v>0</v>
      </c>
      <c r="BS237">
        <f ca="1">IF(Table1[[#This Row],[Area]]="Nunavut",Table1[[#This Row],[income]],0)</f>
        <v>0</v>
      </c>
      <c r="BT237">
        <f ca="1">IF(Table1[[#This Row],[Area]]="Ontario",Table1[[#This Row],[income]],0)</f>
        <v>0</v>
      </c>
      <c r="BU237">
        <f ca="1">IF(Table1[[#This Row],[Area]]="yukon",Table1[[#This Row],[income]],0)</f>
        <v>0</v>
      </c>
      <c r="BV237">
        <f ca="1">IF(Table1[[#This Row],[Area]]="Prince edward Island",Table1[[#This Row],[income]],0)</f>
        <v>0</v>
      </c>
      <c r="BW237">
        <f ca="1">IF(Table1[[#This Row],[Area]]="Saskatchewan",Table1[[#This Row],[income]],0)</f>
        <v>0</v>
      </c>
      <c r="BX237" s="8">
        <f ca="1">IF(Table1[[#This Row],[Area]]="Nova scotia",Table1[[#This Row],[income]],0)</f>
        <v>0</v>
      </c>
      <c r="BZ237" s="7">
        <f ca="1">IF(Table1[field of work]="health",Table1[income],0)</f>
        <v>0</v>
      </c>
      <c r="CA237">
        <f ca="1">IF(Table1[field of work]="agriculture",Table1[income],0)</f>
        <v>0</v>
      </c>
      <c r="CB237">
        <f ca="1">IF(Table1[[#This Row],[field of work]]="teaching",Table1[[#This Row],[income]],0)</f>
        <v>0</v>
      </c>
      <c r="CC237">
        <f ca="1">IF(Table1[[#This Row],[field of work]]="IT",Table1[[#This Row],[income]],0)</f>
        <v>66528</v>
      </c>
      <c r="CD237">
        <f ca="1">IF(Table1[[#This Row],[field of work]]="construction",Table1[[#This Row],[income]],0)</f>
        <v>0</v>
      </c>
      <c r="CE237" s="8">
        <f ca="1">IF(Table1[[#This Row],[field of work]]="general work ",Table1[[#This Row],[income]],0)</f>
        <v>0</v>
      </c>
      <c r="CH237" s="7">
        <f t="shared" ca="1" si="92"/>
        <v>1</v>
      </c>
      <c r="CI237" s="8"/>
      <c r="CK237" s="7">
        <f ca="1">IF(Table1[[#This Row],[Net worth of person ($)]]&gt;$CM$3,Table1[[#This Row],[age]],0)</f>
        <v>29</v>
      </c>
      <c r="CL237" s="8"/>
    </row>
    <row r="238" spans="2:90" x14ac:dyDescent="0.3">
      <c r="B238">
        <f t="shared" ca="1" si="78"/>
        <v>1</v>
      </c>
      <c r="C238" t="str">
        <f t="shared" ca="1" si="79"/>
        <v>men</v>
      </c>
      <c r="D238">
        <f t="shared" ca="1" si="80"/>
        <v>32</v>
      </c>
      <c r="E238">
        <f t="shared" ca="1" si="81"/>
        <v>1</v>
      </c>
      <c r="F238" t="str">
        <f t="shared" ca="1" si="82"/>
        <v>health</v>
      </c>
      <c r="G238">
        <f t="shared" ca="1" si="83"/>
        <v>5</v>
      </c>
      <c r="H238" t="str">
        <f t="shared" ca="1" si="84"/>
        <v>Other</v>
      </c>
      <c r="I238">
        <f t="shared" ca="1" si="85"/>
        <v>1</v>
      </c>
      <c r="J238">
        <f t="shared" ca="1" si="77"/>
        <v>2</v>
      </c>
      <c r="K238">
        <f t="shared" ca="1" si="86"/>
        <v>48450</v>
      </c>
      <c r="L238">
        <f t="shared" ca="1" si="87"/>
        <v>8</v>
      </c>
      <c r="M238" t="str">
        <f t="shared" ca="1" si="88"/>
        <v>Manitoba</v>
      </c>
      <c r="N238">
        <f t="shared" ca="1" si="93"/>
        <v>290700</v>
      </c>
      <c r="O238">
        <f t="shared" ca="1" si="89"/>
        <v>212683.76074669548</v>
      </c>
      <c r="P238">
        <f t="shared" ca="1" si="94"/>
        <v>55588.361475327678</v>
      </c>
      <c r="Q238">
        <f t="shared" ca="1" si="90"/>
        <v>53478</v>
      </c>
      <c r="R238">
        <f t="shared" ca="1" si="95"/>
        <v>12793.492789913726</v>
      </c>
      <c r="S238">
        <f t="shared" ca="1" si="96"/>
        <v>69772.2226195314</v>
      </c>
      <c r="T238">
        <f t="shared" ca="1" si="97"/>
        <v>416060.58409485908</v>
      </c>
      <c r="U238">
        <f t="shared" ca="1" si="98"/>
        <v>278955.25353660918</v>
      </c>
      <c r="V238">
        <f t="shared" ca="1" si="99"/>
        <v>137105.3305582499</v>
      </c>
      <c r="X238" s="3">
        <f ca="1">IF(Table1[[#This Row],[gender]]="men",1,0)</f>
        <v>1</v>
      </c>
      <c r="Y238" s="3">
        <f ca="1">IF(Table1[[#This Row],[gender]]="women",1,0)</f>
        <v>0</v>
      </c>
      <c r="Z238" s="3"/>
      <c r="AA238" s="3"/>
      <c r="AB238" s="3"/>
      <c r="AC238" s="3"/>
      <c r="AD238" s="3"/>
      <c r="AE238" s="3"/>
      <c r="AF238" s="3"/>
      <c r="AG238" s="3"/>
      <c r="AH238" s="3"/>
      <c r="AJ238" s="17"/>
      <c r="AL238" s="7">
        <f ca="1">IF(Table1[[#This Row],[field of work]]="health",1,0)</f>
        <v>1</v>
      </c>
      <c r="AM238">
        <f ca="1">IF(Table1[[#This Row],[field of work]]="general work ",1,0)</f>
        <v>0</v>
      </c>
      <c r="AN238">
        <f ca="1">IF(Table1[[#This Row],[field of work]]="agriculture",1,0)</f>
        <v>0</v>
      </c>
      <c r="AO238">
        <f ca="1">IF(Table1[[#This Row],[field of work]]="teaching",1,0)</f>
        <v>0</v>
      </c>
      <c r="AP238">
        <f ca="1">IF(Table1[[#This Row],[field of work]]="IT",1,0)</f>
        <v>0</v>
      </c>
      <c r="AQ238" s="8">
        <f ca="1">IF(Table1[[#This Row],[field of work]]="construction",1,0)</f>
        <v>0</v>
      </c>
      <c r="AS238" s="7"/>
      <c r="AX238" s="8"/>
      <c r="AZ238" s="7"/>
      <c r="BA238" s="8"/>
      <c r="BB238" s="105">
        <f ca="1">Table1[[#This Row],[Cars Value ]]/Table1[[#This Row],[cars]]</f>
        <v>27794.180737663839</v>
      </c>
      <c r="BC238" s="8"/>
      <c r="BD238" s="7">
        <f ca="1">IF(Table1[Values of debts]&gt;$BE$6,1,0)</f>
        <v>1</v>
      </c>
      <c r="BE238" s="8"/>
      <c r="BF238" s="17"/>
      <c r="BG238" s="20">
        <f ca="1">Table1[[#This Row],[mortage left]]/Table1[[#This Row],[value of house]]</f>
        <v>0.73162628395836082</v>
      </c>
      <c r="BH238">
        <f t="shared" ca="1" si="91"/>
        <v>0</v>
      </c>
      <c r="BI238" s="8"/>
      <c r="BJ238" s="17"/>
      <c r="BL238" s="7">
        <f ca="1">IF(Table1[Area]="Alberta",Table1[income],0)</f>
        <v>0</v>
      </c>
      <c r="BM238">
        <f ca="1">IF(Table1[Area]="Quebec",Table1[income],0)</f>
        <v>0</v>
      </c>
      <c r="BN238">
        <f ca="1">IF(Table1[[#This Row],[Area]]="BC",Table1[[#This Row],[income]],0)</f>
        <v>0</v>
      </c>
      <c r="BO238">
        <f ca="1">IF(Table1[[#This Row],[Area]]="Northwest Ter",Table1[[#This Row],[income]],0)</f>
        <v>0</v>
      </c>
      <c r="BP238">
        <f ca="1">IF(Table1[[#This Row],[Area]]="Newfounland",Table1[[#This Row],[income]],0)</f>
        <v>0</v>
      </c>
      <c r="BQ238">
        <f ca="1">IF(Table1[[#This Row],[Area]]="Manitoba",Table1[[#This Row],[income]],0)</f>
        <v>48450</v>
      </c>
      <c r="BR238">
        <f ca="1">IF(Table1[[#This Row],[Area]]="New bruncwick",Table1[[#This Row],[income]],0)</f>
        <v>0</v>
      </c>
      <c r="BS238">
        <f ca="1">IF(Table1[[#This Row],[Area]]="Nunavut",Table1[[#This Row],[income]],0)</f>
        <v>0</v>
      </c>
      <c r="BT238">
        <f ca="1">IF(Table1[[#This Row],[Area]]="Ontario",Table1[[#This Row],[income]],0)</f>
        <v>0</v>
      </c>
      <c r="BU238">
        <f ca="1">IF(Table1[[#This Row],[Area]]="yukon",Table1[[#This Row],[income]],0)</f>
        <v>0</v>
      </c>
      <c r="BV238">
        <f ca="1">IF(Table1[[#This Row],[Area]]="Prince edward Island",Table1[[#This Row],[income]],0)</f>
        <v>0</v>
      </c>
      <c r="BW238">
        <f ca="1">IF(Table1[[#This Row],[Area]]="Saskatchewan",Table1[[#This Row],[income]],0)</f>
        <v>0</v>
      </c>
      <c r="BX238" s="8">
        <f ca="1">IF(Table1[[#This Row],[Area]]="Nova scotia",Table1[[#This Row],[income]],0)</f>
        <v>0</v>
      </c>
      <c r="BZ238" s="7">
        <f ca="1">IF(Table1[field of work]="health",Table1[income],0)</f>
        <v>48450</v>
      </c>
      <c r="CA238">
        <f ca="1">IF(Table1[field of work]="agriculture",Table1[income],0)</f>
        <v>0</v>
      </c>
      <c r="CB238">
        <f ca="1">IF(Table1[[#This Row],[field of work]]="teaching",Table1[[#This Row],[income]],0)</f>
        <v>0</v>
      </c>
      <c r="CC238">
        <f ca="1">IF(Table1[[#This Row],[field of work]]="IT",Table1[[#This Row],[income]],0)</f>
        <v>0</v>
      </c>
      <c r="CD238">
        <f ca="1">IF(Table1[[#This Row],[field of work]]="construction",Table1[[#This Row],[income]],0)</f>
        <v>0</v>
      </c>
      <c r="CE238" s="8">
        <f ca="1">IF(Table1[[#This Row],[field of work]]="general work ",Table1[[#This Row],[income]],0)</f>
        <v>0</v>
      </c>
      <c r="CH238" s="7">
        <f t="shared" ca="1" si="92"/>
        <v>1</v>
      </c>
      <c r="CI238" s="8"/>
      <c r="CK238" s="7">
        <f ca="1">IF(Table1[[#This Row],[Net worth of person ($)]]&gt;$CM$3,Table1[[#This Row],[age]],0)</f>
        <v>32</v>
      </c>
      <c r="CL238" s="8"/>
    </row>
    <row r="239" spans="2:90" x14ac:dyDescent="0.3">
      <c r="B239">
        <f t="shared" ca="1" si="78"/>
        <v>1</v>
      </c>
      <c r="C239" t="str">
        <f t="shared" ca="1" si="79"/>
        <v>men</v>
      </c>
      <c r="D239">
        <f t="shared" ca="1" si="80"/>
        <v>44</v>
      </c>
      <c r="E239">
        <f t="shared" ca="1" si="81"/>
        <v>4</v>
      </c>
      <c r="F239" t="str">
        <f t="shared" ca="1" si="82"/>
        <v>IT</v>
      </c>
      <c r="G239">
        <f t="shared" ca="1" si="83"/>
        <v>4</v>
      </c>
      <c r="H239" t="str">
        <f t="shared" ca="1" si="84"/>
        <v>technical</v>
      </c>
      <c r="I239">
        <f t="shared" ca="1" si="85"/>
        <v>0</v>
      </c>
      <c r="J239">
        <f t="shared" ca="1" si="77"/>
        <v>2</v>
      </c>
      <c r="K239">
        <f t="shared" ca="1" si="86"/>
        <v>28307</v>
      </c>
      <c r="L239">
        <f t="shared" ca="1" si="87"/>
        <v>3</v>
      </c>
      <c r="M239" t="str">
        <f t="shared" ca="1" si="88"/>
        <v>Northwest Ter</v>
      </c>
      <c r="N239">
        <f t="shared" ca="1" si="93"/>
        <v>141535</v>
      </c>
      <c r="O239">
        <f t="shared" ca="1" si="89"/>
        <v>137232.71402895078</v>
      </c>
      <c r="P239">
        <f t="shared" ca="1" si="94"/>
        <v>27167.182385034626</v>
      </c>
      <c r="Q239">
        <f t="shared" ca="1" si="90"/>
        <v>8268</v>
      </c>
      <c r="R239">
        <f t="shared" ca="1" si="95"/>
        <v>36971.969934038541</v>
      </c>
      <c r="S239">
        <f t="shared" ca="1" si="96"/>
        <v>22820.274077776852</v>
      </c>
      <c r="T239">
        <f t="shared" ca="1" si="97"/>
        <v>191522.45646281147</v>
      </c>
      <c r="U239">
        <f t="shared" ca="1" si="98"/>
        <v>182472.68396298931</v>
      </c>
      <c r="V239">
        <f t="shared" ca="1" si="99"/>
        <v>9049.7724998221674</v>
      </c>
      <c r="X239" s="3">
        <f ca="1">IF(Table1[[#This Row],[gender]]="men",1,0)</f>
        <v>1</v>
      </c>
      <c r="Y239" s="3">
        <f ca="1">IF(Table1[[#This Row],[gender]]="women",1,0)</f>
        <v>0</v>
      </c>
      <c r="Z239" s="3"/>
      <c r="AA239" s="3"/>
      <c r="AB239" s="3"/>
      <c r="AC239" s="3"/>
      <c r="AD239" s="3"/>
      <c r="AE239" s="3"/>
      <c r="AF239" s="3"/>
      <c r="AG239" s="3"/>
      <c r="AH239" s="3"/>
      <c r="AJ239" s="17"/>
      <c r="AL239" s="7">
        <f ca="1">IF(Table1[[#This Row],[field of work]]="health",1,0)</f>
        <v>0</v>
      </c>
      <c r="AM239">
        <f ca="1">IF(Table1[[#This Row],[field of work]]="general work ",1,0)</f>
        <v>0</v>
      </c>
      <c r="AN239">
        <f ca="1">IF(Table1[[#This Row],[field of work]]="agriculture",1,0)</f>
        <v>0</v>
      </c>
      <c r="AO239">
        <f ca="1">IF(Table1[[#This Row],[field of work]]="teaching",1,0)</f>
        <v>0</v>
      </c>
      <c r="AP239">
        <f ca="1">IF(Table1[[#This Row],[field of work]]="IT",1,0)</f>
        <v>1</v>
      </c>
      <c r="AQ239" s="8">
        <f ca="1">IF(Table1[[#This Row],[field of work]]="construction",1,0)</f>
        <v>0</v>
      </c>
      <c r="AS239" s="7"/>
      <c r="AX239" s="8"/>
      <c r="AZ239" s="7"/>
      <c r="BA239" s="8"/>
      <c r="BB239" s="105">
        <f ca="1">Table1[[#This Row],[Cars Value ]]/Table1[[#This Row],[cars]]</f>
        <v>13583.591192517313</v>
      </c>
      <c r="BC239" s="8"/>
      <c r="BD239" s="7">
        <f ca="1">IF(Table1[Values of debts]&gt;$BE$6,1,0)</f>
        <v>1</v>
      </c>
      <c r="BE239" s="8"/>
      <c r="BF239" s="17"/>
      <c r="BG239" s="20">
        <f ca="1">Table1[[#This Row],[mortage left]]/Table1[[#This Row],[value of house]]</f>
        <v>0.96960267092203889</v>
      </c>
      <c r="BH239">
        <f t="shared" ca="1" si="91"/>
        <v>0</v>
      </c>
      <c r="BI239" s="8"/>
      <c r="BJ239" s="17"/>
      <c r="BL239" s="7">
        <f ca="1">IF(Table1[Area]="Alberta",Table1[income],0)</f>
        <v>0</v>
      </c>
      <c r="BM239">
        <f ca="1">IF(Table1[Area]="Quebec",Table1[income],0)</f>
        <v>0</v>
      </c>
      <c r="BN239">
        <f ca="1">IF(Table1[[#This Row],[Area]]="BC",Table1[[#This Row],[income]],0)</f>
        <v>0</v>
      </c>
      <c r="BO239">
        <f ca="1">IF(Table1[[#This Row],[Area]]="Northwest Ter",Table1[[#This Row],[income]],0)</f>
        <v>28307</v>
      </c>
      <c r="BP239">
        <f ca="1">IF(Table1[[#This Row],[Area]]="Newfounland",Table1[[#This Row],[income]],0)</f>
        <v>0</v>
      </c>
      <c r="BQ239">
        <f ca="1">IF(Table1[[#This Row],[Area]]="Manitoba",Table1[[#This Row],[income]],0)</f>
        <v>0</v>
      </c>
      <c r="BR239">
        <f ca="1">IF(Table1[[#This Row],[Area]]="New bruncwick",Table1[[#This Row],[income]],0)</f>
        <v>0</v>
      </c>
      <c r="BS239">
        <f ca="1">IF(Table1[[#This Row],[Area]]="Nunavut",Table1[[#This Row],[income]],0)</f>
        <v>0</v>
      </c>
      <c r="BT239">
        <f ca="1">IF(Table1[[#This Row],[Area]]="Ontario",Table1[[#This Row],[income]],0)</f>
        <v>0</v>
      </c>
      <c r="BU239">
        <f ca="1">IF(Table1[[#This Row],[Area]]="yukon",Table1[[#This Row],[income]],0)</f>
        <v>0</v>
      </c>
      <c r="BV239">
        <f ca="1">IF(Table1[[#This Row],[Area]]="Prince edward Island",Table1[[#This Row],[income]],0)</f>
        <v>0</v>
      </c>
      <c r="BW239">
        <f ca="1">IF(Table1[[#This Row],[Area]]="Saskatchewan",Table1[[#This Row],[income]],0)</f>
        <v>0</v>
      </c>
      <c r="BX239" s="8">
        <f ca="1">IF(Table1[[#This Row],[Area]]="Nova scotia",Table1[[#This Row],[income]],0)</f>
        <v>0</v>
      </c>
      <c r="BZ239" s="7">
        <f ca="1">IF(Table1[field of work]="health",Table1[income],0)</f>
        <v>0</v>
      </c>
      <c r="CA239">
        <f ca="1">IF(Table1[field of work]="agriculture",Table1[income],0)</f>
        <v>0</v>
      </c>
      <c r="CB239">
        <f ca="1">IF(Table1[[#This Row],[field of work]]="teaching",Table1[[#This Row],[income]],0)</f>
        <v>0</v>
      </c>
      <c r="CC239">
        <f ca="1">IF(Table1[[#This Row],[field of work]]="IT",Table1[[#This Row],[income]],0)</f>
        <v>28307</v>
      </c>
      <c r="CD239">
        <f ca="1">IF(Table1[[#This Row],[field of work]]="construction",Table1[[#This Row],[income]],0)</f>
        <v>0</v>
      </c>
      <c r="CE239" s="8">
        <f ca="1">IF(Table1[[#This Row],[field of work]]="general work ",Table1[[#This Row],[income]],0)</f>
        <v>0</v>
      </c>
      <c r="CH239" s="7">
        <f t="shared" ca="1" si="92"/>
        <v>1</v>
      </c>
      <c r="CI239" s="8"/>
      <c r="CK239" s="7">
        <f ca="1">IF(Table1[[#This Row],[Net worth of person ($)]]&gt;$CM$3,Table1[[#This Row],[age]],0)</f>
        <v>44</v>
      </c>
      <c r="CL239" s="8"/>
    </row>
    <row r="240" spans="2:90" x14ac:dyDescent="0.3">
      <c r="B240">
        <f t="shared" ca="1" si="78"/>
        <v>1</v>
      </c>
      <c r="C240" t="str">
        <f t="shared" ca="1" si="79"/>
        <v>men</v>
      </c>
      <c r="D240">
        <f t="shared" ca="1" si="80"/>
        <v>39</v>
      </c>
      <c r="E240">
        <f t="shared" ca="1" si="81"/>
        <v>3</v>
      </c>
      <c r="F240" t="str">
        <f t="shared" ca="1" si="82"/>
        <v>teaching</v>
      </c>
      <c r="G240">
        <f t="shared" ca="1" si="83"/>
        <v>6</v>
      </c>
      <c r="H240" t="str">
        <f t="shared" ca="1" si="84"/>
        <v>Other</v>
      </c>
      <c r="I240">
        <f t="shared" ca="1" si="85"/>
        <v>1</v>
      </c>
      <c r="J240">
        <f t="shared" ca="1" si="77"/>
        <v>2</v>
      </c>
      <c r="K240">
        <f t="shared" ca="1" si="86"/>
        <v>82069</v>
      </c>
      <c r="L240">
        <f t="shared" ca="1" si="87"/>
        <v>3</v>
      </c>
      <c r="M240" t="str">
        <f t="shared" ca="1" si="88"/>
        <v>Northwest Ter</v>
      </c>
      <c r="N240">
        <f t="shared" ca="1" si="93"/>
        <v>410345</v>
      </c>
      <c r="O240">
        <f t="shared" ca="1" si="89"/>
        <v>128072.52752912942</v>
      </c>
      <c r="P240">
        <f t="shared" ca="1" si="94"/>
        <v>141802.63367295763</v>
      </c>
      <c r="Q240">
        <f t="shared" ca="1" si="90"/>
        <v>17757</v>
      </c>
      <c r="R240">
        <f t="shared" ca="1" si="95"/>
        <v>40278.801708476138</v>
      </c>
      <c r="S240">
        <f t="shared" ca="1" si="96"/>
        <v>100426.25368601052</v>
      </c>
      <c r="T240">
        <f t="shared" ca="1" si="97"/>
        <v>652573.88735896815</v>
      </c>
      <c r="U240">
        <f t="shared" ca="1" si="98"/>
        <v>186108.32923760556</v>
      </c>
      <c r="V240">
        <f t="shared" ca="1" si="99"/>
        <v>466465.55812136258</v>
      </c>
      <c r="X240" s="3">
        <f ca="1">IF(Table1[[#This Row],[gender]]="men",1,0)</f>
        <v>1</v>
      </c>
      <c r="Y240" s="3">
        <f ca="1">IF(Table1[[#This Row],[gender]]="women",1,0)</f>
        <v>0</v>
      </c>
      <c r="Z240" s="3"/>
      <c r="AA240" s="3"/>
      <c r="AB240" s="3"/>
      <c r="AC240" s="3"/>
      <c r="AD240" s="3"/>
      <c r="AE240" s="3"/>
      <c r="AF240" s="3"/>
      <c r="AG240" s="3"/>
      <c r="AH240" s="3"/>
      <c r="AJ240" s="17"/>
      <c r="AL240" s="7">
        <f ca="1">IF(Table1[[#This Row],[field of work]]="health",1,0)</f>
        <v>0</v>
      </c>
      <c r="AM240">
        <f ca="1">IF(Table1[[#This Row],[field of work]]="general work ",1,0)</f>
        <v>0</v>
      </c>
      <c r="AN240">
        <f ca="1">IF(Table1[[#This Row],[field of work]]="agriculture",1,0)</f>
        <v>0</v>
      </c>
      <c r="AO240">
        <f ca="1">IF(Table1[[#This Row],[field of work]]="teaching",1,0)</f>
        <v>1</v>
      </c>
      <c r="AP240">
        <f ca="1">IF(Table1[[#This Row],[field of work]]="IT",1,0)</f>
        <v>0</v>
      </c>
      <c r="AQ240" s="8">
        <f ca="1">IF(Table1[[#This Row],[field of work]]="construction",1,0)</f>
        <v>0</v>
      </c>
      <c r="AS240" s="7"/>
      <c r="AX240" s="8"/>
      <c r="AZ240" s="7"/>
      <c r="BA240" s="8"/>
      <c r="BB240" s="105">
        <f ca="1">Table1[[#This Row],[Cars Value ]]/Table1[[#This Row],[cars]]</f>
        <v>70901.316836478814</v>
      </c>
      <c r="BC240" s="8"/>
      <c r="BD240" s="7">
        <f ca="1">IF(Table1[Values of debts]&gt;$BE$6,1,0)</f>
        <v>1</v>
      </c>
      <c r="BE240" s="8"/>
      <c r="BF240" s="17"/>
      <c r="BG240" s="20">
        <f ca="1">Table1[[#This Row],[mortage left]]/Table1[[#This Row],[value of house]]</f>
        <v>0.31210938973090796</v>
      </c>
      <c r="BH240">
        <f t="shared" ca="1" si="91"/>
        <v>1</v>
      </c>
      <c r="BI240" s="8"/>
      <c r="BJ240" s="17"/>
      <c r="BL240" s="7">
        <f ca="1">IF(Table1[Area]="Alberta",Table1[income],0)</f>
        <v>0</v>
      </c>
      <c r="BM240">
        <f ca="1">IF(Table1[Area]="Quebec",Table1[income],0)</f>
        <v>0</v>
      </c>
      <c r="BN240">
        <f ca="1">IF(Table1[[#This Row],[Area]]="BC",Table1[[#This Row],[income]],0)</f>
        <v>0</v>
      </c>
      <c r="BO240">
        <f ca="1">IF(Table1[[#This Row],[Area]]="Northwest Ter",Table1[[#This Row],[income]],0)</f>
        <v>82069</v>
      </c>
      <c r="BP240">
        <f ca="1">IF(Table1[[#This Row],[Area]]="Newfounland",Table1[[#This Row],[income]],0)</f>
        <v>0</v>
      </c>
      <c r="BQ240">
        <f ca="1">IF(Table1[[#This Row],[Area]]="Manitoba",Table1[[#This Row],[income]],0)</f>
        <v>0</v>
      </c>
      <c r="BR240">
        <f ca="1">IF(Table1[[#This Row],[Area]]="New bruncwick",Table1[[#This Row],[income]],0)</f>
        <v>0</v>
      </c>
      <c r="BS240">
        <f ca="1">IF(Table1[[#This Row],[Area]]="Nunavut",Table1[[#This Row],[income]],0)</f>
        <v>0</v>
      </c>
      <c r="BT240">
        <f ca="1">IF(Table1[[#This Row],[Area]]="Ontario",Table1[[#This Row],[income]],0)</f>
        <v>0</v>
      </c>
      <c r="BU240">
        <f ca="1">IF(Table1[[#This Row],[Area]]="yukon",Table1[[#This Row],[income]],0)</f>
        <v>0</v>
      </c>
      <c r="BV240">
        <f ca="1">IF(Table1[[#This Row],[Area]]="Prince edward Island",Table1[[#This Row],[income]],0)</f>
        <v>0</v>
      </c>
      <c r="BW240">
        <f ca="1">IF(Table1[[#This Row],[Area]]="Saskatchewan",Table1[[#This Row],[income]],0)</f>
        <v>0</v>
      </c>
      <c r="BX240" s="8">
        <f ca="1">IF(Table1[[#This Row],[Area]]="Nova scotia",Table1[[#This Row],[income]],0)</f>
        <v>0</v>
      </c>
      <c r="BZ240" s="7">
        <f ca="1">IF(Table1[field of work]="health",Table1[income],0)</f>
        <v>0</v>
      </c>
      <c r="CA240">
        <f ca="1">IF(Table1[field of work]="agriculture",Table1[income],0)</f>
        <v>0</v>
      </c>
      <c r="CB240">
        <f ca="1">IF(Table1[[#This Row],[field of work]]="teaching",Table1[[#This Row],[income]],0)</f>
        <v>82069</v>
      </c>
      <c r="CC240">
        <f ca="1">IF(Table1[[#This Row],[field of work]]="IT",Table1[[#This Row],[income]],0)</f>
        <v>0</v>
      </c>
      <c r="CD240">
        <f ca="1">IF(Table1[[#This Row],[field of work]]="construction",Table1[[#This Row],[income]],0)</f>
        <v>0</v>
      </c>
      <c r="CE240" s="8">
        <f ca="1">IF(Table1[[#This Row],[field of work]]="general work ",Table1[[#This Row],[income]],0)</f>
        <v>0</v>
      </c>
      <c r="CH240" s="7">
        <f t="shared" ca="1" si="92"/>
        <v>1</v>
      </c>
      <c r="CI240" s="8"/>
      <c r="CK240" s="7">
        <f ca="1">IF(Table1[[#This Row],[Net worth of person ($)]]&gt;$CM$3,Table1[[#This Row],[age]],0)</f>
        <v>39</v>
      </c>
      <c r="CL240" s="8"/>
    </row>
    <row r="241" spans="2:90" x14ac:dyDescent="0.3">
      <c r="B241">
        <f t="shared" ca="1" si="78"/>
        <v>1</v>
      </c>
      <c r="C241" t="str">
        <f t="shared" ca="1" si="79"/>
        <v>men</v>
      </c>
      <c r="D241">
        <f t="shared" ca="1" si="80"/>
        <v>43</v>
      </c>
      <c r="E241">
        <f t="shared" ca="1" si="81"/>
        <v>4</v>
      </c>
      <c r="F241" t="str">
        <f t="shared" ca="1" si="82"/>
        <v>IT</v>
      </c>
      <c r="G241">
        <f t="shared" ca="1" si="83"/>
        <v>3</v>
      </c>
      <c r="H241" t="str">
        <f t="shared" ca="1" si="84"/>
        <v>University</v>
      </c>
      <c r="I241">
        <f t="shared" ca="1" si="85"/>
        <v>0</v>
      </c>
      <c r="J241">
        <f t="shared" ca="1" si="77"/>
        <v>1</v>
      </c>
      <c r="K241">
        <f t="shared" ca="1" si="86"/>
        <v>74526</v>
      </c>
      <c r="L241">
        <f t="shared" ca="1" si="87"/>
        <v>6</v>
      </c>
      <c r="M241" t="str">
        <f t="shared" ca="1" si="88"/>
        <v>Saskatchewan</v>
      </c>
      <c r="N241">
        <f t="shared" ca="1" si="93"/>
        <v>223578</v>
      </c>
      <c r="O241">
        <f t="shared" ca="1" si="89"/>
        <v>197195.45908830519</v>
      </c>
      <c r="P241">
        <f t="shared" ca="1" si="94"/>
        <v>45406.679569693377</v>
      </c>
      <c r="Q241">
        <f t="shared" ca="1" si="90"/>
        <v>18845</v>
      </c>
      <c r="R241">
        <f t="shared" ca="1" si="95"/>
        <v>130589.75239666515</v>
      </c>
      <c r="S241">
        <f t="shared" ca="1" si="96"/>
        <v>30805.520297838502</v>
      </c>
      <c r="T241">
        <f t="shared" ca="1" si="97"/>
        <v>299790.19986753189</v>
      </c>
      <c r="U241">
        <f t="shared" ca="1" si="98"/>
        <v>346630.21148497035</v>
      </c>
      <c r="V241">
        <f t="shared" ca="1" si="99"/>
        <v>-46840.01161743846</v>
      </c>
      <c r="X241" s="3">
        <f ca="1">IF(Table1[[#This Row],[gender]]="men",1,0)</f>
        <v>1</v>
      </c>
      <c r="Y241" s="3">
        <f ca="1">IF(Table1[[#This Row],[gender]]="women",1,0)</f>
        <v>0</v>
      </c>
      <c r="Z241" s="3"/>
      <c r="AA241" s="3"/>
      <c r="AB241" s="3"/>
      <c r="AC241" s="3"/>
      <c r="AD241" s="3"/>
      <c r="AE241" s="3"/>
      <c r="AF241" s="3"/>
      <c r="AG241" s="3"/>
      <c r="AH241" s="3"/>
      <c r="AJ241" s="17"/>
      <c r="AL241" s="7">
        <f ca="1">IF(Table1[[#This Row],[field of work]]="health",1,0)</f>
        <v>0</v>
      </c>
      <c r="AM241">
        <f ca="1">IF(Table1[[#This Row],[field of work]]="general work ",1,0)</f>
        <v>0</v>
      </c>
      <c r="AN241">
        <f ca="1">IF(Table1[[#This Row],[field of work]]="agriculture",1,0)</f>
        <v>0</v>
      </c>
      <c r="AO241">
        <f ca="1">IF(Table1[[#This Row],[field of work]]="teaching",1,0)</f>
        <v>0</v>
      </c>
      <c r="AP241">
        <f ca="1">IF(Table1[[#This Row],[field of work]]="IT",1,0)</f>
        <v>1</v>
      </c>
      <c r="AQ241" s="8">
        <f ca="1">IF(Table1[[#This Row],[field of work]]="construction",1,0)</f>
        <v>0</v>
      </c>
      <c r="AS241" s="7"/>
      <c r="AX241" s="8"/>
      <c r="AZ241" s="7"/>
      <c r="BA241" s="8"/>
      <c r="BB241" s="105">
        <f ca="1">Table1[[#This Row],[Cars Value ]]/Table1[[#This Row],[cars]]</f>
        <v>45406.679569693377</v>
      </c>
      <c r="BC241" s="8"/>
      <c r="BD241" s="7">
        <f ca="1">IF(Table1[Values of debts]&gt;$BE$6,1,0)</f>
        <v>1</v>
      </c>
      <c r="BE241" s="8"/>
      <c r="BF241" s="17"/>
      <c r="BG241" s="20">
        <f ca="1">Table1[[#This Row],[mortage left]]/Table1[[#This Row],[value of house]]</f>
        <v>0.88199849309102496</v>
      </c>
      <c r="BH241">
        <f t="shared" ca="1" si="91"/>
        <v>0</v>
      </c>
      <c r="BI241" s="8"/>
      <c r="BJ241" s="17"/>
      <c r="BL241" s="7">
        <f ca="1">IF(Table1[Area]="Alberta",Table1[income],0)</f>
        <v>0</v>
      </c>
      <c r="BM241">
        <f ca="1">IF(Table1[Area]="Quebec",Table1[income],0)</f>
        <v>0</v>
      </c>
      <c r="BN241">
        <f ca="1">IF(Table1[[#This Row],[Area]]="BC",Table1[[#This Row],[income]],0)</f>
        <v>0</v>
      </c>
      <c r="BO241">
        <f ca="1">IF(Table1[[#This Row],[Area]]="Northwest Ter",Table1[[#This Row],[income]],0)</f>
        <v>0</v>
      </c>
      <c r="BP241">
        <f ca="1">IF(Table1[[#This Row],[Area]]="Newfounland",Table1[[#This Row],[income]],0)</f>
        <v>0</v>
      </c>
      <c r="BQ241">
        <f ca="1">IF(Table1[[#This Row],[Area]]="Manitoba",Table1[[#This Row],[income]],0)</f>
        <v>0</v>
      </c>
      <c r="BR241">
        <f ca="1">IF(Table1[[#This Row],[Area]]="New bruncwick",Table1[[#This Row],[income]],0)</f>
        <v>0</v>
      </c>
      <c r="BS241">
        <f ca="1">IF(Table1[[#This Row],[Area]]="Nunavut",Table1[[#This Row],[income]],0)</f>
        <v>0</v>
      </c>
      <c r="BT241">
        <f ca="1">IF(Table1[[#This Row],[Area]]="Ontario",Table1[[#This Row],[income]],0)</f>
        <v>0</v>
      </c>
      <c r="BU241">
        <f ca="1">IF(Table1[[#This Row],[Area]]="yukon",Table1[[#This Row],[income]],0)</f>
        <v>0</v>
      </c>
      <c r="BV241">
        <f ca="1">IF(Table1[[#This Row],[Area]]="Prince edward Island",Table1[[#This Row],[income]],0)</f>
        <v>0</v>
      </c>
      <c r="BW241">
        <f ca="1">IF(Table1[[#This Row],[Area]]="Saskatchewan",Table1[[#This Row],[income]],0)</f>
        <v>74526</v>
      </c>
      <c r="BX241" s="8">
        <f ca="1">IF(Table1[[#This Row],[Area]]="Nova scotia",Table1[[#This Row],[income]],0)</f>
        <v>0</v>
      </c>
      <c r="BZ241" s="7">
        <f ca="1">IF(Table1[field of work]="health",Table1[income],0)</f>
        <v>0</v>
      </c>
      <c r="CA241">
        <f ca="1">IF(Table1[field of work]="agriculture",Table1[income],0)</f>
        <v>0</v>
      </c>
      <c r="CB241">
        <f ca="1">IF(Table1[[#This Row],[field of work]]="teaching",Table1[[#This Row],[income]],0)</f>
        <v>0</v>
      </c>
      <c r="CC241">
        <f ca="1">IF(Table1[[#This Row],[field of work]]="IT",Table1[[#This Row],[income]],0)</f>
        <v>74526</v>
      </c>
      <c r="CD241">
        <f ca="1">IF(Table1[[#This Row],[field of work]]="construction",Table1[[#This Row],[income]],0)</f>
        <v>0</v>
      </c>
      <c r="CE241" s="8">
        <f ca="1">IF(Table1[[#This Row],[field of work]]="general work ",Table1[[#This Row],[income]],0)</f>
        <v>0</v>
      </c>
      <c r="CH241" s="7">
        <f t="shared" ca="1" si="92"/>
        <v>1</v>
      </c>
      <c r="CI241" s="8"/>
      <c r="CK241" s="7">
        <f ca="1">IF(Table1[[#This Row],[Net worth of person ($)]]&gt;$CM$3,Table1[[#This Row],[age]],0)</f>
        <v>0</v>
      </c>
      <c r="CL241" s="8"/>
    </row>
    <row r="242" spans="2:90" x14ac:dyDescent="0.3">
      <c r="B242">
        <f t="shared" ca="1" si="78"/>
        <v>1</v>
      </c>
      <c r="C242" t="str">
        <f t="shared" ca="1" si="79"/>
        <v>men</v>
      </c>
      <c r="D242">
        <f t="shared" ca="1" si="80"/>
        <v>42</v>
      </c>
      <c r="E242">
        <f t="shared" ca="1" si="81"/>
        <v>4</v>
      </c>
      <c r="F242" t="str">
        <f t="shared" ca="1" si="82"/>
        <v>IT</v>
      </c>
      <c r="G242">
        <f t="shared" ca="1" si="83"/>
        <v>1</v>
      </c>
      <c r="H242" t="str">
        <f t="shared" ca="1" si="84"/>
        <v>highschool</v>
      </c>
      <c r="I242">
        <f t="shared" ca="1" si="85"/>
        <v>2</v>
      </c>
      <c r="J242">
        <f t="shared" ca="1" si="77"/>
        <v>1</v>
      </c>
      <c r="K242">
        <f t="shared" ca="1" si="86"/>
        <v>73195</v>
      </c>
      <c r="L242">
        <f t="shared" ca="1" si="87"/>
        <v>14</v>
      </c>
      <c r="M242" t="str">
        <f t="shared" ca="1" si="88"/>
        <v>Prince edward island</v>
      </c>
      <c r="N242">
        <f t="shared" ca="1" si="93"/>
        <v>292780</v>
      </c>
      <c r="O242">
        <f t="shared" ca="1" si="89"/>
        <v>77435.226154582182</v>
      </c>
      <c r="P242">
        <f t="shared" ca="1" si="94"/>
        <v>48861.991448766617</v>
      </c>
      <c r="Q242">
        <f t="shared" ca="1" si="90"/>
        <v>39299</v>
      </c>
      <c r="R242">
        <f t="shared" ca="1" si="95"/>
        <v>139615.82285376368</v>
      </c>
      <c r="S242">
        <f t="shared" ca="1" si="96"/>
        <v>83482.749800432168</v>
      </c>
      <c r="T242">
        <f t="shared" ca="1" si="97"/>
        <v>425124.74124919879</v>
      </c>
      <c r="U242">
        <f t="shared" ca="1" si="98"/>
        <v>256350.04900834587</v>
      </c>
      <c r="V242">
        <f t="shared" ca="1" si="99"/>
        <v>168774.69224085292</v>
      </c>
      <c r="X242" s="3">
        <f ca="1">IF(Table1[[#This Row],[gender]]="men",1,0)</f>
        <v>1</v>
      </c>
      <c r="Y242" s="3">
        <f ca="1">IF(Table1[[#This Row],[gender]]="women",1,0)</f>
        <v>0</v>
      </c>
      <c r="Z242" s="3"/>
      <c r="AA242" s="3"/>
      <c r="AB242" s="3"/>
      <c r="AC242" s="3"/>
      <c r="AD242" s="3"/>
      <c r="AE242" s="3"/>
      <c r="AF242" s="3"/>
      <c r="AG242" s="3"/>
      <c r="AH242" s="3"/>
      <c r="AJ242" s="17"/>
      <c r="AL242" s="7">
        <f ca="1">IF(Table1[[#This Row],[field of work]]="health",1,0)</f>
        <v>0</v>
      </c>
      <c r="AM242">
        <f ca="1">IF(Table1[[#This Row],[field of work]]="general work ",1,0)</f>
        <v>0</v>
      </c>
      <c r="AN242">
        <f ca="1">IF(Table1[[#This Row],[field of work]]="agriculture",1,0)</f>
        <v>0</v>
      </c>
      <c r="AO242">
        <f ca="1">IF(Table1[[#This Row],[field of work]]="teaching",1,0)</f>
        <v>0</v>
      </c>
      <c r="AP242">
        <f ca="1">IF(Table1[[#This Row],[field of work]]="IT",1,0)</f>
        <v>1</v>
      </c>
      <c r="AQ242" s="8">
        <f ca="1">IF(Table1[[#This Row],[field of work]]="construction",1,0)</f>
        <v>0</v>
      </c>
      <c r="AS242" s="7"/>
      <c r="AX242" s="8"/>
      <c r="AZ242" s="7"/>
      <c r="BA242" s="8"/>
      <c r="BB242" s="105">
        <f ca="1">Table1[[#This Row],[Cars Value ]]/Table1[[#This Row],[cars]]</f>
        <v>48861.991448766617</v>
      </c>
      <c r="BC242" s="8"/>
      <c r="BD242" s="7">
        <f ca="1">IF(Table1[Values of debts]&gt;$BE$6,1,0)</f>
        <v>1</v>
      </c>
      <c r="BE242" s="8"/>
      <c r="BF242" s="17"/>
      <c r="BG242" s="20">
        <f ca="1">Table1[[#This Row],[mortage left]]/Table1[[#This Row],[value of house]]</f>
        <v>0.26448263595389776</v>
      </c>
      <c r="BH242">
        <f t="shared" ca="1" si="91"/>
        <v>1</v>
      </c>
      <c r="BI242" s="8"/>
      <c r="BJ242" s="17"/>
      <c r="BL242" s="7">
        <f ca="1">IF(Table1[Area]="Alberta",Table1[income],0)</f>
        <v>0</v>
      </c>
      <c r="BM242">
        <f ca="1">IF(Table1[Area]="Quebec",Table1[income],0)</f>
        <v>0</v>
      </c>
      <c r="BN242">
        <f ca="1">IF(Table1[[#This Row],[Area]]="BC",Table1[[#This Row],[income]],0)</f>
        <v>0</v>
      </c>
      <c r="BO242">
        <f ca="1">IF(Table1[[#This Row],[Area]]="Northwest Ter",Table1[[#This Row],[income]],0)</f>
        <v>0</v>
      </c>
      <c r="BP242">
        <f ca="1">IF(Table1[[#This Row],[Area]]="Newfounland",Table1[[#This Row],[income]],0)</f>
        <v>0</v>
      </c>
      <c r="BQ242">
        <f ca="1">IF(Table1[[#This Row],[Area]]="Manitoba",Table1[[#This Row],[income]],0)</f>
        <v>0</v>
      </c>
      <c r="BR242">
        <f ca="1">IF(Table1[[#This Row],[Area]]="New bruncwick",Table1[[#This Row],[income]],0)</f>
        <v>0</v>
      </c>
      <c r="BS242">
        <f ca="1">IF(Table1[[#This Row],[Area]]="Nunavut",Table1[[#This Row],[income]],0)</f>
        <v>0</v>
      </c>
      <c r="BT242">
        <f ca="1">IF(Table1[[#This Row],[Area]]="Ontario",Table1[[#This Row],[income]],0)</f>
        <v>0</v>
      </c>
      <c r="BU242">
        <f ca="1">IF(Table1[[#This Row],[Area]]="yukon",Table1[[#This Row],[income]],0)</f>
        <v>0</v>
      </c>
      <c r="BV242">
        <f ca="1">IF(Table1[[#This Row],[Area]]="Prince edward Island",Table1[[#This Row],[income]],0)</f>
        <v>73195</v>
      </c>
      <c r="BW242">
        <f ca="1">IF(Table1[[#This Row],[Area]]="Saskatchewan",Table1[[#This Row],[income]],0)</f>
        <v>0</v>
      </c>
      <c r="BX242" s="8">
        <f ca="1">IF(Table1[[#This Row],[Area]]="Nova scotia",Table1[[#This Row],[income]],0)</f>
        <v>0</v>
      </c>
      <c r="BZ242" s="7">
        <f ca="1">IF(Table1[field of work]="health",Table1[income],0)</f>
        <v>0</v>
      </c>
      <c r="CA242">
        <f ca="1">IF(Table1[field of work]="agriculture",Table1[income],0)</f>
        <v>0</v>
      </c>
      <c r="CB242">
        <f ca="1">IF(Table1[[#This Row],[field of work]]="teaching",Table1[[#This Row],[income]],0)</f>
        <v>0</v>
      </c>
      <c r="CC242">
        <f ca="1">IF(Table1[[#This Row],[field of work]]="IT",Table1[[#This Row],[income]],0)</f>
        <v>73195</v>
      </c>
      <c r="CD242">
        <f ca="1">IF(Table1[[#This Row],[field of work]]="construction",Table1[[#This Row],[income]],0)</f>
        <v>0</v>
      </c>
      <c r="CE242" s="8">
        <f ca="1">IF(Table1[[#This Row],[field of work]]="general work ",Table1[[#This Row],[income]],0)</f>
        <v>0</v>
      </c>
      <c r="CH242" s="7">
        <f t="shared" ca="1" si="92"/>
        <v>1</v>
      </c>
      <c r="CI242" s="8"/>
      <c r="CK242" s="7">
        <f ca="1">IF(Table1[[#This Row],[Net worth of person ($)]]&gt;$CM$3,Table1[[#This Row],[age]],0)</f>
        <v>42</v>
      </c>
      <c r="CL242" s="8"/>
    </row>
    <row r="243" spans="2:90" x14ac:dyDescent="0.3">
      <c r="B243">
        <f t="shared" ca="1" si="78"/>
        <v>2</v>
      </c>
      <c r="C243" t="str">
        <f t="shared" ca="1" si="79"/>
        <v>women</v>
      </c>
      <c r="D243">
        <f t="shared" ca="1" si="80"/>
        <v>37</v>
      </c>
      <c r="E243">
        <f t="shared" ca="1" si="81"/>
        <v>3</v>
      </c>
      <c r="F243" t="str">
        <f t="shared" ca="1" si="82"/>
        <v>teaching</v>
      </c>
      <c r="G243">
        <f t="shared" ca="1" si="83"/>
        <v>5</v>
      </c>
      <c r="H243" t="str">
        <f t="shared" ca="1" si="84"/>
        <v>Other</v>
      </c>
      <c r="I243">
        <f t="shared" ca="1" si="85"/>
        <v>2</v>
      </c>
      <c r="J243">
        <f t="shared" ca="1" si="77"/>
        <v>2</v>
      </c>
      <c r="K243">
        <f t="shared" ca="1" si="86"/>
        <v>84461</v>
      </c>
      <c r="L243">
        <f t="shared" ca="1" si="87"/>
        <v>2</v>
      </c>
      <c r="M243" t="str">
        <f t="shared" ca="1" si="88"/>
        <v>BC</v>
      </c>
      <c r="N243">
        <f t="shared" ca="1" si="93"/>
        <v>422305</v>
      </c>
      <c r="O243">
        <f t="shared" ca="1" si="89"/>
        <v>1236.3775758158779</v>
      </c>
      <c r="P243">
        <f t="shared" ca="1" si="94"/>
        <v>119656.49135422325</v>
      </c>
      <c r="Q243">
        <f t="shared" ca="1" si="90"/>
        <v>50819</v>
      </c>
      <c r="R243">
        <f t="shared" ca="1" si="95"/>
        <v>93177.431903353427</v>
      </c>
      <c r="S243">
        <f t="shared" ca="1" si="96"/>
        <v>106607.91434970565</v>
      </c>
      <c r="T243">
        <f t="shared" ca="1" si="97"/>
        <v>648569.4057039289</v>
      </c>
      <c r="U243">
        <f t="shared" ca="1" si="98"/>
        <v>145232.80947916931</v>
      </c>
      <c r="V243">
        <f t="shared" ca="1" si="99"/>
        <v>503336.59622475959</v>
      </c>
      <c r="X243" s="3">
        <f ca="1">IF(Table1[[#This Row],[gender]]="men",1,0)</f>
        <v>0</v>
      </c>
      <c r="Y243" s="3">
        <f ca="1">IF(Table1[[#This Row],[gender]]="women",1,0)</f>
        <v>1</v>
      </c>
      <c r="Z243" s="3"/>
      <c r="AA243" s="3"/>
      <c r="AB243" s="3"/>
      <c r="AC243" s="3"/>
      <c r="AD243" s="3"/>
      <c r="AE243" s="3"/>
      <c r="AF243" s="3"/>
      <c r="AG243" s="3"/>
      <c r="AH243" s="3"/>
      <c r="AJ243" s="17"/>
      <c r="AL243" s="7">
        <f ca="1">IF(Table1[[#This Row],[field of work]]="health",1,0)</f>
        <v>0</v>
      </c>
      <c r="AM243">
        <f ca="1">IF(Table1[[#This Row],[field of work]]="general work ",1,0)</f>
        <v>0</v>
      </c>
      <c r="AN243">
        <f ca="1">IF(Table1[[#This Row],[field of work]]="agriculture",1,0)</f>
        <v>0</v>
      </c>
      <c r="AO243">
        <f ca="1">IF(Table1[[#This Row],[field of work]]="teaching",1,0)</f>
        <v>1</v>
      </c>
      <c r="AP243">
        <f ca="1">IF(Table1[[#This Row],[field of work]]="IT",1,0)</f>
        <v>0</v>
      </c>
      <c r="AQ243" s="8">
        <f ca="1">IF(Table1[[#This Row],[field of work]]="construction",1,0)</f>
        <v>0</v>
      </c>
      <c r="AS243" s="7"/>
      <c r="AX243" s="8"/>
      <c r="AZ243" s="7"/>
      <c r="BA243" s="8"/>
      <c r="BB243" s="105">
        <f ca="1">Table1[[#This Row],[Cars Value ]]/Table1[[#This Row],[cars]]</f>
        <v>59828.245677111627</v>
      </c>
      <c r="BC243" s="8"/>
      <c r="BD243" s="7">
        <f ca="1">IF(Table1[Values of debts]&gt;$BE$6,1,0)</f>
        <v>1</v>
      </c>
      <c r="BE243" s="8"/>
      <c r="BF243" s="17"/>
      <c r="BG243" s="20">
        <f ca="1">Table1[[#This Row],[mortage left]]/Table1[[#This Row],[value of house]]</f>
        <v>2.9276886984901385E-3</v>
      </c>
      <c r="BH243">
        <f t="shared" ca="1" si="91"/>
        <v>1</v>
      </c>
      <c r="BI243" s="8"/>
      <c r="BJ243" s="17"/>
      <c r="BL243" s="7">
        <f ca="1">IF(Table1[Area]="Alberta",Table1[income],0)</f>
        <v>0</v>
      </c>
      <c r="BM243">
        <f ca="1">IF(Table1[Area]="Quebec",Table1[income],0)</f>
        <v>0</v>
      </c>
      <c r="BN243">
        <f ca="1">IF(Table1[[#This Row],[Area]]="BC",Table1[[#This Row],[income]],0)</f>
        <v>84461</v>
      </c>
      <c r="BO243">
        <f ca="1">IF(Table1[[#This Row],[Area]]="Northwest Ter",Table1[[#This Row],[income]],0)</f>
        <v>0</v>
      </c>
      <c r="BP243">
        <f ca="1">IF(Table1[[#This Row],[Area]]="Newfounland",Table1[[#This Row],[income]],0)</f>
        <v>0</v>
      </c>
      <c r="BQ243">
        <f ca="1">IF(Table1[[#This Row],[Area]]="Manitoba",Table1[[#This Row],[income]],0)</f>
        <v>0</v>
      </c>
      <c r="BR243">
        <f ca="1">IF(Table1[[#This Row],[Area]]="New bruncwick",Table1[[#This Row],[income]],0)</f>
        <v>0</v>
      </c>
      <c r="BS243">
        <f ca="1">IF(Table1[[#This Row],[Area]]="Nunavut",Table1[[#This Row],[income]],0)</f>
        <v>0</v>
      </c>
      <c r="BT243">
        <f ca="1">IF(Table1[[#This Row],[Area]]="Ontario",Table1[[#This Row],[income]],0)</f>
        <v>0</v>
      </c>
      <c r="BU243">
        <f ca="1">IF(Table1[[#This Row],[Area]]="yukon",Table1[[#This Row],[income]],0)</f>
        <v>0</v>
      </c>
      <c r="BV243">
        <f ca="1">IF(Table1[[#This Row],[Area]]="Prince edward Island",Table1[[#This Row],[income]],0)</f>
        <v>0</v>
      </c>
      <c r="BW243">
        <f ca="1">IF(Table1[[#This Row],[Area]]="Saskatchewan",Table1[[#This Row],[income]],0)</f>
        <v>0</v>
      </c>
      <c r="BX243" s="8">
        <f ca="1">IF(Table1[[#This Row],[Area]]="Nova scotia",Table1[[#This Row],[income]],0)</f>
        <v>0</v>
      </c>
      <c r="BZ243" s="7">
        <f ca="1">IF(Table1[field of work]="health",Table1[income],0)</f>
        <v>0</v>
      </c>
      <c r="CA243">
        <f ca="1">IF(Table1[field of work]="agriculture",Table1[income],0)</f>
        <v>0</v>
      </c>
      <c r="CB243">
        <f ca="1">IF(Table1[[#This Row],[field of work]]="teaching",Table1[[#This Row],[income]],0)</f>
        <v>84461</v>
      </c>
      <c r="CC243">
        <f ca="1">IF(Table1[[#This Row],[field of work]]="IT",Table1[[#This Row],[income]],0)</f>
        <v>0</v>
      </c>
      <c r="CD243">
        <f ca="1">IF(Table1[[#This Row],[field of work]]="construction",Table1[[#This Row],[income]],0)</f>
        <v>0</v>
      </c>
      <c r="CE243" s="8">
        <f ca="1">IF(Table1[[#This Row],[field of work]]="general work ",Table1[[#This Row],[income]],0)</f>
        <v>0</v>
      </c>
      <c r="CH243" s="7">
        <f t="shared" ca="1" si="92"/>
        <v>1</v>
      </c>
      <c r="CI243" s="8"/>
      <c r="CK243" s="7">
        <f ca="1">IF(Table1[[#This Row],[Net worth of person ($)]]&gt;$CM$3,Table1[[#This Row],[age]],0)</f>
        <v>37</v>
      </c>
      <c r="CL243" s="8"/>
    </row>
    <row r="244" spans="2:90" x14ac:dyDescent="0.3">
      <c r="B244">
        <f t="shared" ca="1" si="78"/>
        <v>1</v>
      </c>
      <c r="C244" t="str">
        <f t="shared" ca="1" si="79"/>
        <v>men</v>
      </c>
      <c r="D244">
        <f t="shared" ca="1" si="80"/>
        <v>40</v>
      </c>
      <c r="E244">
        <f t="shared" ca="1" si="81"/>
        <v>3</v>
      </c>
      <c r="F244" t="str">
        <f t="shared" ca="1" si="82"/>
        <v>teaching</v>
      </c>
      <c r="G244">
        <f t="shared" ca="1" si="83"/>
        <v>4</v>
      </c>
      <c r="H244" t="str">
        <f t="shared" ca="1" si="84"/>
        <v>technical</v>
      </c>
      <c r="I244">
        <f t="shared" ca="1" si="85"/>
        <v>3</v>
      </c>
      <c r="J244">
        <f t="shared" ca="1" si="77"/>
        <v>1</v>
      </c>
      <c r="K244">
        <f t="shared" ca="1" si="86"/>
        <v>71472</v>
      </c>
      <c r="L244">
        <f t="shared" ca="1" si="87"/>
        <v>2</v>
      </c>
      <c r="M244" t="str">
        <f t="shared" ca="1" si="88"/>
        <v>BC</v>
      </c>
      <c r="N244">
        <f t="shared" ca="1" si="93"/>
        <v>357360</v>
      </c>
      <c r="O244">
        <f t="shared" ca="1" si="89"/>
        <v>26614.091356692305</v>
      </c>
      <c r="P244">
        <f t="shared" ca="1" si="94"/>
        <v>70795.493741859609</v>
      </c>
      <c r="Q244">
        <f t="shared" ca="1" si="90"/>
        <v>4199</v>
      </c>
      <c r="R244">
        <f t="shared" ca="1" si="95"/>
        <v>103750.99574713795</v>
      </c>
      <c r="S244">
        <f t="shared" ca="1" si="96"/>
        <v>76243.882892350419</v>
      </c>
      <c r="T244">
        <f t="shared" ca="1" si="97"/>
        <v>504399.37663421006</v>
      </c>
      <c r="U244">
        <f t="shared" ca="1" si="98"/>
        <v>134564.08710383024</v>
      </c>
      <c r="V244">
        <f t="shared" ca="1" si="99"/>
        <v>369835.28953037981</v>
      </c>
      <c r="X244" s="3">
        <f ca="1">IF(Table1[[#This Row],[gender]]="men",1,0)</f>
        <v>1</v>
      </c>
      <c r="Y244" s="3">
        <f ca="1">IF(Table1[[#This Row],[gender]]="women",1,0)</f>
        <v>0</v>
      </c>
      <c r="Z244" s="3"/>
      <c r="AA244" s="3"/>
      <c r="AB244" s="3"/>
      <c r="AC244" s="3"/>
      <c r="AD244" s="3"/>
      <c r="AE244" s="3"/>
      <c r="AF244" s="3"/>
      <c r="AG244" s="3"/>
      <c r="AH244" s="3"/>
      <c r="AJ244" s="17"/>
      <c r="AL244" s="7">
        <f ca="1">IF(Table1[[#This Row],[field of work]]="health",1,0)</f>
        <v>0</v>
      </c>
      <c r="AM244">
        <f ca="1">IF(Table1[[#This Row],[field of work]]="general work ",1,0)</f>
        <v>0</v>
      </c>
      <c r="AN244">
        <f ca="1">IF(Table1[[#This Row],[field of work]]="agriculture",1,0)</f>
        <v>0</v>
      </c>
      <c r="AO244">
        <f ca="1">IF(Table1[[#This Row],[field of work]]="teaching",1,0)</f>
        <v>1</v>
      </c>
      <c r="AP244">
        <f ca="1">IF(Table1[[#This Row],[field of work]]="IT",1,0)</f>
        <v>0</v>
      </c>
      <c r="AQ244" s="8">
        <f ca="1">IF(Table1[[#This Row],[field of work]]="construction",1,0)</f>
        <v>0</v>
      </c>
      <c r="AS244" s="7"/>
      <c r="AX244" s="8"/>
      <c r="AZ244" s="7"/>
      <c r="BA244" s="8"/>
      <c r="BB244" s="105">
        <f ca="1">Table1[[#This Row],[Cars Value ]]/Table1[[#This Row],[cars]]</f>
        <v>70795.493741859609</v>
      </c>
      <c r="BC244" s="8"/>
      <c r="BD244" s="7">
        <f ca="1">IF(Table1[Values of debts]&gt;$BE$6,1,0)</f>
        <v>1</v>
      </c>
      <c r="BE244" s="8"/>
      <c r="BF244" s="17"/>
      <c r="BG244" s="20">
        <f ca="1">Table1[[#This Row],[mortage left]]/Table1[[#This Row],[value of house]]</f>
        <v>7.4474175500034434E-2</v>
      </c>
      <c r="BH244">
        <f t="shared" ca="1" si="91"/>
        <v>1</v>
      </c>
      <c r="BI244" s="8"/>
      <c r="BJ244" s="17"/>
      <c r="BL244" s="7">
        <f ca="1">IF(Table1[Area]="Alberta",Table1[income],0)</f>
        <v>0</v>
      </c>
      <c r="BM244">
        <f ca="1">IF(Table1[Area]="Quebec",Table1[income],0)</f>
        <v>0</v>
      </c>
      <c r="BN244">
        <f ca="1">IF(Table1[[#This Row],[Area]]="BC",Table1[[#This Row],[income]],0)</f>
        <v>71472</v>
      </c>
      <c r="BO244">
        <f ca="1">IF(Table1[[#This Row],[Area]]="Northwest Ter",Table1[[#This Row],[income]],0)</f>
        <v>0</v>
      </c>
      <c r="BP244">
        <f ca="1">IF(Table1[[#This Row],[Area]]="Newfounland",Table1[[#This Row],[income]],0)</f>
        <v>0</v>
      </c>
      <c r="BQ244">
        <f ca="1">IF(Table1[[#This Row],[Area]]="Manitoba",Table1[[#This Row],[income]],0)</f>
        <v>0</v>
      </c>
      <c r="BR244">
        <f ca="1">IF(Table1[[#This Row],[Area]]="New bruncwick",Table1[[#This Row],[income]],0)</f>
        <v>0</v>
      </c>
      <c r="BS244">
        <f ca="1">IF(Table1[[#This Row],[Area]]="Nunavut",Table1[[#This Row],[income]],0)</f>
        <v>0</v>
      </c>
      <c r="BT244">
        <f ca="1">IF(Table1[[#This Row],[Area]]="Ontario",Table1[[#This Row],[income]],0)</f>
        <v>0</v>
      </c>
      <c r="BU244">
        <f ca="1">IF(Table1[[#This Row],[Area]]="yukon",Table1[[#This Row],[income]],0)</f>
        <v>0</v>
      </c>
      <c r="BV244">
        <f ca="1">IF(Table1[[#This Row],[Area]]="Prince edward Island",Table1[[#This Row],[income]],0)</f>
        <v>0</v>
      </c>
      <c r="BW244">
        <f ca="1">IF(Table1[[#This Row],[Area]]="Saskatchewan",Table1[[#This Row],[income]],0)</f>
        <v>0</v>
      </c>
      <c r="BX244" s="8">
        <f ca="1">IF(Table1[[#This Row],[Area]]="Nova scotia",Table1[[#This Row],[income]],0)</f>
        <v>0</v>
      </c>
      <c r="BZ244" s="7">
        <f ca="1">IF(Table1[field of work]="health",Table1[income],0)</f>
        <v>0</v>
      </c>
      <c r="CA244">
        <f ca="1">IF(Table1[field of work]="agriculture",Table1[income],0)</f>
        <v>0</v>
      </c>
      <c r="CB244">
        <f ca="1">IF(Table1[[#This Row],[field of work]]="teaching",Table1[[#This Row],[income]],0)</f>
        <v>71472</v>
      </c>
      <c r="CC244">
        <f ca="1">IF(Table1[[#This Row],[field of work]]="IT",Table1[[#This Row],[income]],0)</f>
        <v>0</v>
      </c>
      <c r="CD244">
        <f ca="1">IF(Table1[[#This Row],[field of work]]="construction",Table1[[#This Row],[income]],0)</f>
        <v>0</v>
      </c>
      <c r="CE244" s="8">
        <f ca="1">IF(Table1[[#This Row],[field of work]]="general work ",Table1[[#This Row],[income]],0)</f>
        <v>0</v>
      </c>
      <c r="CH244" s="7">
        <f t="shared" ca="1" si="92"/>
        <v>1</v>
      </c>
      <c r="CI244" s="8"/>
      <c r="CK244" s="7">
        <f ca="1">IF(Table1[[#This Row],[Net worth of person ($)]]&gt;$CM$3,Table1[[#This Row],[age]],0)</f>
        <v>40</v>
      </c>
      <c r="CL244" s="8"/>
    </row>
    <row r="245" spans="2:90" x14ac:dyDescent="0.3">
      <c r="B245">
        <f t="shared" ca="1" si="78"/>
        <v>2</v>
      </c>
      <c r="C245" t="str">
        <f t="shared" ca="1" si="79"/>
        <v>women</v>
      </c>
      <c r="D245">
        <f t="shared" ca="1" si="80"/>
        <v>42</v>
      </c>
      <c r="E245">
        <f t="shared" ca="1" si="81"/>
        <v>6</v>
      </c>
      <c r="F245" t="str">
        <f t="shared" ca="1" si="82"/>
        <v>agriculture</v>
      </c>
      <c r="G245">
        <f t="shared" ca="1" si="83"/>
        <v>6</v>
      </c>
      <c r="H245" t="str">
        <f t="shared" ca="1" si="84"/>
        <v>Other</v>
      </c>
      <c r="I245">
        <f t="shared" ca="1" si="85"/>
        <v>2</v>
      </c>
      <c r="J245">
        <f t="shared" ca="1" si="77"/>
        <v>2</v>
      </c>
      <c r="K245">
        <f t="shared" ca="1" si="86"/>
        <v>37907</v>
      </c>
      <c r="L245">
        <f t="shared" ca="1" si="87"/>
        <v>1</v>
      </c>
      <c r="M245" t="str">
        <f t="shared" ca="1" si="88"/>
        <v>yukon</v>
      </c>
      <c r="N245">
        <f t="shared" ca="1" si="93"/>
        <v>227442</v>
      </c>
      <c r="O245">
        <f t="shared" ca="1" si="89"/>
        <v>203787.13784665731</v>
      </c>
      <c r="P245">
        <f t="shared" ca="1" si="94"/>
        <v>1886.4906248060356</v>
      </c>
      <c r="Q245">
        <f t="shared" ca="1" si="90"/>
        <v>1696</v>
      </c>
      <c r="R245">
        <f t="shared" ca="1" si="95"/>
        <v>68570.355297639093</v>
      </c>
      <c r="S245">
        <f t="shared" ca="1" si="96"/>
        <v>2733.3148467369174</v>
      </c>
      <c r="T245">
        <f t="shared" ca="1" si="97"/>
        <v>232061.80547154293</v>
      </c>
      <c r="U245">
        <f t="shared" ca="1" si="98"/>
        <v>274053.4931442964</v>
      </c>
      <c r="V245">
        <f t="shared" ca="1" si="99"/>
        <v>-41991.687672753469</v>
      </c>
      <c r="X245" s="3">
        <f ca="1">IF(Table1[[#This Row],[gender]]="men",1,0)</f>
        <v>0</v>
      </c>
      <c r="Y245" s="3">
        <f ca="1">IF(Table1[[#This Row],[gender]]="women",1,0)</f>
        <v>1</v>
      </c>
      <c r="Z245" s="3"/>
      <c r="AA245" s="3"/>
      <c r="AB245" s="3"/>
      <c r="AC245" s="3"/>
      <c r="AD245" s="3"/>
      <c r="AE245" s="3"/>
      <c r="AF245" s="3"/>
      <c r="AG245" s="3"/>
      <c r="AH245" s="3"/>
      <c r="AJ245" s="17"/>
      <c r="AL245" s="7">
        <f ca="1">IF(Table1[[#This Row],[field of work]]="health",1,0)</f>
        <v>0</v>
      </c>
      <c r="AM245">
        <f ca="1">IF(Table1[[#This Row],[field of work]]="general work ",1,0)</f>
        <v>0</v>
      </c>
      <c r="AN245">
        <f ca="1">IF(Table1[[#This Row],[field of work]]="agriculture",1,0)</f>
        <v>1</v>
      </c>
      <c r="AO245">
        <f ca="1">IF(Table1[[#This Row],[field of work]]="teaching",1,0)</f>
        <v>0</v>
      </c>
      <c r="AP245">
        <f ca="1">IF(Table1[[#This Row],[field of work]]="IT",1,0)</f>
        <v>0</v>
      </c>
      <c r="AQ245" s="8">
        <f ca="1">IF(Table1[[#This Row],[field of work]]="construction",1,0)</f>
        <v>0</v>
      </c>
      <c r="AS245" s="7"/>
      <c r="AX245" s="8"/>
      <c r="AZ245" s="7"/>
      <c r="BA245" s="8"/>
      <c r="BB245" s="105">
        <f ca="1">Table1[[#This Row],[Cars Value ]]/Table1[[#This Row],[cars]]</f>
        <v>943.24531240301781</v>
      </c>
      <c r="BC245" s="8"/>
      <c r="BD245" s="7">
        <f ca="1">IF(Table1[Values of debts]&gt;$BE$6,1,0)</f>
        <v>1</v>
      </c>
      <c r="BE245" s="8"/>
      <c r="BF245" s="17"/>
      <c r="BG245" s="20">
        <f ca="1">Table1[[#This Row],[mortage left]]/Table1[[#This Row],[value of house]]</f>
        <v>0.89599606865335912</v>
      </c>
      <c r="BH245">
        <f t="shared" ca="1" si="91"/>
        <v>0</v>
      </c>
      <c r="BI245" s="8"/>
      <c r="BJ245" s="17"/>
      <c r="BL245" s="7">
        <f ca="1">IF(Table1[Area]="Alberta",Table1[income],0)</f>
        <v>0</v>
      </c>
      <c r="BM245">
        <f ca="1">IF(Table1[Area]="Quebec",Table1[income],0)</f>
        <v>0</v>
      </c>
      <c r="BN245">
        <f ca="1">IF(Table1[[#This Row],[Area]]="BC",Table1[[#This Row],[income]],0)</f>
        <v>0</v>
      </c>
      <c r="BO245">
        <f ca="1">IF(Table1[[#This Row],[Area]]="Northwest Ter",Table1[[#This Row],[income]],0)</f>
        <v>0</v>
      </c>
      <c r="BP245">
        <f ca="1">IF(Table1[[#This Row],[Area]]="Newfounland",Table1[[#This Row],[income]],0)</f>
        <v>0</v>
      </c>
      <c r="BQ245">
        <f ca="1">IF(Table1[[#This Row],[Area]]="Manitoba",Table1[[#This Row],[income]],0)</f>
        <v>0</v>
      </c>
      <c r="BR245">
        <f ca="1">IF(Table1[[#This Row],[Area]]="New bruncwick",Table1[[#This Row],[income]],0)</f>
        <v>0</v>
      </c>
      <c r="BS245">
        <f ca="1">IF(Table1[[#This Row],[Area]]="Nunavut",Table1[[#This Row],[income]],0)</f>
        <v>0</v>
      </c>
      <c r="BT245">
        <f ca="1">IF(Table1[[#This Row],[Area]]="Ontario",Table1[[#This Row],[income]],0)</f>
        <v>0</v>
      </c>
      <c r="BU245">
        <f ca="1">IF(Table1[[#This Row],[Area]]="yukon",Table1[[#This Row],[income]],0)</f>
        <v>37907</v>
      </c>
      <c r="BV245">
        <f ca="1">IF(Table1[[#This Row],[Area]]="Prince edward Island",Table1[[#This Row],[income]],0)</f>
        <v>0</v>
      </c>
      <c r="BW245">
        <f ca="1">IF(Table1[[#This Row],[Area]]="Saskatchewan",Table1[[#This Row],[income]],0)</f>
        <v>0</v>
      </c>
      <c r="BX245" s="8">
        <f ca="1">IF(Table1[[#This Row],[Area]]="Nova scotia",Table1[[#This Row],[income]],0)</f>
        <v>0</v>
      </c>
      <c r="BZ245" s="7">
        <f ca="1">IF(Table1[field of work]="health",Table1[income],0)</f>
        <v>0</v>
      </c>
      <c r="CA245">
        <f ca="1">IF(Table1[field of work]="agriculture",Table1[income],0)</f>
        <v>37907</v>
      </c>
      <c r="CB245">
        <f ca="1">IF(Table1[[#This Row],[field of work]]="teaching",Table1[[#This Row],[income]],0)</f>
        <v>0</v>
      </c>
      <c r="CC245">
        <f ca="1">IF(Table1[[#This Row],[field of work]]="IT",Table1[[#This Row],[income]],0)</f>
        <v>0</v>
      </c>
      <c r="CD245">
        <f ca="1">IF(Table1[[#This Row],[field of work]]="construction",Table1[[#This Row],[income]],0)</f>
        <v>0</v>
      </c>
      <c r="CE245" s="8">
        <f ca="1">IF(Table1[[#This Row],[field of work]]="general work ",Table1[[#This Row],[income]],0)</f>
        <v>0</v>
      </c>
      <c r="CH245" s="7">
        <f t="shared" ca="1" si="92"/>
        <v>1</v>
      </c>
      <c r="CI245" s="8"/>
      <c r="CK245" s="7">
        <f ca="1">IF(Table1[[#This Row],[Net worth of person ($)]]&gt;$CM$3,Table1[[#This Row],[age]],0)</f>
        <v>0</v>
      </c>
      <c r="CL245" s="8"/>
    </row>
    <row r="246" spans="2:90" x14ac:dyDescent="0.3">
      <c r="B246">
        <f t="shared" ca="1" si="78"/>
        <v>1</v>
      </c>
      <c r="C246" t="str">
        <f t="shared" ca="1" si="79"/>
        <v>men</v>
      </c>
      <c r="D246">
        <f t="shared" ca="1" si="80"/>
        <v>39</v>
      </c>
      <c r="E246">
        <f t="shared" ca="1" si="81"/>
        <v>4</v>
      </c>
      <c r="F246" t="str">
        <f t="shared" ca="1" si="82"/>
        <v>IT</v>
      </c>
      <c r="G246">
        <f t="shared" ca="1" si="83"/>
        <v>4</v>
      </c>
      <c r="H246" t="str">
        <f t="shared" ca="1" si="84"/>
        <v>technical</v>
      </c>
      <c r="I246">
        <f t="shared" ca="1" si="85"/>
        <v>3</v>
      </c>
      <c r="J246">
        <f t="shared" ca="1" si="77"/>
        <v>2</v>
      </c>
      <c r="K246">
        <f t="shared" ca="1" si="86"/>
        <v>89822</v>
      </c>
      <c r="L246">
        <f t="shared" ca="1" si="87"/>
        <v>5</v>
      </c>
      <c r="M246" t="str">
        <f t="shared" ca="1" si="88"/>
        <v>Nunavut</v>
      </c>
      <c r="N246">
        <f t="shared" ca="1" si="93"/>
        <v>449110</v>
      </c>
      <c r="O246">
        <f t="shared" ca="1" si="89"/>
        <v>388553.82159893535</v>
      </c>
      <c r="P246">
        <f t="shared" ca="1" si="94"/>
        <v>81835.414946296689</v>
      </c>
      <c r="Q246">
        <f t="shared" ca="1" si="90"/>
        <v>1301</v>
      </c>
      <c r="R246">
        <f t="shared" ca="1" si="95"/>
        <v>80007.899074444402</v>
      </c>
      <c r="S246">
        <f t="shared" ca="1" si="96"/>
        <v>40443.252350615461</v>
      </c>
      <c r="T246">
        <f t="shared" ca="1" si="97"/>
        <v>571388.66729691217</v>
      </c>
      <c r="U246">
        <f t="shared" ca="1" si="98"/>
        <v>469862.72067337972</v>
      </c>
      <c r="V246">
        <f t="shared" ca="1" si="99"/>
        <v>101525.94662353245</v>
      </c>
      <c r="X246" s="3">
        <f ca="1">IF(Table1[[#This Row],[gender]]="men",1,0)</f>
        <v>1</v>
      </c>
      <c r="Y246" s="3">
        <f ca="1">IF(Table1[[#This Row],[gender]]="women",1,0)</f>
        <v>0</v>
      </c>
      <c r="Z246" s="3"/>
      <c r="AA246" s="3"/>
      <c r="AB246" s="3"/>
      <c r="AC246" s="3"/>
      <c r="AD246" s="3"/>
      <c r="AE246" s="3"/>
      <c r="AF246" s="3"/>
      <c r="AG246" s="3"/>
      <c r="AH246" s="3"/>
      <c r="AJ246" s="17"/>
      <c r="AL246" s="7">
        <f ca="1">IF(Table1[[#This Row],[field of work]]="health",1,0)</f>
        <v>0</v>
      </c>
      <c r="AM246">
        <f ca="1">IF(Table1[[#This Row],[field of work]]="general work ",1,0)</f>
        <v>0</v>
      </c>
      <c r="AN246">
        <f ca="1">IF(Table1[[#This Row],[field of work]]="agriculture",1,0)</f>
        <v>0</v>
      </c>
      <c r="AO246">
        <f ca="1">IF(Table1[[#This Row],[field of work]]="teaching",1,0)</f>
        <v>0</v>
      </c>
      <c r="AP246">
        <f ca="1">IF(Table1[[#This Row],[field of work]]="IT",1,0)</f>
        <v>1</v>
      </c>
      <c r="AQ246" s="8">
        <f ca="1">IF(Table1[[#This Row],[field of work]]="construction",1,0)</f>
        <v>0</v>
      </c>
      <c r="AS246" s="7"/>
      <c r="AX246" s="8"/>
      <c r="AZ246" s="7"/>
      <c r="BA246" s="8"/>
      <c r="BB246" s="105">
        <f ca="1">Table1[[#This Row],[Cars Value ]]/Table1[[#This Row],[cars]]</f>
        <v>40917.707473148344</v>
      </c>
      <c r="BC246" s="8"/>
      <c r="BD246" s="7">
        <f ca="1">IF(Table1[Values of debts]&gt;$BE$6,1,0)</f>
        <v>1</v>
      </c>
      <c r="BE246" s="8"/>
      <c r="BF246" s="17"/>
      <c r="BG246" s="20">
        <f ca="1">Table1[[#This Row],[mortage left]]/Table1[[#This Row],[value of house]]</f>
        <v>0.86516403909718187</v>
      </c>
      <c r="BH246">
        <f t="shared" ca="1" si="91"/>
        <v>0</v>
      </c>
      <c r="BI246" s="8"/>
      <c r="BJ246" s="17"/>
      <c r="BL246" s="7">
        <f ca="1">IF(Table1[Area]="Alberta",Table1[income],0)</f>
        <v>0</v>
      </c>
      <c r="BM246">
        <f ca="1">IF(Table1[Area]="Quebec",Table1[income],0)</f>
        <v>0</v>
      </c>
      <c r="BN246">
        <f ca="1">IF(Table1[[#This Row],[Area]]="BC",Table1[[#This Row],[income]],0)</f>
        <v>0</v>
      </c>
      <c r="BO246">
        <f ca="1">IF(Table1[[#This Row],[Area]]="Northwest Ter",Table1[[#This Row],[income]],0)</f>
        <v>0</v>
      </c>
      <c r="BP246">
        <f ca="1">IF(Table1[[#This Row],[Area]]="Newfounland",Table1[[#This Row],[income]],0)</f>
        <v>0</v>
      </c>
      <c r="BQ246">
        <f ca="1">IF(Table1[[#This Row],[Area]]="Manitoba",Table1[[#This Row],[income]],0)</f>
        <v>0</v>
      </c>
      <c r="BR246">
        <f ca="1">IF(Table1[[#This Row],[Area]]="New bruncwick",Table1[[#This Row],[income]],0)</f>
        <v>0</v>
      </c>
      <c r="BS246">
        <f ca="1">IF(Table1[[#This Row],[Area]]="Nunavut",Table1[[#This Row],[income]],0)</f>
        <v>89822</v>
      </c>
      <c r="BT246">
        <f ca="1">IF(Table1[[#This Row],[Area]]="Ontario",Table1[[#This Row],[income]],0)</f>
        <v>0</v>
      </c>
      <c r="BU246">
        <f ca="1">IF(Table1[[#This Row],[Area]]="yukon",Table1[[#This Row],[income]],0)</f>
        <v>0</v>
      </c>
      <c r="BV246">
        <f ca="1">IF(Table1[[#This Row],[Area]]="Prince edward Island",Table1[[#This Row],[income]],0)</f>
        <v>0</v>
      </c>
      <c r="BW246">
        <f ca="1">IF(Table1[[#This Row],[Area]]="Saskatchewan",Table1[[#This Row],[income]],0)</f>
        <v>0</v>
      </c>
      <c r="BX246" s="8">
        <f ca="1">IF(Table1[[#This Row],[Area]]="Nova scotia",Table1[[#This Row],[income]],0)</f>
        <v>0</v>
      </c>
      <c r="BZ246" s="7">
        <f ca="1">IF(Table1[field of work]="health",Table1[income],0)</f>
        <v>0</v>
      </c>
      <c r="CA246">
        <f ca="1">IF(Table1[field of work]="agriculture",Table1[income],0)</f>
        <v>0</v>
      </c>
      <c r="CB246">
        <f ca="1">IF(Table1[[#This Row],[field of work]]="teaching",Table1[[#This Row],[income]],0)</f>
        <v>0</v>
      </c>
      <c r="CC246">
        <f ca="1">IF(Table1[[#This Row],[field of work]]="IT",Table1[[#This Row],[income]],0)</f>
        <v>89822</v>
      </c>
      <c r="CD246">
        <f ca="1">IF(Table1[[#This Row],[field of work]]="construction",Table1[[#This Row],[income]],0)</f>
        <v>0</v>
      </c>
      <c r="CE246" s="8">
        <f ca="1">IF(Table1[[#This Row],[field of work]]="general work ",Table1[[#This Row],[income]],0)</f>
        <v>0</v>
      </c>
      <c r="CH246" s="7">
        <f t="shared" ca="1" si="92"/>
        <v>1</v>
      </c>
      <c r="CI246" s="8"/>
      <c r="CK246" s="7">
        <f ca="1">IF(Table1[[#This Row],[Net worth of person ($)]]&gt;$CM$3,Table1[[#This Row],[age]],0)</f>
        <v>39</v>
      </c>
      <c r="CL246" s="8"/>
    </row>
    <row r="247" spans="2:90" x14ac:dyDescent="0.3">
      <c r="B247">
        <f t="shared" ca="1" si="78"/>
        <v>2</v>
      </c>
      <c r="C247" t="str">
        <f t="shared" ca="1" si="79"/>
        <v>women</v>
      </c>
      <c r="D247">
        <f t="shared" ca="1" si="80"/>
        <v>28</v>
      </c>
      <c r="E247">
        <f t="shared" ca="1" si="81"/>
        <v>6</v>
      </c>
      <c r="F247" t="str">
        <f t="shared" ca="1" si="82"/>
        <v>agriculture</v>
      </c>
      <c r="G247">
        <f t="shared" ca="1" si="83"/>
        <v>6</v>
      </c>
      <c r="H247" t="str">
        <f t="shared" ca="1" si="84"/>
        <v>Other</v>
      </c>
      <c r="I247">
        <f t="shared" ca="1" si="85"/>
        <v>4</v>
      </c>
      <c r="J247">
        <f t="shared" ca="1" si="77"/>
        <v>1</v>
      </c>
      <c r="K247">
        <f t="shared" ca="1" si="86"/>
        <v>88732</v>
      </c>
      <c r="L247">
        <f t="shared" ca="1" si="87"/>
        <v>8</v>
      </c>
      <c r="M247" t="str">
        <f t="shared" ca="1" si="88"/>
        <v>Manitoba</v>
      </c>
      <c r="N247">
        <f t="shared" ca="1" si="93"/>
        <v>354928</v>
      </c>
      <c r="O247">
        <f t="shared" ca="1" si="89"/>
        <v>90322.63855886992</v>
      </c>
      <c r="P247">
        <f t="shared" ca="1" si="94"/>
        <v>32659.541600138622</v>
      </c>
      <c r="Q247">
        <f t="shared" ca="1" si="90"/>
        <v>21430</v>
      </c>
      <c r="R247">
        <f t="shared" ca="1" si="95"/>
        <v>80194.223161236325</v>
      </c>
      <c r="S247">
        <f t="shared" ca="1" si="96"/>
        <v>69834.960006343084</v>
      </c>
      <c r="T247">
        <f t="shared" ca="1" si="97"/>
        <v>457422.50160648173</v>
      </c>
      <c r="U247">
        <f t="shared" ca="1" si="98"/>
        <v>191946.86172010624</v>
      </c>
      <c r="V247">
        <f t="shared" ca="1" si="99"/>
        <v>265475.63988637552</v>
      </c>
      <c r="X247" s="3">
        <f ca="1">IF(Table1[[#This Row],[gender]]="men",1,0)</f>
        <v>0</v>
      </c>
      <c r="Y247" s="3">
        <f ca="1">IF(Table1[[#This Row],[gender]]="women",1,0)</f>
        <v>1</v>
      </c>
      <c r="Z247" s="3"/>
      <c r="AA247" s="3"/>
      <c r="AB247" s="3"/>
      <c r="AC247" s="3"/>
      <c r="AD247" s="3"/>
      <c r="AE247" s="3"/>
      <c r="AF247" s="3"/>
      <c r="AG247" s="3"/>
      <c r="AH247" s="3"/>
      <c r="AJ247" s="17"/>
      <c r="AL247" s="7">
        <f ca="1">IF(Table1[[#This Row],[field of work]]="health",1,0)</f>
        <v>0</v>
      </c>
      <c r="AM247">
        <f ca="1">IF(Table1[[#This Row],[field of work]]="general work ",1,0)</f>
        <v>0</v>
      </c>
      <c r="AN247">
        <f ca="1">IF(Table1[[#This Row],[field of work]]="agriculture",1,0)</f>
        <v>1</v>
      </c>
      <c r="AO247">
        <f ca="1">IF(Table1[[#This Row],[field of work]]="teaching",1,0)</f>
        <v>0</v>
      </c>
      <c r="AP247">
        <f ca="1">IF(Table1[[#This Row],[field of work]]="IT",1,0)</f>
        <v>0</v>
      </c>
      <c r="AQ247" s="8">
        <f ca="1">IF(Table1[[#This Row],[field of work]]="construction",1,0)</f>
        <v>0</v>
      </c>
      <c r="AS247" s="7"/>
      <c r="AX247" s="8"/>
      <c r="AZ247" s="7"/>
      <c r="BA247" s="8"/>
      <c r="BB247" s="105">
        <f ca="1">Table1[[#This Row],[Cars Value ]]/Table1[[#This Row],[cars]]</f>
        <v>32659.541600138622</v>
      </c>
      <c r="BC247" s="8"/>
      <c r="BD247" s="7">
        <f ca="1">IF(Table1[Values of debts]&gt;$BE$6,1,0)</f>
        <v>1</v>
      </c>
      <c r="BE247" s="8"/>
      <c r="BF247" s="17"/>
      <c r="BG247" s="20">
        <f ca="1">Table1[[#This Row],[mortage left]]/Table1[[#This Row],[value of house]]</f>
        <v>0.25448158093717577</v>
      </c>
      <c r="BH247">
        <f t="shared" ca="1" si="91"/>
        <v>1</v>
      </c>
      <c r="BI247" s="8"/>
      <c r="BJ247" s="17"/>
      <c r="BL247" s="7">
        <f ca="1">IF(Table1[Area]="Alberta",Table1[income],0)</f>
        <v>0</v>
      </c>
      <c r="BM247">
        <f ca="1">IF(Table1[Area]="Quebec",Table1[income],0)</f>
        <v>0</v>
      </c>
      <c r="BN247">
        <f ca="1">IF(Table1[[#This Row],[Area]]="BC",Table1[[#This Row],[income]],0)</f>
        <v>0</v>
      </c>
      <c r="BO247">
        <f ca="1">IF(Table1[[#This Row],[Area]]="Northwest Ter",Table1[[#This Row],[income]],0)</f>
        <v>0</v>
      </c>
      <c r="BP247">
        <f ca="1">IF(Table1[[#This Row],[Area]]="Newfounland",Table1[[#This Row],[income]],0)</f>
        <v>0</v>
      </c>
      <c r="BQ247">
        <f ca="1">IF(Table1[[#This Row],[Area]]="Manitoba",Table1[[#This Row],[income]],0)</f>
        <v>88732</v>
      </c>
      <c r="BR247">
        <f ca="1">IF(Table1[[#This Row],[Area]]="New bruncwick",Table1[[#This Row],[income]],0)</f>
        <v>0</v>
      </c>
      <c r="BS247">
        <f ca="1">IF(Table1[[#This Row],[Area]]="Nunavut",Table1[[#This Row],[income]],0)</f>
        <v>0</v>
      </c>
      <c r="BT247">
        <f ca="1">IF(Table1[[#This Row],[Area]]="Ontario",Table1[[#This Row],[income]],0)</f>
        <v>0</v>
      </c>
      <c r="BU247">
        <f ca="1">IF(Table1[[#This Row],[Area]]="yukon",Table1[[#This Row],[income]],0)</f>
        <v>0</v>
      </c>
      <c r="BV247">
        <f ca="1">IF(Table1[[#This Row],[Area]]="Prince edward Island",Table1[[#This Row],[income]],0)</f>
        <v>0</v>
      </c>
      <c r="BW247">
        <f ca="1">IF(Table1[[#This Row],[Area]]="Saskatchewan",Table1[[#This Row],[income]],0)</f>
        <v>0</v>
      </c>
      <c r="BX247" s="8">
        <f ca="1">IF(Table1[[#This Row],[Area]]="Nova scotia",Table1[[#This Row],[income]],0)</f>
        <v>0</v>
      </c>
      <c r="BZ247" s="7">
        <f ca="1">IF(Table1[field of work]="health",Table1[income],0)</f>
        <v>0</v>
      </c>
      <c r="CA247">
        <f ca="1">IF(Table1[field of work]="agriculture",Table1[income],0)</f>
        <v>88732</v>
      </c>
      <c r="CB247">
        <f ca="1">IF(Table1[[#This Row],[field of work]]="teaching",Table1[[#This Row],[income]],0)</f>
        <v>0</v>
      </c>
      <c r="CC247">
        <f ca="1">IF(Table1[[#This Row],[field of work]]="IT",Table1[[#This Row],[income]],0)</f>
        <v>0</v>
      </c>
      <c r="CD247">
        <f ca="1">IF(Table1[[#This Row],[field of work]]="construction",Table1[[#This Row],[income]],0)</f>
        <v>0</v>
      </c>
      <c r="CE247" s="8">
        <f ca="1">IF(Table1[[#This Row],[field of work]]="general work ",Table1[[#This Row],[income]],0)</f>
        <v>0</v>
      </c>
      <c r="CH247" s="7">
        <f t="shared" ca="1" si="92"/>
        <v>1</v>
      </c>
      <c r="CI247" s="8"/>
      <c r="CK247" s="7">
        <f ca="1">IF(Table1[[#This Row],[Net worth of person ($)]]&gt;$CM$3,Table1[[#This Row],[age]],0)</f>
        <v>28</v>
      </c>
      <c r="CL247" s="8"/>
    </row>
    <row r="248" spans="2:90" x14ac:dyDescent="0.3">
      <c r="B248">
        <f t="shared" ca="1" si="78"/>
        <v>2</v>
      </c>
      <c r="C248" t="str">
        <f t="shared" ca="1" si="79"/>
        <v>women</v>
      </c>
      <c r="D248">
        <f t="shared" ca="1" si="80"/>
        <v>38</v>
      </c>
      <c r="E248">
        <f t="shared" ca="1" si="81"/>
        <v>3</v>
      </c>
      <c r="F248" t="str">
        <f t="shared" ca="1" si="82"/>
        <v>teaching</v>
      </c>
      <c r="G248">
        <f t="shared" ca="1" si="83"/>
        <v>6</v>
      </c>
      <c r="H248" t="str">
        <f t="shared" ca="1" si="84"/>
        <v>Other</v>
      </c>
      <c r="I248">
        <f t="shared" ca="1" si="85"/>
        <v>2</v>
      </c>
      <c r="J248">
        <f t="shared" ca="1" si="77"/>
        <v>2</v>
      </c>
      <c r="K248">
        <f t="shared" ca="1" si="86"/>
        <v>46609</v>
      </c>
      <c r="L248">
        <f t="shared" ca="1" si="87"/>
        <v>9</v>
      </c>
      <c r="M248" t="str">
        <f t="shared" ca="1" si="88"/>
        <v>Ontario</v>
      </c>
      <c r="N248">
        <f t="shared" ca="1" si="93"/>
        <v>233045</v>
      </c>
      <c r="O248">
        <f t="shared" ca="1" si="89"/>
        <v>99388.600350790541</v>
      </c>
      <c r="P248">
        <f t="shared" ca="1" si="94"/>
        <v>76939.04625120142</v>
      </c>
      <c r="Q248">
        <f t="shared" ca="1" si="90"/>
        <v>62707</v>
      </c>
      <c r="R248">
        <f t="shared" ca="1" si="95"/>
        <v>35330.598564478263</v>
      </c>
      <c r="S248">
        <f t="shared" ca="1" si="96"/>
        <v>33168.638065977815</v>
      </c>
      <c r="T248">
        <f t="shared" ca="1" si="97"/>
        <v>343152.68431717926</v>
      </c>
      <c r="U248">
        <f t="shared" ca="1" si="98"/>
        <v>197426.19891526882</v>
      </c>
      <c r="V248">
        <f t="shared" ca="1" si="99"/>
        <v>145726.48540191044</v>
      </c>
      <c r="X248" s="3">
        <f ca="1">IF(Table1[[#This Row],[gender]]="men",1,0)</f>
        <v>0</v>
      </c>
      <c r="Y248" s="3">
        <f ca="1">IF(Table1[[#This Row],[gender]]="women",1,0)</f>
        <v>1</v>
      </c>
      <c r="Z248" s="3"/>
      <c r="AA248" s="3"/>
      <c r="AB248" s="3"/>
      <c r="AC248" s="3"/>
      <c r="AD248" s="3"/>
      <c r="AE248" s="3"/>
      <c r="AF248" s="3"/>
      <c r="AG248" s="3"/>
      <c r="AH248" s="3"/>
      <c r="AJ248" s="17"/>
      <c r="AL248" s="7">
        <f ca="1">IF(Table1[[#This Row],[field of work]]="health",1,0)</f>
        <v>0</v>
      </c>
      <c r="AM248">
        <f ca="1">IF(Table1[[#This Row],[field of work]]="general work ",1,0)</f>
        <v>0</v>
      </c>
      <c r="AN248">
        <f ca="1">IF(Table1[[#This Row],[field of work]]="agriculture",1,0)</f>
        <v>0</v>
      </c>
      <c r="AO248">
        <f ca="1">IF(Table1[[#This Row],[field of work]]="teaching",1,0)</f>
        <v>1</v>
      </c>
      <c r="AP248">
        <f ca="1">IF(Table1[[#This Row],[field of work]]="IT",1,0)</f>
        <v>0</v>
      </c>
      <c r="AQ248" s="8">
        <f ca="1">IF(Table1[[#This Row],[field of work]]="construction",1,0)</f>
        <v>0</v>
      </c>
      <c r="AS248" s="7"/>
      <c r="AX248" s="8"/>
      <c r="AZ248" s="7"/>
      <c r="BA248" s="8"/>
      <c r="BB248" s="105">
        <f ca="1">Table1[[#This Row],[Cars Value ]]/Table1[[#This Row],[cars]]</f>
        <v>38469.52312560071</v>
      </c>
      <c r="BC248" s="8"/>
      <c r="BD248" s="7">
        <f ca="1">IF(Table1[Values of debts]&gt;$BE$6,1,0)</f>
        <v>1</v>
      </c>
      <c r="BE248" s="8"/>
      <c r="BF248" s="17"/>
      <c r="BG248" s="20">
        <f ca="1">Table1[[#This Row],[mortage left]]/Table1[[#This Row],[value of house]]</f>
        <v>0.42647814950241603</v>
      </c>
      <c r="BH248">
        <f t="shared" ca="1" si="91"/>
        <v>1</v>
      </c>
      <c r="BI248" s="8"/>
      <c r="BJ248" s="17"/>
      <c r="BL248" s="7">
        <f ca="1">IF(Table1[Area]="Alberta",Table1[income],0)</f>
        <v>0</v>
      </c>
      <c r="BM248">
        <f ca="1">IF(Table1[Area]="Quebec",Table1[income],0)</f>
        <v>0</v>
      </c>
      <c r="BN248">
        <f ca="1">IF(Table1[[#This Row],[Area]]="BC",Table1[[#This Row],[income]],0)</f>
        <v>0</v>
      </c>
      <c r="BO248">
        <f ca="1">IF(Table1[[#This Row],[Area]]="Northwest Ter",Table1[[#This Row],[income]],0)</f>
        <v>0</v>
      </c>
      <c r="BP248">
        <f ca="1">IF(Table1[[#This Row],[Area]]="Newfounland",Table1[[#This Row],[income]],0)</f>
        <v>0</v>
      </c>
      <c r="BQ248">
        <f ca="1">IF(Table1[[#This Row],[Area]]="Manitoba",Table1[[#This Row],[income]],0)</f>
        <v>0</v>
      </c>
      <c r="BR248">
        <f ca="1">IF(Table1[[#This Row],[Area]]="New bruncwick",Table1[[#This Row],[income]],0)</f>
        <v>0</v>
      </c>
      <c r="BS248">
        <f ca="1">IF(Table1[[#This Row],[Area]]="Nunavut",Table1[[#This Row],[income]],0)</f>
        <v>0</v>
      </c>
      <c r="BT248">
        <f ca="1">IF(Table1[[#This Row],[Area]]="Ontario",Table1[[#This Row],[income]],0)</f>
        <v>46609</v>
      </c>
      <c r="BU248">
        <f ca="1">IF(Table1[[#This Row],[Area]]="yukon",Table1[[#This Row],[income]],0)</f>
        <v>0</v>
      </c>
      <c r="BV248">
        <f ca="1">IF(Table1[[#This Row],[Area]]="Prince edward Island",Table1[[#This Row],[income]],0)</f>
        <v>0</v>
      </c>
      <c r="BW248">
        <f ca="1">IF(Table1[[#This Row],[Area]]="Saskatchewan",Table1[[#This Row],[income]],0)</f>
        <v>0</v>
      </c>
      <c r="BX248" s="8">
        <f ca="1">IF(Table1[[#This Row],[Area]]="Nova scotia",Table1[[#This Row],[income]],0)</f>
        <v>0</v>
      </c>
      <c r="BZ248" s="7">
        <f ca="1">IF(Table1[field of work]="health",Table1[income],0)</f>
        <v>0</v>
      </c>
      <c r="CA248">
        <f ca="1">IF(Table1[field of work]="agriculture",Table1[income],0)</f>
        <v>0</v>
      </c>
      <c r="CB248">
        <f ca="1">IF(Table1[[#This Row],[field of work]]="teaching",Table1[[#This Row],[income]],0)</f>
        <v>46609</v>
      </c>
      <c r="CC248">
        <f ca="1">IF(Table1[[#This Row],[field of work]]="IT",Table1[[#This Row],[income]],0)</f>
        <v>0</v>
      </c>
      <c r="CD248">
        <f ca="1">IF(Table1[[#This Row],[field of work]]="construction",Table1[[#This Row],[income]],0)</f>
        <v>0</v>
      </c>
      <c r="CE248" s="8">
        <f ca="1">IF(Table1[[#This Row],[field of work]]="general work ",Table1[[#This Row],[income]],0)</f>
        <v>0</v>
      </c>
      <c r="CH248" s="7">
        <f t="shared" ca="1" si="92"/>
        <v>1</v>
      </c>
      <c r="CI248" s="8"/>
      <c r="CK248" s="7">
        <f ca="1">IF(Table1[[#This Row],[Net worth of person ($)]]&gt;$CM$3,Table1[[#This Row],[age]],0)</f>
        <v>38</v>
      </c>
      <c r="CL248" s="8"/>
    </row>
    <row r="249" spans="2:90" x14ac:dyDescent="0.3">
      <c r="B249">
        <f t="shared" ca="1" si="78"/>
        <v>1</v>
      </c>
      <c r="C249" t="str">
        <f t="shared" ca="1" si="79"/>
        <v>men</v>
      </c>
      <c r="D249">
        <f t="shared" ca="1" si="80"/>
        <v>37</v>
      </c>
      <c r="E249">
        <f t="shared" ca="1" si="81"/>
        <v>6</v>
      </c>
      <c r="F249" t="str">
        <f t="shared" ca="1" si="82"/>
        <v>agriculture</v>
      </c>
      <c r="G249">
        <f t="shared" ca="1" si="83"/>
        <v>1</v>
      </c>
      <c r="H249" t="str">
        <f t="shared" ca="1" si="84"/>
        <v>highschool</v>
      </c>
      <c r="I249">
        <f t="shared" ca="1" si="85"/>
        <v>3</v>
      </c>
      <c r="J249">
        <f t="shared" ca="1" si="77"/>
        <v>2</v>
      </c>
      <c r="K249">
        <f t="shared" ca="1" si="86"/>
        <v>71494</v>
      </c>
      <c r="L249">
        <f t="shared" ca="1" si="87"/>
        <v>9</v>
      </c>
      <c r="M249" t="str">
        <f t="shared" ca="1" si="88"/>
        <v>Ontario</v>
      </c>
      <c r="N249">
        <f t="shared" ca="1" si="93"/>
        <v>214482</v>
      </c>
      <c r="O249">
        <f t="shared" ca="1" si="89"/>
        <v>165654.32479749783</v>
      </c>
      <c r="P249">
        <f t="shared" ca="1" si="94"/>
        <v>108281.77886030344</v>
      </c>
      <c r="Q249">
        <f t="shared" ca="1" si="90"/>
        <v>68226</v>
      </c>
      <c r="R249">
        <f t="shared" ca="1" si="95"/>
        <v>62073.398962511339</v>
      </c>
      <c r="S249">
        <f t="shared" ca="1" si="96"/>
        <v>95005.840126832831</v>
      </c>
      <c r="T249">
        <f t="shared" ca="1" si="97"/>
        <v>417769.61898713629</v>
      </c>
      <c r="U249">
        <f t="shared" ca="1" si="98"/>
        <v>295953.72376000916</v>
      </c>
      <c r="V249">
        <f t="shared" ca="1" si="99"/>
        <v>121815.89522712713</v>
      </c>
      <c r="X249" s="3">
        <f ca="1">IF(Table1[[#This Row],[gender]]="men",1,0)</f>
        <v>1</v>
      </c>
      <c r="Y249" s="3">
        <f ca="1">IF(Table1[[#This Row],[gender]]="women",1,0)</f>
        <v>0</v>
      </c>
      <c r="Z249" s="3"/>
      <c r="AA249" s="3"/>
      <c r="AB249" s="3"/>
      <c r="AC249" s="3"/>
      <c r="AD249" s="3"/>
      <c r="AE249" s="3"/>
      <c r="AF249" s="3"/>
      <c r="AG249" s="3"/>
      <c r="AH249" s="3"/>
      <c r="AJ249" s="17"/>
      <c r="AL249" s="7">
        <f ca="1">IF(Table1[[#This Row],[field of work]]="health",1,0)</f>
        <v>0</v>
      </c>
      <c r="AM249">
        <f ca="1">IF(Table1[[#This Row],[field of work]]="general work ",1,0)</f>
        <v>0</v>
      </c>
      <c r="AN249">
        <f ca="1">IF(Table1[[#This Row],[field of work]]="agriculture",1,0)</f>
        <v>1</v>
      </c>
      <c r="AO249">
        <f ca="1">IF(Table1[[#This Row],[field of work]]="teaching",1,0)</f>
        <v>0</v>
      </c>
      <c r="AP249">
        <f ca="1">IF(Table1[[#This Row],[field of work]]="IT",1,0)</f>
        <v>0</v>
      </c>
      <c r="AQ249" s="8">
        <f ca="1">IF(Table1[[#This Row],[field of work]]="construction",1,0)</f>
        <v>0</v>
      </c>
      <c r="AS249" s="7"/>
      <c r="AX249" s="8"/>
      <c r="AZ249" s="7"/>
      <c r="BA249" s="8"/>
      <c r="BB249" s="105">
        <f ca="1">Table1[[#This Row],[Cars Value ]]/Table1[[#This Row],[cars]]</f>
        <v>54140.889430151721</v>
      </c>
      <c r="BC249" s="8"/>
      <c r="BD249" s="7">
        <f ca="1">IF(Table1[Values of debts]&gt;$BE$6,1,0)</f>
        <v>1</v>
      </c>
      <c r="BE249" s="8"/>
      <c r="BF249" s="17"/>
      <c r="BG249" s="20">
        <f ca="1">Table1[[#This Row],[mortage left]]/Table1[[#This Row],[value of house]]</f>
        <v>0.77234604674284013</v>
      </c>
      <c r="BH249">
        <f t="shared" ca="1" si="91"/>
        <v>0</v>
      </c>
      <c r="BI249" s="8"/>
      <c r="BJ249" s="17"/>
      <c r="BL249" s="7">
        <f ca="1">IF(Table1[Area]="Alberta",Table1[income],0)</f>
        <v>0</v>
      </c>
      <c r="BM249">
        <f ca="1">IF(Table1[Area]="Quebec",Table1[income],0)</f>
        <v>0</v>
      </c>
      <c r="BN249">
        <f ca="1">IF(Table1[[#This Row],[Area]]="BC",Table1[[#This Row],[income]],0)</f>
        <v>0</v>
      </c>
      <c r="BO249">
        <f ca="1">IF(Table1[[#This Row],[Area]]="Northwest Ter",Table1[[#This Row],[income]],0)</f>
        <v>0</v>
      </c>
      <c r="BP249">
        <f ca="1">IF(Table1[[#This Row],[Area]]="Newfounland",Table1[[#This Row],[income]],0)</f>
        <v>0</v>
      </c>
      <c r="BQ249">
        <f ca="1">IF(Table1[[#This Row],[Area]]="Manitoba",Table1[[#This Row],[income]],0)</f>
        <v>0</v>
      </c>
      <c r="BR249">
        <f ca="1">IF(Table1[[#This Row],[Area]]="New bruncwick",Table1[[#This Row],[income]],0)</f>
        <v>0</v>
      </c>
      <c r="BS249">
        <f ca="1">IF(Table1[[#This Row],[Area]]="Nunavut",Table1[[#This Row],[income]],0)</f>
        <v>0</v>
      </c>
      <c r="BT249">
        <f ca="1">IF(Table1[[#This Row],[Area]]="Ontario",Table1[[#This Row],[income]],0)</f>
        <v>71494</v>
      </c>
      <c r="BU249">
        <f ca="1">IF(Table1[[#This Row],[Area]]="yukon",Table1[[#This Row],[income]],0)</f>
        <v>0</v>
      </c>
      <c r="BV249">
        <f ca="1">IF(Table1[[#This Row],[Area]]="Prince edward Island",Table1[[#This Row],[income]],0)</f>
        <v>0</v>
      </c>
      <c r="BW249">
        <f ca="1">IF(Table1[[#This Row],[Area]]="Saskatchewan",Table1[[#This Row],[income]],0)</f>
        <v>0</v>
      </c>
      <c r="BX249" s="8">
        <f ca="1">IF(Table1[[#This Row],[Area]]="Nova scotia",Table1[[#This Row],[income]],0)</f>
        <v>0</v>
      </c>
      <c r="BZ249" s="7">
        <f ca="1">IF(Table1[field of work]="health",Table1[income],0)</f>
        <v>0</v>
      </c>
      <c r="CA249">
        <f ca="1">IF(Table1[field of work]="agriculture",Table1[income],0)</f>
        <v>71494</v>
      </c>
      <c r="CB249">
        <f ca="1">IF(Table1[[#This Row],[field of work]]="teaching",Table1[[#This Row],[income]],0)</f>
        <v>0</v>
      </c>
      <c r="CC249">
        <f ca="1">IF(Table1[[#This Row],[field of work]]="IT",Table1[[#This Row],[income]],0)</f>
        <v>0</v>
      </c>
      <c r="CD249">
        <f ca="1">IF(Table1[[#This Row],[field of work]]="construction",Table1[[#This Row],[income]],0)</f>
        <v>0</v>
      </c>
      <c r="CE249" s="8">
        <f ca="1">IF(Table1[[#This Row],[field of work]]="general work ",Table1[[#This Row],[income]],0)</f>
        <v>0</v>
      </c>
      <c r="CH249" s="7">
        <f t="shared" ca="1" si="92"/>
        <v>1</v>
      </c>
      <c r="CI249" s="8"/>
      <c r="CK249" s="7">
        <f ca="1">IF(Table1[[#This Row],[Net worth of person ($)]]&gt;$CM$3,Table1[[#This Row],[age]],0)</f>
        <v>37</v>
      </c>
      <c r="CL249" s="8"/>
    </row>
    <row r="250" spans="2:90" x14ac:dyDescent="0.3">
      <c r="B250">
        <f t="shared" ca="1" si="78"/>
        <v>1</v>
      </c>
      <c r="C250" t="str">
        <f t="shared" ca="1" si="79"/>
        <v>men</v>
      </c>
      <c r="D250">
        <f t="shared" ca="1" si="80"/>
        <v>29</v>
      </c>
      <c r="E250">
        <f t="shared" ca="1" si="81"/>
        <v>3</v>
      </c>
      <c r="F250" t="str">
        <f t="shared" ca="1" si="82"/>
        <v>teaching</v>
      </c>
      <c r="G250">
        <f t="shared" ca="1" si="83"/>
        <v>2</v>
      </c>
      <c r="H250" t="str">
        <f t="shared" ca="1" si="84"/>
        <v>college</v>
      </c>
      <c r="I250">
        <f t="shared" ca="1" si="85"/>
        <v>2</v>
      </c>
      <c r="J250">
        <f t="shared" ca="1" si="77"/>
        <v>2</v>
      </c>
      <c r="K250">
        <f t="shared" ca="1" si="86"/>
        <v>88793</v>
      </c>
      <c r="L250">
        <f t="shared" ca="1" si="87"/>
        <v>12</v>
      </c>
      <c r="M250" t="str">
        <f t="shared" ca="1" si="88"/>
        <v>New bruncwick</v>
      </c>
      <c r="N250">
        <f t="shared" ca="1" si="93"/>
        <v>532758</v>
      </c>
      <c r="O250">
        <f t="shared" ca="1" si="89"/>
        <v>347202.13869635598</v>
      </c>
      <c r="P250">
        <f t="shared" ca="1" si="94"/>
        <v>91997.271352084004</v>
      </c>
      <c r="Q250">
        <f t="shared" ca="1" si="90"/>
        <v>55021</v>
      </c>
      <c r="R250">
        <f t="shared" ca="1" si="95"/>
        <v>124324.53986011278</v>
      </c>
      <c r="S250">
        <f t="shared" ca="1" si="96"/>
        <v>121895.72661055993</v>
      </c>
      <c r="T250">
        <f t="shared" ca="1" si="97"/>
        <v>746650.99796264397</v>
      </c>
      <c r="U250">
        <f t="shared" ca="1" si="98"/>
        <v>526547.6785564688</v>
      </c>
      <c r="V250">
        <f t="shared" ca="1" si="99"/>
        <v>220103.31940617517</v>
      </c>
      <c r="X250" s="3">
        <f ca="1">IF(Table1[[#This Row],[gender]]="men",1,0)</f>
        <v>1</v>
      </c>
      <c r="Y250" s="3">
        <f ca="1">IF(Table1[[#This Row],[gender]]="women",1,0)</f>
        <v>0</v>
      </c>
      <c r="Z250" s="3"/>
      <c r="AA250" s="3"/>
      <c r="AB250" s="3"/>
      <c r="AC250" s="3"/>
      <c r="AD250" s="3"/>
      <c r="AE250" s="3"/>
      <c r="AF250" s="3"/>
      <c r="AG250" s="3"/>
      <c r="AH250" s="3"/>
      <c r="AJ250" s="17"/>
      <c r="AL250" s="7">
        <f ca="1">IF(Table1[[#This Row],[field of work]]="health",1,0)</f>
        <v>0</v>
      </c>
      <c r="AM250">
        <f ca="1">IF(Table1[[#This Row],[field of work]]="general work ",1,0)</f>
        <v>0</v>
      </c>
      <c r="AN250">
        <f ca="1">IF(Table1[[#This Row],[field of work]]="agriculture",1,0)</f>
        <v>0</v>
      </c>
      <c r="AO250">
        <f ca="1">IF(Table1[[#This Row],[field of work]]="teaching",1,0)</f>
        <v>1</v>
      </c>
      <c r="AP250">
        <f ca="1">IF(Table1[[#This Row],[field of work]]="IT",1,0)</f>
        <v>0</v>
      </c>
      <c r="AQ250" s="8">
        <f ca="1">IF(Table1[[#This Row],[field of work]]="construction",1,0)</f>
        <v>0</v>
      </c>
      <c r="AS250" s="7"/>
      <c r="AX250" s="8"/>
      <c r="AZ250" s="7"/>
      <c r="BA250" s="8"/>
      <c r="BB250" s="105">
        <f ca="1">Table1[[#This Row],[Cars Value ]]/Table1[[#This Row],[cars]]</f>
        <v>45998.635676042002</v>
      </c>
      <c r="BC250" s="8"/>
      <c r="BD250" s="7">
        <f ca="1">IF(Table1[Values of debts]&gt;$BE$6,1,0)</f>
        <v>1</v>
      </c>
      <c r="BE250" s="8"/>
      <c r="BF250" s="17"/>
      <c r="BG250" s="20">
        <f ca="1">Table1[[#This Row],[mortage left]]/Table1[[#This Row],[value of house]]</f>
        <v>0.65170703902401461</v>
      </c>
      <c r="BH250">
        <f t="shared" ca="1" si="91"/>
        <v>0</v>
      </c>
      <c r="BI250" s="8"/>
      <c r="BJ250" s="17"/>
      <c r="BL250" s="7">
        <f ca="1">IF(Table1[Area]="Alberta",Table1[income],0)</f>
        <v>0</v>
      </c>
      <c r="BM250">
        <f ca="1">IF(Table1[Area]="Quebec",Table1[income],0)</f>
        <v>0</v>
      </c>
      <c r="BN250">
        <f ca="1">IF(Table1[[#This Row],[Area]]="BC",Table1[[#This Row],[income]],0)</f>
        <v>0</v>
      </c>
      <c r="BO250">
        <f ca="1">IF(Table1[[#This Row],[Area]]="Northwest Ter",Table1[[#This Row],[income]],0)</f>
        <v>0</v>
      </c>
      <c r="BP250">
        <f ca="1">IF(Table1[[#This Row],[Area]]="Newfounland",Table1[[#This Row],[income]],0)</f>
        <v>0</v>
      </c>
      <c r="BQ250">
        <f ca="1">IF(Table1[[#This Row],[Area]]="Manitoba",Table1[[#This Row],[income]],0)</f>
        <v>0</v>
      </c>
      <c r="BR250">
        <f ca="1">IF(Table1[[#This Row],[Area]]="New bruncwick",Table1[[#This Row],[income]],0)</f>
        <v>88793</v>
      </c>
      <c r="BS250">
        <f ca="1">IF(Table1[[#This Row],[Area]]="Nunavut",Table1[[#This Row],[income]],0)</f>
        <v>0</v>
      </c>
      <c r="BT250">
        <f ca="1">IF(Table1[[#This Row],[Area]]="Ontario",Table1[[#This Row],[income]],0)</f>
        <v>0</v>
      </c>
      <c r="BU250">
        <f ca="1">IF(Table1[[#This Row],[Area]]="yukon",Table1[[#This Row],[income]],0)</f>
        <v>0</v>
      </c>
      <c r="BV250">
        <f ca="1">IF(Table1[[#This Row],[Area]]="Prince edward Island",Table1[[#This Row],[income]],0)</f>
        <v>0</v>
      </c>
      <c r="BW250">
        <f ca="1">IF(Table1[[#This Row],[Area]]="Saskatchewan",Table1[[#This Row],[income]],0)</f>
        <v>0</v>
      </c>
      <c r="BX250" s="8">
        <f ca="1">IF(Table1[[#This Row],[Area]]="Nova scotia",Table1[[#This Row],[income]],0)</f>
        <v>0</v>
      </c>
      <c r="BZ250" s="7">
        <f ca="1">IF(Table1[field of work]="health",Table1[income],0)</f>
        <v>0</v>
      </c>
      <c r="CA250">
        <f ca="1">IF(Table1[field of work]="agriculture",Table1[income],0)</f>
        <v>0</v>
      </c>
      <c r="CB250">
        <f ca="1">IF(Table1[[#This Row],[field of work]]="teaching",Table1[[#This Row],[income]],0)</f>
        <v>88793</v>
      </c>
      <c r="CC250">
        <f ca="1">IF(Table1[[#This Row],[field of work]]="IT",Table1[[#This Row],[income]],0)</f>
        <v>0</v>
      </c>
      <c r="CD250">
        <f ca="1">IF(Table1[[#This Row],[field of work]]="construction",Table1[[#This Row],[income]],0)</f>
        <v>0</v>
      </c>
      <c r="CE250" s="8">
        <f ca="1">IF(Table1[[#This Row],[field of work]]="general work ",Table1[[#This Row],[income]],0)</f>
        <v>0</v>
      </c>
      <c r="CH250" s="7">
        <f t="shared" ca="1" si="92"/>
        <v>1</v>
      </c>
      <c r="CI250" s="8"/>
      <c r="CK250" s="7">
        <f ca="1">IF(Table1[[#This Row],[Net worth of person ($)]]&gt;$CM$3,Table1[[#This Row],[age]],0)</f>
        <v>29</v>
      </c>
      <c r="CL250" s="8"/>
    </row>
    <row r="251" spans="2:90" x14ac:dyDescent="0.3">
      <c r="B251">
        <f t="shared" ca="1" si="78"/>
        <v>2</v>
      </c>
      <c r="C251" t="str">
        <f t="shared" ca="1" si="79"/>
        <v>women</v>
      </c>
      <c r="D251">
        <f t="shared" ca="1" si="80"/>
        <v>40</v>
      </c>
      <c r="E251">
        <f t="shared" ca="1" si="81"/>
        <v>6</v>
      </c>
      <c r="F251" t="str">
        <f t="shared" ca="1" si="82"/>
        <v>agriculture</v>
      </c>
      <c r="G251">
        <f t="shared" ca="1" si="83"/>
        <v>1</v>
      </c>
      <c r="H251" t="str">
        <f t="shared" ca="1" si="84"/>
        <v>highschool</v>
      </c>
      <c r="I251">
        <f t="shared" ca="1" si="85"/>
        <v>1</v>
      </c>
      <c r="J251">
        <f t="shared" ca="1" si="77"/>
        <v>1</v>
      </c>
      <c r="K251">
        <f t="shared" ca="1" si="86"/>
        <v>89791</v>
      </c>
      <c r="L251">
        <f t="shared" ca="1" si="87"/>
        <v>8</v>
      </c>
      <c r="M251" t="str">
        <f t="shared" ca="1" si="88"/>
        <v>Manitoba</v>
      </c>
      <c r="N251">
        <f t="shared" ca="1" si="93"/>
        <v>269373</v>
      </c>
      <c r="O251">
        <f t="shared" ca="1" si="89"/>
        <v>169635.22744653918</v>
      </c>
      <c r="P251">
        <f t="shared" ca="1" si="94"/>
        <v>89303.743650279052</v>
      </c>
      <c r="Q251">
        <f t="shared" ca="1" si="90"/>
        <v>11209</v>
      </c>
      <c r="R251">
        <f t="shared" ca="1" si="95"/>
        <v>169605.36881396436</v>
      </c>
      <c r="S251">
        <f t="shared" ca="1" si="96"/>
        <v>37827.361926421516</v>
      </c>
      <c r="T251">
        <f t="shared" ca="1" si="97"/>
        <v>396504.10557670059</v>
      </c>
      <c r="U251">
        <f t="shared" ca="1" si="98"/>
        <v>350449.59626050352</v>
      </c>
      <c r="V251">
        <f t="shared" ca="1" si="99"/>
        <v>46054.509316197073</v>
      </c>
      <c r="X251" s="3">
        <f ca="1">IF(Table1[[#This Row],[gender]]="men",1,0)</f>
        <v>0</v>
      </c>
      <c r="Y251" s="3">
        <f ca="1">IF(Table1[[#This Row],[gender]]="women",1,0)</f>
        <v>1</v>
      </c>
      <c r="Z251" s="3"/>
      <c r="AA251" s="3"/>
      <c r="AB251" s="3"/>
      <c r="AC251" s="3"/>
      <c r="AD251" s="3"/>
      <c r="AE251" s="3"/>
      <c r="AF251" s="3"/>
      <c r="AG251" s="3"/>
      <c r="AH251" s="3"/>
      <c r="AJ251" s="17"/>
      <c r="AL251" s="7">
        <f ca="1">IF(Table1[[#This Row],[field of work]]="health",1,0)</f>
        <v>0</v>
      </c>
      <c r="AM251">
        <f ca="1">IF(Table1[[#This Row],[field of work]]="general work ",1,0)</f>
        <v>0</v>
      </c>
      <c r="AN251">
        <f ca="1">IF(Table1[[#This Row],[field of work]]="agriculture",1,0)</f>
        <v>1</v>
      </c>
      <c r="AO251">
        <f ca="1">IF(Table1[[#This Row],[field of work]]="teaching",1,0)</f>
        <v>0</v>
      </c>
      <c r="AP251">
        <f ca="1">IF(Table1[[#This Row],[field of work]]="IT",1,0)</f>
        <v>0</v>
      </c>
      <c r="AQ251" s="8">
        <f ca="1">IF(Table1[[#This Row],[field of work]]="construction",1,0)</f>
        <v>0</v>
      </c>
      <c r="AS251" s="7"/>
      <c r="AX251" s="8"/>
      <c r="AZ251" s="7"/>
      <c r="BA251" s="8"/>
      <c r="BB251" s="105">
        <f ca="1">Table1[[#This Row],[Cars Value ]]/Table1[[#This Row],[cars]]</f>
        <v>89303.743650279052</v>
      </c>
      <c r="BC251" s="8"/>
      <c r="BD251" s="7">
        <f ca="1">IF(Table1[Values of debts]&gt;$BE$6,1,0)</f>
        <v>1</v>
      </c>
      <c r="BE251" s="8"/>
      <c r="BF251" s="17"/>
      <c r="BG251" s="20">
        <f ca="1">Table1[[#This Row],[mortage left]]/Table1[[#This Row],[value of house]]</f>
        <v>0.62974101876037758</v>
      </c>
      <c r="BH251">
        <f t="shared" ca="1" si="91"/>
        <v>0</v>
      </c>
      <c r="BI251" s="8"/>
      <c r="BJ251" s="17"/>
      <c r="BL251" s="7">
        <f ca="1">IF(Table1[Area]="Alberta",Table1[income],0)</f>
        <v>0</v>
      </c>
      <c r="BM251">
        <f ca="1">IF(Table1[Area]="Quebec",Table1[income],0)</f>
        <v>0</v>
      </c>
      <c r="BN251">
        <f ca="1">IF(Table1[[#This Row],[Area]]="BC",Table1[[#This Row],[income]],0)</f>
        <v>0</v>
      </c>
      <c r="BO251">
        <f ca="1">IF(Table1[[#This Row],[Area]]="Northwest Ter",Table1[[#This Row],[income]],0)</f>
        <v>0</v>
      </c>
      <c r="BP251">
        <f ca="1">IF(Table1[[#This Row],[Area]]="Newfounland",Table1[[#This Row],[income]],0)</f>
        <v>0</v>
      </c>
      <c r="BQ251">
        <f ca="1">IF(Table1[[#This Row],[Area]]="Manitoba",Table1[[#This Row],[income]],0)</f>
        <v>89791</v>
      </c>
      <c r="BR251">
        <f ca="1">IF(Table1[[#This Row],[Area]]="New bruncwick",Table1[[#This Row],[income]],0)</f>
        <v>0</v>
      </c>
      <c r="BS251">
        <f ca="1">IF(Table1[[#This Row],[Area]]="Nunavut",Table1[[#This Row],[income]],0)</f>
        <v>0</v>
      </c>
      <c r="BT251">
        <f ca="1">IF(Table1[[#This Row],[Area]]="Ontario",Table1[[#This Row],[income]],0)</f>
        <v>0</v>
      </c>
      <c r="BU251">
        <f ca="1">IF(Table1[[#This Row],[Area]]="yukon",Table1[[#This Row],[income]],0)</f>
        <v>0</v>
      </c>
      <c r="BV251">
        <f ca="1">IF(Table1[[#This Row],[Area]]="Prince edward Island",Table1[[#This Row],[income]],0)</f>
        <v>0</v>
      </c>
      <c r="BW251">
        <f ca="1">IF(Table1[[#This Row],[Area]]="Saskatchewan",Table1[[#This Row],[income]],0)</f>
        <v>0</v>
      </c>
      <c r="BX251" s="8">
        <f ca="1">IF(Table1[[#This Row],[Area]]="Nova scotia",Table1[[#This Row],[income]],0)</f>
        <v>0</v>
      </c>
      <c r="BZ251" s="7">
        <f ca="1">IF(Table1[field of work]="health",Table1[income],0)</f>
        <v>0</v>
      </c>
      <c r="CA251">
        <f ca="1">IF(Table1[field of work]="agriculture",Table1[income],0)</f>
        <v>89791</v>
      </c>
      <c r="CB251">
        <f ca="1">IF(Table1[[#This Row],[field of work]]="teaching",Table1[[#This Row],[income]],0)</f>
        <v>0</v>
      </c>
      <c r="CC251">
        <f ca="1">IF(Table1[[#This Row],[field of work]]="IT",Table1[[#This Row],[income]],0)</f>
        <v>0</v>
      </c>
      <c r="CD251">
        <f ca="1">IF(Table1[[#This Row],[field of work]]="construction",Table1[[#This Row],[income]],0)</f>
        <v>0</v>
      </c>
      <c r="CE251" s="8">
        <f ca="1">IF(Table1[[#This Row],[field of work]]="general work ",Table1[[#This Row],[income]],0)</f>
        <v>0</v>
      </c>
      <c r="CH251" s="7">
        <f t="shared" ca="1" si="92"/>
        <v>1</v>
      </c>
      <c r="CI251" s="8"/>
      <c r="CK251" s="7">
        <f ca="1">IF(Table1[[#This Row],[Net worth of person ($)]]&gt;$CM$3,Table1[[#This Row],[age]],0)</f>
        <v>40</v>
      </c>
      <c r="CL251" s="8"/>
    </row>
    <row r="252" spans="2:90" x14ac:dyDescent="0.3">
      <c r="B252">
        <f t="shared" ca="1" si="78"/>
        <v>2</v>
      </c>
      <c r="C252" t="str">
        <f t="shared" ca="1" si="79"/>
        <v>women</v>
      </c>
      <c r="D252">
        <f t="shared" ca="1" si="80"/>
        <v>36</v>
      </c>
      <c r="E252">
        <f t="shared" ca="1" si="81"/>
        <v>2</v>
      </c>
      <c r="F252" t="str">
        <f t="shared" ca="1" si="82"/>
        <v>construction</v>
      </c>
      <c r="G252">
        <f t="shared" ca="1" si="83"/>
        <v>1</v>
      </c>
      <c r="H252" t="str">
        <f t="shared" ca="1" si="84"/>
        <v>highschool</v>
      </c>
      <c r="I252">
        <f t="shared" ca="1" si="85"/>
        <v>2</v>
      </c>
      <c r="J252">
        <f t="shared" ca="1" si="77"/>
        <v>2</v>
      </c>
      <c r="K252">
        <f t="shared" ca="1" si="86"/>
        <v>76455</v>
      </c>
      <c r="L252">
        <f t="shared" ca="1" si="87"/>
        <v>10</v>
      </c>
      <c r="M252" t="str">
        <f t="shared" ca="1" si="88"/>
        <v>Quebec</v>
      </c>
      <c r="N252">
        <f t="shared" ca="1" si="93"/>
        <v>305820</v>
      </c>
      <c r="O252">
        <f t="shared" ca="1" si="89"/>
        <v>118597.94106923828</v>
      </c>
      <c r="P252">
        <f t="shared" ca="1" si="94"/>
        <v>145471.54380533216</v>
      </c>
      <c r="Q252">
        <f t="shared" ca="1" si="90"/>
        <v>127754</v>
      </c>
      <c r="R252">
        <f t="shared" ca="1" si="95"/>
        <v>122135.97789879725</v>
      </c>
      <c r="S252">
        <f t="shared" ca="1" si="96"/>
        <v>5265.1223862494189</v>
      </c>
      <c r="T252">
        <f t="shared" ca="1" si="97"/>
        <v>456556.66619158158</v>
      </c>
      <c r="U252">
        <f t="shared" ca="1" si="98"/>
        <v>368487.91896803555</v>
      </c>
      <c r="V252">
        <f t="shared" ca="1" si="99"/>
        <v>88068.74722354603</v>
      </c>
      <c r="X252" s="3">
        <f ca="1">IF(Table1[[#This Row],[gender]]="men",1,0)</f>
        <v>0</v>
      </c>
      <c r="Y252" s="3">
        <f ca="1">IF(Table1[[#This Row],[gender]]="women",1,0)</f>
        <v>1</v>
      </c>
      <c r="Z252" s="3"/>
      <c r="AA252" s="3"/>
      <c r="AB252" s="3"/>
      <c r="AC252" s="3"/>
      <c r="AD252" s="3"/>
      <c r="AE252" s="3"/>
      <c r="AF252" s="3"/>
      <c r="AG252" s="3"/>
      <c r="AH252" s="3"/>
      <c r="AJ252" s="17"/>
      <c r="AL252" s="7">
        <f ca="1">IF(Table1[[#This Row],[field of work]]="health",1,0)</f>
        <v>0</v>
      </c>
      <c r="AM252">
        <f ca="1">IF(Table1[[#This Row],[field of work]]="general work ",1,0)</f>
        <v>0</v>
      </c>
      <c r="AN252">
        <f ca="1">IF(Table1[[#This Row],[field of work]]="agriculture",1,0)</f>
        <v>0</v>
      </c>
      <c r="AO252">
        <f ca="1">IF(Table1[[#This Row],[field of work]]="teaching",1,0)</f>
        <v>0</v>
      </c>
      <c r="AP252">
        <f ca="1">IF(Table1[[#This Row],[field of work]]="IT",1,0)</f>
        <v>0</v>
      </c>
      <c r="AQ252" s="8">
        <f ca="1">IF(Table1[[#This Row],[field of work]]="construction",1,0)</f>
        <v>1</v>
      </c>
      <c r="AS252" s="7"/>
      <c r="AX252" s="8"/>
      <c r="AZ252" s="7"/>
      <c r="BA252" s="8"/>
      <c r="BB252" s="105">
        <f ca="1">Table1[[#This Row],[Cars Value ]]/Table1[[#This Row],[cars]]</f>
        <v>72735.771902666078</v>
      </c>
      <c r="BC252" s="8"/>
      <c r="BD252" s="7">
        <f ca="1">IF(Table1[Values of debts]&gt;$BE$6,1,0)</f>
        <v>1</v>
      </c>
      <c r="BE252" s="8"/>
      <c r="BF252" s="17"/>
      <c r="BG252" s="20">
        <f ca="1">Table1[[#This Row],[mortage left]]/Table1[[#This Row],[value of house]]</f>
        <v>0.38780309027937443</v>
      </c>
      <c r="BH252">
        <f t="shared" ca="1" si="91"/>
        <v>1</v>
      </c>
      <c r="BI252" s="8"/>
      <c r="BJ252" s="17"/>
      <c r="BL252" s="7">
        <f ca="1">IF(Table1[Area]="Alberta",Table1[income],0)</f>
        <v>0</v>
      </c>
      <c r="BM252">
        <f ca="1">IF(Table1[Area]="Quebec",Table1[income],0)</f>
        <v>76455</v>
      </c>
      <c r="BN252">
        <f ca="1">IF(Table1[[#This Row],[Area]]="BC",Table1[[#This Row],[income]],0)</f>
        <v>0</v>
      </c>
      <c r="BO252">
        <f ca="1">IF(Table1[[#This Row],[Area]]="Northwest Ter",Table1[[#This Row],[income]],0)</f>
        <v>0</v>
      </c>
      <c r="BP252">
        <f ca="1">IF(Table1[[#This Row],[Area]]="Newfounland",Table1[[#This Row],[income]],0)</f>
        <v>0</v>
      </c>
      <c r="BQ252">
        <f ca="1">IF(Table1[[#This Row],[Area]]="Manitoba",Table1[[#This Row],[income]],0)</f>
        <v>0</v>
      </c>
      <c r="BR252">
        <f ca="1">IF(Table1[[#This Row],[Area]]="New bruncwick",Table1[[#This Row],[income]],0)</f>
        <v>0</v>
      </c>
      <c r="BS252">
        <f ca="1">IF(Table1[[#This Row],[Area]]="Nunavut",Table1[[#This Row],[income]],0)</f>
        <v>0</v>
      </c>
      <c r="BT252">
        <f ca="1">IF(Table1[[#This Row],[Area]]="Ontario",Table1[[#This Row],[income]],0)</f>
        <v>0</v>
      </c>
      <c r="BU252">
        <f ca="1">IF(Table1[[#This Row],[Area]]="yukon",Table1[[#This Row],[income]],0)</f>
        <v>0</v>
      </c>
      <c r="BV252">
        <f ca="1">IF(Table1[[#This Row],[Area]]="Prince edward Island",Table1[[#This Row],[income]],0)</f>
        <v>0</v>
      </c>
      <c r="BW252">
        <f ca="1">IF(Table1[[#This Row],[Area]]="Saskatchewan",Table1[[#This Row],[income]],0)</f>
        <v>0</v>
      </c>
      <c r="BX252" s="8">
        <f ca="1">IF(Table1[[#This Row],[Area]]="Nova scotia",Table1[[#This Row],[income]],0)</f>
        <v>0</v>
      </c>
      <c r="BZ252" s="7">
        <f ca="1">IF(Table1[field of work]="health",Table1[income],0)</f>
        <v>0</v>
      </c>
      <c r="CA252">
        <f ca="1">IF(Table1[field of work]="agriculture",Table1[income],0)</f>
        <v>0</v>
      </c>
      <c r="CB252">
        <f ca="1">IF(Table1[[#This Row],[field of work]]="teaching",Table1[[#This Row],[income]],0)</f>
        <v>0</v>
      </c>
      <c r="CC252">
        <f ca="1">IF(Table1[[#This Row],[field of work]]="IT",Table1[[#This Row],[income]],0)</f>
        <v>0</v>
      </c>
      <c r="CD252">
        <f ca="1">IF(Table1[[#This Row],[field of work]]="construction",Table1[[#This Row],[income]],0)</f>
        <v>76455</v>
      </c>
      <c r="CE252" s="8">
        <f ca="1">IF(Table1[[#This Row],[field of work]]="general work ",Table1[[#This Row],[income]],0)</f>
        <v>0</v>
      </c>
      <c r="CH252" s="7">
        <f t="shared" ca="1" si="92"/>
        <v>1</v>
      </c>
      <c r="CI252" s="8"/>
      <c r="CK252" s="7">
        <f ca="1">IF(Table1[[#This Row],[Net worth of person ($)]]&gt;$CM$3,Table1[[#This Row],[age]],0)</f>
        <v>36</v>
      </c>
      <c r="CL252" s="8"/>
    </row>
    <row r="253" spans="2:90" x14ac:dyDescent="0.3">
      <c r="B253">
        <f t="shared" ca="1" si="78"/>
        <v>1</v>
      </c>
      <c r="C253" t="str">
        <f t="shared" ca="1" si="79"/>
        <v>men</v>
      </c>
      <c r="D253">
        <f t="shared" ca="1" si="80"/>
        <v>31</v>
      </c>
      <c r="E253">
        <f t="shared" ca="1" si="81"/>
        <v>2</v>
      </c>
      <c r="F253" t="str">
        <f t="shared" ca="1" si="82"/>
        <v>construction</v>
      </c>
      <c r="G253">
        <f t="shared" ca="1" si="83"/>
        <v>6</v>
      </c>
      <c r="H253" t="str">
        <f t="shared" ca="1" si="84"/>
        <v>Other</v>
      </c>
      <c r="I253">
        <f t="shared" ca="1" si="85"/>
        <v>0</v>
      </c>
      <c r="J253">
        <f t="shared" ca="1" si="77"/>
        <v>2</v>
      </c>
      <c r="K253">
        <f t="shared" ca="1" si="86"/>
        <v>85708</v>
      </c>
      <c r="L253">
        <f t="shared" ca="1" si="87"/>
        <v>10</v>
      </c>
      <c r="M253" t="str">
        <f t="shared" ca="1" si="88"/>
        <v>Quebec</v>
      </c>
      <c r="N253">
        <f t="shared" ca="1" si="93"/>
        <v>342832</v>
      </c>
      <c r="O253">
        <f t="shared" ca="1" si="89"/>
        <v>172433.80322071168</v>
      </c>
      <c r="P253">
        <f t="shared" ca="1" si="94"/>
        <v>99277.11003124158</v>
      </c>
      <c r="Q253">
        <f t="shared" ca="1" si="90"/>
        <v>51287</v>
      </c>
      <c r="R253">
        <f t="shared" ca="1" si="95"/>
        <v>97687.355040923911</v>
      </c>
      <c r="S253">
        <f t="shared" ca="1" si="96"/>
        <v>102183.72646202403</v>
      </c>
      <c r="T253">
        <f t="shared" ca="1" si="97"/>
        <v>544292.83649326558</v>
      </c>
      <c r="U253">
        <f t="shared" ca="1" si="98"/>
        <v>321408.15826163557</v>
      </c>
      <c r="V253">
        <f t="shared" ca="1" si="99"/>
        <v>222884.67823163001</v>
      </c>
      <c r="X253" s="3">
        <f ca="1">IF(Table1[[#This Row],[gender]]="men",1,0)</f>
        <v>1</v>
      </c>
      <c r="Y253" s="3">
        <f ca="1">IF(Table1[[#This Row],[gender]]="women",1,0)</f>
        <v>0</v>
      </c>
      <c r="Z253" s="3"/>
      <c r="AA253" s="3"/>
      <c r="AB253" s="3"/>
      <c r="AC253" s="3"/>
      <c r="AD253" s="3"/>
      <c r="AE253" s="3"/>
      <c r="AF253" s="3"/>
      <c r="AG253" s="3"/>
      <c r="AH253" s="3"/>
      <c r="AJ253" s="17"/>
      <c r="AL253" s="7">
        <f ca="1">IF(Table1[[#This Row],[field of work]]="health",1,0)</f>
        <v>0</v>
      </c>
      <c r="AM253">
        <f ca="1">IF(Table1[[#This Row],[field of work]]="general work ",1,0)</f>
        <v>0</v>
      </c>
      <c r="AN253">
        <f ca="1">IF(Table1[[#This Row],[field of work]]="agriculture",1,0)</f>
        <v>0</v>
      </c>
      <c r="AO253">
        <f ca="1">IF(Table1[[#This Row],[field of work]]="teaching",1,0)</f>
        <v>0</v>
      </c>
      <c r="AP253">
        <f ca="1">IF(Table1[[#This Row],[field of work]]="IT",1,0)</f>
        <v>0</v>
      </c>
      <c r="AQ253" s="8">
        <f ca="1">IF(Table1[[#This Row],[field of work]]="construction",1,0)</f>
        <v>1</v>
      </c>
      <c r="AS253" s="7"/>
      <c r="AX253" s="8"/>
      <c r="AZ253" s="7"/>
      <c r="BA253" s="8"/>
      <c r="BB253" s="105">
        <f ca="1">Table1[[#This Row],[Cars Value ]]/Table1[[#This Row],[cars]]</f>
        <v>49638.55501562079</v>
      </c>
      <c r="BC253" s="8"/>
      <c r="BD253" s="7">
        <f ca="1">IF(Table1[Values of debts]&gt;$BE$6,1,0)</f>
        <v>1</v>
      </c>
      <c r="BE253" s="8"/>
      <c r="BF253" s="17"/>
      <c r="BG253" s="20">
        <f ca="1">Table1[[#This Row],[mortage left]]/Table1[[#This Row],[value of house]]</f>
        <v>0.50296881043984132</v>
      </c>
      <c r="BH253">
        <f t="shared" ca="1" si="91"/>
        <v>0</v>
      </c>
      <c r="BI253" s="8"/>
      <c r="BJ253" s="17"/>
      <c r="BL253" s="7">
        <f ca="1">IF(Table1[Area]="Alberta",Table1[income],0)</f>
        <v>0</v>
      </c>
      <c r="BM253">
        <f ca="1">IF(Table1[Area]="Quebec",Table1[income],0)</f>
        <v>85708</v>
      </c>
      <c r="BN253">
        <f ca="1">IF(Table1[[#This Row],[Area]]="BC",Table1[[#This Row],[income]],0)</f>
        <v>0</v>
      </c>
      <c r="BO253">
        <f ca="1">IF(Table1[[#This Row],[Area]]="Northwest Ter",Table1[[#This Row],[income]],0)</f>
        <v>0</v>
      </c>
      <c r="BP253">
        <f ca="1">IF(Table1[[#This Row],[Area]]="Newfounland",Table1[[#This Row],[income]],0)</f>
        <v>0</v>
      </c>
      <c r="BQ253">
        <f ca="1">IF(Table1[[#This Row],[Area]]="Manitoba",Table1[[#This Row],[income]],0)</f>
        <v>0</v>
      </c>
      <c r="BR253">
        <f ca="1">IF(Table1[[#This Row],[Area]]="New bruncwick",Table1[[#This Row],[income]],0)</f>
        <v>0</v>
      </c>
      <c r="BS253">
        <f ca="1">IF(Table1[[#This Row],[Area]]="Nunavut",Table1[[#This Row],[income]],0)</f>
        <v>0</v>
      </c>
      <c r="BT253">
        <f ca="1">IF(Table1[[#This Row],[Area]]="Ontario",Table1[[#This Row],[income]],0)</f>
        <v>0</v>
      </c>
      <c r="BU253">
        <f ca="1">IF(Table1[[#This Row],[Area]]="yukon",Table1[[#This Row],[income]],0)</f>
        <v>0</v>
      </c>
      <c r="BV253">
        <f ca="1">IF(Table1[[#This Row],[Area]]="Prince edward Island",Table1[[#This Row],[income]],0)</f>
        <v>0</v>
      </c>
      <c r="BW253">
        <f ca="1">IF(Table1[[#This Row],[Area]]="Saskatchewan",Table1[[#This Row],[income]],0)</f>
        <v>0</v>
      </c>
      <c r="BX253" s="8">
        <f ca="1">IF(Table1[[#This Row],[Area]]="Nova scotia",Table1[[#This Row],[income]],0)</f>
        <v>0</v>
      </c>
      <c r="BZ253" s="7">
        <f ca="1">IF(Table1[field of work]="health",Table1[income],0)</f>
        <v>0</v>
      </c>
      <c r="CA253">
        <f ca="1">IF(Table1[field of work]="agriculture",Table1[income],0)</f>
        <v>0</v>
      </c>
      <c r="CB253">
        <f ca="1">IF(Table1[[#This Row],[field of work]]="teaching",Table1[[#This Row],[income]],0)</f>
        <v>0</v>
      </c>
      <c r="CC253">
        <f ca="1">IF(Table1[[#This Row],[field of work]]="IT",Table1[[#This Row],[income]],0)</f>
        <v>0</v>
      </c>
      <c r="CD253">
        <f ca="1">IF(Table1[[#This Row],[field of work]]="construction",Table1[[#This Row],[income]],0)</f>
        <v>85708</v>
      </c>
      <c r="CE253" s="8">
        <f ca="1">IF(Table1[[#This Row],[field of work]]="general work ",Table1[[#This Row],[income]],0)</f>
        <v>0</v>
      </c>
      <c r="CH253" s="7">
        <f t="shared" ca="1" si="92"/>
        <v>1</v>
      </c>
      <c r="CI253" s="8"/>
      <c r="CK253" s="7">
        <f ca="1">IF(Table1[[#This Row],[Net worth of person ($)]]&gt;$CM$3,Table1[[#This Row],[age]],0)</f>
        <v>31</v>
      </c>
      <c r="CL253" s="8"/>
    </row>
    <row r="254" spans="2:90" x14ac:dyDescent="0.3">
      <c r="B254">
        <f t="shared" ca="1" si="78"/>
        <v>1</v>
      </c>
      <c r="C254" t="str">
        <f t="shared" ca="1" si="79"/>
        <v>men</v>
      </c>
      <c r="D254">
        <f t="shared" ca="1" si="80"/>
        <v>39</v>
      </c>
      <c r="E254">
        <f t="shared" ca="1" si="81"/>
        <v>5</v>
      </c>
      <c r="F254" t="str">
        <f t="shared" ca="1" si="82"/>
        <v xml:space="preserve">general work </v>
      </c>
      <c r="G254">
        <f t="shared" ca="1" si="83"/>
        <v>4</v>
      </c>
      <c r="H254" t="str">
        <f t="shared" ca="1" si="84"/>
        <v>technical</v>
      </c>
      <c r="I254">
        <f t="shared" ca="1" si="85"/>
        <v>1</v>
      </c>
      <c r="J254">
        <f t="shared" ca="1" si="77"/>
        <v>1</v>
      </c>
      <c r="K254">
        <f t="shared" ca="1" si="86"/>
        <v>84734</v>
      </c>
      <c r="L254">
        <f t="shared" ca="1" si="87"/>
        <v>3</v>
      </c>
      <c r="M254" t="str">
        <f t="shared" ca="1" si="88"/>
        <v>Northwest Ter</v>
      </c>
      <c r="N254">
        <f t="shared" ca="1" si="93"/>
        <v>254202</v>
      </c>
      <c r="O254">
        <f t="shared" ca="1" si="89"/>
        <v>139292.52869751106</v>
      </c>
      <c r="P254">
        <f t="shared" ca="1" si="94"/>
        <v>1286.0974079143493</v>
      </c>
      <c r="Q254">
        <f t="shared" ca="1" si="90"/>
        <v>7</v>
      </c>
      <c r="R254">
        <f t="shared" ca="1" si="95"/>
        <v>139013.07921690043</v>
      </c>
      <c r="S254">
        <f t="shared" ca="1" si="96"/>
        <v>102593.6510268054</v>
      </c>
      <c r="T254">
        <f t="shared" ca="1" si="97"/>
        <v>358081.74843471975</v>
      </c>
      <c r="U254">
        <f t="shared" ca="1" si="98"/>
        <v>278312.60791441146</v>
      </c>
      <c r="V254">
        <f t="shared" ca="1" si="99"/>
        <v>79769.140520308283</v>
      </c>
      <c r="X254" s="3">
        <f ca="1">IF(Table1[[#This Row],[gender]]="men",1,0)</f>
        <v>1</v>
      </c>
      <c r="Y254" s="3">
        <f ca="1">IF(Table1[[#This Row],[gender]]="women",1,0)</f>
        <v>0</v>
      </c>
      <c r="Z254" s="3"/>
      <c r="AA254" s="3"/>
      <c r="AB254" s="3"/>
      <c r="AC254" s="3"/>
      <c r="AD254" s="3"/>
      <c r="AE254" s="3"/>
      <c r="AF254" s="3"/>
      <c r="AG254" s="3"/>
      <c r="AH254" s="3"/>
      <c r="AJ254" s="17"/>
      <c r="AL254" s="7">
        <f ca="1">IF(Table1[[#This Row],[field of work]]="health",1,0)</f>
        <v>0</v>
      </c>
      <c r="AM254">
        <f ca="1">IF(Table1[[#This Row],[field of work]]="general work ",1,0)</f>
        <v>1</v>
      </c>
      <c r="AN254">
        <f ca="1">IF(Table1[[#This Row],[field of work]]="agriculture",1,0)</f>
        <v>0</v>
      </c>
      <c r="AO254">
        <f ca="1">IF(Table1[[#This Row],[field of work]]="teaching",1,0)</f>
        <v>0</v>
      </c>
      <c r="AP254">
        <f ca="1">IF(Table1[[#This Row],[field of work]]="IT",1,0)</f>
        <v>0</v>
      </c>
      <c r="AQ254" s="8">
        <f ca="1">IF(Table1[[#This Row],[field of work]]="construction",1,0)</f>
        <v>0</v>
      </c>
      <c r="AS254" s="7"/>
      <c r="AX254" s="8"/>
      <c r="AZ254" s="7"/>
      <c r="BA254" s="8"/>
      <c r="BB254" s="105">
        <f ca="1">Table1[[#This Row],[Cars Value ]]/Table1[[#This Row],[cars]]</f>
        <v>1286.0974079143493</v>
      </c>
      <c r="BC254" s="8"/>
      <c r="BD254" s="7">
        <f ca="1">IF(Table1[Values of debts]&gt;$BE$6,1,0)</f>
        <v>1</v>
      </c>
      <c r="BE254" s="8"/>
      <c r="BF254" s="17"/>
      <c r="BG254" s="20">
        <f ca="1">Table1[[#This Row],[mortage left]]/Table1[[#This Row],[value of house]]</f>
        <v>0.54796000305863468</v>
      </c>
      <c r="BH254">
        <f t="shared" ca="1" si="91"/>
        <v>0</v>
      </c>
      <c r="BI254" s="8"/>
      <c r="BJ254" s="17"/>
      <c r="BL254" s="7">
        <f ca="1">IF(Table1[Area]="Alberta",Table1[income],0)</f>
        <v>0</v>
      </c>
      <c r="BM254">
        <f ca="1">IF(Table1[Area]="Quebec",Table1[income],0)</f>
        <v>0</v>
      </c>
      <c r="BN254">
        <f ca="1">IF(Table1[[#This Row],[Area]]="BC",Table1[[#This Row],[income]],0)</f>
        <v>0</v>
      </c>
      <c r="BO254">
        <f ca="1">IF(Table1[[#This Row],[Area]]="Northwest Ter",Table1[[#This Row],[income]],0)</f>
        <v>84734</v>
      </c>
      <c r="BP254">
        <f ca="1">IF(Table1[[#This Row],[Area]]="Newfounland",Table1[[#This Row],[income]],0)</f>
        <v>0</v>
      </c>
      <c r="BQ254">
        <f ca="1">IF(Table1[[#This Row],[Area]]="Manitoba",Table1[[#This Row],[income]],0)</f>
        <v>0</v>
      </c>
      <c r="BR254">
        <f ca="1">IF(Table1[[#This Row],[Area]]="New bruncwick",Table1[[#This Row],[income]],0)</f>
        <v>0</v>
      </c>
      <c r="BS254">
        <f ca="1">IF(Table1[[#This Row],[Area]]="Nunavut",Table1[[#This Row],[income]],0)</f>
        <v>0</v>
      </c>
      <c r="BT254">
        <f ca="1">IF(Table1[[#This Row],[Area]]="Ontario",Table1[[#This Row],[income]],0)</f>
        <v>0</v>
      </c>
      <c r="BU254">
        <f ca="1">IF(Table1[[#This Row],[Area]]="yukon",Table1[[#This Row],[income]],0)</f>
        <v>0</v>
      </c>
      <c r="BV254">
        <f ca="1">IF(Table1[[#This Row],[Area]]="Prince edward Island",Table1[[#This Row],[income]],0)</f>
        <v>0</v>
      </c>
      <c r="BW254">
        <f ca="1">IF(Table1[[#This Row],[Area]]="Saskatchewan",Table1[[#This Row],[income]],0)</f>
        <v>0</v>
      </c>
      <c r="BX254" s="8">
        <f ca="1">IF(Table1[[#This Row],[Area]]="Nova scotia",Table1[[#This Row],[income]],0)</f>
        <v>0</v>
      </c>
      <c r="BZ254" s="7">
        <f ca="1">IF(Table1[field of work]="health",Table1[income],0)</f>
        <v>0</v>
      </c>
      <c r="CA254">
        <f ca="1">IF(Table1[field of work]="agriculture",Table1[income],0)</f>
        <v>0</v>
      </c>
      <c r="CB254">
        <f ca="1">IF(Table1[[#This Row],[field of work]]="teaching",Table1[[#This Row],[income]],0)</f>
        <v>0</v>
      </c>
      <c r="CC254">
        <f ca="1">IF(Table1[[#This Row],[field of work]]="IT",Table1[[#This Row],[income]],0)</f>
        <v>0</v>
      </c>
      <c r="CD254">
        <f ca="1">IF(Table1[[#This Row],[field of work]]="construction",Table1[[#This Row],[income]],0)</f>
        <v>0</v>
      </c>
      <c r="CE254" s="8">
        <f ca="1">IF(Table1[[#This Row],[field of work]]="general work ",Table1[[#This Row],[income]],0)</f>
        <v>84734</v>
      </c>
      <c r="CH254" s="7">
        <f t="shared" ca="1" si="92"/>
        <v>1</v>
      </c>
      <c r="CI254" s="8"/>
      <c r="CK254" s="7">
        <f ca="1">IF(Table1[[#This Row],[Net worth of person ($)]]&gt;$CM$3,Table1[[#This Row],[age]],0)</f>
        <v>39</v>
      </c>
      <c r="CL254" s="8"/>
    </row>
    <row r="255" spans="2:90" x14ac:dyDescent="0.3">
      <c r="B255">
        <f t="shared" ca="1" si="78"/>
        <v>1</v>
      </c>
      <c r="C255" t="str">
        <f t="shared" ca="1" si="79"/>
        <v>men</v>
      </c>
      <c r="D255">
        <f t="shared" ca="1" si="80"/>
        <v>35</v>
      </c>
      <c r="E255">
        <f t="shared" ca="1" si="81"/>
        <v>1</v>
      </c>
      <c r="F255" t="str">
        <f t="shared" ca="1" si="82"/>
        <v>health</v>
      </c>
      <c r="G255">
        <f t="shared" ca="1" si="83"/>
        <v>2</v>
      </c>
      <c r="H255" t="str">
        <f t="shared" ca="1" si="84"/>
        <v>college</v>
      </c>
      <c r="I255">
        <f t="shared" ca="1" si="85"/>
        <v>4</v>
      </c>
      <c r="J255">
        <f t="shared" ca="1" si="77"/>
        <v>2</v>
      </c>
      <c r="K255">
        <f t="shared" ca="1" si="86"/>
        <v>30047</v>
      </c>
      <c r="L255">
        <f t="shared" ca="1" si="87"/>
        <v>11</v>
      </c>
      <c r="M255" t="str">
        <f t="shared" ca="1" si="88"/>
        <v>Newfounland</v>
      </c>
      <c r="N255">
        <f t="shared" ca="1" si="93"/>
        <v>120188</v>
      </c>
      <c r="O255">
        <f t="shared" ca="1" si="89"/>
        <v>42483.814323797807</v>
      </c>
      <c r="P255">
        <f t="shared" ca="1" si="94"/>
        <v>49896.596716708016</v>
      </c>
      <c r="Q255">
        <f t="shared" ca="1" si="90"/>
        <v>21448</v>
      </c>
      <c r="R255">
        <f t="shared" ca="1" si="95"/>
        <v>18678.920718670019</v>
      </c>
      <c r="S255">
        <f t="shared" ca="1" si="96"/>
        <v>16445.687351698827</v>
      </c>
      <c r="T255">
        <f t="shared" ca="1" si="97"/>
        <v>186530.28406840685</v>
      </c>
      <c r="U255">
        <f t="shared" ca="1" si="98"/>
        <v>82610.73504246783</v>
      </c>
      <c r="V255">
        <f t="shared" ca="1" si="99"/>
        <v>103919.54902593902</v>
      </c>
      <c r="X255" s="3">
        <f ca="1">IF(Table1[[#This Row],[gender]]="men",1,0)</f>
        <v>1</v>
      </c>
      <c r="Y255" s="3">
        <f ca="1">IF(Table1[[#This Row],[gender]]="women",1,0)</f>
        <v>0</v>
      </c>
      <c r="Z255" s="3"/>
      <c r="AA255" s="3"/>
      <c r="AB255" s="3"/>
      <c r="AC255" s="3"/>
      <c r="AD255" s="3"/>
      <c r="AE255" s="3"/>
      <c r="AF255" s="3"/>
      <c r="AG255" s="3"/>
      <c r="AH255" s="3"/>
      <c r="AJ255" s="17"/>
      <c r="AL255" s="7">
        <f ca="1">IF(Table1[[#This Row],[field of work]]="health",1,0)</f>
        <v>1</v>
      </c>
      <c r="AM255">
        <f ca="1">IF(Table1[[#This Row],[field of work]]="general work ",1,0)</f>
        <v>0</v>
      </c>
      <c r="AN255">
        <f ca="1">IF(Table1[[#This Row],[field of work]]="agriculture",1,0)</f>
        <v>0</v>
      </c>
      <c r="AO255">
        <f ca="1">IF(Table1[[#This Row],[field of work]]="teaching",1,0)</f>
        <v>0</v>
      </c>
      <c r="AP255">
        <f ca="1">IF(Table1[[#This Row],[field of work]]="IT",1,0)</f>
        <v>0</v>
      </c>
      <c r="AQ255" s="8">
        <f ca="1">IF(Table1[[#This Row],[field of work]]="construction",1,0)</f>
        <v>0</v>
      </c>
      <c r="AS255" s="7"/>
      <c r="AX255" s="8"/>
      <c r="AZ255" s="7"/>
      <c r="BA255" s="8"/>
      <c r="BB255" s="105">
        <f ca="1">Table1[[#This Row],[Cars Value ]]/Table1[[#This Row],[cars]]</f>
        <v>24948.298358354008</v>
      </c>
      <c r="BC255" s="8"/>
      <c r="BD255" s="7">
        <f ca="1">IF(Table1[Values of debts]&gt;$BE$6,1,0)</f>
        <v>0</v>
      </c>
      <c r="BE255" s="8"/>
      <c r="BF255" s="17"/>
      <c r="BG255" s="20">
        <f ca="1">Table1[[#This Row],[mortage left]]/Table1[[#This Row],[value of house]]</f>
        <v>0.35347800382565486</v>
      </c>
      <c r="BH255">
        <f t="shared" ca="1" si="91"/>
        <v>1</v>
      </c>
      <c r="BI255" s="8"/>
      <c r="BJ255" s="17"/>
      <c r="BL255" s="7">
        <f ca="1">IF(Table1[Area]="Alberta",Table1[income],0)</f>
        <v>0</v>
      </c>
      <c r="BM255">
        <f ca="1">IF(Table1[Area]="Quebec",Table1[income],0)</f>
        <v>0</v>
      </c>
      <c r="BN255">
        <f ca="1">IF(Table1[[#This Row],[Area]]="BC",Table1[[#This Row],[income]],0)</f>
        <v>0</v>
      </c>
      <c r="BO255">
        <f ca="1">IF(Table1[[#This Row],[Area]]="Northwest Ter",Table1[[#This Row],[income]],0)</f>
        <v>0</v>
      </c>
      <c r="BP255">
        <f ca="1">IF(Table1[[#This Row],[Area]]="Newfounland",Table1[[#This Row],[income]],0)</f>
        <v>30047</v>
      </c>
      <c r="BQ255">
        <f ca="1">IF(Table1[[#This Row],[Area]]="Manitoba",Table1[[#This Row],[income]],0)</f>
        <v>0</v>
      </c>
      <c r="BR255">
        <f ca="1">IF(Table1[[#This Row],[Area]]="New bruncwick",Table1[[#This Row],[income]],0)</f>
        <v>0</v>
      </c>
      <c r="BS255">
        <f ca="1">IF(Table1[[#This Row],[Area]]="Nunavut",Table1[[#This Row],[income]],0)</f>
        <v>0</v>
      </c>
      <c r="BT255">
        <f ca="1">IF(Table1[[#This Row],[Area]]="Ontario",Table1[[#This Row],[income]],0)</f>
        <v>0</v>
      </c>
      <c r="BU255">
        <f ca="1">IF(Table1[[#This Row],[Area]]="yukon",Table1[[#This Row],[income]],0)</f>
        <v>0</v>
      </c>
      <c r="BV255">
        <f ca="1">IF(Table1[[#This Row],[Area]]="Prince edward Island",Table1[[#This Row],[income]],0)</f>
        <v>0</v>
      </c>
      <c r="BW255">
        <f ca="1">IF(Table1[[#This Row],[Area]]="Saskatchewan",Table1[[#This Row],[income]],0)</f>
        <v>0</v>
      </c>
      <c r="BX255" s="8">
        <f ca="1">IF(Table1[[#This Row],[Area]]="Nova scotia",Table1[[#This Row],[income]],0)</f>
        <v>0</v>
      </c>
      <c r="BZ255" s="7">
        <f ca="1">IF(Table1[field of work]="health",Table1[income],0)</f>
        <v>30047</v>
      </c>
      <c r="CA255">
        <f ca="1">IF(Table1[field of work]="agriculture",Table1[income],0)</f>
        <v>0</v>
      </c>
      <c r="CB255">
        <f ca="1">IF(Table1[[#This Row],[field of work]]="teaching",Table1[[#This Row],[income]],0)</f>
        <v>0</v>
      </c>
      <c r="CC255">
        <f ca="1">IF(Table1[[#This Row],[field of work]]="IT",Table1[[#This Row],[income]],0)</f>
        <v>0</v>
      </c>
      <c r="CD255">
        <f ca="1">IF(Table1[[#This Row],[field of work]]="construction",Table1[[#This Row],[income]],0)</f>
        <v>0</v>
      </c>
      <c r="CE255" s="8">
        <f ca="1">IF(Table1[[#This Row],[field of work]]="general work ",Table1[[#This Row],[income]],0)</f>
        <v>0</v>
      </c>
      <c r="CH255" s="7">
        <f t="shared" ca="1" si="92"/>
        <v>1</v>
      </c>
      <c r="CI255" s="8"/>
      <c r="CK255" s="7">
        <f ca="1">IF(Table1[[#This Row],[Net worth of person ($)]]&gt;$CM$3,Table1[[#This Row],[age]],0)</f>
        <v>35</v>
      </c>
      <c r="CL255" s="8"/>
    </row>
    <row r="256" spans="2:90" x14ac:dyDescent="0.3">
      <c r="B256">
        <f t="shared" ca="1" si="78"/>
        <v>1</v>
      </c>
      <c r="C256" t="str">
        <f t="shared" ca="1" si="79"/>
        <v>men</v>
      </c>
      <c r="D256">
        <f t="shared" ca="1" si="80"/>
        <v>31</v>
      </c>
      <c r="E256">
        <f t="shared" ca="1" si="81"/>
        <v>2</v>
      </c>
      <c r="F256" t="str">
        <f t="shared" ca="1" si="82"/>
        <v>construction</v>
      </c>
      <c r="G256">
        <f t="shared" ca="1" si="83"/>
        <v>5</v>
      </c>
      <c r="H256" t="str">
        <f t="shared" ca="1" si="84"/>
        <v>Other</v>
      </c>
      <c r="I256">
        <f t="shared" ca="1" si="85"/>
        <v>0</v>
      </c>
      <c r="J256">
        <f t="shared" ca="1" si="77"/>
        <v>2</v>
      </c>
      <c r="K256">
        <f t="shared" ca="1" si="86"/>
        <v>47450</v>
      </c>
      <c r="L256">
        <f t="shared" ca="1" si="87"/>
        <v>7</v>
      </c>
      <c r="M256" t="str">
        <f t="shared" ca="1" si="88"/>
        <v>Manitoba</v>
      </c>
      <c r="N256">
        <f t="shared" ca="1" si="93"/>
        <v>237250</v>
      </c>
      <c r="O256">
        <f t="shared" ca="1" si="89"/>
        <v>34103.024222967535</v>
      </c>
      <c r="P256">
        <f t="shared" ca="1" si="94"/>
        <v>7445.6756351933855</v>
      </c>
      <c r="Q256">
        <f t="shared" ca="1" si="90"/>
        <v>422</v>
      </c>
      <c r="R256">
        <f t="shared" ca="1" si="95"/>
        <v>72277.722163325001</v>
      </c>
      <c r="S256">
        <f t="shared" ca="1" si="96"/>
        <v>59436.662518731042</v>
      </c>
      <c r="T256">
        <f t="shared" ca="1" si="97"/>
        <v>304132.33815392444</v>
      </c>
      <c r="U256">
        <f t="shared" ca="1" si="98"/>
        <v>106802.74638629254</v>
      </c>
      <c r="V256">
        <f t="shared" ca="1" si="99"/>
        <v>197329.59176763191</v>
      </c>
      <c r="X256" s="3">
        <f ca="1">IF(Table1[[#This Row],[gender]]="men",1,0)</f>
        <v>1</v>
      </c>
      <c r="Y256" s="3">
        <f ca="1">IF(Table1[[#This Row],[gender]]="women",1,0)</f>
        <v>0</v>
      </c>
      <c r="Z256" s="3"/>
      <c r="AA256" s="3"/>
      <c r="AB256" s="3"/>
      <c r="AC256" s="3"/>
      <c r="AD256" s="3"/>
      <c r="AE256" s="3"/>
      <c r="AF256" s="3"/>
      <c r="AG256" s="3"/>
      <c r="AH256" s="3"/>
      <c r="AJ256" s="17"/>
      <c r="AL256" s="7">
        <f ca="1">IF(Table1[[#This Row],[field of work]]="health",1,0)</f>
        <v>0</v>
      </c>
      <c r="AM256">
        <f ca="1">IF(Table1[[#This Row],[field of work]]="general work ",1,0)</f>
        <v>0</v>
      </c>
      <c r="AN256">
        <f ca="1">IF(Table1[[#This Row],[field of work]]="agriculture",1,0)</f>
        <v>0</v>
      </c>
      <c r="AO256">
        <f ca="1">IF(Table1[[#This Row],[field of work]]="teaching",1,0)</f>
        <v>0</v>
      </c>
      <c r="AP256">
        <f ca="1">IF(Table1[[#This Row],[field of work]]="IT",1,0)</f>
        <v>0</v>
      </c>
      <c r="AQ256" s="8">
        <f ca="1">IF(Table1[[#This Row],[field of work]]="construction",1,0)</f>
        <v>1</v>
      </c>
      <c r="AS256" s="7"/>
      <c r="AX256" s="8"/>
      <c r="AZ256" s="7"/>
      <c r="BA256" s="8"/>
      <c r="BB256" s="105">
        <f ca="1">Table1[[#This Row],[Cars Value ]]/Table1[[#This Row],[cars]]</f>
        <v>3722.8378175966927</v>
      </c>
      <c r="BC256" s="8"/>
      <c r="BD256" s="7">
        <f ca="1">IF(Table1[Values of debts]&gt;$BE$6,1,0)</f>
        <v>1</v>
      </c>
      <c r="BE256" s="8"/>
      <c r="BF256" s="17"/>
      <c r="BG256" s="20">
        <f ca="1">Table1[[#This Row],[mortage left]]/Table1[[#This Row],[value of house]]</f>
        <v>0.14374298934865137</v>
      </c>
      <c r="BH256">
        <f t="shared" ca="1" si="91"/>
        <v>1</v>
      </c>
      <c r="BI256" s="8"/>
      <c r="BJ256" s="17"/>
      <c r="BL256" s="7">
        <f ca="1">IF(Table1[Area]="Alberta",Table1[income],0)</f>
        <v>0</v>
      </c>
      <c r="BM256">
        <f ca="1">IF(Table1[Area]="Quebec",Table1[income],0)</f>
        <v>0</v>
      </c>
      <c r="BN256">
        <f ca="1">IF(Table1[[#This Row],[Area]]="BC",Table1[[#This Row],[income]],0)</f>
        <v>0</v>
      </c>
      <c r="BO256">
        <f ca="1">IF(Table1[[#This Row],[Area]]="Northwest Ter",Table1[[#This Row],[income]],0)</f>
        <v>0</v>
      </c>
      <c r="BP256">
        <f ca="1">IF(Table1[[#This Row],[Area]]="Newfounland",Table1[[#This Row],[income]],0)</f>
        <v>0</v>
      </c>
      <c r="BQ256">
        <f ca="1">IF(Table1[[#This Row],[Area]]="Manitoba",Table1[[#This Row],[income]],0)</f>
        <v>47450</v>
      </c>
      <c r="BR256">
        <f ca="1">IF(Table1[[#This Row],[Area]]="New bruncwick",Table1[[#This Row],[income]],0)</f>
        <v>0</v>
      </c>
      <c r="BS256">
        <f ca="1">IF(Table1[[#This Row],[Area]]="Nunavut",Table1[[#This Row],[income]],0)</f>
        <v>0</v>
      </c>
      <c r="BT256">
        <f ca="1">IF(Table1[[#This Row],[Area]]="Ontario",Table1[[#This Row],[income]],0)</f>
        <v>0</v>
      </c>
      <c r="BU256">
        <f ca="1">IF(Table1[[#This Row],[Area]]="yukon",Table1[[#This Row],[income]],0)</f>
        <v>0</v>
      </c>
      <c r="BV256">
        <f ca="1">IF(Table1[[#This Row],[Area]]="Prince edward Island",Table1[[#This Row],[income]],0)</f>
        <v>0</v>
      </c>
      <c r="BW256">
        <f ca="1">IF(Table1[[#This Row],[Area]]="Saskatchewan",Table1[[#This Row],[income]],0)</f>
        <v>0</v>
      </c>
      <c r="BX256" s="8">
        <f ca="1">IF(Table1[[#This Row],[Area]]="Nova scotia",Table1[[#This Row],[income]],0)</f>
        <v>0</v>
      </c>
      <c r="BZ256" s="7">
        <f ca="1">IF(Table1[field of work]="health",Table1[income],0)</f>
        <v>0</v>
      </c>
      <c r="CA256">
        <f ca="1">IF(Table1[field of work]="agriculture",Table1[income],0)</f>
        <v>0</v>
      </c>
      <c r="CB256">
        <f ca="1">IF(Table1[[#This Row],[field of work]]="teaching",Table1[[#This Row],[income]],0)</f>
        <v>0</v>
      </c>
      <c r="CC256">
        <f ca="1">IF(Table1[[#This Row],[field of work]]="IT",Table1[[#This Row],[income]],0)</f>
        <v>0</v>
      </c>
      <c r="CD256">
        <f ca="1">IF(Table1[[#This Row],[field of work]]="construction",Table1[[#This Row],[income]],0)</f>
        <v>47450</v>
      </c>
      <c r="CE256" s="8">
        <f ca="1">IF(Table1[[#This Row],[field of work]]="general work ",Table1[[#This Row],[income]],0)</f>
        <v>0</v>
      </c>
      <c r="CH256" s="7">
        <f t="shared" ca="1" si="92"/>
        <v>1</v>
      </c>
      <c r="CI256" s="8"/>
      <c r="CK256" s="7">
        <f ca="1">IF(Table1[[#This Row],[Net worth of person ($)]]&gt;$CM$3,Table1[[#This Row],[age]],0)</f>
        <v>31</v>
      </c>
      <c r="CL256" s="8"/>
    </row>
    <row r="257" spans="2:90" x14ac:dyDescent="0.3">
      <c r="B257">
        <f t="shared" ca="1" si="78"/>
        <v>1</v>
      </c>
      <c r="C257" t="str">
        <f t="shared" ca="1" si="79"/>
        <v>men</v>
      </c>
      <c r="D257">
        <f t="shared" ca="1" si="80"/>
        <v>31</v>
      </c>
      <c r="E257">
        <f t="shared" ca="1" si="81"/>
        <v>4</v>
      </c>
      <c r="F257" t="str">
        <f t="shared" ca="1" si="82"/>
        <v>IT</v>
      </c>
      <c r="G257">
        <f t="shared" ca="1" si="83"/>
        <v>1</v>
      </c>
      <c r="H257" t="str">
        <f t="shared" ca="1" si="84"/>
        <v>highschool</v>
      </c>
      <c r="I257">
        <f t="shared" ca="1" si="85"/>
        <v>0</v>
      </c>
      <c r="J257">
        <f t="shared" ca="1" si="77"/>
        <v>2</v>
      </c>
      <c r="K257">
        <f t="shared" ca="1" si="86"/>
        <v>33604</v>
      </c>
      <c r="L257">
        <f t="shared" ca="1" si="87"/>
        <v>7</v>
      </c>
      <c r="M257" t="str">
        <f t="shared" ca="1" si="88"/>
        <v>Manitoba</v>
      </c>
      <c r="N257">
        <f t="shared" ca="1" si="93"/>
        <v>134416</v>
      </c>
      <c r="O257">
        <f t="shared" ca="1" si="89"/>
        <v>18458.229201955281</v>
      </c>
      <c r="P257">
        <f t="shared" ca="1" si="94"/>
        <v>38625.497971870573</v>
      </c>
      <c r="Q257">
        <f t="shared" ca="1" si="90"/>
        <v>19543</v>
      </c>
      <c r="R257">
        <f t="shared" ca="1" si="95"/>
        <v>1903.1129487526857</v>
      </c>
      <c r="S257">
        <f t="shared" ca="1" si="96"/>
        <v>44438.214526442585</v>
      </c>
      <c r="T257">
        <f t="shared" ca="1" si="97"/>
        <v>217479.71249831317</v>
      </c>
      <c r="U257">
        <f t="shared" ca="1" si="98"/>
        <v>39904.342150707969</v>
      </c>
      <c r="V257">
        <f t="shared" ca="1" si="99"/>
        <v>177575.3703476052</v>
      </c>
      <c r="X257" s="3">
        <f ca="1">IF(Table1[[#This Row],[gender]]="men",1,0)</f>
        <v>1</v>
      </c>
      <c r="Y257" s="3">
        <f ca="1">IF(Table1[[#This Row],[gender]]="women",1,0)</f>
        <v>0</v>
      </c>
      <c r="Z257" s="3"/>
      <c r="AA257" s="3"/>
      <c r="AB257" s="3"/>
      <c r="AC257" s="3"/>
      <c r="AD257" s="3"/>
      <c r="AE257" s="3"/>
      <c r="AF257" s="3"/>
      <c r="AG257" s="3"/>
      <c r="AH257" s="3"/>
      <c r="AJ257" s="17"/>
      <c r="AL257" s="7">
        <f ca="1">IF(Table1[[#This Row],[field of work]]="health",1,0)</f>
        <v>0</v>
      </c>
      <c r="AM257">
        <f ca="1">IF(Table1[[#This Row],[field of work]]="general work ",1,0)</f>
        <v>0</v>
      </c>
      <c r="AN257">
        <f ca="1">IF(Table1[[#This Row],[field of work]]="agriculture",1,0)</f>
        <v>0</v>
      </c>
      <c r="AO257">
        <f ca="1">IF(Table1[[#This Row],[field of work]]="teaching",1,0)</f>
        <v>0</v>
      </c>
      <c r="AP257">
        <f ca="1">IF(Table1[[#This Row],[field of work]]="IT",1,0)</f>
        <v>1</v>
      </c>
      <c r="AQ257" s="8">
        <f ca="1">IF(Table1[[#This Row],[field of work]]="construction",1,0)</f>
        <v>0</v>
      </c>
      <c r="AS257" s="7"/>
      <c r="AX257" s="8"/>
      <c r="AZ257" s="7"/>
      <c r="BA257" s="8"/>
      <c r="BB257" s="105">
        <f ca="1">Table1[[#This Row],[Cars Value ]]/Table1[[#This Row],[cars]]</f>
        <v>19312.748985935286</v>
      </c>
      <c r="BC257" s="8"/>
      <c r="BD257" s="7">
        <f ca="1">IF(Table1[Values of debts]&gt;$BE$6,1,0)</f>
        <v>0</v>
      </c>
      <c r="BE257" s="8"/>
      <c r="BF257" s="17"/>
      <c r="BG257" s="20">
        <f ca="1">Table1[[#This Row],[mortage left]]/Table1[[#This Row],[value of house]]</f>
        <v>0.13732166707799132</v>
      </c>
      <c r="BH257">
        <f t="shared" ca="1" si="91"/>
        <v>1</v>
      </c>
      <c r="BI257" s="8"/>
      <c r="BJ257" s="17"/>
      <c r="BL257" s="7">
        <f ca="1">IF(Table1[Area]="Alberta",Table1[income],0)</f>
        <v>0</v>
      </c>
      <c r="BM257">
        <f ca="1">IF(Table1[Area]="Quebec",Table1[income],0)</f>
        <v>0</v>
      </c>
      <c r="BN257">
        <f ca="1">IF(Table1[[#This Row],[Area]]="BC",Table1[[#This Row],[income]],0)</f>
        <v>0</v>
      </c>
      <c r="BO257">
        <f ca="1">IF(Table1[[#This Row],[Area]]="Northwest Ter",Table1[[#This Row],[income]],0)</f>
        <v>0</v>
      </c>
      <c r="BP257">
        <f ca="1">IF(Table1[[#This Row],[Area]]="Newfounland",Table1[[#This Row],[income]],0)</f>
        <v>0</v>
      </c>
      <c r="BQ257">
        <f ca="1">IF(Table1[[#This Row],[Area]]="Manitoba",Table1[[#This Row],[income]],0)</f>
        <v>33604</v>
      </c>
      <c r="BR257">
        <f ca="1">IF(Table1[[#This Row],[Area]]="New bruncwick",Table1[[#This Row],[income]],0)</f>
        <v>0</v>
      </c>
      <c r="BS257">
        <f ca="1">IF(Table1[[#This Row],[Area]]="Nunavut",Table1[[#This Row],[income]],0)</f>
        <v>0</v>
      </c>
      <c r="BT257">
        <f ca="1">IF(Table1[[#This Row],[Area]]="Ontario",Table1[[#This Row],[income]],0)</f>
        <v>0</v>
      </c>
      <c r="BU257">
        <f ca="1">IF(Table1[[#This Row],[Area]]="yukon",Table1[[#This Row],[income]],0)</f>
        <v>0</v>
      </c>
      <c r="BV257">
        <f ca="1">IF(Table1[[#This Row],[Area]]="Prince edward Island",Table1[[#This Row],[income]],0)</f>
        <v>0</v>
      </c>
      <c r="BW257">
        <f ca="1">IF(Table1[[#This Row],[Area]]="Saskatchewan",Table1[[#This Row],[income]],0)</f>
        <v>0</v>
      </c>
      <c r="BX257" s="8">
        <f ca="1">IF(Table1[[#This Row],[Area]]="Nova scotia",Table1[[#This Row],[income]],0)</f>
        <v>0</v>
      </c>
      <c r="BZ257" s="7">
        <f ca="1">IF(Table1[field of work]="health",Table1[income],0)</f>
        <v>0</v>
      </c>
      <c r="CA257">
        <f ca="1">IF(Table1[field of work]="agriculture",Table1[income],0)</f>
        <v>0</v>
      </c>
      <c r="CB257">
        <f ca="1">IF(Table1[[#This Row],[field of work]]="teaching",Table1[[#This Row],[income]],0)</f>
        <v>0</v>
      </c>
      <c r="CC257">
        <f ca="1">IF(Table1[[#This Row],[field of work]]="IT",Table1[[#This Row],[income]],0)</f>
        <v>33604</v>
      </c>
      <c r="CD257">
        <f ca="1">IF(Table1[[#This Row],[field of work]]="construction",Table1[[#This Row],[income]],0)</f>
        <v>0</v>
      </c>
      <c r="CE257" s="8">
        <f ca="1">IF(Table1[[#This Row],[field of work]]="general work ",Table1[[#This Row],[income]],0)</f>
        <v>0</v>
      </c>
      <c r="CH257" s="7">
        <f t="shared" ca="1" si="92"/>
        <v>1</v>
      </c>
      <c r="CI257" s="8"/>
      <c r="CK257" s="7">
        <f ca="1">IF(Table1[[#This Row],[Net worth of person ($)]]&gt;$CM$3,Table1[[#This Row],[age]],0)</f>
        <v>31</v>
      </c>
      <c r="CL257" s="8"/>
    </row>
    <row r="258" spans="2:90" x14ac:dyDescent="0.3">
      <c r="B258">
        <f t="shared" ca="1" si="78"/>
        <v>1</v>
      </c>
      <c r="C258" t="str">
        <f t="shared" ca="1" si="79"/>
        <v>men</v>
      </c>
      <c r="D258">
        <f t="shared" ca="1" si="80"/>
        <v>42</v>
      </c>
      <c r="E258">
        <f t="shared" ca="1" si="81"/>
        <v>4</v>
      </c>
      <c r="F258" t="str">
        <f t="shared" ca="1" si="82"/>
        <v>IT</v>
      </c>
      <c r="G258">
        <f t="shared" ca="1" si="83"/>
        <v>3</v>
      </c>
      <c r="H258" t="str">
        <f t="shared" ca="1" si="84"/>
        <v>University</v>
      </c>
      <c r="I258">
        <f t="shared" ca="1" si="85"/>
        <v>0</v>
      </c>
      <c r="J258">
        <f t="shared" ca="1" si="77"/>
        <v>1</v>
      </c>
      <c r="K258">
        <f t="shared" ca="1" si="86"/>
        <v>53708</v>
      </c>
      <c r="L258">
        <f t="shared" ca="1" si="87"/>
        <v>8</v>
      </c>
      <c r="M258" t="str">
        <f t="shared" ca="1" si="88"/>
        <v>Manitoba</v>
      </c>
      <c r="N258">
        <f t="shared" ca="1" si="93"/>
        <v>161124</v>
      </c>
      <c r="O258">
        <f t="shared" ca="1" si="89"/>
        <v>95116.509208514544</v>
      </c>
      <c r="P258">
        <f t="shared" ca="1" si="94"/>
        <v>17484.130115182183</v>
      </c>
      <c r="Q258">
        <f t="shared" ca="1" si="90"/>
        <v>6029</v>
      </c>
      <c r="R258">
        <f t="shared" ca="1" si="95"/>
        <v>49692.515619002785</v>
      </c>
      <c r="S258">
        <f t="shared" ca="1" si="96"/>
        <v>38439.74567307852</v>
      </c>
      <c r="T258">
        <f t="shared" ca="1" si="97"/>
        <v>217047.87578826072</v>
      </c>
      <c r="U258">
        <f t="shared" ca="1" si="98"/>
        <v>150838.02482751734</v>
      </c>
      <c r="V258">
        <f t="shared" ca="1" si="99"/>
        <v>66209.850960743381</v>
      </c>
      <c r="X258" s="3">
        <f ca="1">IF(Table1[[#This Row],[gender]]="men",1,0)</f>
        <v>1</v>
      </c>
      <c r="Y258" s="3">
        <f ca="1">IF(Table1[[#This Row],[gender]]="women",1,0)</f>
        <v>0</v>
      </c>
      <c r="Z258" s="3"/>
      <c r="AA258" s="3"/>
      <c r="AB258" s="3"/>
      <c r="AC258" s="3"/>
      <c r="AD258" s="3"/>
      <c r="AE258" s="3"/>
      <c r="AF258" s="3"/>
      <c r="AG258" s="3"/>
      <c r="AH258" s="3"/>
      <c r="AJ258" s="17"/>
      <c r="AL258" s="7">
        <f ca="1">IF(Table1[[#This Row],[field of work]]="health",1,0)</f>
        <v>0</v>
      </c>
      <c r="AM258">
        <f ca="1">IF(Table1[[#This Row],[field of work]]="general work ",1,0)</f>
        <v>0</v>
      </c>
      <c r="AN258">
        <f ca="1">IF(Table1[[#This Row],[field of work]]="agriculture",1,0)</f>
        <v>0</v>
      </c>
      <c r="AO258">
        <f ca="1">IF(Table1[[#This Row],[field of work]]="teaching",1,0)</f>
        <v>0</v>
      </c>
      <c r="AP258">
        <f ca="1">IF(Table1[[#This Row],[field of work]]="IT",1,0)</f>
        <v>1</v>
      </c>
      <c r="AQ258" s="8">
        <f ca="1">IF(Table1[[#This Row],[field of work]]="construction",1,0)</f>
        <v>0</v>
      </c>
      <c r="AS258" s="7"/>
      <c r="AX258" s="8"/>
      <c r="AZ258" s="7"/>
      <c r="BA258" s="8"/>
      <c r="BB258" s="105">
        <f ca="1">Table1[[#This Row],[Cars Value ]]/Table1[[#This Row],[cars]]</f>
        <v>17484.130115182183</v>
      </c>
      <c r="BC258" s="8"/>
      <c r="BD258" s="7">
        <f ca="1">IF(Table1[Values of debts]&gt;$BE$6,1,0)</f>
        <v>1</v>
      </c>
      <c r="BE258" s="8"/>
      <c r="BF258" s="17"/>
      <c r="BG258" s="20">
        <f ca="1">Table1[[#This Row],[mortage left]]/Table1[[#This Row],[value of house]]</f>
        <v>0.59033110652984377</v>
      </c>
      <c r="BH258">
        <f t="shared" ca="1" si="91"/>
        <v>0</v>
      </c>
      <c r="BI258" s="8"/>
      <c r="BJ258" s="17"/>
      <c r="BL258" s="7">
        <f ca="1">IF(Table1[Area]="Alberta",Table1[income],0)</f>
        <v>0</v>
      </c>
      <c r="BM258">
        <f ca="1">IF(Table1[Area]="Quebec",Table1[income],0)</f>
        <v>0</v>
      </c>
      <c r="BN258">
        <f ca="1">IF(Table1[[#This Row],[Area]]="BC",Table1[[#This Row],[income]],0)</f>
        <v>0</v>
      </c>
      <c r="BO258">
        <f ca="1">IF(Table1[[#This Row],[Area]]="Northwest Ter",Table1[[#This Row],[income]],0)</f>
        <v>0</v>
      </c>
      <c r="BP258">
        <f ca="1">IF(Table1[[#This Row],[Area]]="Newfounland",Table1[[#This Row],[income]],0)</f>
        <v>0</v>
      </c>
      <c r="BQ258">
        <f ca="1">IF(Table1[[#This Row],[Area]]="Manitoba",Table1[[#This Row],[income]],0)</f>
        <v>53708</v>
      </c>
      <c r="BR258">
        <f ca="1">IF(Table1[[#This Row],[Area]]="New bruncwick",Table1[[#This Row],[income]],0)</f>
        <v>0</v>
      </c>
      <c r="BS258">
        <f ca="1">IF(Table1[[#This Row],[Area]]="Nunavut",Table1[[#This Row],[income]],0)</f>
        <v>0</v>
      </c>
      <c r="BT258">
        <f ca="1">IF(Table1[[#This Row],[Area]]="Ontario",Table1[[#This Row],[income]],0)</f>
        <v>0</v>
      </c>
      <c r="BU258">
        <f ca="1">IF(Table1[[#This Row],[Area]]="yukon",Table1[[#This Row],[income]],0)</f>
        <v>0</v>
      </c>
      <c r="BV258">
        <f ca="1">IF(Table1[[#This Row],[Area]]="Prince edward Island",Table1[[#This Row],[income]],0)</f>
        <v>0</v>
      </c>
      <c r="BW258">
        <f ca="1">IF(Table1[[#This Row],[Area]]="Saskatchewan",Table1[[#This Row],[income]],0)</f>
        <v>0</v>
      </c>
      <c r="BX258" s="8">
        <f ca="1">IF(Table1[[#This Row],[Area]]="Nova scotia",Table1[[#This Row],[income]],0)</f>
        <v>0</v>
      </c>
      <c r="BZ258" s="7">
        <f ca="1">IF(Table1[field of work]="health",Table1[income],0)</f>
        <v>0</v>
      </c>
      <c r="CA258">
        <f ca="1">IF(Table1[field of work]="agriculture",Table1[income],0)</f>
        <v>0</v>
      </c>
      <c r="CB258">
        <f ca="1">IF(Table1[[#This Row],[field of work]]="teaching",Table1[[#This Row],[income]],0)</f>
        <v>0</v>
      </c>
      <c r="CC258">
        <f ca="1">IF(Table1[[#This Row],[field of work]]="IT",Table1[[#This Row],[income]],0)</f>
        <v>53708</v>
      </c>
      <c r="CD258">
        <f ca="1">IF(Table1[[#This Row],[field of work]]="construction",Table1[[#This Row],[income]],0)</f>
        <v>0</v>
      </c>
      <c r="CE258" s="8">
        <f ca="1">IF(Table1[[#This Row],[field of work]]="general work ",Table1[[#This Row],[income]],0)</f>
        <v>0</v>
      </c>
      <c r="CH258" s="7">
        <f t="shared" ca="1" si="92"/>
        <v>1</v>
      </c>
      <c r="CI258" s="8"/>
      <c r="CK258" s="7">
        <f ca="1">IF(Table1[[#This Row],[Net worth of person ($)]]&gt;$CM$3,Table1[[#This Row],[age]],0)</f>
        <v>42</v>
      </c>
      <c r="CL258" s="8"/>
    </row>
    <row r="259" spans="2:90" x14ac:dyDescent="0.3">
      <c r="B259">
        <f t="shared" ca="1" si="78"/>
        <v>1</v>
      </c>
      <c r="C259" t="str">
        <f t="shared" ca="1" si="79"/>
        <v>men</v>
      </c>
      <c r="D259">
        <f t="shared" ca="1" si="80"/>
        <v>32</v>
      </c>
      <c r="E259">
        <f t="shared" ca="1" si="81"/>
        <v>2</v>
      </c>
      <c r="F259" t="str">
        <f t="shared" ca="1" si="82"/>
        <v>construction</v>
      </c>
      <c r="G259">
        <f t="shared" ca="1" si="83"/>
        <v>2</v>
      </c>
      <c r="H259" t="str">
        <f t="shared" ca="1" si="84"/>
        <v>college</v>
      </c>
      <c r="I259">
        <f t="shared" ca="1" si="85"/>
        <v>4</v>
      </c>
      <c r="J259">
        <f t="shared" ca="1" si="77"/>
        <v>1</v>
      </c>
      <c r="K259">
        <f t="shared" ca="1" si="86"/>
        <v>79581</v>
      </c>
      <c r="L259">
        <f t="shared" ca="1" si="87"/>
        <v>3</v>
      </c>
      <c r="M259" t="str">
        <f t="shared" ca="1" si="88"/>
        <v>Northwest Ter</v>
      </c>
      <c r="N259">
        <f t="shared" ca="1" si="93"/>
        <v>477486</v>
      </c>
      <c r="O259">
        <f t="shared" ca="1" si="89"/>
        <v>96154.76957307414</v>
      </c>
      <c r="P259">
        <f t="shared" ca="1" si="94"/>
        <v>9894.0355858494459</v>
      </c>
      <c r="Q259">
        <f t="shared" ca="1" si="90"/>
        <v>9402</v>
      </c>
      <c r="R259">
        <f t="shared" ca="1" si="95"/>
        <v>155565.73154001581</v>
      </c>
      <c r="S259">
        <f t="shared" ca="1" si="96"/>
        <v>15113.12314948663</v>
      </c>
      <c r="T259">
        <f t="shared" ca="1" si="97"/>
        <v>502493.15873533604</v>
      </c>
      <c r="U259">
        <f t="shared" ca="1" si="98"/>
        <v>261122.50111308997</v>
      </c>
      <c r="V259">
        <f t="shared" ca="1" si="99"/>
        <v>241370.65762224607</v>
      </c>
      <c r="X259" s="3">
        <f ca="1">IF(Table1[[#This Row],[gender]]="men",1,0)</f>
        <v>1</v>
      </c>
      <c r="Y259" s="3">
        <f ca="1">IF(Table1[[#This Row],[gender]]="women",1,0)</f>
        <v>0</v>
      </c>
      <c r="Z259" s="3"/>
      <c r="AA259" s="3"/>
      <c r="AB259" s="3"/>
      <c r="AC259" s="3"/>
      <c r="AD259" s="3"/>
      <c r="AE259" s="3"/>
      <c r="AF259" s="3"/>
      <c r="AG259" s="3"/>
      <c r="AH259" s="3"/>
      <c r="AJ259" s="17"/>
      <c r="AL259" s="7">
        <f ca="1">IF(Table1[[#This Row],[field of work]]="health",1,0)</f>
        <v>0</v>
      </c>
      <c r="AM259">
        <f ca="1">IF(Table1[[#This Row],[field of work]]="general work ",1,0)</f>
        <v>0</v>
      </c>
      <c r="AN259">
        <f ca="1">IF(Table1[[#This Row],[field of work]]="agriculture",1,0)</f>
        <v>0</v>
      </c>
      <c r="AO259">
        <f ca="1">IF(Table1[[#This Row],[field of work]]="teaching",1,0)</f>
        <v>0</v>
      </c>
      <c r="AP259">
        <f ca="1">IF(Table1[[#This Row],[field of work]]="IT",1,0)</f>
        <v>0</v>
      </c>
      <c r="AQ259" s="8">
        <f ca="1">IF(Table1[[#This Row],[field of work]]="construction",1,0)</f>
        <v>1</v>
      </c>
      <c r="AS259" s="7"/>
      <c r="AX259" s="8"/>
      <c r="AZ259" s="7"/>
      <c r="BA259" s="8"/>
      <c r="BB259" s="105">
        <f ca="1">Table1[[#This Row],[Cars Value ]]/Table1[[#This Row],[cars]]</f>
        <v>9894.0355858494459</v>
      </c>
      <c r="BC259" s="8"/>
      <c r="BD259" s="7">
        <f ca="1">IF(Table1[Values of debts]&gt;$BE$6,1,0)</f>
        <v>1</v>
      </c>
      <c r="BE259" s="8"/>
      <c r="BF259" s="17"/>
      <c r="BG259" s="20">
        <f ca="1">Table1[[#This Row],[mortage left]]/Table1[[#This Row],[value of house]]</f>
        <v>0.2013771494307145</v>
      </c>
      <c r="BH259">
        <f t="shared" ca="1" si="91"/>
        <v>1</v>
      </c>
      <c r="BI259" s="8"/>
      <c r="BJ259" s="17"/>
      <c r="BL259" s="7">
        <f ca="1">IF(Table1[Area]="Alberta",Table1[income],0)</f>
        <v>0</v>
      </c>
      <c r="BM259">
        <f ca="1">IF(Table1[Area]="Quebec",Table1[income],0)</f>
        <v>0</v>
      </c>
      <c r="BN259">
        <f ca="1">IF(Table1[[#This Row],[Area]]="BC",Table1[[#This Row],[income]],0)</f>
        <v>0</v>
      </c>
      <c r="BO259">
        <f ca="1">IF(Table1[[#This Row],[Area]]="Northwest Ter",Table1[[#This Row],[income]],0)</f>
        <v>79581</v>
      </c>
      <c r="BP259">
        <f ca="1">IF(Table1[[#This Row],[Area]]="Newfounland",Table1[[#This Row],[income]],0)</f>
        <v>0</v>
      </c>
      <c r="BQ259">
        <f ca="1">IF(Table1[[#This Row],[Area]]="Manitoba",Table1[[#This Row],[income]],0)</f>
        <v>0</v>
      </c>
      <c r="BR259">
        <f ca="1">IF(Table1[[#This Row],[Area]]="New bruncwick",Table1[[#This Row],[income]],0)</f>
        <v>0</v>
      </c>
      <c r="BS259">
        <f ca="1">IF(Table1[[#This Row],[Area]]="Nunavut",Table1[[#This Row],[income]],0)</f>
        <v>0</v>
      </c>
      <c r="BT259">
        <f ca="1">IF(Table1[[#This Row],[Area]]="Ontario",Table1[[#This Row],[income]],0)</f>
        <v>0</v>
      </c>
      <c r="BU259">
        <f ca="1">IF(Table1[[#This Row],[Area]]="yukon",Table1[[#This Row],[income]],0)</f>
        <v>0</v>
      </c>
      <c r="BV259">
        <f ca="1">IF(Table1[[#This Row],[Area]]="Prince edward Island",Table1[[#This Row],[income]],0)</f>
        <v>0</v>
      </c>
      <c r="BW259">
        <f ca="1">IF(Table1[[#This Row],[Area]]="Saskatchewan",Table1[[#This Row],[income]],0)</f>
        <v>0</v>
      </c>
      <c r="BX259" s="8">
        <f ca="1">IF(Table1[[#This Row],[Area]]="Nova scotia",Table1[[#This Row],[income]],0)</f>
        <v>0</v>
      </c>
      <c r="BZ259" s="7">
        <f ca="1">IF(Table1[field of work]="health",Table1[income],0)</f>
        <v>0</v>
      </c>
      <c r="CA259">
        <f ca="1">IF(Table1[field of work]="agriculture",Table1[income],0)</f>
        <v>0</v>
      </c>
      <c r="CB259">
        <f ca="1">IF(Table1[[#This Row],[field of work]]="teaching",Table1[[#This Row],[income]],0)</f>
        <v>0</v>
      </c>
      <c r="CC259">
        <f ca="1">IF(Table1[[#This Row],[field of work]]="IT",Table1[[#This Row],[income]],0)</f>
        <v>0</v>
      </c>
      <c r="CD259">
        <f ca="1">IF(Table1[[#This Row],[field of work]]="construction",Table1[[#This Row],[income]],0)</f>
        <v>79581</v>
      </c>
      <c r="CE259" s="8">
        <f ca="1">IF(Table1[[#This Row],[field of work]]="general work ",Table1[[#This Row],[income]],0)</f>
        <v>0</v>
      </c>
      <c r="CH259" s="7">
        <f t="shared" ca="1" si="92"/>
        <v>1</v>
      </c>
      <c r="CI259" s="8"/>
      <c r="CK259" s="7">
        <f ca="1">IF(Table1[[#This Row],[Net worth of person ($)]]&gt;$CM$3,Table1[[#This Row],[age]],0)</f>
        <v>32</v>
      </c>
      <c r="CL259" s="8"/>
    </row>
    <row r="260" spans="2:90" x14ac:dyDescent="0.3">
      <c r="B260">
        <f t="shared" ca="1" si="78"/>
        <v>1</v>
      </c>
      <c r="C260" t="str">
        <f t="shared" ca="1" si="79"/>
        <v>men</v>
      </c>
      <c r="D260">
        <f t="shared" ca="1" si="80"/>
        <v>30</v>
      </c>
      <c r="E260">
        <f t="shared" ca="1" si="81"/>
        <v>4</v>
      </c>
      <c r="F260" t="str">
        <f t="shared" ca="1" si="82"/>
        <v>IT</v>
      </c>
      <c r="G260">
        <f t="shared" ca="1" si="83"/>
        <v>1</v>
      </c>
      <c r="H260" t="str">
        <f t="shared" ca="1" si="84"/>
        <v>highschool</v>
      </c>
      <c r="I260">
        <f t="shared" ca="1" si="85"/>
        <v>0</v>
      </c>
      <c r="J260">
        <f t="shared" ca="1" si="77"/>
        <v>1</v>
      </c>
      <c r="K260">
        <f t="shared" ca="1" si="86"/>
        <v>34709</v>
      </c>
      <c r="L260">
        <f t="shared" ca="1" si="87"/>
        <v>7</v>
      </c>
      <c r="M260" t="str">
        <f t="shared" ca="1" si="88"/>
        <v>Manitoba</v>
      </c>
      <c r="N260">
        <f t="shared" ca="1" si="93"/>
        <v>208254</v>
      </c>
      <c r="O260">
        <f t="shared" ca="1" si="89"/>
        <v>62401.24227352297</v>
      </c>
      <c r="P260">
        <f t="shared" ca="1" si="94"/>
        <v>8805.2514699659296</v>
      </c>
      <c r="Q260">
        <f t="shared" ca="1" si="90"/>
        <v>8641</v>
      </c>
      <c r="R260">
        <f t="shared" ca="1" si="95"/>
        <v>40262.415316840939</v>
      </c>
      <c r="S260">
        <f t="shared" ca="1" si="96"/>
        <v>48691.565037904438</v>
      </c>
      <c r="T260">
        <f t="shared" ca="1" si="97"/>
        <v>265750.81650787039</v>
      </c>
      <c r="U260">
        <f t="shared" ca="1" si="98"/>
        <v>111304.65759036392</v>
      </c>
      <c r="V260">
        <f t="shared" ca="1" si="99"/>
        <v>154446.15891750646</v>
      </c>
      <c r="X260" s="3">
        <f ca="1">IF(Table1[[#This Row],[gender]]="men",1,0)</f>
        <v>1</v>
      </c>
      <c r="Y260" s="3">
        <f ca="1">IF(Table1[[#This Row],[gender]]="women",1,0)</f>
        <v>0</v>
      </c>
      <c r="Z260" s="3"/>
      <c r="AA260" s="3"/>
      <c r="AB260" s="3"/>
      <c r="AC260" s="3"/>
      <c r="AD260" s="3"/>
      <c r="AE260" s="3"/>
      <c r="AF260" s="3"/>
      <c r="AG260" s="3"/>
      <c r="AH260" s="3"/>
      <c r="AJ260" s="17"/>
      <c r="AL260" s="7">
        <f ca="1">IF(Table1[[#This Row],[field of work]]="health",1,0)</f>
        <v>0</v>
      </c>
      <c r="AM260">
        <f ca="1">IF(Table1[[#This Row],[field of work]]="general work ",1,0)</f>
        <v>0</v>
      </c>
      <c r="AN260">
        <f ca="1">IF(Table1[[#This Row],[field of work]]="agriculture",1,0)</f>
        <v>0</v>
      </c>
      <c r="AO260">
        <f ca="1">IF(Table1[[#This Row],[field of work]]="teaching",1,0)</f>
        <v>0</v>
      </c>
      <c r="AP260">
        <f ca="1">IF(Table1[[#This Row],[field of work]]="IT",1,0)</f>
        <v>1</v>
      </c>
      <c r="AQ260" s="8">
        <f ca="1">IF(Table1[[#This Row],[field of work]]="construction",1,0)</f>
        <v>0</v>
      </c>
      <c r="AS260" s="7"/>
      <c r="AX260" s="8"/>
      <c r="AZ260" s="7"/>
      <c r="BA260" s="8"/>
      <c r="BB260" s="105">
        <f ca="1">Table1[[#This Row],[Cars Value ]]/Table1[[#This Row],[cars]]</f>
        <v>8805.2514699659296</v>
      </c>
      <c r="BC260" s="8"/>
      <c r="BD260" s="7">
        <f ca="1">IF(Table1[Values of debts]&gt;$BE$6,1,0)</f>
        <v>1</v>
      </c>
      <c r="BE260" s="8"/>
      <c r="BF260" s="17"/>
      <c r="BG260" s="20">
        <f ca="1">Table1[[#This Row],[mortage left]]/Table1[[#This Row],[value of house]]</f>
        <v>0.29964006584998593</v>
      </c>
      <c r="BH260">
        <f t="shared" ca="1" si="91"/>
        <v>1</v>
      </c>
      <c r="BI260" s="8"/>
      <c r="BJ260" s="17"/>
      <c r="BL260" s="7">
        <f ca="1">IF(Table1[Area]="Alberta",Table1[income],0)</f>
        <v>0</v>
      </c>
      <c r="BM260">
        <f ca="1">IF(Table1[Area]="Quebec",Table1[income],0)</f>
        <v>0</v>
      </c>
      <c r="BN260">
        <f ca="1">IF(Table1[[#This Row],[Area]]="BC",Table1[[#This Row],[income]],0)</f>
        <v>0</v>
      </c>
      <c r="BO260">
        <f ca="1">IF(Table1[[#This Row],[Area]]="Northwest Ter",Table1[[#This Row],[income]],0)</f>
        <v>0</v>
      </c>
      <c r="BP260">
        <f ca="1">IF(Table1[[#This Row],[Area]]="Newfounland",Table1[[#This Row],[income]],0)</f>
        <v>0</v>
      </c>
      <c r="BQ260">
        <f ca="1">IF(Table1[[#This Row],[Area]]="Manitoba",Table1[[#This Row],[income]],0)</f>
        <v>34709</v>
      </c>
      <c r="BR260">
        <f ca="1">IF(Table1[[#This Row],[Area]]="New bruncwick",Table1[[#This Row],[income]],0)</f>
        <v>0</v>
      </c>
      <c r="BS260">
        <f ca="1">IF(Table1[[#This Row],[Area]]="Nunavut",Table1[[#This Row],[income]],0)</f>
        <v>0</v>
      </c>
      <c r="BT260">
        <f ca="1">IF(Table1[[#This Row],[Area]]="Ontario",Table1[[#This Row],[income]],0)</f>
        <v>0</v>
      </c>
      <c r="BU260">
        <f ca="1">IF(Table1[[#This Row],[Area]]="yukon",Table1[[#This Row],[income]],0)</f>
        <v>0</v>
      </c>
      <c r="BV260">
        <f ca="1">IF(Table1[[#This Row],[Area]]="Prince edward Island",Table1[[#This Row],[income]],0)</f>
        <v>0</v>
      </c>
      <c r="BW260">
        <f ca="1">IF(Table1[[#This Row],[Area]]="Saskatchewan",Table1[[#This Row],[income]],0)</f>
        <v>0</v>
      </c>
      <c r="BX260" s="8">
        <f ca="1">IF(Table1[[#This Row],[Area]]="Nova scotia",Table1[[#This Row],[income]],0)</f>
        <v>0</v>
      </c>
      <c r="BZ260" s="7">
        <f ca="1">IF(Table1[field of work]="health",Table1[income],0)</f>
        <v>0</v>
      </c>
      <c r="CA260">
        <f ca="1">IF(Table1[field of work]="agriculture",Table1[income],0)</f>
        <v>0</v>
      </c>
      <c r="CB260">
        <f ca="1">IF(Table1[[#This Row],[field of work]]="teaching",Table1[[#This Row],[income]],0)</f>
        <v>0</v>
      </c>
      <c r="CC260">
        <f ca="1">IF(Table1[[#This Row],[field of work]]="IT",Table1[[#This Row],[income]],0)</f>
        <v>34709</v>
      </c>
      <c r="CD260">
        <f ca="1">IF(Table1[[#This Row],[field of work]]="construction",Table1[[#This Row],[income]],0)</f>
        <v>0</v>
      </c>
      <c r="CE260" s="8">
        <f ca="1">IF(Table1[[#This Row],[field of work]]="general work ",Table1[[#This Row],[income]],0)</f>
        <v>0</v>
      </c>
      <c r="CH260" s="7">
        <f t="shared" ca="1" si="92"/>
        <v>1</v>
      </c>
      <c r="CI260" s="8"/>
      <c r="CK260" s="7">
        <f ca="1">IF(Table1[[#This Row],[Net worth of person ($)]]&gt;$CM$3,Table1[[#This Row],[age]],0)</f>
        <v>30</v>
      </c>
      <c r="CL260" s="8"/>
    </row>
    <row r="261" spans="2:90" x14ac:dyDescent="0.3">
      <c r="B261">
        <f t="shared" ca="1" si="78"/>
        <v>1</v>
      </c>
      <c r="C261" t="str">
        <f t="shared" ca="1" si="79"/>
        <v>men</v>
      </c>
      <c r="D261">
        <f t="shared" ca="1" si="80"/>
        <v>35</v>
      </c>
      <c r="E261">
        <f t="shared" ca="1" si="81"/>
        <v>2</v>
      </c>
      <c r="F261" t="str">
        <f t="shared" ca="1" si="82"/>
        <v>construction</v>
      </c>
      <c r="G261">
        <f t="shared" ca="1" si="83"/>
        <v>3</v>
      </c>
      <c r="H261" t="str">
        <f t="shared" ca="1" si="84"/>
        <v>University</v>
      </c>
      <c r="I261">
        <f t="shared" ca="1" si="85"/>
        <v>2</v>
      </c>
      <c r="J261">
        <f t="shared" ca="1" si="77"/>
        <v>1</v>
      </c>
      <c r="K261">
        <f t="shared" ca="1" si="86"/>
        <v>37463</v>
      </c>
      <c r="L261">
        <f t="shared" ca="1" si="87"/>
        <v>7</v>
      </c>
      <c r="M261" t="str">
        <f t="shared" ca="1" si="88"/>
        <v>Manitoba</v>
      </c>
      <c r="N261">
        <f t="shared" ca="1" si="93"/>
        <v>149852</v>
      </c>
      <c r="O261">
        <f t="shared" ca="1" si="89"/>
        <v>139611.30578404802</v>
      </c>
      <c r="P261">
        <f t="shared" ca="1" si="94"/>
        <v>16635.78323303174</v>
      </c>
      <c r="Q261">
        <f t="shared" ca="1" si="90"/>
        <v>12502</v>
      </c>
      <c r="R261">
        <f t="shared" ca="1" si="95"/>
        <v>70578.413642001746</v>
      </c>
      <c r="S261">
        <f t="shared" ca="1" si="96"/>
        <v>27668.695978466247</v>
      </c>
      <c r="T261">
        <f t="shared" ca="1" si="97"/>
        <v>194156.47921149799</v>
      </c>
      <c r="U261">
        <f t="shared" ca="1" si="98"/>
        <v>222691.71942604976</v>
      </c>
      <c r="V261">
        <f t="shared" ca="1" si="99"/>
        <v>-28535.24021455177</v>
      </c>
      <c r="X261" s="3">
        <f ca="1">IF(Table1[[#This Row],[gender]]="men",1,0)</f>
        <v>1</v>
      </c>
      <c r="Y261" s="3">
        <f ca="1">IF(Table1[[#This Row],[gender]]="women",1,0)</f>
        <v>0</v>
      </c>
      <c r="Z261" s="3"/>
      <c r="AA261" s="3"/>
      <c r="AB261" s="3"/>
      <c r="AC261" s="3"/>
      <c r="AD261" s="3"/>
      <c r="AE261" s="3"/>
      <c r="AF261" s="3"/>
      <c r="AG261" s="3"/>
      <c r="AH261" s="3"/>
      <c r="AJ261" s="17"/>
      <c r="AL261" s="7">
        <f ca="1">IF(Table1[[#This Row],[field of work]]="health",1,0)</f>
        <v>0</v>
      </c>
      <c r="AM261">
        <f ca="1">IF(Table1[[#This Row],[field of work]]="general work ",1,0)</f>
        <v>0</v>
      </c>
      <c r="AN261">
        <f ca="1">IF(Table1[[#This Row],[field of work]]="agriculture",1,0)</f>
        <v>0</v>
      </c>
      <c r="AO261">
        <f ca="1">IF(Table1[[#This Row],[field of work]]="teaching",1,0)</f>
        <v>0</v>
      </c>
      <c r="AP261">
        <f ca="1">IF(Table1[[#This Row],[field of work]]="IT",1,0)</f>
        <v>0</v>
      </c>
      <c r="AQ261" s="8">
        <f ca="1">IF(Table1[[#This Row],[field of work]]="construction",1,0)</f>
        <v>1</v>
      </c>
      <c r="AS261" s="7"/>
      <c r="AX261" s="8"/>
      <c r="AZ261" s="7"/>
      <c r="BA261" s="8"/>
      <c r="BB261" s="105">
        <f ca="1">Table1[[#This Row],[Cars Value ]]/Table1[[#This Row],[cars]]</f>
        <v>16635.78323303174</v>
      </c>
      <c r="BC261" s="8"/>
      <c r="BD261" s="7">
        <f ca="1">IF(Table1[Values of debts]&gt;$BE$6,1,0)</f>
        <v>1</v>
      </c>
      <c r="BE261" s="8"/>
      <c r="BF261" s="17"/>
      <c r="BG261" s="20">
        <f ca="1">Table1[[#This Row],[mortage left]]/Table1[[#This Row],[value of house]]</f>
        <v>0.93166127768763862</v>
      </c>
      <c r="BH261">
        <f t="shared" ca="1" si="91"/>
        <v>0</v>
      </c>
      <c r="BI261" s="8"/>
      <c r="BJ261" s="17"/>
      <c r="BL261" s="7">
        <f ca="1">IF(Table1[Area]="Alberta",Table1[income],0)</f>
        <v>0</v>
      </c>
      <c r="BM261">
        <f ca="1">IF(Table1[Area]="Quebec",Table1[income],0)</f>
        <v>0</v>
      </c>
      <c r="BN261">
        <f ca="1">IF(Table1[[#This Row],[Area]]="BC",Table1[[#This Row],[income]],0)</f>
        <v>0</v>
      </c>
      <c r="BO261">
        <f ca="1">IF(Table1[[#This Row],[Area]]="Northwest Ter",Table1[[#This Row],[income]],0)</f>
        <v>0</v>
      </c>
      <c r="BP261">
        <f ca="1">IF(Table1[[#This Row],[Area]]="Newfounland",Table1[[#This Row],[income]],0)</f>
        <v>0</v>
      </c>
      <c r="BQ261">
        <f ca="1">IF(Table1[[#This Row],[Area]]="Manitoba",Table1[[#This Row],[income]],0)</f>
        <v>37463</v>
      </c>
      <c r="BR261">
        <f ca="1">IF(Table1[[#This Row],[Area]]="New bruncwick",Table1[[#This Row],[income]],0)</f>
        <v>0</v>
      </c>
      <c r="BS261">
        <f ca="1">IF(Table1[[#This Row],[Area]]="Nunavut",Table1[[#This Row],[income]],0)</f>
        <v>0</v>
      </c>
      <c r="BT261">
        <f ca="1">IF(Table1[[#This Row],[Area]]="Ontario",Table1[[#This Row],[income]],0)</f>
        <v>0</v>
      </c>
      <c r="BU261">
        <f ca="1">IF(Table1[[#This Row],[Area]]="yukon",Table1[[#This Row],[income]],0)</f>
        <v>0</v>
      </c>
      <c r="BV261">
        <f ca="1">IF(Table1[[#This Row],[Area]]="Prince edward Island",Table1[[#This Row],[income]],0)</f>
        <v>0</v>
      </c>
      <c r="BW261">
        <f ca="1">IF(Table1[[#This Row],[Area]]="Saskatchewan",Table1[[#This Row],[income]],0)</f>
        <v>0</v>
      </c>
      <c r="BX261" s="8">
        <f ca="1">IF(Table1[[#This Row],[Area]]="Nova scotia",Table1[[#This Row],[income]],0)</f>
        <v>0</v>
      </c>
      <c r="BZ261" s="7">
        <f ca="1">IF(Table1[field of work]="health",Table1[income],0)</f>
        <v>0</v>
      </c>
      <c r="CA261">
        <f ca="1">IF(Table1[field of work]="agriculture",Table1[income],0)</f>
        <v>0</v>
      </c>
      <c r="CB261">
        <f ca="1">IF(Table1[[#This Row],[field of work]]="teaching",Table1[[#This Row],[income]],0)</f>
        <v>0</v>
      </c>
      <c r="CC261">
        <f ca="1">IF(Table1[[#This Row],[field of work]]="IT",Table1[[#This Row],[income]],0)</f>
        <v>0</v>
      </c>
      <c r="CD261">
        <f ca="1">IF(Table1[[#This Row],[field of work]]="construction",Table1[[#This Row],[income]],0)</f>
        <v>37463</v>
      </c>
      <c r="CE261" s="8">
        <f ca="1">IF(Table1[[#This Row],[field of work]]="general work ",Table1[[#This Row],[income]],0)</f>
        <v>0</v>
      </c>
      <c r="CH261" s="7">
        <f t="shared" ca="1" si="92"/>
        <v>1</v>
      </c>
      <c r="CI261" s="8"/>
      <c r="CK261" s="7">
        <f ca="1">IF(Table1[[#This Row],[Net worth of person ($)]]&gt;$CM$3,Table1[[#This Row],[age]],0)</f>
        <v>0</v>
      </c>
      <c r="CL261" s="8"/>
    </row>
    <row r="262" spans="2:90" x14ac:dyDescent="0.3">
      <c r="B262">
        <f t="shared" ca="1" si="78"/>
        <v>1</v>
      </c>
      <c r="C262" t="str">
        <f t="shared" ca="1" si="79"/>
        <v>men</v>
      </c>
      <c r="D262">
        <f t="shared" ca="1" si="80"/>
        <v>31</v>
      </c>
      <c r="E262">
        <f t="shared" ca="1" si="81"/>
        <v>5</v>
      </c>
      <c r="F262" t="str">
        <f t="shared" ca="1" si="82"/>
        <v xml:space="preserve">general work </v>
      </c>
      <c r="G262">
        <f t="shared" ca="1" si="83"/>
        <v>2</v>
      </c>
      <c r="H262" t="str">
        <f t="shared" ca="1" si="84"/>
        <v>college</v>
      </c>
      <c r="I262">
        <f t="shared" ca="1" si="85"/>
        <v>4</v>
      </c>
      <c r="J262">
        <f t="shared" ca="1" si="77"/>
        <v>2</v>
      </c>
      <c r="K262">
        <f t="shared" ca="1" si="86"/>
        <v>67855</v>
      </c>
      <c r="L262">
        <f t="shared" ca="1" si="87"/>
        <v>9</v>
      </c>
      <c r="M262" t="str">
        <f t="shared" ca="1" si="88"/>
        <v>Ontario</v>
      </c>
      <c r="N262">
        <f t="shared" ca="1" si="93"/>
        <v>339275</v>
      </c>
      <c r="O262">
        <f t="shared" ca="1" si="89"/>
        <v>123034.60994674351</v>
      </c>
      <c r="P262">
        <f t="shared" ca="1" si="94"/>
        <v>32741.856851234239</v>
      </c>
      <c r="Q262">
        <f t="shared" ca="1" si="90"/>
        <v>25731</v>
      </c>
      <c r="R262">
        <f t="shared" ca="1" si="95"/>
        <v>21345.994696694321</v>
      </c>
      <c r="S262">
        <f t="shared" ca="1" si="96"/>
        <v>70731.729228619588</v>
      </c>
      <c r="T262">
        <f t="shared" ca="1" si="97"/>
        <v>442748.58607985382</v>
      </c>
      <c r="U262">
        <f t="shared" ca="1" si="98"/>
        <v>170111.60464343784</v>
      </c>
      <c r="V262">
        <f t="shared" ca="1" si="99"/>
        <v>272636.98143641598</v>
      </c>
      <c r="X262" s="3">
        <f ca="1">IF(Table1[[#This Row],[gender]]="men",1,0)</f>
        <v>1</v>
      </c>
      <c r="Y262" s="3">
        <f ca="1">IF(Table1[[#This Row],[gender]]="women",1,0)</f>
        <v>0</v>
      </c>
      <c r="Z262" s="3"/>
      <c r="AA262" s="3"/>
      <c r="AB262" s="3"/>
      <c r="AC262" s="3"/>
      <c r="AD262" s="3"/>
      <c r="AE262" s="3"/>
      <c r="AF262" s="3"/>
      <c r="AG262" s="3"/>
      <c r="AH262" s="3"/>
      <c r="AJ262" s="17"/>
      <c r="AL262" s="7">
        <f ca="1">IF(Table1[[#This Row],[field of work]]="health",1,0)</f>
        <v>0</v>
      </c>
      <c r="AM262">
        <f ca="1">IF(Table1[[#This Row],[field of work]]="general work ",1,0)</f>
        <v>1</v>
      </c>
      <c r="AN262">
        <f ca="1">IF(Table1[[#This Row],[field of work]]="agriculture",1,0)</f>
        <v>0</v>
      </c>
      <c r="AO262">
        <f ca="1">IF(Table1[[#This Row],[field of work]]="teaching",1,0)</f>
        <v>0</v>
      </c>
      <c r="AP262">
        <f ca="1">IF(Table1[[#This Row],[field of work]]="IT",1,0)</f>
        <v>0</v>
      </c>
      <c r="AQ262" s="8">
        <f ca="1">IF(Table1[[#This Row],[field of work]]="construction",1,0)</f>
        <v>0</v>
      </c>
      <c r="AS262" s="7"/>
      <c r="AX262" s="8"/>
      <c r="AZ262" s="7"/>
      <c r="BA262" s="8"/>
      <c r="BB262" s="105">
        <f ca="1">Table1[[#This Row],[Cars Value ]]/Table1[[#This Row],[cars]]</f>
        <v>16370.92842561712</v>
      </c>
      <c r="BC262" s="8"/>
      <c r="BD262" s="7">
        <f ca="1">IF(Table1[Values of debts]&gt;$BE$6,1,0)</f>
        <v>1</v>
      </c>
      <c r="BE262" s="8"/>
      <c r="BF262" s="17"/>
      <c r="BG262" s="20">
        <f ca="1">Table1[[#This Row],[mortage left]]/Table1[[#This Row],[value of house]]</f>
        <v>0.36263977583595464</v>
      </c>
      <c r="BH262">
        <f t="shared" ca="1" si="91"/>
        <v>1</v>
      </c>
      <c r="BI262" s="8"/>
      <c r="BJ262" s="17"/>
      <c r="BL262" s="7">
        <f ca="1">IF(Table1[Area]="Alberta",Table1[income],0)</f>
        <v>0</v>
      </c>
      <c r="BM262">
        <f ca="1">IF(Table1[Area]="Quebec",Table1[income],0)</f>
        <v>0</v>
      </c>
      <c r="BN262">
        <f ca="1">IF(Table1[[#This Row],[Area]]="BC",Table1[[#This Row],[income]],0)</f>
        <v>0</v>
      </c>
      <c r="BO262">
        <f ca="1">IF(Table1[[#This Row],[Area]]="Northwest Ter",Table1[[#This Row],[income]],0)</f>
        <v>0</v>
      </c>
      <c r="BP262">
        <f ca="1">IF(Table1[[#This Row],[Area]]="Newfounland",Table1[[#This Row],[income]],0)</f>
        <v>0</v>
      </c>
      <c r="BQ262">
        <f ca="1">IF(Table1[[#This Row],[Area]]="Manitoba",Table1[[#This Row],[income]],0)</f>
        <v>0</v>
      </c>
      <c r="BR262">
        <f ca="1">IF(Table1[[#This Row],[Area]]="New bruncwick",Table1[[#This Row],[income]],0)</f>
        <v>0</v>
      </c>
      <c r="BS262">
        <f ca="1">IF(Table1[[#This Row],[Area]]="Nunavut",Table1[[#This Row],[income]],0)</f>
        <v>0</v>
      </c>
      <c r="BT262">
        <f ca="1">IF(Table1[[#This Row],[Area]]="Ontario",Table1[[#This Row],[income]],0)</f>
        <v>67855</v>
      </c>
      <c r="BU262">
        <f ca="1">IF(Table1[[#This Row],[Area]]="yukon",Table1[[#This Row],[income]],0)</f>
        <v>0</v>
      </c>
      <c r="BV262">
        <f ca="1">IF(Table1[[#This Row],[Area]]="Prince edward Island",Table1[[#This Row],[income]],0)</f>
        <v>0</v>
      </c>
      <c r="BW262">
        <f ca="1">IF(Table1[[#This Row],[Area]]="Saskatchewan",Table1[[#This Row],[income]],0)</f>
        <v>0</v>
      </c>
      <c r="BX262" s="8">
        <f ca="1">IF(Table1[[#This Row],[Area]]="Nova scotia",Table1[[#This Row],[income]],0)</f>
        <v>0</v>
      </c>
      <c r="BZ262" s="7">
        <f ca="1">IF(Table1[field of work]="health",Table1[income],0)</f>
        <v>0</v>
      </c>
      <c r="CA262">
        <f ca="1">IF(Table1[field of work]="agriculture",Table1[income],0)</f>
        <v>0</v>
      </c>
      <c r="CB262">
        <f ca="1">IF(Table1[[#This Row],[field of work]]="teaching",Table1[[#This Row],[income]],0)</f>
        <v>0</v>
      </c>
      <c r="CC262">
        <f ca="1">IF(Table1[[#This Row],[field of work]]="IT",Table1[[#This Row],[income]],0)</f>
        <v>0</v>
      </c>
      <c r="CD262">
        <f ca="1">IF(Table1[[#This Row],[field of work]]="construction",Table1[[#This Row],[income]],0)</f>
        <v>0</v>
      </c>
      <c r="CE262" s="8">
        <f ca="1">IF(Table1[[#This Row],[field of work]]="general work ",Table1[[#This Row],[income]],0)</f>
        <v>67855</v>
      </c>
      <c r="CH262" s="7">
        <f t="shared" ca="1" si="92"/>
        <v>1</v>
      </c>
      <c r="CI262" s="8"/>
      <c r="CK262" s="7">
        <f ca="1">IF(Table1[[#This Row],[Net worth of person ($)]]&gt;$CM$3,Table1[[#This Row],[age]],0)</f>
        <v>31</v>
      </c>
      <c r="CL262" s="8"/>
    </row>
    <row r="263" spans="2:90" x14ac:dyDescent="0.3">
      <c r="B263">
        <f t="shared" ca="1" si="78"/>
        <v>1</v>
      </c>
      <c r="C263" t="str">
        <f t="shared" ca="1" si="79"/>
        <v>men</v>
      </c>
      <c r="D263">
        <f t="shared" ca="1" si="80"/>
        <v>45</v>
      </c>
      <c r="E263">
        <f t="shared" ca="1" si="81"/>
        <v>1</v>
      </c>
      <c r="F263" t="str">
        <f t="shared" ca="1" si="82"/>
        <v>health</v>
      </c>
      <c r="G263">
        <f t="shared" ca="1" si="83"/>
        <v>2</v>
      </c>
      <c r="H263" t="str">
        <f t="shared" ca="1" si="84"/>
        <v>college</v>
      </c>
      <c r="I263">
        <f t="shared" ca="1" si="85"/>
        <v>2</v>
      </c>
      <c r="J263">
        <f t="shared" ref="J263:J326" ca="1" si="100">RANDBETWEEN(1,2)</f>
        <v>1</v>
      </c>
      <c r="K263">
        <f t="shared" ca="1" si="86"/>
        <v>48254</v>
      </c>
      <c r="L263">
        <f t="shared" ca="1" si="87"/>
        <v>2</v>
      </c>
      <c r="M263" t="str">
        <f t="shared" ca="1" si="88"/>
        <v>BC</v>
      </c>
      <c r="N263">
        <f t="shared" ca="1" si="93"/>
        <v>144762</v>
      </c>
      <c r="O263">
        <f t="shared" ca="1" si="89"/>
        <v>76754.628739449385</v>
      </c>
      <c r="P263">
        <f t="shared" ca="1" si="94"/>
        <v>29666.037622002779</v>
      </c>
      <c r="Q263">
        <f t="shared" ca="1" si="90"/>
        <v>29424</v>
      </c>
      <c r="R263">
        <f t="shared" ca="1" si="95"/>
        <v>51391.78041271527</v>
      </c>
      <c r="S263">
        <f t="shared" ca="1" si="96"/>
        <v>71015.198333702167</v>
      </c>
      <c r="T263">
        <f t="shared" ca="1" si="97"/>
        <v>245443.23595570493</v>
      </c>
      <c r="U263">
        <f t="shared" ca="1" si="98"/>
        <v>157570.40915216465</v>
      </c>
      <c r="V263">
        <f t="shared" ca="1" si="99"/>
        <v>87872.826803540287</v>
      </c>
      <c r="X263" s="3">
        <f ca="1">IF(Table1[[#This Row],[gender]]="men",1,0)</f>
        <v>1</v>
      </c>
      <c r="Y263" s="3">
        <f ca="1">IF(Table1[[#This Row],[gender]]="women",1,0)</f>
        <v>0</v>
      </c>
      <c r="Z263" s="3"/>
      <c r="AA263" s="3"/>
      <c r="AB263" s="3"/>
      <c r="AC263" s="3"/>
      <c r="AD263" s="3"/>
      <c r="AE263" s="3"/>
      <c r="AF263" s="3"/>
      <c r="AG263" s="3"/>
      <c r="AH263" s="3"/>
      <c r="AJ263" s="17"/>
      <c r="AL263" s="7">
        <f ca="1">IF(Table1[[#This Row],[field of work]]="health",1,0)</f>
        <v>1</v>
      </c>
      <c r="AM263">
        <f ca="1">IF(Table1[[#This Row],[field of work]]="general work ",1,0)</f>
        <v>0</v>
      </c>
      <c r="AN263">
        <f ca="1">IF(Table1[[#This Row],[field of work]]="agriculture",1,0)</f>
        <v>0</v>
      </c>
      <c r="AO263">
        <f ca="1">IF(Table1[[#This Row],[field of work]]="teaching",1,0)</f>
        <v>0</v>
      </c>
      <c r="AP263">
        <f ca="1">IF(Table1[[#This Row],[field of work]]="IT",1,0)</f>
        <v>0</v>
      </c>
      <c r="AQ263" s="8">
        <f ca="1">IF(Table1[[#This Row],[field of work]]="construction",1,0)</f>
        <v>0</v>
      </c>
      <c r="AS263" s="7"/>
      <c r="AX263" s="8"/>
      <c r="AZ263" s="7"/>
      <c r="BA263" s="8"/>
      <c r="BB263" s="105">
        <f ca="1">Table1[[#This Row],[Cars Value ]]/Table1[[#This Row],[cars]]</f>
        <v>29666.037622002779</v>
      </c>
      <c r="BC263" s="8"/>
      <c r="BD263" s="7">
        <f ca="1">IF(Table1[Values of debts]&gt;$BE$6,1,0)</f>
        <v>1</v>
      </c>
      <c r="BE263" s="8"/>
      <c r="BF263" s="17"/>
      <c r="BG263" s="20">
        <f ca="1">Table1[[#This Row],[mortage left]]/Table1[[#This Row],[value of house]]</f>
        <v>0.5302125470734681</v>
      </c>
      <c r="BH263">
        <f t="shared" ca="1" si="91"/>
        <v>0</v>
      </c>
      <c r="BI263" s="8"/>
      <c r="BJ263" s="17"/>
      <c r="BL263" s="7">
        <f ca="1">IF(Table1[Area]="Alberta",Table1[income],0)</f>
        <v>0</v>
      </c>
      <c r="BM263">
        <f ca="1">IF(Table1[Area]="Quebec",Table1[income],0)</f>
        <v>0</v>
      </c>
      <c r="BN263">
        <f ca="1">IF(Table1[[#This Row],[Area]]="BC",Table1[[#This Row],[income]],0)</f>
        <v>48254</v>
      </c>
      <c r="BO263">
        <f ca="1">IF(Table1[[#This Row],[Area]]="Northwest Ter",Table1[[#This Row],[income]],0)</f>
        <v>0</v>
      </c>
      <c r="BP263">
        <f ca="1">IF(Table1[[#This Row],[Area]]="Newfounland",Table1[[#This Row],[income]],0)</f>
        <v>0</v>
      </c>
      <c r="BQ263">
        <f ca="1">IF(Table1[[#This Row],[Area]]="Manitoba",Table1[[#This Row],[income]],0)</f>
        <v>0</v>
      </c>
      <c r="BR263">
        <f ca="1">IF(Table1[[#This Row],[Area]]="New bruncwick",Table1[[#This Row],[income]],0)</f>
        <v>0</v>
      </c>
      <c r="BS263">
        <f ca="1">IF(Table1[[#This Row],[Area]]="Nunavut",Table1[[#This Row],[income]],0)</f>
        <v>0</v>
      </c>
      <c r="BT263">
        <f ca="1">IF(Table1[[#This Row],[Area]]="Ontario",Table1[[#This Row],[income]],0)</f>
        <v>0</v>
      </c>
      <c r="BU263">
        <f ca="1">IF(Table1[[#This Row],[Area]]="yukon",Table1[[#This Row],[income]],0)</f>
        <v>0</v>
      </c>
      <c r="BV263">
        <f ca="1">IF(Table1[[#This Row],[Area]]="Prince edward Island",Table1[[#This Row],[income]],0)</f>
        <v>0</v>
      </c>
      <c r="BW263">
        <f ca="1">IF(Table1[[#This Row],[Area]]="Saskatchewan",Table1[[#This Row],[income]],0)</f>
        <v>0</v>
      </c>
      <c r="BX263" s="8">
        <f ca="1">IF(Table1[[#This Row],[Area]]="Nova scotia",Table1[[#This Row],[income]],0)</f>
        <v>0</v>
      </c>
      <c r="BZ263" s="7">
        <f ca="1">IF(Table1[field of work]="health",Table1[income],0)</f>
        <v>48254</v>
      </c>
      <c r="CA263">
        <f ca="1">IF(Table1[field of work]="agriculture",Table1[income],0)</f>
        <v>0</v>
      </c>
      <c r="CB263">
        <f ca="1">IF(Table1[[#This Row],[field of work]]="teaching",Table1[[#This Row],[income]],0)</f>
        <v>0</v>
      </c>
      <c r="CC263">
        <f ca="1">IF(Table1[[#This Row],[field of work]]="IT",Table1[[#This Row],[income]],0)</f>
        <v>0</v>
      </c>
      <c r="CD263">
        <f ca="1">IF(Table1[[#This Row],[field of work]]="construction",Table1[[#This Row],[income]],0)</f>
        <v>0</v>
      </c>
      <c r="CE263" s="8">
        <f ca="1">IF(Table1[[#This Row],[field of work]]="general work ",Table1[[#This Row],[income]],0)</f>
        <v>0</v>
      </c>
      <c r="CH263" s="7">
        <f t="shared" ca="1" si="92"/>
        <v>1</v>
      </c>
      <c r="CI263" s="8"/>
      <c r="CK263" s="7">
        <f ca="1">IF(Table1[[#This Row],[Net worth of person ($)]]&gt;$CM$3,Table1[[#This Row],[age]],0)</f>
        <v>45</v>
      </c>
      <c r="CL263" s="8"/>
    </row>
    <row r="264" spans="2:90" x14ac:dyDescent="0.3">
      <c r="B264">
        <f t="shared" ref="B264:B327" ca="1" si="101">RANDBETWEEN(1,2)</f>
        <v>2</v>
      </c>
      <c r="C264" t="str">
        <f t="shared" ref="C264:C327" ca="1" si="102">IF(B264=1,"men","women")</f>
        <v>women</v>
      </c>
      <c r="D264">
        <f t="shared" ref="D264:D327" ca="1" si="103">RANDBETWEEN(25,45)</f>
        <v>42</v>
      </c>
      <c r="E264">
        <f t="shared" ref="E264:E327" ca="1" si="104">RANDBETWEEN(1,6)</f>
        <v>4</v>
      </c>
      <c r="F264" t="str">
        <f t="shared" ref="F264:F327" ca="1" si="105">VLOOKUP(E264,$Z$5:$AA$11,2)</f>
        <v>IT</v>
      </c>
      <c r="G264">
        <f t="shared" ref="G264:G327" ca="1" si="106">RANDBETWEEN(1,6)</f>
        <v>3</v>
      </c>
      <c r="H264" t="str">
        <f t="shared" ref="H264:H327" ca="1" si="107">VLOOKUP(G264,$AB$5:$AC$10,2)</f>
        <v>University</v>
      </c>
      <c r="I264">
        <f t="shared" ref="I264:I327" ca="1" si="108">RANDBETWEEN(0,4)</f>
        <v>1</v>
      </c>
      <c r="J264">
        <f t="shared" ca="1" si="100"/>
        <v>1</v>
      </c>
      <c r="K264">
        <f t="shared" ref="K264:K327" ca="1" si="109">RANDBETWEEN(25000,90000)</f>
        <v>85530</v>
      </c>
      <c r="L264">
        <f t="shared" ref="L264:L327" ca="1" si="110">RANDBETWEEN(1,14)</f>
        <v>7</v>
      </c>
      <c r="M264" t="str">
        <f t="shared" ref="M264:M327" ca="1" si="111">VLOOKUP(L264,$AD$6:$AF$18,2)</f>
        <v>Manitoba</v>
      </c>
      <c r="N264">
        <f t="shared" ca="1" si="93"/>
        <v>427650</v>
      </c>
      <c r="O264">
        <f t="shared" ref="O264:O327" ca="1" si="112">RAND()*N264</f>
        <v>349647.4189190687</v>
      </c>
      <c r="P264">
        <f t="shared" ca="1" si="94"/>
        <v>66285.749081944261</v>
      </c>
      <c r="Q264">
        <f t="shared" ref="Q264:Q327" ca="1" si="113">RANDBETWEEN(0,P264)</f>
        <v>41123</v>
      </c>
      <c r="R264">
        <f t="shared" ca="1" si="95"/>
        <v>7345.5128973422497</v>
      </c>
      <c r="S264">
        <f t="shared" ca="1" si="96"/>
        <v>69149.193656602118</v>
      </c>
      <c r="T264">
        <f t="shared" ca="1" si="97"/>
        <v>563084.94273854629</v>
      </c>
      <c r="U264">
        <f t="shared" ca="1" si="98"/>
        <v>398115.93181641097</v>
      </c>
      <c r="V264">
        <f t="shared" ca="1" si="99"/>
        <v>164969.01092213532</v>
      </c>
      <c r="X264" s="3">
        <f ca="1">IF(Table1[[#This Row],[gender]]="men",1,0)</f>
        <v>0</v>
      </c>
      <c r="Y264" s="3">
        <f ca="1">IF(Table1[[#This Row],[gender]]="women",1,0)</f>
        <v>1</v>
      </c>
      <c r="Z264" s="3"/>
      <c r="AA264" s="3"/>
      <c r="AB264" s="3"/>
      <c r="AC264" s="3"/>
      <c r="AD264" s="3"/>
      <c r="AE264" s="3"/>
      <c r="AF264" s="3"/>
      <c r="AG264" s="3"/>
      <c r="AH264" s="3"/>
      <c r="AJ264" s="17"/>
      <c r="AL264" s="7">
        <f ca="1">IF(Table1[[#This Row],[field of work]]="health",1,0)</f>
        <v>0</v>
      </c>
      <c r="AM264">
        <f ca="1">IF(Table1[[#This Row],[field of work]]="general work ",1,0)</f>
        <v>0</v>
      </c>
      <c r="AN264">
        <f ca="1">IF(Table1[[#This Row],[field of work]]="agriculture",1,0)</f>
        <v>0</v>
      </c>
      <c r="AO264">
        <f ca="1">IF(Table1[[#This Row],[field of work]]="teaching",1,0)</f>
        <v>0</v>
      </c>
      <c r="AP264">
        <f ca="1">IF(Table1[[#This Row],[field of work]]="IT",1,0)</f>
        <v>1</v>
      </c>
      <c r="AQ264" s="8">
        <f ca="1">IF(Table1[[#This Row],[field of work]]="construction",1,0)</f>
        <v>0</v>
      </c>
      <c r="AS264" s="7"/>
      <c r="AX264" s="8"/>
      <c r="AZ264" s="7"/>
      <c r="BA264" s="8"/>
      <c r="BB264" s="105">
        <f ca="1">Table1[[#This Row],[Cars Value ]]/Table1[[#This Row],[cars]]</f>
        <v>66285.749081944261</v>
      </c>
      <c r="BC264" s="8"/>
      <c r="BD264" s="7">
        <f ca="1">IF(Table1[Values of debts]&gt;$BE$6,1,0)</f>
        <v>1</v>
      </c>
      <c r="BE264" s="8"/>
      <c r="BF264" s="17"/>
      <c r="BG264" s="20">
        <f ca="1">Table1[[#This Row],[mortage left]]/Table1[[#This Row],[value of house]]</f>
        <v>0.81760182139382365</v>
      </c>
      <c r="BH264">
        <f t="shared" ref="BH264:BH327" ca="1" si="114">IF(BG264&lt;$BI$6,1,0)</f>
        <v>0</v>
      </c>
      <c r="BI264" s="8"/>
      <c r="BJ264" s="17"/>
      <c r="BL264" s="7">
        <f ca="1">IF(Table1[Area]="Alberta",Table1[income],0)</f>
        <v>0</v>
      </c>
      <c r="BM264">
        <f ca="1">IF(Table1[Area]="Quebec",Table1[income],0)</f>
        <v>0</v>
      </c>
      <c r="BN264">
        <f ca="1">IF(Table1[[#This Row],[Area]]="BC",Table1[[#This Row],[income]],0)</f>
        <v>0</v>
      </c>
      <c r="BO264">
        <f ca="1">IF(Table1[[#This Row],[Area]]="Northwest Ter",Table1[[#This Row],[income]],0)</f>
        <v>0</v>
      </c>
      <c r="BP264">
        <f ca="1">IF(Table1[[#This Row],[Area]]="Newfounland",Table1[[#This Row],[income]],0)</f>
        <v>0</v>
      </c>
      <c r="BQ264">
        <f ca="1">IF(Table1[[#This Row],[Area]]="Manitoba",Table1[[#This Row],[income]],0)</f>
        <v>85530</v>
      </c>
      <c r="BR264">
        <f ca="1">IF(Table1[[#This Row],[Area]]="New bruncwick",Table1[[#This Row],[income]],0)</f>
        <v>0</v>
      </c>
      <c r="BS264">
        <f ca="1">IF(Table1[[#This Row],[Area]]="Nunavut",Table1[[#This Row],[income]],0)</f>
        <v>0</v>
      </c>
      <c r="BT264">
        <f ca="1">IF(Table1[[#This Row],[Area]]="Ontario",Table1[[#This Row],[income]],0)</f>
        <v>0</v>
      </c>
      <c r="BU264">
        <f ca="1">IF(Table1[[#This Row],[Area]]="yukon",Table1[[#This Row],[income]],0)</f>
        <v>0</v>
      </c>
      <c r="BV264">
        <f ca="1">IF(Table1[[#This Row],[Area]]="Prince edward Island",Table1[[#This Row],[income]],0)</f>
        <v>0</v>
      </c>
      <c r="BW264">
        <f ca="1">IF(Table1[[#This Row],[Area]]="Saskatchewan",Table1[[#This Row],[income]],0)</f>
        <v>0</v>
      </c>
      <c r="BX264" s="8">
        <f ca="1">IF(Table1[[#This Row],[Area]]="Nova scotia",Table1[[#This Row],[income]],0)</f>
        <v>0</v>
      </c>
      <c r="BZ264" s="7">
        <f ca="1">IF(Table1[field of work]="health",Table1[income],0)</f>
        <v>0</v>
      </c>
      <c r="CA264">
        <f ca="1">IF(Table1[field of work]="agriculture",Table1[income],0)</f>
        <v>0</v>
      </c>
      <c r="CB264">
        <f ca="1">IF(Table1[[#This Row],[field of work]]="teaching",Table1[[#This Row],[income]],0)</f>
        <v>0</v>
      </c>
      <c r="CC264">
        <f ca="1">IF(Table1[[#This Row],[field of work]]="IT",Table1[[#This Row],[income]],0)</f>
        <v>85530</v>
      </c>
      <c r="CD264">
        <f ca="1">IF(Table1[[#This Row],[field of work]]="construction",Table1[[#This Row],[income]],0)</f>
        <v>0</v>
      </c>
      <c r="CE264" s="8">
        <f ca="1">IF(Table1[[#This Row],[field of work]]="general work ",Table1[[#This Row],[income]],0)</f>
        <v>0</v>
      </c>
      <c r="CH264" s="7">
        <f t="shared" ref="CH264:CH327" ca="1" si="115">IF(U264&gt;K264,1,0)</f>
        <v>1</v>
      </c>
      <c r="CI264" s="8"/>
      <c r="CK264" s="7">
        <f ca="1">IF(Table1[[#This Row],[Net worth of person ($)]]&gt;$CM$3,Table1[[#This Row],[age]],0)</f>
        <v>42</v>
      </c>
      <c r="CL264" s="8"/>
    </row>
    <row r="265" spans="2:90" x14ac:dyDescent="0.3">
      <c r="B265">
        <f t="shared" ca="1" si="101"/>
        <v>1</v>
      </c>
      <c r="C265" t="str">
        <f t="shared" ca="1" si="102"/>
        <v>men</v>
      </c>
      <c r="D265">
        <f t="shared" ca="1" si="103"/>
        <v>36</v>
      </c>
      <c r="E265">
        <f t="shared" ca="1" si="104"/>
        <v>1</v>
      </c>
      <c r="F265" t="str">
        <f t="shared" ca="1" si="105"/>
        <v>health</v>
      </c>
      <c r="G265">
        <f t="shared" ca="1" si="106"/>
        <v>3</v>
      </c>
      <c r="H265" t="str">
        <f t="shared" ca="1" si="107"/>
        <v>University</v>
      </c>
      <c r="I265">
        <f t="shared" ca="1" si="108"/>
        <v>4</v>
      </c>
      <c r="J265">
        <f t="shared" ca="1" si="100"/>
        <v>2</v>
      </c>
      <c r="K265">
        <f t="shared" ca="1" si="109"/>
        <v>44332</v>
      </c>
      <c r="L265">
        <f t="shared" ca="1" si="110"/>
        <v>6</v>
      </c>
      <c r="M265" t="str">
        <f t="shared" ca="1" si="111"/>
        <v>Saskatchewan</v>
      </c>
      <c r="N265">
        <f t="shared" ca="1" si="93"/>
        <v>221660</v>
      </c>
      <c r="O265">
        <f t="shared" ca="1" si="112"/>
        <v>109066.36407062162</v>
      </c>
      <c r="P265">
        <f t="shared" ca="1" si="94"/>
        <v>2535.3739688965115</v>
      </c>
      <c r="Q265">
        <f t="shared" ca="1" si="113"/>
        <v>1475</v>
      </c>
      <c r="R265">
        <f t="shared" ca="1" si="95"/>
        <v>9431.0636844322744</v>
      </c>
      <c r="S265">
        <f t="shared" ca="1" si="96"/>
        <v>3783.0788325269159</v>
      </c>
      <c r="T265">
        <f t="shared" ca="1" si="97"/>
        <v>227978.45280142344</v>
      </c>
      <c r="U265">
        <f t="shared" ca="1" si="98"/>
        <v>119972.4277550539</v>
      </c>
      <c r="V265">
        <f t="shared" ca="1" si="99"/>
        <v>108006.02504636954</v>
      </c>
      <c r="X265" s="3">
        <f ca="1">IF(Table1[[#This Row],[gender]]="men",1,0)</f>
        <v>1</v>
      </c>
      <c r="Y265" s="3">
        <f ca="1">IF(Table1[[#This Row],[gender]]="women",1,0)</f>
        <v>0</v>
      </c>
      <c r="Z265" s="3"/>
      <c r="AA265" s="3"/>
      <c r="AB265" s="3"/>
      <c r="AC265" s="3"/>
      <c r="AD265" s="3"/>
      <c r="AE265" s="3"/>
      <c r="AF265" s="3"/>
      <c r="AG265" s="3"/>
      <c r="AH265" s="3"/>
      <c r="AJ265" s="17"/>
      <c r="AL265" s="7">
        <f ca="1">IF(Table1[[#This Row],[field of work]]="health",1,0)</f>
        <v>1</v>
      </c>
      <c r="AM265">
        <f ca="1">IF(Table1[[#This Row],[field of work]]="general work ",1,0)</f>
        <v>0</v>
      </c>
      <c r="AN265">
        <f ca="1">IF(Table1[[#This Row],[field of work]]="agriculture",1,0)</f>
        <v>0</v>
      </c>
      <c r="AO265">
        <f ca="1">IF(Table1[[#This Row],[field of work]]="teaching",1,0)</f>
        <v>0</v>
      </c>
      <c r="AP265">
        <f ca="1">IF(Table1[[#This Row],[field of work]]="IT",1,0)</f>
        <v>0</v>
      </c>
      <c r="AQ265" s="8">
        <f ca="1">IF(Table1[[#This Row],[field of work]]="construction",1,0)</f>
        <v>0</v>
      </c>
      <c r="AS265" s="7"/>
      <c r="AX265" s="8"/>
      <c r="AZ265" s="7"/>
      <c r="BA265" s="8"/>
      <c r="BB265" s="105">
        <f ca="1">Table1[[#This Row],[Cars Value ]]/Table1[[#This Row],[cars]]</f>
        <v>1267.6869844482558</v>
      </c>
      <c r="BC265" s="8"/>
      <c r="BD265" s="7">
        <f ca="1">IF(Table1[Values of debts]&gt;$BE$6,1,0)</f>
        <v>1</v>
      </c>
      <c r="BE265" s="8"/>
      <c r="BF265" s="17"/>
      <c r="BG265" s="20">
        <f ca="1">Table1[[#This Row],[mortage left]]/Table1[[#This Row],[value of house]]</f>
        <v>0.49204350839403421</v>
      </c>
      <c r="BH265">
        <f t="shared" ca="1" si="114"/>
        <v>1</v>
      </c>
      <c r="BI265" s="8"/>
      <c r="BJ265" s="17"/>
      <c r="BL265" s="7">
        <f ca="1">IF(Table1[Area]="Alberta",Table1[income],0)</f>
        <v>0</v>
      </c>
      <c r="BM265">
        <f ca="1">IF(Table1[Area]="Quebec",Table1[income],0)</f>
        <v>0</v>
      </c>
      <c r="BN265">
        <f ca="1">IF(Table1[[#This Row],[Area]]="BC",Table1[[#This Row],[income]],0)</f>
        <v>0</v>
      </c>
      <c r="BO265">
        <f ca="1">IF(Table1[[#This Row],[Area]]="Northwest Ter",Table1[[#This Row],[income]],0)</f>
        <v>0</v>
      </c>
      <c r="BP265">
        <f ca="1">IF(Table1[[#This Row],[Area]]="Newfounland",Table1[[#This Row],[income]],0)</f>
        <v>0</v>
      </c>
      <c r="BQ265">
        <f ca="1">IF(Table1[[#This Row],[Area]]="Manitoba",Table1[[#This Row],[income]],0)</f>
        <v>0</v>
      </c>
      <c r="BR265">
        <f ca="1">IF(Table1[[#This Row],[Area]]="New bruncwick",Table1[[#This Row],[income]],0)</f>
        <v>0</v>
      </c>
      <c r="BS265">
        <f ca="1">IF(Table1[[#This Row],[Area]]="Nunavut",Table1[[#This Row],[income]],0)</f>
        <v>0</v>
      </c>
      <c r="BT265">
        <f ca="1">IF(Table1[[#This Row],[Area]]="Ontario",Table1[[#This Row],[income]],0)</f>
        <v>0</v>
      </c>
      <c r="BU265">
        <f ca="1">IF(Table1[[#This Row],[Area]]="yukon",Table1[[#This Row],[income]],0)</f>
        <v>0</v>
      </c>
      <c r="BV265">
        <f ca="1">IF(Table1[[#This Row],[Area]]="Prince edward Island",Table1[[#This Row],[income]],0)</f>
        <v>0</v>
      </c>
      <c r="BW265">
        <f ca="1">IF(Table1[[#This Row],[Area]]="Saskatchewan",Table1[[#This Row],[income]],0)</f>
        <v>44332</v>
      </c>
      <c r="BX265" s="8">
        <f ca="1">IF(Table1[[#This Row],[Area]]="Nova scotia",Table1[[#This Row],[income]],0)</f>
        <v>0</v>
      </c>
      <c r="BZ265" s="7">
        <f ca="1">IF(Table1[field of work]="health",Table1[income],0)</f>
        <v>44332</v>
      </c>
      <c r="CA265">
        <f ca="1">IF(Table1[field of work]="agriculture",Table1[income],0)</f>
        <v>0</v>
      </c>
      <c r="CB265">
        <f ca="1">IF(Table1[[#This Row],[field of work]]="teaching",Table1[[#This Row],[income]],0)</f>
        <v>0</v>
      </c>
      <c r="CC265">
        <f ca="1">IF(Table1[[#This Row],[field of work]]="IT",Table1[[#This Row],[income]],0)</f>
        <v>0</v>
      </c>
      <c r="CD265">
        <f ca="1">IF(Table1[[#This Row],[field of work]]="construction",Table1[[#This Row],[income]],0)</f>
        <v>0</v>
      </c>
      <c r="CE265" s="8">
        <f ca="1">IF(Table1[[#This Row],[field of work]]="general work ",Table1[[#This Row],[income]],0)</f>
        <v>0</v>
      </c>
      <c r="CH265" s="7">
        <f t="shared" ca="1" si="115"/>
        <v>1</v>
      </c>
      <c r="CI265" s="8"/>
      <c r="CK265" s="7">
        <f ca="1">IF(Table1[[#This Row],[Net worth of person ($)]]&gt;$CM$3,Table1[[#This Row],[age]],0)</f>
        <v>36</v>
      </c>
      <c r="CL265" s="8"/>
    </row>
    <row r="266" spans="2:90" x14ac:dyDescent="0.3">
      <c r="B266">
        <f t="shared" ca="1" si="101"/>
        <v>1</v>
      </c>
      <c r="C266" t="str">
        <f t="shared" ca="1" si="102"/>
        <v>men</v>
      </c>
      <c r="D266">
        <f t="shared" ca="1" si="103"/>
        <v>44</v>
      </c>
      <c r="E266">
        <f t="shared" ca="1" si="104"/>
        <v>1</v>
      </c>
      <c r="F266" t="str">
        <f t="shared" ca="1" si="105"/>
        <v>health</v>
      </c>
      <c r="G266">
        <f t="shared" ca="1" si="106"/>
        <v>3</v>
      </c>
      <c r="H266" t="str">
        <f t="shared" ca="1" si="107"/>
        <v>University</v>
      </c>
      <c r="I266">
        <f t="shared" ca="1" si="108"/>
        <v>0</v>
      </c>
      <c r="J266">
        <f t="shared" ca="1" si="100"/>
        <v>2</v>
      </c>
      <c r="K266">
        <f t="shared" ca="1" si="109"/>
        <v>59134</v>
      </c>
      <c r="L266">
        <f t="shared" ca="1" si="110"/>
        <v>6</v>
      </c>
      <c r="M266" t="str">
        <f t="shared" ca="1" si="111"/>
        <v>Saskatchewan</v>
      </c>
      <c r="N266">
        <f t="shared" ca="1" si="93"/>
        <v>354804</v>
      </c>
      <c r="O266">
        <f t="shared" ca="1" si="112"/>
        <v>216443.6997701393</v>
      </c>
      <c r="P266">
        <f t="shared" ca="1" si="94"/>
        <v>32176.456390820527</v>
      </c>
      <c r="Q266">
        <f t="shared" ca="1" si="113"/>
        <v>23864</v>
      </c>
      <c r="R266">
        <f t="shared" ca="1" si="95"/>
        <v>98560.177002353987</v>
      </c>
      <c r="S266">
        <f t="shared" ca="1" si="96"/>
        <v>85246.277927723553</v>
      </c>
      <c r="T266">
        <f t="shared" ca="1" si="97"/>
        <v>472226.73431854404</v>
      </c>
      <c r="U266">
        <f t="shared" ca="1" si="98"/>
        <v>338867.8767724933</v>
      </c>
      <c r="V266">
        <f t="shared" ca="1" si="99"/>
        <v>133358.85754605074</v>
      </c>
      <c r="X266" s="3">
        <f ca="1">IF(Table1[[#This Row],[gender]]="men",1,0)</f>
        <v>1</v>
      </c>
      <c r="Y266" s="3">
        <f ca="1">IF(Table1[[#This Row],[gender]]="women",1,0)</f>
        <v>0</v>
      </c>
      <c r="Z266" s="3"/>
      <c r="AA266" s="3"/>
      <c r="AB266" s="3"/>
      <c r="AC266" s="3"/>
      <c r="AD266" s="3"/>
      <c r="AE266" s="3"/>
      <c r="AF266" s="3"/>
      <c r="AG266" s="3"/>
      <c r="AH266" s="3"/>
      <c r="AJ266" s="17"/>
      <c r="AL266" s="7">
        <f ca="1">IF(Table1[[#This Row],[field of work]]="health",1,0)</f>
        <v>1</v>
      </c>
      <c r="AM266">
        <f ca="1">IF(Table1[[#This Row],[field of work]]="general work ",1,0)</f>
        <v>0</v>
      </c>
      <c r="AN266">
        <f ca="1">IF(Table1[[#This Row],[field of work]]="agriculture",1,0)</f>
        <v>0</v>
      </c>
      <c r="AO266">
        <f ca="1">IF(Table1[[#This Row],[field of work]]="teaching",1,0)</f>
        <v>0</v>
      </c>
      <c r="AP266">
        <f ca="1">IF(Table1[[#This Row],[field of work]]="IT",1,0)</f>
        <v>0</v>
      </c>
      <c r="AQ266" s="8">
        <f ca="1">IF(Table1[[#This Row],[field of work]]="construction",1,0)</f>
        <v>0</v>
      </c>
      <c r="AS266" s="7"/>
      <c r="AX266" s="8"/>
      <c r="AZ266" s="7"/>
      <c r="BA266" s="8"/>
      <c r="BB266" s="105">
        <f ca="1">Table1[[#This Row],[Cars Value ]]/Table1[[#This Row],[cars]]</f>
        <v>16088.228195410264</v>
      </c>
      <c r="BC266" s="8"/>
      <c r="BD266" s="7">
        <f ca="1">IF(Table1[Values of debts]&gt;$BE$6,1,0)</f>
        <v>1</v>
      </c>
      <c r="BE266" s="8"/>
      <c r="BF266" s="17"/>
      <c r="BG266" s="20">
        <f ca="1">Table1[[#This Row],[mortage left]]/Table1[[#This Row],[value of house]]</f>
        <v>0.61003737209879061</v>
      </c>
      <c r="BH266">
        <f t="shared" ca="1" si="114"/>
        <v>0</v>
      </c>
      <c r="BI266" s="8"/>
      <c r="BJ266" s="17"/>
      <c r="BL266" s="7">
        <f ca="1">IF(Table1[Area]="Alberta",Table1[income],0)</f>
        <v>0</v>
      </c>
      <c r="BM266">
        <f ca="1">IF(Table1[Area]="Quebec",Table1[income],0)</f>
        <v>0</v>
      </c>
      <c r="BN266">
        <f ca="1">IF(Table1[[#This Row],[Area]]="BC",Table1[[#This Row],[income]],0)</f>
        <v>0</v>
      </c>
      <c r="BO266">
        <f ca="1">IF(Table1[[#This Row],[Area]]="Northwest Ter",Table1[[#This Row],[income]],0)</f>
        <v>0</v>
      </c>
      <c r="BP266">
        <f ca="1">IF(Table1[[#This Row],[Area]]="Newfounland",Table1[[#This Row],[income]],0)</f>
        <v>0</v>
      </c>
      <c r="BQ266">
        <f ca="1">IF(Table1[[#This Row],[Area]]="Manitoba",Table1[[#This Row],[income]],0)</f>
        <v>0</v>
      </c>
      <c r="BR266">
        <f ca="1">IF(Table1[[#This Row],[Area]]="New bruncwick",Table1[[#This Row],[income]],0)</f>
        <v>0</v>
      </c>
      <c r="BS266">
        <f ca="1">IF(Table1[[#This Row],[Area]]="Nunavut",Table1[[#This Row],[income]],0)</f>
        <v>0</v>
      </c>
      <c r="BT266">
        <f ca="1">IF(Table1[[#This Row],[Area]]="Ontario",Table1[[#This Row],[income]],0)</f>
        <v>0</v>
      </c>
      <c r="BU266">
        <f ca="1">IF(Table1[[#This Row],[Area]]="yukon",Table1[[#This Row],[income]],0)</f>
        <v>0</v>
      </c>
      <c r="BV266">
        <f ca="1">IF(Table1[[#This Row],[Area]]="Prince edward Island",Table1[[#This Row],[income]],0)</f>
        <v>0</v>
      </c>
      <c r="BW266">
        <f ca="1">IF(Table1[[#This Row],[Area]]="Saskatchewan",Table1[[#This Row],[income]],0)</f>
        <v>59134</v>
      </c>
      <c r="BX266" s="8">
        <f ca="1">IF(Table1[[#This Row],[Area]]="Nova scotia",Table1[[#This Row],[income]],0)</f>
        <v>0</v>
      </c>
      <c r="BZ266" s="7">
        <f ca="1">IF(Table1[field of work]="health",Table1[income],0)</f>
        <v>59134</v>
      </c>
      <c r="CA266">
        <f ca="1">IF(Table1[field of work]="agriculture",Table1[income],0)</f>
        <v>0</v>
      </c>
      <c r="CB266">
        <f ca="1">IF(Table1[[#This Row],[field of work]]="teaching",Table1[[#This Row],[income]],0)</f>
        <v>0</v>
      </c>
      <c r="CC266">
        <f ca="1">IF(Table1[[#This Row],[field of work]]="IT",Table1[[#This Row],[income]],0)</f>
        <v>0</v>
      </c>
      <c r="CD266">
        <f ca="1">IF(Table1[[#This Row],[field of work]]="construction",Table1[[#This Row],[income]],0)</f>
        <v>0</v>
      </c>
      <c r="CE266" s="8">
        <f ca="1">IF(Table1[[#This Row],[field of work]]="general work ",Table1[[#This Row],[income]],0)</f>
        <v>0</v>
      </c>
      <c r="CH266" s="7">
        <f t="shared" ca="1" si="115"/>
        <v>1</v>
      </c>
      <c r="CI266" s="8"/>
      <c r="CK266" s="7">
        <f ca="1">IF(Table1[[#This Row],[Net worth of person ($)]]&gt;$CM$3,Table1[[#This Row],[age]],0)</f>
        <v>44</v>
      </c>
      <c r="CL266" s="8"/>
    </row>
    <row r="267" spans="2:90" x14ac:dyDescent="0.3">
      <c r="B267">
        <f t="shared" ca="1" si="101"/>
        <v>2</v>
      </c>
      <c r="C267" t="str">
        <f t="shared" ca="1" si="102"/>
        <v>women</v>
      </c>
      <c r="D267">
        <f t="shared" ca="1" si="103"/>
        <v>30</v>
      </c>
      <c r="E267">
        <f t="shared" ca="1" si="104"/>
        <v>2</v>
      </c>
      <c r="F267" t="str">
        <f t="shared" ca="1" si="105"/>
        <v>construction</v>
      </c>
      <c r="G267">
        <f t="shared" ca="1" si="106"/>
        <v>4</v>
      </c>
      <c r="H267" t="str">
        <f t="shared" ca="1" si="107"/>
        <v>technical</v>
      </c>
      <c r="I267">
        <f t="shared" ca="1" si="108"/>
        <v>1</v>
      </c>
      <c r="J267">
        <f t="shared" ca="1" si="100"/>
        <v>1</v>
      </c>
      <c r="K267">
        <f t="shared" ca="1" si="109"/>
        <v>39231</v>
      </c>
      <c r="L267">
        <f t="shared" ca="1" si="110"/>
        <v>7</v>
      </c>
      <c r="M267" t="str">
        <f t="shared" ca="1" si="111"/>
        <v>Manitoba</v>
      </c>
      <c r="N267">
        <f t="shared" ca="1" si="93"/>
        <v>117693</v>
      </c>
      <c r="O267">
        <f t="shared" ca="1" si="112"/>
        <v>20907.939994064578</v>
      </c>
      <c r="P267">
        <f t="shared" ca="1" si="94"/>
        <v>33512.591334618293</v>
      </c>
      <c r="Q267">
        <f t="shared" ca="1" si="113"/>
        <v>6545</v>
      </c>
      <c r="R267">
        <f t="shared" ca="1" si="95"/>
        <v>17711.782499102785</v>
      </c>
      <c r="S267">
        <f t="shared" ca="1" si="96"/>
        <v>6237.8722086027228</v>
      </c>
      <c r="T267">
        <f t="shared" ca="1" si="97"/>
        <v>157443.46354322101</v>
      </c>
      <c r="U267">
        <f t="shared" ca="1" si="98"/>
        <v>45164.722493167363</v>
      </c>
      <c r="V267">
        <f t="shared" ca="1" si="99"/>
        <v>112278.74105005365</v>
      </c>
      <c r="X267" s="3">
        <f ca="1">IF(Table1[[#This Row],[gender]]="men",1,0)</f>
        <v>0</v>
      </c>
      <c r="Y267" s="3">
        <f ca="1">IF(Table1[[#This Row],[gender]]="women",1,0)</f>
        <v>1</v>
      </c>
      <c r="Z267" s="3"/>
      <c r="AA267" s="3"/>
      <c r="AB267" s="3"/>
      <c r="AC267" s="3"/>
      <c r="AD267" s="3"/>
      <c r="AE267" s="3"/>
      <c r="AF267" s="3"/>
      <c r="AG267" s="3"/>
      <c r="AH267" s="3"/>
      <c r="AJ267" s="17"/>
      <c r="AL267" s="7">
        <f ca="1">IF(Table1[[#This Row],[field of work]]="health",1,0)</f>
        <v>0</v>
      </c>
      <c r="AM267">
        <f ca="1">IF(Table1[[#This Row],[field of work]]="general work ",1,0)</f>
        <v>0</v>
      </c>
      <c r="AN267">
        <f ca="1">IF(Table1[[#This Row],[field of work]]="agriculture",1,0)</f>
        <v>0</v>
      </c>
      <c r="AO267">
        <f ca="1">IF(Table1[[#This Row],[field of work]]="teaching",1,0)</f>
        <v>0</v>
      </c>
      <c r="AP267">
        <f ca="1">IF(Table1[[#This Row],[field of work]]="IT",1,0)</f>
        <v>0</v>
      </c>
      <c r="AQ267" s="8">
        <f ca="1">IF(Table1[[#This Row],[field of work]]="construction",1,0)</f>
        <v>1</v>
      </c>
      <c r="AS267" s="7"/>
      <c r="AX267" s="8"/>
      <c r="AZ267" s="7"/>
      <c r="BA267" s="8"/>
      <c r="BB267" s="105">
        <f ca="1">Table1[[#This Row],[Cars Value ]]/Table1[[#This Row],[cars]]</f>
        <v>33512.591334618293</v>
      </c>
      <c r="BC267" s="8"/>
      <c r="BD267" s="7">
        <f ca="1">IF(Table1[Values of debts]&gt;$BE$6,1,0)</f>
        <v>0</v>
      </c>
      <c r="BE267" s="8"/>
      <c r="BF267" s="17"/>
      <c r="BG267" s="20">
        <f ca="1">Table1[[#This Row],[mortage left]]/Table1[[#This Row],[value of house]]</f>
        <v>0.17764811835932959</v>
      </c>
      <c r="BH267">
        <f t="shared" ca="1" si="114"/>
        <v>1</v>
      </c>
      <c r="BI267" s="8"/>
      <c r="BJ267" s="17"/>
      <c r="BL267" s="7">
        <f ca="1">IF(Table1[Area]="Alberta",Table1[income],0)</f>
        <v>0</v>
      </c>
      <c r="BM267">
        <f ca="1">IF(Table1[Area]="Quebec",Table1[income],0)</f>
        <v>0</v>
      </c>
      <c r="BN267">
        <f ca="1">IF(Table1[[#This Row],[Area]]="BC",Table1[[#This Row],[income]],0)</f>
        <v>0</v>
      </c>
      <c r="BO267">
        <f ca="1">IF(Table1[[#This Row],[Area]]="Northwest Ter",Table1[[#This Row],[income]],0)</f>
        <v>0</v>
      </c>
      <c r="BP267">
        <f ca="1">IF(Table1[[#This Row],[Area]]="Newfounland",Table1[[#This Row],[income]],0)</f>
        <v>0</v>
      </c>
      <c r="BQ267">
        <f ca="1">IF(Table1[[#This Row],[Area]]="Manitoba",Table1[[#This Row],[income]],0)</f>
        <v>39231</v>
      </c>
      <c r="BR267">
        <f ca="1">IF(Table1[[#This Row],[Area]]="New bruncwick",Table1[[#This Row],[income]],0)</f>
        <v>0</v>
      </c>
      <c r="BS267">
        <f ca="1">IF(Table1[[#This Row],[Area]]="Nunavut",Table1[[#This Row],[income]],0)</f>
        <v>0</v>
      </c>
      <c r="BT267">
        <f ca="1">IF(Table1[[#This Row],[Area]]="Ontario",Table1[[#This Row],[income]],0)</f>
        <v>0</v>
      </c>
      <c r="BU267">
        <f ca="1">IF(Table1[[#This Row],[Area]]="yukon",Table1[[#This Row],[income]],0)</f>
        <v>0</v>
      </c>
      <c r="BV267">
        <f ca="1">IF(Table1[[#This Row],[Area]]="Prince edward Island",Table1[[#This Row],[income]],0)</f>
        <v>0</v>
      </c>
      <c r="BW267">
        <f ca="1">IF(Table1[[#This Row],[Area]]="Saskatchewan",Table1[[#This Row],[income]],0)</f>
        <v>0</v>
      </c>
      <c r="BX267" s="8">
        <f ca="1">IF(Table1[[#This Row],[Area]]="Nova scotia",Table1[[#This Row],[income]],0)</f>
        <v>0</v>
      </c>
      <c r="BZ267" s="7">
        <f ca="1">IF(Table1[field of work]="health",Table1[income],0)</f>
        <v>0</v>
      </c>
      <c r="CA267">
        <f ca="1">IF(Table1[field of work]="agriculture",Table1[income],0)</f>
        <v>0</v>
      </c>
      <c r="CB267">
        <f ca="1">IF(Table1[[#This Row],[field of work]]="teaching",Table1[[#This Row],[income]],0)</f>
        <v>0</v>
      </c>
      <c r="CC267">
        <f ca="1">IF(Table1[[#This Row],[field of work]]="IT",Table1[[#This Row],[income]],0)</f>
        <v>0</v>
      </c>
      <c r="CD267">
        <f ca="1">IF(Table1[[#This Row],[field of work]]="construction",Table1[[#This Row],[income]],0)</f>
        <v>39231</v>
      </c>
      <c r="CE267" s="8">
        <f ca="1">IF(Table1[[#This Row],[field of work]]="general work ",Table1[[#This Row],[income]],0)</f>
        <v>0</v>
      </c>
      <c r="CH267" s="7">
        <f t="shared" ca="1" si="115"/>
        <v>1</v>
      </c>
      <c r="CI267" s="8"/>
      <c r="CK267" s="7">
        <f ca="1">IF(Table1[[#This Row],[Net worth of person ($)]]&gt;$CM$3,Table1[[#This Row],[age]],0)</f>
        <v>30</v>
      </c>
      <c r="CL267" s="8"/>
    </row>
    <row r="268" spans="2:90" x14ac:dyDescent="0.3">
      <c r="B268">
        <f t="shared" ca="1" si="101"/>
        <v>2</v>
      </c>
      <c r="C268" t="str">
        <f t="shared" ca="1" si="102"/>
        <v>women</v>
      </c>
      <c r="D268">
        <f t="shared" ca="1" si="103"/>
        <v>27</v>
      </c>
      <c r="E268">
        <f t="shared" ca="1" si="104"/>
        <v>5</v>
      </c>
      <c r="F268" t="str">
        <f t="shared" ca="1" si="105"/>
        <v xml:space="preserve">general work </v>
      </c>
      <c r="G268">
        <f t="shared" ca="1" si="106"/>
        <v>3</v>
      </c>
      <c r="H268" t="str">
        <f t="shared" ca="1" si="107"/>
        <v>University</v>
      </c>
      <c r="I268">
        <f t="shared" ca="1" si="108"/>
        <v>1</v>
      </c>
      <c r="J268">
        <f t="shared" ca="1" si="100"/>
        <v>2</v>
      </c>
      <c r="K268">
        <f t="shared" ca="1" si="109"/>
        <v>87445</v>
      </c>
      <c r="L268">
        <f t="shared" ca="1" si="110"/>
        <v>12</v>
      </c>
      <c r="M268" t="str">
        <f t="shared" ca="1" si="111"/>
        <v>New bruncwick</v>
      </c>
      <c r="N268">
        <f t="shared" ca="1" si="93"/>
        <v>262335</v>
      </c>
      <c r="O268">
        <f t="shared" ca="1" si="112"/>
        <v>142077.3024818782</v>
      </c>
      <c r="P268">
        <f t="shared" ca="1" si="94"/>
        <v>136651.00885725251</v>
      </c>
      <c r="Q268">
        <f t="shared" ca="1" si="113"/>
        <v>7099</v>
      </c>
      <c r="R268">
        <f t="shared" ca="1" si="95"/>
        <v>134757.86100859998</v>
      </c>
      <c r="S268">
        <f t="shared" ca="1" si="96"/>
        <v>74963.570263730653</v>
      </c>
      <c r="T268">
        <f t="shared" ca="1" si="97"/>
        <v>473949.5791209832</v>
      </c>
      <c r="U268">
        <f t="shared" ca="1" si="98"/>
        <v>283934.16349047818</v>
      </c>
      <c r="V268">
        <f t="shared" ca="1" si="99"/>
        <v>190015.41563050501</v>
      </c>
      <c r="X268" s="3">
        <f ca="1">IF(Table1[[#This Row],[gender]]="men",1,0)</f>
        <v>0</v>
      </c>
      <c r="Y268" s="3">
        <f ca="1">IF(Table1[[#This Row],[gender]]="women",1,0)</f>
        <v>1</v>
      </c>
      <c r="Z268" s="3"/>
      <c r="AA268" s="3"/>
      <c r="AB268" s="3"/>
      <c r="AC268" s="3"/>
      <c r="AD268" s="3"/>
      <c r="AE268" s="3"/>
      <c r="AF268" s="3"/>
      <c r="AG268" s="3"/>
      <c r="AH268" s="3"/>
      <c r="AJ268" s="17"/>
      <c r="AL268" s="7">
        <f ca="1">IF(Table1[[#This Row],[field of work]]="health",1,0)</f>
        <v>0</v>
      </c>
      <c r="AM268">
        <f ca="1">IF(Table1[[#This Row],[field of work]]="general work ",1,0)</f>
        <v>1</v>
      </c>
      <c r="AN268">
        <f ca="1">IF(Table1[[#This Row],[field of work]]="agriculture",1,0)</f>
        <v>0</v>
      </c>
      <c r="AO268">
        <f ca="1">IF(Table1[[#This Row],[field of work]]="teaching",1,0)</f>
        <v>0</v>
      </c>
      <c r="AP268">
        <f ca="1">IF(Table1[[#This Row],[field of work]]="IT",1,0)</f>
        <v>0</v>
      </c>
      <c r="AQ268" s="8">
        <f ca="1">IF(Table1[[#This Row],[field of work]]="construction",1,0)</f>
        <v>0</v>
      </c>
      <c r="AS268" s="7"/>
      <c r="AX268" s="8"/>
      <c r="AZ268" s="7"/>
      <c r="BA268" s="8"/>
      <c r="BB268" s="105">
        <f ca="1">Table1[[#This Row],[Cars Value ]]/Table1[[#This Row],[cars]]</f>
        <v>68325.504428626256</v>
      </c>
      <c r="BC268" s="8"/>
      <c r="BD268" s="7">
        <f ca="1">IF(Table1[Values of debts]&gt;$BE$6,1,0)</f>
        <v>1</v>
      </c>
      <c r="BE268" s="8"/>
      <c r="BF268" s="17"/>
      <c r="BG268" s="20">
        <f ca="1">Table1[[#This Row],[mortage left]]/Table1[[#This Row],[value of house]]</f>
        <v>0.54158729289602303</v>
      </c>
      <c r="BH268">
        <f t="shared" ca="1" si="114"/>
        <v>0</v>
      </c>
      <c r="BI268" s="8"/>
      <c r="BJ268" s="17"/>
      <c r="BL268" s="7">
        <f ca="1">IF(Table1[Area]="Alberta",Table1[income],0)</f>
        <v>0</v>
      </c>
      <c r="BM268">
        <f ca="1">IF(Table1[Area]="Quebec",Table1[income],0)</f>
        <v>0</v>
      </c>
      <c r="BN268">
        <f ca="1">IF(Table1[[#This Row],[Area]]="BC",Table1[[#This Row],[income]],0)</f>
        <v>0</v>
      </c>
      <c r="BO268">
        <f ca="1">IF(Table1[[#This Row],[Area]]="Northwest Ter",Table1[[#This Row],[income]],0)</f>
        <v>0</v>
      </c>
      <c r="BP268">
        <f ca="1">IF(Table1[[#This Row],[Area]]="Newfounland",Table1[[#This Row],[income]],0)</f>
        <v>0</v>
      </c>
      <c r="BQ268">
        <f ca="1">IF(Table1[[#This Row],[Area]]="Manitoba",Table1[[#This Row],[income]],0)</f>
        <v>0</v>
      </c>
      <c r="BR268">
        <f ca="1">IF(Table1[[#This Row],[Area]]="New bruncwick",Table1[[#This Row],[income]],0)</f>
        <v>87445</v>
      </c>
      <c r="BS268">
        <f ca="1">IF(Table1[[#This Row],[Area]]="Nunavut",Table1[[#This Row],[income]],0)</f>
        <v>0</v>
      </c>
      <c r="BT268">
        <f ca="1">IF(Table1[[#This Row],[Area]]="Ontario",Table1[[#This Row],[income]],0)</f>
        <v>0</v>
      </c>
      <c r="BU268">
        <f ca="1">IF(Table1[[#This Row],[Area]]="yukon",Table1[[#This Row],[income]],0)</f>
        <v>0</v>
      </c>
      <c r="BV268">
        <f ca="1">IF(Table1[[#This Row],[Area]]="Prince edward Island",Table1[[#This Row],[income]],0)</f>
        <v>0</v>
      </c>
      <c r="BW268">
        <f ca="1">IF(Table1[[#This Row],[Area]]="Saskatchewan",Table1[[#This Row],[income]],0)</f>
        <v>0</v>
      </c>
      <c r="BX268" s="8">
        <f ca="1">IF(Table1[[#This Row],[Area]]="Nova scotia",Table1[[#This Row],[income]],0)</f>
        <v>0</v>
      </c>
      <c r="BZ268" s="7">
        <f ca="1">IF(Table1[field of work]="health",Table1[income],0)</f>
        <v>0</v>
      </c>
      <c r="CA268">
        <f ca="1">IF(Table1[field of work]="agriculture",Table1[income],0)</f>
        <v>0</v>
      </c>
      <c r="CB268">
        <f ca="1">IF(Table1[[#This Row],[field of work]]="teaching",Table1[[#This Row],[income]],0)</f>
        <v>0</v>
      </c>
      <c r="CC268">
        <f ca="1">IF(Table1[[#This Row],[field of work]]="IT",Table1[[#This Row],[income]],0)</f>
        <v>0</v>
      </c>
      <c r="CD268">
        <f ca="1">IF(Table1[[#This Row],[field of work]]="construction",Table1[[#This Row],[income]],0)</f>
        <v>0</v>
      </c>
      <c r="CE268" s="8">
        <f ca="1">IF(Table1[[#This Row],[field of work]]="general work ",Table1[[#This Row],[income]],0)</f>
        <v>87445</v>
      </c>
      <c r="CH268" s="7">
        <f t="shared" ca="1" si="115"/>
        <v>1</v>
      </c>
      <c r="CI268" s="8"/>
      <c r="CK268" s="7">
        <f ca="1">IF(Table1[[#This Row],[Net worth of person ($)]]&gt;$CM$3,Table1[[#This Row],[age]],0)</f>
        <v>27</v>
      </c>
      <c r="CL268" s="8"/>
    </row>
    <row r="269" spans="2:90" x14ac:dyDescent="0.3">
      <c r="B269">
        <f t="shared" ca="1" si="101"/>
        <v>2</v>
      </c>
      <c r="C269" t="str">
        <f t="shared" ca="1" si="102"/>
        <v>women</v>
      </c>
      <c r="D269">
        <f t="shared" ca="1" si="103"/>
        <v>39</v>
      </c>
      <c r="E269">
        <f t="shared" ca="1" si="104"/>
        <v>5</v>
      </c>
      <c r="F269" t="str">
        <f t="shared" ca="1" si="105"/>
        <v xml:space="preserve">general work </v>
      </c>
      <c r="G269">
        <f t="shared" ca="1" si="106"/>
        <v>1</v>
      </c>
      <c r="H269" t="str">
        <f t="shared" ca="1" si="107"/>
        <v>highschool</v>
      </c>
      <c r="I269">
        <f t="shared" ca="1" si="108"/>
        <v>4</v>
      </c>
      <c r="J269">
        <f t="shared" ca="1" si="100"/>
        <v>1</v>
      </c>
      <c r="K269">
        <f t="shared" ca="1" si="109"/>
        <v>80861</v>
      </c>
      <c r="L269">
        <f t="shared" ca="1" si="110"/>
        <v>10</v>
      </c>
      <c r="M269" t="str">
        <f t="shared" ca="1" si="111"/>
        <v>Quebec</v>
      </c>
      <c r="N269">
        <f t="shared" ca="1" si="93"/>
        <v>404305</v>
      </c>
      <c r="O269">
        <f t="shared" ca="1" si="112"/>
        <v>239328.65533598373</v>
      </c>
      <c r="P269">
        <f t="shared" ca="1" si="94"/>
        <v>1637.6093222936336</v>
      </c>
      <c r="Q269">
        <f t="shared" ca="1" si="113"/>
        <v>1170</v>
      </c>
      <c r="R269">
        <f t="shared" ca="1" si="95"/>
        <v>45278.65923201674</v>
      </c>
      <c r="S269">
        <f t="shared" ca="1" si="96"/>
        <v>21231.991901146273</v>
      </c>
      <c r="T269">
        <f t="shared" ca="1" si="97"/>
        <v>427174.60122343991</v>
      </c>
      <c r="U269">
        <f t="shared" ca="1" si="98"/>
        <v>285777.3145680005</v>
      </c>
      <c r="V269">
        <f t="shared" ca="1" si="99"/>
        <v>141397.28665543941</v>
      </c>
      <c r="X269" s="3">
        <f ca="1">IF(Table1[[#This Row],[gender]]="men",1,0)</f>
        <v>0</v>
      </c>
      <c r="Y269" s="3">
        <f ca="1">IF(Table1[[#This Row],[gender]]="women",1,0)</f>
        <v>1</v>
      </c>
      <c r="Z269" s="3"/>
      <c r="AA269" s="3"/>
      <c r="AB269" s="3"/>
      <c r="AC269" s="3"/>
      <c r="AD269" s="3"/>
      <c r="AE269" s="3"/>
      <c r="AF269" s="3"/>
      <c r="AG269" s="3"/>
      <c r="AH269" s="3"/>
      <c r="AJ269" s="17"/>
      <c r="AL269" s="7">
        <f ca="1">IF(Table1[[#This Row],[field of work]]="health",1,0)</f>
        <v>0</v>
      </c>
      <c r="AM269">
        <f ca="1">IF(Table1[[#This Row],[field of work]]="general work ",1,0)</f>
        <v>1</v>
      </c>
      <c r="AN269">
        <f ca="1">IF(Table1[[#This Row],[field of work]]="agriculture",1,0)</f>
        <v>0</v>
      </c>
      <c r="AO269">
        <f ca="1">IF(Table1[[#This Row],[field of work]]="teaching",1,0)</f>
        <v>0</v>
      </c>
      <c r="AP269">
        <f ca="1">IF(Table1[[#This Row],[field of work]]="IT",1,0)</f>
        <v>0</v>
      </c>
      <c r="AQ269" s="8">
        <f ca="1">IF(Table1[[#This Row],[field of work]]="construction",1,0)</f>
        <v>0</v>
      </c>
      <c r="AS269" s="7"/>
      <c r="AX269" s="8"/>
      <c r="AZ269" s="7"/>
      <c r="BA269" s="8"/>
      <c r="BB269" s="105">
        <f ca="1">Table1[[#This Row],[Cars Value ]]/Table1[[#This Row],[cars]]</f>
        <v>1637.6093222936336</v>
      </c>
      <c r="BC269" s="8"/>
      <c r="BD269" s="7">
        <f ca="1">IF(Table1[Values of debts]&gt;$BE$6,1,0)</f>
        <v>1</v>
      </c>
      <c r="BE269" s="8"/>
      <c r="BF269" s="17"/>
      <c r="BG269" s="20">
        <f ca="1">Table1[[#This Row],[mortage left]]/Table1[[#This Row],[value of house]]</f>
        <v>0.59195076819723658</v>
      </c>
      <c r="BH269">
        <f t="shared" ca="1" si="114"/>
        <v>0</v>
      </c>
      <c r="BI269" s="8"/>
      <c r="BJ269" s="17"/>
      <c r="BL269" s="7">
        <f ca="1">IF(Table1[Area]="Alberta",Table1[income],0)</f>
        <v>0</v>
      </c>
      <c r="BM269">
        <f ca="1">IF(Table1[Area]="Quebec",Table1[income],0)</f>
        <v>80861</v>
      </c>
      <c r="BN269">
        <f ca="1">IF(Table1[[#This Row],[Area]]="BC",Table1[[#This Row],[income]],0)</f>
        <v>0</v>
      </c>
      <c r="BO269">
        <f ca="1">IF(Table1[[#This Row],[Area]]="Northwest Ter",Table1[[#This Row],[income]],0)</f>
        <v>0</v>
      </c>
      <c r="BP269">
        <f ca="1">IF(Table1[[#This Row],[Area]]="Newfounland",Table1[[#This Row],[income]],0)</f>
        <v>0</v>
      </c>
      <c r="BQ269">
        <f ca="1">IF(Table1[[#This Row],[Area]]="Manitoba",Table1[[#This Row],[income]],0)</f>
        <v>0</v>
      </c>
      <c r="BR269">
        <f ca="1">IF(Table1[[#This Row],[Area]]="New bruncwick",Table1[[#This Row],[income]],0)</f>
        <v>0</v>
      </c>
      <c r="BS269">
        <f ca="1">IF(Table1[[#This Row],[Area]]="Nunavut",Table1[[#This Row],[income]],0)</f>
        <v>0</v>
      </c>
      <c r="BT269">
        <f ca="1">IF(Table1[[#This Row],[Area]]="Ontario",Table1[[#This Row],[income]],0)</f>
        <v>0</v>
      </c>
      <c r="BU269">
        <f ca="1">IF(Table1[[#This Row],[Area]]="yukon",Table1[[#This Row],[income]],0)</f>
        <v>0</v>
      </c>
      <c r="BV269">
        <f ca="1">IF(Table1[[#This Row],[Area]]="Prince edward Island",Table1[[#This Row],[income]],0)</f>
        <v>0</v>
      </c>
      <c r="BW269">
        <f ca="1">IF(Table1[[#This Row],[Area]]="Saskatchewan",Table1[[#This Row],[income]],0)</f>
        <v>0</v>
      </c>
      <c r="BX269" s="8">
        <f ca="1">IF(Table1[[#This Row],[Area]]="Nova scotia",Table1[[#This Row],[income]],0)</f>
        <v>0</v>
      </c>
      <c r="BZ269" s="7">
        <f ca="1">IF(Table1[field of work]="health",Table1[income],0)</f>
        <v>0</v>
      </c>
      <c r="CA269">
        <f ca="1">IF(Table1[field of work]="agriculture",Table1[income],0)</f>
        <v>0</v>
      </c>
      <c r="CB269">
        <f ca="1">IF(Table1[[#This Row],[field of work]]="teaching",Table1[[#This Row],[income]],0)</f>
        <v>0</v>
      </c>
      <c r="CC269">
        <f ca="1">IF(Table1[[#This Row],[field of work]]="IT",Table1[[#This Row],[income]],0)</f>
        <v>0</v>
      </c>
      <c r="CD269">
        <f ca="1">IF(Table1[[#This Row],[field of work]]="construction",Table1[[#This Row],[income]],0)</f>
        <v>0</v>
      </c>
      <c r="CE269" s="8">
        <f ca="1">IF(Table1[[#This Row],[field of work]]="general work ",Table1[[#This Row],[income]],0)</f>
        <v>80861</v>
      </c>
      <c r="CH269" s="7">
        <f t="shared" ca="1" si="115"/>
        <v>1</v>
      </c>
      <c r="CI269" s="8"/>
      <c r="CK269" s="7">
        <f ca="1">IF(Table1[[#This Row],[Net worth of person ($)]]&gt;$CM$3,Table1[[#This Row],[age]],0)</f>
        <v>39</v>
      </c>
      <c r="CL269" s="8"/>
    </row>
    <row r="270" spans="2:90" x14ac:dyDescent="0.3">
      <c r="B270">
        <f t="shared" ca="1" si="101"/>
        <v>1</v>
      </c>
      <c r="C270" t="str">
        <f t="shared" ca="1" si="102"/>
        <v>men</v>
      </c>
      <c r="D270">
        <f t="shared" ca="1" si="103"/>
        <v>26</v>
      </c>
      <c r="E270">
        <f t="shared" ca="1" si="104"/>
        <v>5</v>
      </c>
      <c r="F270" t="str">
        <f t="shared" ca="1" si="105"/>
        <v xml:space="preserve">general work </v>
      </c>
      <c r="G270">
        <f t="shared" ca="1" si="106"/>
        <v>6</v>
      </c>
      <c r="H270" t="str">
        <f t="shared" ca="1" si="107"/>
        <v>Other</v>
      </c>
      <c r="I270">
        <f t="shared" ca="1" si="108"/>
        <v>0</v>
      </c>
      <c r="J270">
        <f t="shared" ca="1" si="100"/>
        <v>1</v>
      </c>
      <c r="K270">
        <f t="shared" ca="1" si="109"/>
        <v>61993</v>
      </c>
      <c r="L270">
        <f t="shared" ca="1" si="110"/>
        <v>14</v>
      </c>
      <c r="M270" t="str">
        <f t="shared" ca="1" si="111"/>
        <v>Prince edward island</v>
      </c>
      <c r="N270">
        <f t="shared" ca="1" si="93"/>
        <v>371958</v>
      </c>
      <c r="O270">
        <f t="shared" ca="1" si="112"/>
        <v>80849.599218756979</v>
      </c>
      <c r="P270">
        <f t="shared" ca="1" si="94"/>
        <v>60258.222108929112</v>
      </c>
      <c r="Q270">
        <f t="shared" ca="1" si="113"/>
        <v>48531</v>
      </c>
      <c r="R270">
        <f t="shared" ca="1" si="95"/>
        <v>89709.540904743728</v>
      </c>
      <c r="S270">
        <f t="shared" ca="1" si="96"/>
        <v>31355.026864806307</v>
      </c>
      <c r="T270">
        <f t="shared" ca="1" si="97"/>
        <v>463571.24897373543</v>
      </c>
      <c r="U270">
        <f t="shared" ca="1" si="98"/>
        <v>219090.14012350072</v>
      </c>
      <c r="V270">
        <f t="shared" ca="1" si="99"/>
        <v>244481.10885023471</v>
      </c>
      <c r="X270" s="3">
        <f ca="1">IF(Table1[[#This Row],[gender]]="men",1,0)</f>
        <v>1</v>
      </c>
      <c r="Y270" s="3">
        <f ca="1">IF(Table1[[#This Row],[gender]]="women",1,0)</f>
        <v>0</v>
      </c>
      <c r="Z270" s="3"/>
      <c r="AA270" s="3"/>
      <c r="AB270" s="3"/>
      <c r="AC270" s="3"/>
      <c r="AD270" s="3"/>
      <c r="AE270" s="3"/>
      <c r="AF270" s="3"/>
      <c r="AG270" s="3"/>
      <c r="AH270" s="3"/>
      <c r="AJ270" s="17"/>
      <c r="AL270" s="7">
        <f ca="1">IF(Table1[[#This Row],[field of work]]="health",1,0)</f>
        <v>0</v>
      </c>
      <c r="AM270">
        <f ca="1">IF(Table1[[#This Row],[field of work]]="general work ",1,0)</f>
        <v>1</v>
      </c>
      <c r="AN270">
        <f ca="1">IF(Table1[[#This Row],[field of work]]="agriculture",1,0)</f>
        <v>0</v>
      </c>
      <c r="AO270">
        <f ca="1">IF(Table1[[#This Row],[field of work]]="teaching",1,0)</f>
        <v>0</v>
      </c>
      <c r="AP270">
        <f ca="1">IF(Table1[[#This Row],[field of work]]="IT",1,0)</f>
        <v>0</v>
      </c>
      <c r="AQ270" s="8">
        <f ca="1">IF(Table1[[#This Row],[field of work]]="construction",1,0)</f>
        <v>0</v>
      </c>
      <c r="AS270" s="7"/>
      <c r="AX270" s="8"/>
      <c r="AZ270" s="7"/>
      <c r="BA270" s="8"/>
      <c r="BB270" s="105">
        <f ca="1">Table1[[#This Row],[Cars Value ]]/Table1[[#This Row],[cars]]</f>
        <v>60258.222108929112</v>
      </c>
      <c r="BC270" s="8"/>
      <c r="BD270" s="7">
        <f ca="1">IF(Table1[Values of debts]&gt;$BE$6,1,0)</f>
        <v>1</v>
      </c>
      <c r="BE270" s="8"/>
      <c r="BF270" s="17"/>
      <c r="BG270" s="20">
        <f ca="1">Table1[[#This Row],[mortage left]]/Table1[[#This Row],[value of house]]</f>
        <v>0.21736217319900897</v>
      </c>
      <c r="BH270">
        <f t="shared" ca="1" si="114"/>
        <v>1</v>
      </c>
      <c r="BI270" s="8"/>
      <c r="BJ270" s="17"/>
      <c r="BL270" s="7">
        <f ca="1">IF(Table1[Area]="Alberta",Table1[income],0)</f>
        <v>0</v>
      </c>
      <c r="BM270">
        <f ca="1">IF(Table1[Area]="Quebec",Table1[income],0)</f>
        <v>0</v>
      </c>
      <c r="BN270">
        <f ca="1">IF(Table1[[#This Row],[Area]]="BC",Table1[[#This Row],[income]],0)</f>
        <v>0</v>
      </c>
      <c r="BO270">
        <f ca="1">IF(Table1[[#This Row],[Area]]="Northwest Ter",Table1[[#This Row],[income]],0)</f>
        <v>0</v>
      </c>
      <c r="BP270">
        <f ca="1">IF(Table1[[#This Row],[Area]]="Newfounland",Table1[[#This Row],[income]],0)</f>
        <v>0</v>
      </c>
      <c r="BQ270">
        <f ca="1">IF(Table1[[#This Row],[Area]]="Manitoba",Table1[[#This Row],[income]],0)</f>
        <v>0</v>
      </c>
      <c r="BR270">
        <f ca="1">IF(Table1[[#This Row],[Area]]="New bruncwick",Table1[[#This Row],[income]],0)</f>
        <v>0</v>
      </c>
      <c r="BS270">
        <f ca="1">IF(Table1[[#This Row],[Area]]="Nunavut",Table1[[#This Row],[income]],0)</f>
        <v>0</v>
      </c>
      <c r="BT270">
        <f ca="1">IF(Table1[[#This Row],[Area]]="Ontario",Table1[[#This Row],[income]],0)</f>
        <v>0</v>
      </c>
      <c r="BU270">
        <f ca="1">IF(Table1[[#This Row],[Area]]="yukon",Table1[[#This Row],[income]],0)</f>
        <v>0</v>
      </c>
      <c r="BV270">
        <f ca="1">IF(Table1[[#This Row],[Area]]="Prince edward Island",Table1[[#This Row],[income]],0)</f>
        <v>61993</v>
      </c>
      <c r="BW270">
        <f ca="1">IF(Table1[[#This Row],[Area]]="Saskatchewan",Table1[[#This Row],[income]],0)</f>
        <v>0</v>
      </c>
      <c r="BX270" s="8">
        <f ca="1">IF(Table1[[#This Row],[Area]]="Nova scotia",Table1[[#This Row],[income]],0)</f>
        <v>0</v>
      </c>
      <c r="BZ270" s="7">
        <f ca="1">IF(Table1[field of work]="health",Table1[income],0)</f>
        <v>0</v>
      </c>
      <c r="CA270">
        <f ca="1">IF(Table1[field of work]="agriculture",Table1[income],0)</f>
        <v>0</v>
      </c>
      <c r="CB270">
        <f ca="1">IF(Table1[[#This Row],[field of work]]="teaching",Table1[[#This Row],[income]],0)</f>
        <v>0</v>
      </c>
      <c r="CC270">
        <f ca="1">IF(Table1[[#This Row],[field of work]]="IT",Table1[[#This Row],[income]],0)</f>
        <v>0</v>
      </c>
      <c r="CD270">
        <f ca="1">IF(Table1[[#This Row],[field of work]]="construction",Table1[[#This Row],[income]],0)</f>
        <v>0</v>
      </c>
      <c r="CE270" s="8">
        <f ca="1">IF(Table1[[#This Row],[field of work]]="general work ",Table1[[#This Row],[income]],0)</f>
        <v>61993</v>
      </c>
      <c r="CH270" s="7">
        <f t="shared" ca="1" si="115"/>
        <v>1</v>
      </c>
      <c r="CI270" s="8"/>
      <c r="CK270" s="7">
        <f ca="1">IF(Table1[[#This Row],[Net worth of person ($)]]&gt;$CM$3,Table1[[#This Row],[age]],0)</f>
        <v>26</v>
      </c>
      <c r="CL270" s="8"/>
    </row>
    <row r="271" spans="2:90" x14ac:dyDescent="0.3">
      <c r="B271">
        <f t="shared" ca="1" si="101"/>
        <v>2</v>
      </c>
      <c r="C271" t="str">
        <f t="shared" ca="1" si="102"/>
        <v>women</v>
      </c>
      <c r="D271">
        <f t="shared" ca="1" si="103"/>
        <v>26</v>
      </c>
      <c r="E271">
        <f t="shared" ca="1" si="104"/>
        <v>4</v>
      </c>
      <c r="F271" t="str">
        <f t="shared" ca="1" si="105"/>
        <v>IT</v>
      </c>
      <c r="G271">
        <f t="shared" ca="1" si="106"/>
        <v>4</v>
      </c>
      <c r="H271" t="str">
        <f t="shared" ca="1" si="107"/>
        <v>technical</v>
      </c>
      <c r="I271">
        <f t="shared" ca="1" si="108"/>
        <v>3</v>
      </c>
      <c r="J271">
        <f t="shared" ca="1" si="100"/>
        <v>1</v>
      </c>
      <c r="K271">
        <f t="shared" ca="1" si="109"/>
        <v>26964</v>
      </c>
      <c r="L271">
        <f t="shared" ca="1" si="110"/>
        <v>12</v>
      </c>
      <c r="M271" t="str">
        <f t="shared" ca="1" si="111"/>
        <v>New bruncwick</v>
      </c>
      <c r="N271">
        <f t="shared" ca="1" si="93"/>
        <v>161784</v>
      </c>
      <c r="O271">
        <f t="shared" ca="1" si="112"/>
        <v>22225.328829371301</v>
      </c>
      <c r="P271">
        <f t="shared" ca="1" si="94"/>
        <v>24505.36411922488</v>
      </c>
      <c r="Q271">
        <f t="shared" ca="1" si="113"/>
        <v>5854</v>
      </c>
      <c r="R271">
        <f t="shared" ca="1" si="95"/>
        <v>38204.761138788715</v>
      </c>
      <c r="S271">
        <f t="shared" ca="1" si="96"/>
        <v>26126.908232697751</v>
      </c>
      <c r="T271">
        <f t="shared" ca="1" si="97"/>
        <v>212416.27235192264</v>
      </c>
      <c r="U271">
        <f t="shared" ca="1" si="98"/>
        <v>66284.089968160013</v>
      </c>
      <c r="V271">
        <f t="shared" ca="1" si="99"/>
        <v>146132.18238376261</v>
      </c>
      <c r="X271" s="3">
        <f ca="1">IF(Table1[[#This Row],[gender]]="men",1,0)</f>
        <v>0</v>
      </c>
      <c r="Y271" s="3">
        <f ca="1">IF(Table1[[#This Row],[gender]]="women",1,0)</f>
        <v>1</v>
      </c>
      <c r="Z271" s="3"/>
      <c r="AA271" s="3"/>
      <c r="AB271" s="3"/>
      <c r="AC271" s="3"/>
      <c r="AD271" s="3"/>
      <c r="AE271" s="3"/>
      <c r="AF271" s="3"/>
      <c r="AG271" s="3"/>
      <c r="AH271" s="3"/>
      <c r="AJ271" s="17"/>
      <c r="AL271" s="7">
        <f ca="1">IF(Table1[[#This Row],[field of work]]="health",1,0)</f>
        <v>0</v>
      </c>
      <c r="AM271">
        <f ca="1">IF(Table1[[#This Row],[field of work]]="general work ",1,0)</f>
        <v>0</v>
      </c>
      <c r="AN271">
        <f ca="1">IF(Table1[[#This Row],[field of work]]="agriculture",1,0)</f>
        <v>0</v>
      </c>
      <c r="AO271">
        <f ca="1">IF(Table1[[#This Row],[field of work]]="teaching",1,0)</f>
        <v>0</v>
      </c>
      <c r="AP271">
        <f ca="1">IF(Table1[[#This Row],[field of work]]="IT",1,0)</f>
        <v>1</v>
      </c>
      <c r="AQ271" s="8">
        <f ca="1">IF(Table1[[#This Row],[field of work]]="construction",1,0)</f>
        <v>0</v>
      </c>
      <c r="AS271" s="7"/>
      <c r="AX271" s="8"/>
      <c r="AZ271" s="7"/>
      <c r="BA271" s="8"/>
      <c r="BB271" s="105">
        <f ca="1">Table1[[#This Row],[Cars Value ]]/Table1[[#This Row],[cars]]</f>
        <v>24505.36411922488</v>
      </c>
      <c r="BC271" s="8"/>
      <c r="BD271" s="7">
        <f ca="1">IF(Table1[Values of debts]&gt;$BE$6,1,0)</f>
        <v>0</v>
      </c>
      <c r="BE271" s="8"/>
      <c r="BF271" s="17"/>
      <c r="BG271" s="20">
        <f ca="1">Table1[[#This Row],[mortage left]]/Table1[[#This Row],[value of house]]</f>
        <v>0.13737655657772896</v>
      </c>
      <c r="BH271">
        <f t="shared" ca="1" si="114"/>
        <v>1</v>
      </c>
      <c r="BI271" s="8"/>
      <c r="BJ271" s="17"/>
      <c r="BL271" s="7">
        <f ca="1">IF(Table1[Area]="Alberta",Table1[income],0)</f>
        <v>0</v>
      </c>
      <c r="BM271">
        <f ca="1">IF(Table1[Area]="Quebec",Table1[income],0)</f>
        <v>0</v>
      </c>
      <c r="BN271">
        <f ca="1">IF(Table1[[#This Row],[Area]]="BC",Table1[[#This Row],[income]],0)</f>
        <v>0</v>
      </c>
      <c r="BO271">
        <f ca="1">IF(Table1[[#This Row],[Area]]="Northwest Ter",Table1[[#This Row],[income]],0)</f>
        <v>0</v>
      </c>
      <c r="BP271">
        <f ca="1">IF(Table1[[#This Row],[Area]]="Newfounland",Table1[[#This Row],[income]],0)</f>
        <v>0</v>
      </c>
      <c r="BQ271">
        <f ca="1">IF(Table1[[#This Row],[Area]]="Manitoba",Table1[[#This Row],[income]],0)</f>
        <v>0</v>
      </c>
      <c r="BR271">
        <f ca="1">IF(Table1[[#This Row],[Area]]="New bruncwick",Table1[[#This Row],[income]],0)</f>
        <v>26964</v>
      </c>
      <c r="BS271">
        <f ca="1">IF(Table1[[#This Row],[Area]]="Nunavut",Table1[[#This Row],[income]],0)</f>
        <v>0</v>
      </c>
      <c r="BT271">
        <f ca="1">IF(Table1[[#This Row],[Area]]="Ontario",Table1[[#This Row],[income]],0)</f>
        <v>0</v>
      </c>
      <c r="BU271">
        <f ca="1">IF(Table1[[#This Row],[Area]]="yukon",Table1[[#This Row],[income]],0)</f>
        <v>0</v>
      </c>
      <c r="BV271">
        <f ca="1">IF(Table1[[#This Row],[Area]]="Prince edward Island",Table1[[#This Row],[income]],0)</f>
        <v>0</v>
      </c>
      <c r="BW271">
        <f ca="1">IF(Table1[[#This Row],[Area]]="Saskatchewan",Table1[[#This Row],[income]],0)</f>
        <v>0</v>
      </c>
      <c r="BX271" s="8">
        <f ca="1">IF(Table1[[#This Row],[Area]]="Nova scotia",Table1[[#This Row],[income]],0)</f>
        <v>0</v>
      </c>
      <c r="BZ271" s="7">
        <f ca="1">IF(Table1[field of work]="health",Table1[income],0)</f>
        <v>0</v>
      </c>
      <c r="CA271">
        <f ca="1">IF(Table1[field of work]="agriculture",Table1[income],0)</f>
        <v>0</v>
      </c>
      <c r="CB271">
        <f ca="1">IF(Table1[[#This Row],[field of work]]="teaching",Table1[[#This Row],[income]],0)</f>
        <v>0</v>
      </c>
      <c r="CC271">
        <f ca="1">IF(Table1[[#This Row],[field of work]]="IT",Table1[[#This Row],[income]],0)</f>
        <v>26964</v>
      </c>
      <c r="CD271">
        <f ca="1">IF(Table1[[#This Row],[field of work]]="construction",Table1[[#This Row],[income]],0)</f>
        <v>0</v>
      </c>
      <c r="CE271" s="8">
        <f ca="1">IF(Table1[[#This Row],[field of work]]="general work ",Table1[[#This Row],[income]],0)</f>
        <v>0</v>
      </c>
      <c r="CH271" s="7">
        <f t="shared" ca="1" si="115"/>
        <v>1</v>
      </c>
      <c r="CI271" s="8"/>
      <c r="CK271" s="7">
        <f ca="1">IF(Table1[[#This Row],[Net worth of person ($)]]&gt;$CM$3,Table1[[#This Row],[age]],0)</f>
        <v>26</v>
      </c>
      <c r="CL271" s="8"/>
    </row>
    <row r="272" spans="2:90" x14ac:dyDescent="0.3">
      <c r="B272">
        <f t="shared" ca="1" si="101"/>
        <v>2</v>
      </c>
      <c r="C272" t="str">
        <f t="shared" ca="1" si="102"/>
        <v>women</v>
      </c>
      <c r="D272">
        <f t="shared" ca="1" si="103"/>
        <v>31</v>
      </c>
      <c r="E272">
        <f t="shared" ca="1" si="104"/>
        <v>4</v>
      </c>
      <c r="F272" t="str">
        <f t="shared" ca="1" si="105"/>
        <v>IT</v>
      </c>
      <c r="G272">
        <f t="shared" ca="1" si="106"/>
        <v>2</v>
      </c>
      <c r="H272" t="str">
        <f t="shared" ca="1" si="107"/>
        <v>college</v>
      </c>
      <c r="I272">
        <f t="shared" ca="1" si="108"/>
        <v>1</v>
      </c>
      <c r="J272">
        <f t="shared" ca="1" si="100"/>
        <v>1</v>
      </c>
      <c r="K272">
        <f t="shared" ca="1" si="109"/>
        <v>83748</v>
      </c>
      <c r="L272">
        <f t="shared" ca="1" si="110"/>
        <v>6</v>
      </c>
      <c r="M272" t="str">
        <f t="shared" ca="1" si="111"/>
        <v>Saskatchewan</v>
      </c>
      <c r="N272">
        <f t="shared" ca="1" si="93"/>
        <v>418740</v>
      </c>
      <c r="O272">
        <f t="shared" ca="1" si="112"/>
        <v>20849.893987353928</v>
      </c>
      <c r="P272">
        <f t="shared" ca="1" si="94"/>
        <v>1345.8820727802595</v>
      </c>
      <c r="Q272">
        <f t="shared" ca="1" si="113"/>
        <v>543</v>
      </c>
      <c r="R272">
        <f t="shared" ca="1" si="95"/>
        <v>127952.58516940635</v>
      </c>
      <c r="S272">
        <f t="shared" ca="1" si="96"/>
        <v>36049.037914537403</v>
      </c>
      <c r="T272">
        <f t="shared" ca="1" si="97"/>
        <v>456134.9199873177</v>
      </c>
      <c r="U272">
        <f t="shared" ca="1" si="98"/>
        <v>149345.47915676027</v>
      </c>
      <c r="V272">
        <f t="shared" ca="1" si="99"/>
        <v>306789.44083055743</v>
      </c>
      <c r="X272" s="3">
        <f ca="1">IF(Table1[[#This Row],[gender]]="men",1,0)</f>
        <v>0</v>
      </c>
      <c r="Y272" s="3">
        <f ca="1">IF(Table1[[#This Row],[gender]]="women",1,0)</f>
        <v>1</v>
      </c>
      <c r="Z272" s="3"/>
      <c r="AA272" s="3"/>
      <c r="AB272" s="3"/>
      <c r="AC272" s="3"/>
      <c r="AD272" s="3"/>
      <c r="AE272" s="3"/>
      <c r="AF272" s="3"/>
      <c r="AG272" s="3"/>
      <c r="AH272" s="3"/>
      <c r="AJ272" s="17"/>
      <c r="AL272" s="7">
        <f ca="1">IF(Table1[[#This Row],[field of work]]="health",1,0)</f>
        <v>0</v>
      </c>
      <c r="AM272">
        <f ca="1">IF(Table1[[#This Row],[field of work]]="general work ",1,0)</f>
        <v>0</v>
      </c>
      <c r="AN272">
        <f ca="1">IF(Table1[[#This Row],[field of work]]="agriculture",1,0)</f>
        <v>0</v>
      </c>
      <c r="AO272">
        <f ca="1">IF(Table1[[#This Row],[field of work]]="teaching",1,0)</f>
        <v>0</v>
      </c>
      <c r="AP272">
        <f ca="1">IF(Table1[[#This Row],[field of work]]="IT",1,0)</f>
        <v>1</v>
      </c>
      <c r="AQ272" s="8">
        <f ca="1">IF(Table1[[#This Row],[field of work]]="construction",1,0)</f>
        <v>0</v>
      </c>
      <c r="AS272" s="7"/>
      <c r="AX272" s="8"/>
      <c r="AZ272" s="7"/>
      <c r="BA272" s="8"/>
      <c r="BB272" s="105">
        <f ca="1">Table1[[#This Row],[Cars Value ]]/Table1[[#This Row],[cars]]</f>
        <v>1345.8820727802595</v>
      </c>
      <c r="BC272" s="8"/>
      <c r="BD272" s="7">
        <f ca="1">IF(Table1[Values of debts]&gt;$BE$6,1,0)</f>
        <v>1</v>
      </c>
      <c r="BE272" s="8"/>
      <c r="BF272" s="17"/>
      <c r="BG272" s="20">
        <f ca="1">Table1[[#This Row],[mortage left]]/Table1[[#This Row],[value of house]]</f>
        <v>4.9791980673816516E-2</v>
      </c>
      <c r="BH272">
        <f t="shared" ca="1" si="114"/>
        <v>1</v>
      </c>
      <c r="BI272" s="8"/>
      <c r="BJ272" s="17"/>
      <c r="BL272" s="7">
        <f ca="1">IF(Table1[Area]="Alberta",Table1[income],0)</f>
        <v>0</v>
      </c>
      <c r="BM272">
        <f ca="1">IF(Table1[Area]="Quebec",Table1[income],0)</f>
        <v>0</v>
      </c>
      <c r="BN272">
        <f ca="1">IF(Table1[[#This Row],[Area]]="BC",Table1[[#This Row],[income]],0)</f>
        <v>0</v>
      </c>
      <c r="BO272">
        <f ca="1">IF(Table1[[#This Row],[Area]]="Northwest Ter",Table1[[#This Row],[income]],0)</f>
        <v>0</v>
      </c>
      <c r="BP272">
        <f ca="1">IF(Table1[[#This Row],[Area]]="Newfounland",Table1[[#This Row],[income]],0)</f>
        <v>0</v>
      </c>
      <c r="BQ272">
        <f ca="1">IF(Table1[[#This Row],[Area]]="Manitoba",Table1[[#This Row],[income]],0)</f>
        <v>0</v>
      </c>
      <c r="BR272">
        <f ca="1">IF(Table1[[#This Row],[Area]]="New bruncwick",Table1[[#This Row],[income]],0)</f>
        <v>0</v>
      </c>
      <c r="BS272">
        <f ca="1">IF(Table1[[#This Row],[Area]]="Nunavut",Table1[[#This Row],[income]],0)</f>
        <v>0</v>
      </c>
      <c r="BT272">
        <f ca="1">IF(Table1[[#This Row],[Area]]="Ontario",Table1[[#This Row],[income]],0)</f>
        <v>0</v>
      </c>
      <c r="BU272">
        <f ca="1">IF(Table1[[#This Row],[Area]]="yukon",Table1[[#This Row],[income]],0)</f>
        <v>0</v>
      </c>
      <c r="BV272">
        <f ca="1">IF(Table1[[#This Row],[Area]]="Prince edward Island",Table1[[#This Row],[income]],0)</f>
        <v>0</v>
      </c>
      <c r="BW272">
        <f ca="1">IF(Table1[[#This Row],[Area]]="Saskatchewan",Table1[[#This Row],[income]],0)</f>
        <v>83748</v>
      </c>
      <c r="BX272" s="8">
        <f ca="1">IF(Table1[[#This Row],[Area]]="Nova scotia",Table1[[#This Row],[income]],0)</f>
        <v>0</v>
      </c>
      <c r="BZ272" s="7">
        <f ca="1">IF(Table1[field of work]="health",Table1[income],0)</f>
        <v>0</v>
      </c>
      <c r="CA272">
        <f ca="1">IF(Table1[field of work]="agriculture",Table1[income],0)</f>
        <v>0</v>
      </c>
      <c r="CB272">
        <f ca="1">IF(Table1[[#This Row],[field of work]]="teaching",Table1[[#This Row],[income]],0)</f>
        <v>0</v>
      </c>
      <c r="CC272">
        <f ca="1">IF(Table1[[#This Row],[field of work]]="IT",Table1[[#This Row],[income]],0)</f>
        <v>83748</v>
      </c>
      <c r="CD272">
        <f ca="1">IF(Table1[[#This Row],[field of work]]="construction",Table1[[#This Row],[income]],0)</f>
        <v>0</v>
      </c>
      <c r="CE272" s="8">
        <f ca="1">IF(Table1[[#This Row],[field of work]]="general work ",Table1[[#This Row],[income]],0)</f>
        <v>0</v>
      </c>
      <c r="CH272" s="7">
        <f t="shared" ca="1" si="115"/>
        <v>1</v>
      </c>
      <c r="CI272" s="8"/>
      <c r="CK272" s="7">
        <f ca="1">IF(Table1[[#This Row],[Net worth of person ($)]]&gt;$CM$3,Table1[[#This Row],[age]],0)</f>
        <v>31</v>
      </c>
      <c r="CL272" s="8"/>
    </row>
    <row r="273" spans="2:90" x14ac:dyDescent="0.3">
      <c r="B273">
        <f t="shared" ca="1" si="101"/>
        <v>1</v>
      </c>
      <c r="C273" t="str">
        <f t="shared" ca="1" si="102"/>
        <v>men</v>
      </c>
      <c r="D273">
        <f t="shared" ca="1" si="103"/>
        <v>41</v>
      </c>
      <c r="E273">
        <f t="shared" ca="1" si="104"/>
        <v>5</v>
      </c>
      <c r="F273" t="str">
        <f t="shared" ca="1" si="105"/>
        <v xml:space="preserve">general work </v>
      </c>
      <c r="G273">
        <f t="shared" ca="1" si="106"/>
        <v>4</v>
      </c>
      <c r="H273" t="str">
        <f t="shared" ca="1" si="107"/>
        <v>technical</v>
      </c>
      <c r="I273">
        <f t="shared" ca="1" si="108"/>
        <v>1</v>
      </c>
      <c r="J273">
        <f t="shared" ca="1" si="100"/>
        <v>2</v>
      </c>
      <c r="K273">
        <f t="shared" ca="1" si="109"/>
        <v>82015</v>
      </c>
      <c r="L273">
        <f t="shared" ca="1" si="110"/>
        <v>4</v>
      </c>
      <c r="M273" t="str">
        <f t="shared" ca="1" si="111"/>
        <v>Alberta</v>
      </c>
      <c r="N273">
        <f t="shared" ca="1" si="93"/>
        <v>328060</v>
      </c>
      <c r="O273">
        <f t="shared" ca="1" si="112"/>
        <v>47200.156489939749</v>
      </c>
      <c r="P273">
        <f t="shared" ca="1" si="94"/>
        <v>70480.852576570775</v>
      </c>
      <c r="Q273">
        <f t="shared" ca="1" si="113"/>
        <v>64668</v>
      </c>
      <c r="R273">
        <f t="shared" ca="1" si="95"/>
        <v>147356.46036824243</v>
      </c>
      <c r="S273">
        <f t="shared" ca="1" si="96"/>
        <v>51329.335171186161</v>
      </c>
      <c r="T273">
        <f t="shared" ca="1" si="97"/>
        <v>449870.18774775695</v>
      </c>
      <c r="U273">
        <f t="shared" ca="1" si="98"/>
        <v>259224.61685818218</v>
      </c>
      <c r="V273">
        <f t="shared" ca="1" si="99"/>
        <v>190645.57088957477</v>
      </c>
      <c r="X273" s="3">
        <f ca="1">IF(Table1[[#This Row],[gender]]="men",1,0)</f>
        <v>1</v>
      </c>
      <c r="Y273" s="3">
        <f ca="1">IF(Table1[[#This Row],[gender]]="women",1,0)</f>
        <v>0</v>
      </c>
      <c r="Z273" s="3"/>
      <c r="AA273" s="3"/>
      <c r="AB273" s="3"/>
      <c r="AC273" s="3"/>
      <c r="AD273" s="3"/>
      <c r="AE273" s="3"/>
      <c r="AF273" s="3"/>
      <c r="AG273" s="3"/>
      <c r="AH273" s="3"/>
      <c r="AJ273" s="17"/>
      <c r="AL273" s="7">
        <f ca="1">IF(Table1[[#This Row],[field of work]]="health",1,0)</f>
        <v>0</v>
      </c>
      <c r="AM273">
        <f ca="1">IF(Table1[[#This Row],[field of work]]="general work ",1,0)</f>
        <v>1</v>
      </c>
      <c r="AN273">
        <f ca="1">IF(Table1[[#This Row],[field of work]]="agriculture",1,0)</f>
        <v>0</v>
      </c>
      <c r="AO273">
        <f ca="1">IF(Table1[[#This Row],[field of work]]="teaching",1,0)</f>
        <v>0</v>
      </c>
      <c r="AP273">
        <f ca="1">IF(Table1[[#This Row],[field of work]]="IT",1,0)</f>
        <v>0</v>
      </c>
      <c r="AQ273" s="8">
        <f ca="1">IF(Table1[[#This Row],[field of work]]="construction",1,0)</f>
        <v>0</v>
      </c>
      <c r="AS273" s="7"/>
      <c r="AX273" s="8"/>
      <c r="AZ273" s="7"/>
      <c r="BA273" s="8"/>
      <c r="BB273" s="105">
        <f ca="1">Table1[[#This Row],[Cars Value ]]/Table1[[#This Row],[cars]]</f>
        <v>35240.426288285387</v>
      </c>
      <c r="BC273" s="8"/>
      <c r="BD273" s="7">
        <f ca="1">IF(Table1[Values of debts]&gt;$BE$6,1,0)</f>
        <v>1</v>
      </c>
      <c r="BE273" s="8"/>
      <c r="BF273" s="17"/>
      <c r="BG273" s="20">
        <f ca="1">Table1[[#This Row],[mortage left]]/Table1[[#This Row],[value of house]]</f>
        <v>0.1438765972381264</v>
      </c>
      <c r="BH273">
        <f t="shared" ca="1" si="114"/>
        <v>1</v>
      </c>
      <c r="BI273" s="8"/>
      <c r="BJ273" s="17"/>
      <c r="BL273" s="7">
        <f ca="1">IF(Table1[Area]="Alberta",Table1[income],0)</f>
        <v>82015</v>
      </c>
      <c r="BM273">
        <f ca="1">IF(Table1[Area]="Quebec",Table1[income],0)</f>
        <v>0</v>
      </c>
      <c r="BN273">
        <f ca="1">IF(Table1[[#This Row],[Area]]="BC",Table1[[#This Row],[income]],0)</f>
        <v>0</v>
      </c>
      <c r="BO273">
        <f ca="1">IF(Table1[[#This Row],[Area]]="Northwest Ter",Table1[[#This Row],[income]],0)</f>
        <v>0</v>
      </c>
      <c r="BP273">
        <f ca="1">IF(Table1[[#This Row],[Area]]="Newfounland",Table1[[#This Row],[income]],0)</f>
        <v>0</v>
      </c>
      <c r="BQ273">
        <f ca="1">IF(Table1[[#This Row],[Area]]="Manitoba",Table1[[#This Row],[income]],0)</f>
        <v>0</v>
      </c>
      <c r="BR273">
        <f ca="1">IF(Table1[[#This Row],[Area]]="New bruncwick",Table1[[#This Row],[income]],0)</f>
        <v>0</v>
      </c>
      <c r="BS273">
        <f ca="1">IF(Table1[[#This Row],[Area]]="Nunavut",Table1[[#This Row],[income]],0)</f>
        <v>0</v>
      </c>
      <c r="BT273">
        <f ca="1">IF(Table1[[#This Row],[Area]]="Ontario",Table1[[#This Row],[income]],0)</f>
        <v>0</v>
      </c>
      <c r="BU273">
        <f ca="1">IF(Table1[[#This Row],[Area]]="yukon",Table1[[#This Row],[income]],0)</f>
        <v>0</v>
      </c>
      <c r="BV273">
        <f ca="1">IF(Table1[[#This Row],[Area]]="Prince edward Island",Table1[[#This Row],[income]],0)</f>
        <v>0</v>
      </c>
      <c r="BW273">
        <f ca="1">IF(Table1[[#This Row],[Area]]="Saskatchewan",Table1[[#This Row],[income]],0)</f>
        <v>0</v>
      </c>
      <c r="BX273" s="8">
        <f ca="1">IF(Table1[[#This Row],[Area]]="Nova scotia",Table1[[#This Row],[income]],0)</f>
        <v>0</v>
      </c>
      <c r="BZ273" s="7">
        <f ca="1">IF(Table1[field of work]="health",Table1[income],0)</f>
        <v>0</v>
      </c>
      <c r="CA273">
        <f ca="1">IF(Table1[field of work]="agriculture",Table1[income],0)</f>
        <v>0</v>
      </c>
      <c r="CB273">
        <f ca="1">IF(Table1[[#This Row],[field of work]]="teaching",Table1[[#This Row],[income]],0)</f>
        <v>0</v>
      </c>
      <c r="CC273">
        <f ca="1">IF(Table1[[#This Row],[field of work]]="IT",Table1[[#This Row],[income]],0)</f>
        <v>0</v>
      </c>
      <c r="CD273">
        <f ca="1">IF(Table1[[#This Row],[field of work]]="construction",Table1[[#This Row],[income]],0)</f>
        <v>0</v>
      </c>
      <c r="CE273" s="8">
        <f ca="1">IF(Table1[[#This Row],[field of work]]="general work ",Table1[[#This Row],[income]],0)</f>
        <v>82015</v>
      </c>
      <c r="CH273" s="7">
        <f t="shared" ca="1" si="115"/>
        <v>1</v>
      </c>
      <c r="CI273" s="8"/>
      <c r="CK273" s="7">
        <f ca="1">IF(Table1[[#This Row],[Net worth of person ($)]]&gt;$CM$3,Table1[[#This Row],[age]],0)</f>
        <v>41</v>
      </c>
      <c r="CL273" s="8"/>
    </row>
    <row r="274" spans="2:90" x14ac:dyDescent="0.3">
      <c r="B274">
        <f t="shared" ca="1" si="101"/>
        <v>2</v>
      </c>
      <c r="C274" t="str">
        <f t="shared" ca="1" si="102"/>
        <v>women</v>
      </c>
      <c r="D274">
        <f t="shared" ca="1" si="103"/>
        <v>45</v>
      </c>
      <c r="E274">
        <f t="shared" ca="1" si="104"/>
        <v>5</v>
      </c>
      <c r="F274" t="str">
        <f t="shared" ca="1" si="105"/>
        <v xml:space="preserve">general work </v>
      </c>
      <c r="G274">
        <f t="shared" ca="1" si="106"/>
        <v>6</v>
      </c>
      <c r="H274" t="str">
        <f t="shared" ca="1" si="107"/>
        <v>Other</v>
      </c>
      <c r="I274">
        <f t="shared" ca="1" si="108"/>
        <v>1</v>
      </c>
      <c r="J274">
        <f t="shared" ca="1" si="100"/>
        <v>2</v>
      </c>
      <c r="K274">
        <f t="shared" ca="1" si="109"/>
        <v>79479</v>
      </c>
      <c r="L274">
        <f t="shared" ca="1" si="110"/>
        <v>11</v>
      </c>
      <c r="M274" t="str">
        <f t="shared" ca="1" si="111"/>
        <v>Newfounland</v>
      </c>
      <c r="N274">
        <f t="shared" ca="1" si="93"/>
        <v>238437</v>
      </c>
      <c r="O274">
        <f t="shared" ca="1" si="112"/>
        <v>35916.761986814978</v>
      </c>
      <c r="P274">
        <f t="shared" ca="1" si="94"/>
        <v>57726.606978840347</v>
      </c>
      <c r="Q274">
        <f t="shared" ca="1" si="113"/>
        <v>31285</v>
      </c>
      <c r="R274">
        <f t="shared" ca="1" si="95"/>
        <v>57613.059843457842</v>
      </c>
      <c r="S274">
        <f t="shared" ca="1" si="96"/>
        <v>111350.56318247906</v>
      </c>
      <c r="T274">
        <f t="shared" ca="1" si="97"/>
        <v>407514.17016131943</v>
      </c>
      <c r="U274">
        <f t="shared" ca="1" si="98"/>
        <v>124814.82183027282</v>
      </c>
      <c r="V274">
        <f t="shared" ca="1" si="99"/>
        <v>282699.34833104664</v>
      </c>
      <c r="X274" s="3">
        <f ca="1">IF(Table1[[#This Row],[gender]]="men",1,0)</f>
        <v>0</v>
      </c>
      <c r="Y274" s="3">
        <f ca="1">IF(Table1[[#This Row],[gender]]="women",1,0)</f>
        <v>1</v>
      </c>
      <c r="Z274" s="3"/>
      <c r="AA274" s="3"/>
      <c r="AB274" s="3"/>
      <c r="AC274" s="3"/>
      <c r="AD274" s="3"/>
      <c r="AE274" s="3"/>
      <c r="AF274" s="3"/>
      <c r="AG274" s="3"/>
      <c r="AH274" s="3"/>
      <c r="AJ274" s="17"/>
      <c r="AL274" s="7">
        <f ca="1">IF(Table1[[#This Row],[field of work]]="health",1,0)</f>
        <v>0</v>
      </c>
      <c r="AM274">
        <f ca="1">IF(Table1[[#This Row],[field of work]]="general work ",1,0)</f>
        <v>1</v>
      </c>
      <c r="AN274">
        <f ca="1">IF(Table1[[#This Row],[field of work]]="agriculture",1,0)</f>
        <v>0</v>
      </c>
      <c r="AO274">
        <f ca="1">IF(Table1[[#This Row],[field of work]]="teaching",1,0)</f>
        <v>0</v>
      </c>
      <c r="AP274">
        <f ca="1">IF(Table1[[#This Row],[field of work]]="IT",1,0)</f>
        <v>0</v>
      </c>
      <c r="AQ274" s="8">
        <f ca="1">IF(Table1[[#This Row],[field of work]]="construction",1,0)</f>
        <v>0</v>
      </c>
      <c r="AS274" s="7"/>
      <c r="AX274" s="8"/>
      <c r="AZ274" s="7"/>
      <c r="BA274" s="8"/>
      <c r="BB274" s="105">
        <f ca="1">Table1[[#This Row],[Cars Value ]]/Table1[[#This Row],[cars]]</f>
        <v>28863.303489420174</v>
      </c>
      <c r="BC274" s="8"/>
      <c r="BD274" s="7">
        <f ca="1">IF(Table1[Values of debts]&gt;$BE$6,1,0)</f>
        <v>1</v>
      </c>
      <c r="BE274" s="8"/>
      <c r="BF274" s="17"/>
      <c r="BG274" s="20">
        <f ca="1">Table1[[#This Row],[mortage left]]/Table1[[#This Row],[value of house]]</f>
        <v>0.15063418004258977</v>
      </c>
      <c r="BH274">
        <f t="shared" ca="1" si="114"/>
        <v>1</v>
      </c>
      <c r="BI274" s="8"/>
      <c r="BJ274" s="17"/>
      <c r="BL274" s="7">
        <f ca="1">IF(Table1[Area]="Alberta",Table1[income],0)</f>
        <v>0</v>
      </c>
      <c r="BM274">
        <f ca="1">IF(Table1[Area]="Quebec",Table1[income],0)</f>
        <v>0</v>
      </c>
      <c r="BN274">
        <f ca="1">IF(Table1[[#This Row],[Area]]="BC",Table1[[#This Row],[income]],0)</f>
        <v>0</v>
      </c>
      <c r="BO274">
        <f ca="1">IF(Table1[[#This Row],[Area]]="Northwest Ter",Table1[[#This Row],[income]],0)</f>
        <v>0</v>
      </c>
      <c r="BP274">
        <f ca="1">IF(Table1[[#This Row],[Area]]="Newfounland",Table1[[#This Row],[income]],0)</f>
        <v>79479</v>
      </c>
      <c r="BQ274">
        <f ca="1">IF(Table1[[#This Row],[Area]]="Manitoba",Table1[[#This Row],[income]],0)</f>
        <v>0</v>
      </c>
      <c r="BR274">
        <f ca="1">IF(Table1[[#This Row],[Area]]="New bruncwick",Table1[[#This Row],[income]],0)</f>
        <v>0</v>
      </c>
      <c r="BS274">
        <f ca="1">IF(Table1[[#This Row],[Area]]="Nunavut",Table1[[#This Row],[income]],0)</f>
        <v>0</v>
      </c>
      <c r="BT274">
        <f ca="1">IF(Table1[[#This Row],[Area]]="Ontario",Table1[[#This Row],[income]],0)</f>
        <v>0</v>
      </c>
      <c r="BU274">
        <f ca="1">IF(Table1[[#This Row],[Area]]="yukon",Table1[[#This Row],[income]],0)</f>
        <v>0</v>
      </c>
      <c r="BV274">
        <f ca="1">IF(Table1[[#This Row],[Area]]="Prince edward Island",Table1[[#This Row],[income]],0)</f>
        <v>0</v>
      </c>
      <c r="BW274">
        <f ca="1">IF(Table1[[#This Row],[Area]]="Saskatchewan",Table1[[#This Row],[income]],0)</f>
        <v>0</v>
      </c>
      <c r="BX274" s="8">
        <f ca="1">IF(Table1[[#This Row],[Area]]="Nova scotia",Table1[[#This Row],[income]],0)</f>
        <v>0</v>
      </c>
      <c r="BZ274" s="7">
        <f ca="1">IF(Table1[field of work]="health",Table1[income],0)</f>
        <v>0</v>
      </c>
      <c r="CA274">
        <f ca="1">IF(Table1[field of work]="agriculture",Table1[income],0)</f>
        <v>0</v>
      </c>
      <c r="CB274">
        <f ca="1">IF(Table1[[#This Row],[field of work]]="teaching",Table1[[#This Row],[income]],0)</f>
        <v>0</v>
      </c>
      <c r="CC274">
        <f ca="1">IF(Table1[[#This Row],[field of work]]="IT",Table1[[#This Row],[income]],0)</f>
        <v>0</v>
      </c>
      <c r="CD274">
        <f ca="1">IF(Table1[[#This Row],[field of work]]="construction",Table1[[#This Row],[income]],0)</f>
        <v>0</v>
      </c>
      <c r="CE274" s="8">
        <f ca="1">IF(Table1[[#This Row],[field of work]]="general work ",Table1[[#This Row],[income]],0)</f>
        <v>79479</v>
      </c>
      <c r="CH274" s="7">
        <f t="shared" ca="1" si="115"/>
        <v>1</v>
      </c>
      <c r="CI274" s="8"/>
      <c r="CK274" s="7">
        <f ca="1">IF(Table1[[#This Row],[Net worth of person ($)]]&gt;$CM$3,Table1[[#This Row],[age]],0)</f>
        <v>45</v>
      </c>
      <c r="CL274" s="8"/>
    </row>
    <row r="275" spans="2:90" x14ac:dyDescent="0.3">
      <c r="B275">
        <f t="shared" ca="1" si="101"/>
        <v>2</v>
      </c>
      <c r="C275" t="str">
        <f t="shared" ca="1" si="102"/>
        <v>women</v>
      </c>
      <c r="D275">
        <f t="shared" ca="1" si="103"/>
        <v>28</v>
      </c>
      <c r="E275">
        <f t="shared" ca="1" si="104"/>
        <v>1</v>
      </c>
      <c r="F275" t="str">
        <f t="shared" ca="1" si="105"/>
        <v>health</v>
      </c>
      <c r="G275">
        <f t="shared" ca="1" si="106"/>
        <v>2</v>
      </c>
      <c r="H275" t="str">
        <f t="shared" ca="1" si="107"/>
        <v>college</v>
      </c>
      <c r="I275">
        <f t="shared" ca="1" si="108"/>
        <v>0</v>
      </c>
      <c r="J275">
        <f t="shared" ca="1" si="100"/>
        <v>1</v>
      </c>
      <c r="K275">
        <f t="shared" ca="1" si="109"/>
        <v>33859</v>
      </c>
      <c r="L275">
        <f t="shared" ca="1" si="110"/>
        <v>8</v>
      </c>
      <c r="M275" t="str">
        <f t="shared" ca="1" si="111"/>
        <v>Manitoba</v>
      </c>
      <c r="N275">
        <f t="shared" ca="1" si="93"/>
        <v>169295</v>
      </c>
      <c r="O275">
        <f t="shared" ca="1" si="112"/>
        <v>129436.19406724113</v>
      </c>
      <c r="P275">
        <f t="shared" ca="1" si="94"/>
        <v>5348.1793636395023</v>
      </c>
      <c r="Q275">
        <f t="shared" ca="1" si="113"/>
        <v>1438</v>
      </c>
      <c r="R275">
        <f t="shared" ca="1" si="95"/>
        <v>40769.263226367999</v>
      </c>
      <c r="S275">
        <f t="shared" ca="1" si="96"/>
        <v>5934.8743643246562</v>
      </c>
      <c r="T275">
        <f t="shared" ca="1" si="97"/>
        <v>180578.05372796417</v>
      </c>
      <c r="U275">
        <f t="shared" ca="1" si="98"/>
        <v>171643.45729360913</v>
      </c>
      <c r="V275">
        <f t="shared" ca="1" si="99"/>
        <v>8934.596434355044</v>
      </c>
      <c r="X275" s="3">
        <f ca="1">IF(Table1[[#This Row],[gender]]="men",1,0)</f>
        <v>0</v>
      </c>
      <c r="Y275" s="3">
        <f ca="1">IF(Table1[[#This Row],[gender]]="women",1,0)</f>
        <v>1</v>
      </c>
      <c r="Z275" s="3"/>
      <c r="AA275" s="3"/>
      <c r="AB275" s="3"/>
      <c r="AC275" s="3"/>
      <c r="AD275" s="3"/>
      <c r="AE275" s="3"/>
      <c r="AF275" s="3"/>
      <c r="AG275" s="3"/>
      <c r="AH275" s="3"/>
      <c r="AJ275" s="17"/>
      <c r="AL275" s="7">
        <f ca="1">IF(Table1[[#This Row],[field of work]]="health",1,0)</f>
        <v>1</v>
      </c>
      <c r="AM275">
        <f ca="1">IF(Table1[[#This Row],[field of work]]="general work ",1,0)</f>
        <v>0</v>
      </c>
      <c r="AN275">
        <f ca="1">IF(Table1[[#This Row],[field of work]]="agriculture",1,0)</f>
        <v>0</v>
      </c>
      <c r="AO275">
        <f ca="1">IF(Table1[[#This Row],[field of work]]="teaching",1,0)</f>
        <v>0</v>
      </c>
      <c r="AP275">
        <f ca="1">IF(Table1[[#This Row],[field of work]]="IT",1,0)</f>
        <v>0</v>
      </c>
      <c r="AQ275" s="8">
        <f ca="1">IF(Table1[[#This Row],[field of work]]="construction",1,0)</f>
        <v>0</v>
      </c>
      <c r="AS275" s="7"/>
      <c r="AX275" s="8"/>
      <c r="AZ275" s="7"/>
      <c r="BA275" s="8"/>
      <c r="BB275" s="105">
        <f ca="1">Table1[[#This Row],[Cars Value ]]/Table1[[#This Row],[cars]]</f>
        <v>5348.1793636395023</v>
      </c>
      <c r="BC275" s="8"/>
      <c r="BD275" s="7">
        <f ca="1">IF(Table1[Values of debts]&gt;$BE$6,1,0)</f>
        <v>1</v>
      </c>
      <c r="BE275" s="8"/>
      <c r="BF275" s="17"/>
      <c r="BG275" s="20">
        <f ca="1">Table1[[#This Row],[mortage left]]/Table1[[#This Row],[value of house]]</f>
        <v>0.76456005237745428</v>
      </c>
      <c r="BH275">
        <f t="shared" ca="1" si="114"/>
        <v>0</v>
      </c>
      <c r="BI275" s="8"/>
      <c r="BJ275" s="17"/>
      <c r="BL275" s="7">
        <f ca="1">IF(Table1[Area]="Alberta",Table1[income],0)</f>
        <v>0</v>
      </c>
      <c r="BM275">
        <f ca="1">IF(Table1[Area]="Quebec",Table1[income],0)</f>
        <v>0</v>
      </c>
      <c r="BN275">
        <f ca="1">IF(Table1[[#This Row],[Area]]="BC",Table1[[#This Row],[income]],0)</f>
        <v>0</v>
      </c>
      <c r="BO275">
        <f ca="1">IF(Table1[[#This Row],[Area]]="Northwest Ter",Table1[[#This Row],[income]],0)</f>
        <v>0</v>
      </c>
      <c r="BP275">
        <f ca="1">IF(Table1[[#This Row],[Area]]="Newfounland",Table1[[#This Row],[income]],0)</f>
        <v>0</v>
      </c>
      <c r="BQ275">
        <f ca="1">IF(Table1[[#This Row],[Area]]="Manitoba",Table1[[#This Row],[income]],0)</f>
        <v>33859</v>
      </c>
      <c r="BR275">
        <f ca="1">IF(Table1[[#This Row],[Area]]="New bruncwick",Table1[[#This Row],[income]],0)</f>
        <v>0</v>
      </c>
      <c r="BS275">
        <f ca="1">IF(Table1[[#This Row],[Area]]="Nunavut",Table1[[#This Row],[income]],0)</f>
        <v>0</v>
      </c>
      <c r="BT275">
        <f ca="1">IF(Table1[[#This Row],[Area]]="Ontario",Table1[[#This Row],[income]],0)</f>
        <v>0</v>
      </c>
      <c r="BU275">
        <f ca="1">IF(Table1[[#This Row],[Area]]="yukon",Table1[[#This Row],[income]],0)</f>
        <v>0</v>
      </c>
      <c r="BV275">
        <f ca="1">IF(Table1[[#This Row],[Area]]="Prince edward Island",Table1[[#This Row],[income]],0)</f>
        <v>0</v>
      </c>
      <c r="BW275">
        <f ca="1">IF(Table1[[#This Row],[Area]]="Saskatchewan",Table1[[#This Row],[income]],0)</f>
        <v>0</v>
      </c>
      <c r="BX275" s="8">
        <f ca="1">IF(Table1[[#This Row],[Area]]="Nova scotia",Table1[[#This Row],[income]],0)</f>
        <v>0</v>
      </c>
      <c r="BZ275" s="7">
        <f ca="1">IF(Table1[field of work]="health",Table1[income],0)</f>
        <v>33859</v>
      </c>
      <c r="CA275">
        <f ca="1">IF(Table1[field of work]="agriculture",Table1[income],0)</f>
        <v>0</v>
      </c>
      <c r="CB275">
        <f ca="1">IF(Table1[[#This Row],[field of work]]="teaching",Table1[[#This Row],[income]],0)</f>
        <v>0</v>
      </c>
      <c r="CC275">
        <f ca="1">IF(Table1[[#This Row],[field of work]]="IT",Table1[[#This Row],[income]],0)</f>
        <v>0</v>
      </c>
      <c r="CD275">
        <f ca="1">IF(Table1[[#This Row],[field of work]]="construction",Table1[[#This Row],[income]],0)</f>
        <v>0</v>
      </c>
      <c r="CE275" s="8">
        <f ca="1">IF(Table1[[#This Row],[field of work]]="general work ",Table1[[#This Row],[income]],0)</f>
        <v>0</v>
      </c>
      <c r="CH275" s="7">
        <f t="shared" ca="1" si="115"/>
        <v>1</v>
      </c>
      <c r="CI275" s="8"/>
      <c r="CK275" s="7">
        <f ca="1">IF(Table1[[#This Row],[Net worth of person ($)]]&gt;$CM$3,Table1[[#This Row],[age]],0)</f>
        <v>28</v>
      </c>
      <c r="CL275" s="8"/>
    </row>
    <row r="276" spans="2:90" x14ac:dyDescent="0.3">
      <c r="B276">
        <f t="shared" ca="1" si="101"/>
        <v>2</v>
      </c>
      <c r="C276" t="str">
        <f t="shared" ca="1" si="102"/>
        <v>women</v>
      </c>
      <c r="D276">
        <f t="shared" ca="1" si="103"/>
        <v>44</v>
      </c>
      <c r="E276">
        <f t="shared" ca="1" si="104"/>
        <v>4</v>
      </c>
      <c r="F276" t="str">
        <f t="shared" ca="1" si="105"/>
        <v>IT</v>
      </c>
      <c r="G276">
        <f t="shared" ca="1" si="106"/>
        <v>5</v>
      </c>
      <c r="H276" t="str">
        <f t="shared" ca="1" si="107"/>
        <v>Other</v>
      </c>
      <c r="I276">
        <f t="shared" ca="1" si="108"/>
        <v>3</v>
      </c>
      <c r="J276">
        <f t="shared" ca="1" si="100"/>
        <v>2</v>
      </c>
      <c r="K276">
        <f t="shared" ca="1" si="109"/>
        <v>81133</v>
      </c>
      <c r="L276">
        <f t="shared" ca="1" si="110"/>
        <v>3</v>
      </c>
      <c r="M276" t="str">
        <f t="shared" ca="1" si="111"/>
        <v>Northwest Ter</v>
      </c>
      <c r="N276">
        <f t="shared" ca="1" si="93"/>
        <v>405665</v>
      </c>
      <c r="O276">
        <f t="shared" ca="1" si="112"/>
        <v>160884.88684001355</v>
      </c>
      <c r="P276">
        <f t="shared" ca="1" si="94"/>
        <v>130112.21154426917</v>
      </c>
      <c r="Q276">
        <f t="shared" ca="1" si="113"/>
        <v>114954</v>
      </c>
      <c r="R276">
        <f t="shared" ca="1" si="95"/>
        <v>98286.80047919818</v>
      </c>
      <c r="S276">
        <f t="shared" ca="1" si="96"/>
        <v>17644.294989881491</v>
      </c>
      <c r="T276">
        <f t="shared" ca="1" si="97"/>
        <v>553421.50653415069</v>
      </c>
      <c r="U276">
        <f t="shared" ca="1" si="98"/>
        <v>374125.68731921172</v>
      </c>
      <c r="V276">
        <f t="shared" ca="1" si="99"/>
        <v>179295.81921493897</v>
      </c>
      <c r="X276" s="3">
        <f ca="1">IF(Table1[[#This Row],[gender]]="men",1,0)</f>
        <v>0</v>
      </c>
      <c r="Y276" s="3">
        <f ca="1">IF(Table1[[#This Row],[gender]]="women",1,0)</f>
        <v>1</v>
      </c>
      <c r="Z276" s="3"/>
      <c r="AA276" s="3"/>
      <c r="AB276" s="3"/>
      <c r="AC276" s="3"/>
      <c r="AD276" s="3"/>
      <c r="AE276" s="3"/>
      <c r="AF276" s="3"/>
      <c r="AG276" s="3"/>
      <c r="AH276" s="3"/>
      <c r="AJ276" s="17"/>
      <c r="AL276" s="7">
        <f ca="1">IF(Table1[[#This Row],[field of work]]="health",1,0)</f>
        <v>0</v>
      </c>
      <c r="AM276">
        <f ca="1">IF(Table1[[#This Row],[field of work]]="general work ",1,0)</f>
        <v>0</v>
      </c>
      <c r="AN276">
        <f ca="1">IF(Table1[[#This Row],[field of work]]="agriculture",1,0)</f>
        <v>0</v>
      </c>
      <c r="AO276">
        <f ca="1">IF(Table1[[#This Row],[field of work]]="teaching",1,0)</f>
        <v>0</v>
      </c>
      <c r="AP276">
        <f ca="1">IF(Table1[[#This Row],[field of work]]="IT",1,0)</f>
        <v>1</v>
      </c>
      <c r="AQ276" s="8">
        <f ca="1">IF(Table1[[#This Row],[field of work]]="construction",1,0)</f>
        <v>0</v>
      </c>
      <c r="AS276" s="7"/>
      <c r="AX276" s="8"/>
      <c r="AZ276" s="7"/>
      <c r="BA276" s="8"/>
      <c r="BB276" s="105">
        <f ca="1">Table1[[#This Row],[Cars Value ]]/Table1[[#This Row],[cars]]</f>
        <v>65056.105772134586</v>
      </c>
      <c r="BC276" s="8"/>
      <c r="BD276" s="7">
        <f ca="1">IF(Table1[Values of debts]&gt;$BE$6,1,0)</f>
        <v>1</v>
      </c>
      <c r="BE276" s="8"/>
      <c r="BF276" s="17"/>
      <c r="BG276" s="20">
        <f ca="1">Table1[[#This Row],[mortage left]]/Table1[[#This Row],[value of house]]</f>
        <v>0.39659543426229416</v>
      </c>
      <c r="BH276">
        <f t="shared" ca="1" si="114"/>
        <v>1</v>
      </c>
      <c r="BI276" s="8"/>
      <c r="BJ276" s="17"/>
      <c r="BL276" s="7">
        <f ca="1">IF(Table1[Area]="Alberta",Table1[income],0)</f>
        <v>0</v>
      </c>
      <c r="BM276">
        <f ca="1">IF(Table1[Area]="Quebec",Table1[income],0)</f>
        <v>0</v>
      </c>
      <c r="BN276">
        <f ca="1">IF(Table1[[#This Row],[Area]]="BC",Table1[[#This Row],[income]],0)</f>
        <v>0</v>
      </c>
      <c r="BO276">
        <f ca="1">IF(Table1[[#This Row],[Area]]="Northwest Ter",Table1[[#This Row],[income]],0)</f>
        <v>81133</v>
      </c>
      <c r="BP276">
        <f ca="1">IF(Table1[[#This Row],[Area]]="Newfounland",Table1[[#This Row],[income]],0)</f>
        <v>0</v>
      </c>
      <c r="BQ276">
        <f ca="1">IF(Table1[[#This Row],[Area]]="Manitoba",Table1[[#This Row],[income]],0)</f>
        <v>0</v>
      </c>
      <c r="BR276">
        <f ca="1">IF(Table1[[#This Row],[Area]]="New bruncwick",Table1[[#This Row],[income]],0)</f>
        <v>0</v>
      </c>
      <c r="BS276">
        <f ca="1">IF(Table1[[#This Row],[Area]]="Nunavut",Table1[[#This Row],[income]],0)</f>
        <v>0</v>
      </c>
      <c r="BT276">
        <f ca="1">IF(Table1[[#This Row],[Area]]="Ontario",Table1[[#This Row],[income]],0)</f>
        <v>0</v>
      </c>
      <c r="BU276">
        <f ca="1">IF(Table1[[#This Row],[Area]]="yukon",Table1[[#This Row],[income]],0)</f>
        <v>0</v>
      </c>
      <c r="BV276">
        <f ca="1">IF(Table1[[#This Row],[Area]]="Prince edward Island",Table1[[#This Row],[income]],0)</f>
        <v>0</v>
      </c>
      <c r="BW276">
        <f ca="1">IF(Table1[[#This Row],[Area]]="Saskatchewan",Table1[[#This Row],[income]],0)</f>
        <v>0</v>
      </c>
      <c r="BX276" s="8">
        <f ca="1">IF(Table1[[#This Row],[Area]]="Nova scotia",Table1[[#This Row],[income]],0)</f>
        <v>0</v>
      </c>
      <c r="BZ276" s="7">
        <f ca="1">IF(Table1[field of work]="health",Table1[income],0)</f>
        <v>0</v>
      </c>
      <c r="CA276">
        <f ca="1">IF(Table1[field of work]="agriculture",Table1[income],0)</f>
        <v>0</v>
      </c>
      <c r="CB276">
        <f ca="1">IF(Table1[[#This Row],[field of work]]="teaching",Table1[[#This Row],[income]],0)</f>
        <v>0</v>
      </c>
      <c r="CC276">
        <f ca="1">IF(Table1[[#This Row],[field of work]]="IT",Table1[[#This Row],[income]],0)</f>
        <v>81133</v>
      </c>
      <c r="CD276">
        <f ca="1">IF(Table1[[#This Row],[field of work]]="construction",Table1[[#This Row],[income]],0)</f>
        <v>0</v>
      </c>
      <c r="CE276" s="8">
        <f ca="1">IF(Table1[[#This Row],[field of work]]="general work ",Table1[[#This Row],[income]],0)</f>
        <v>0</v>
      </c>
      <c r="CH276" s="7">
        <f t="shared" ca="1" si="115"/>
        <v>1</v>
      </c>
      <c r="CI276" s="8"/>
      <c r="CK276" s="7">
        <f ca="1">IF(Table1[[#This Row],[Net worth of person ($)]]&gt;$CM$3,Table1[[#This Row],[age]],0)</f>
        <v>44</v>
      </c>
      <c r="CL276" s="8"/>
    </row>
    <row r="277" spans="2:90" x14ac:dyDescent="0.3">
      <c r="B277">
        <f t="shared" ca="1" si="101"/>
        <v>1</v>
      </c>
      <c r="C277" t="str">
        <f t="shared" ca="1" si="102"/>
        <v>men</v>
      </c>
      <c r="D277">
        <f t="shared" ca="1" si="103"/>
        <v>29</v>
      </c>
      <c r="E277">
        <f t="shared" ca="1" si="104"/>
        <v>6</v>
      </c>
      <c r="F277" t="str">
        <f t="shared" ca="1" si="105"/>
        <v>agriculture</v>
      </c>
      <c r="G277">
        <f t="shared" ca="1" si="106"/>
        <v>2</v>
      </c>
      <c r="H277" t="str">
        <f t="shared" ca="1" si="107"/>
        <v>college</v>
      </c>
      <c r="I277">
        <f t="shared" ca="1" si="108"/>
        <v>4</v>
      </c>
      <c r="J277">
        <f t="shared" ca="1" si="100"/>
        <v>2</v>
      </c>
      <c r="K277">
        <f t="shared" ca="1" si="109"/>
        <v>42698</v>
      </c>
      <c r="L277">
        <f t="shared" ca="1" si="110"/>
        <v>11</v>
      </c>
      <c r="M277" t="str">
        <f t="shared" ca="1" si="111"/>
        <v>Newfounland</v>
      </c>
      <c r="N277">
        <f t="shared" ca="1" si="93"/>
        <v>213490</v>
      </c>
      <c r="O277">
        <f t="shared" ca="1" si="112"/>
        <v>129435.21092715836</v>
      </c>
      <c r="P277">
        <f t="shared" ca="1" si="94"/>
        <v>18911.488482493223</v>
      </c>
      <c r="Q277">
        <f t="shared" ca="1" si="113"/>
        <v>5884</v>
      </c>
      <c r="R277">
        <f t="shared" ca="1" si="95"/>
        <v>66968.099889509307</v>
      </c>
      <c r="S277">
        <f t="shared" ca="1" si="96"/>
        <v>48743.106082377162</v>
      </c>
      <c r="T277">
        <f t="shared" ca="1" si="97"/>
        <v>281144.59456487035</v>
      </c>
      <c r="U277">
        <f t="shared" ca="1" si="98"/>
        <v>202287.31081666768</v>
      </c>
      <c r="V277">
        <f t="shared" ca="1" si="99"/>
        <v>78857.283748202666</v>
      </c>
      <c r="X277" s="3">
        <f ca="1">IF(Table1[[#This Row],[gender]]="men",1,0)</f>
        <v>1</v>
      </c>
      <c r="Y277" s="3">
        <f ca="1">IF(Table1[[#This Row],[gender]]="women",1,0)</f>
        <v>0</v>
      </c>
      <c r="Z277" s="3"/>
      <c r="AA277" s="3"/>
      <c r="AB277" s="3"/>
      <c r="AC277" s="3"/>
      <c r="AD277" s="3"/>
      <c r="AE277" s="3"/>
      <c r="AF277" s="3"/>
      <c r="AG277" s="3"/>
      <c r="AH277" s="3"/>
      <c r="AJ277" s="17"/>
      <c r="AL277" s="7">
        <f ca="1">IF(Table1[[#This Row],[field of work]]="health",1,0)</f>
        <v>0</v>
      </c>
      <c r="AM277">
        <f ca="1">IF(Table1[[#This Row],[field of work]]="general work ",1,0)</f>
        <v>0</v>
      </c>
      <c r="AN277">
        <f ca="1">IF(Table1[[#This Row],[field of work]]="agriculture",1,0)</f>
        <v>1</v>
      </c>
      <c r="AO277">
        <f ca="1">IF(Table1[[#This Row],[field of work]]="teaching",1,0)</f>
        <v>0</v>
      </c>
      <c r="AP277">
        <f ca="1">IF(Table1[[#This Row],[field of work]]="IT",1,0)</f>
        <v>0</v>
      </c>
      <c r="AQ277" s="8">
        <f ca="1">IF(Table1[[#This Row],[field of work]]="construction",1,0)</f>
        <v>0</v>
      </c>
      <c r="AS277" s="7"/>
      <c r="AX277" s="8"/>
      <c r="AZ277" s="7"/>
      <c r="BA277" s="8"/>
      <c r="BB277" s="105">
        <f ca="1">Table1[[#This Row],[Cars Value ]]/Table1[[#This Row],[cars]]</f>
        <v>9455.7442412466116</v>
      </c>
      <c r="BC277" s="8"/>
      <c r="BD277" s="7">
        <f ca="1">IF(Table1[Values of debts]&gt;$BE$6,1,0)</f>
        <v>1</v>
      </c>
      <c r="BE277" s="8"/>
      <c r="BF277" s="17"/>
      <c r="BG277" s="20">
        <f ca="1">Table1[[#This Row],[mortage left]]/Table1[[#This Row],[value of house]]</f>
        <v>0.60628231264770416</v>
      </c>
      <c r="BH277">
        <f t="shared" ca="1" si="114"/>
        <v>0</v>
      </c>
      <c r="BI277" s="8"/>
      <c r="BJ277" s="17"/>
      <c r="BL277" s="7">
        <f ca="1">IF(Table1[Area]="Alberta",Table1[income],0)</f>
        <v>0</v>
      </c>
      <c r="BM277">
        <f ca="1">IF(Table1[Area]="Quebec",Table1[income],0)</f>
        <v>0</v>
      </c>
      <c r="BN277">
        <f ca="1">IF(Table1[[#This Row],[Area]]="BC",Table1[[#This Row],[income]],0)</f>
        <v>0</v>
      </c>
      <c r="BO277">
        <f ca="1">IF(Table1[[#This Row],[Area]]="Northwest Ter",Table1[[#This Row],[income]],0)</f>
        <v>0</v>
      </c>
      <c r="BP277">
        <f ca="1">IF(Table1[[#This Row],[Area]]="Newfounland",Table1[[#This Row],[income]],0)</f>
        <v>42698</v>
      </c>
      <c r="BQ277">
        <f ca="1">IF(Table1[[#This Row],[Area]]="Manitoba",Table1[[#This Row],[income]],0)</f>
        <v>0</v>
      </c>
      <c r="BR277">
        <f ca="1">IF(Table1[[#This Row],[Area]]="New bruncwick",Table1[[#This Row],[income]],0)</f>
        <v>0</v>
      </c>
      <c r="BS277">
        <f ca="1">IF(Table1[[#This Row],[Area]]="Nunavut",Table1[[#This Row],[income]],0)</f>
        <v>0</v>
      </c>
      <c r="BT277">
        <f ca="1">IF(Table1[[#This Row],[Area]]="Ontario",Table1[[#This Row],[income]],0)</f>
        <v>0</v>
      </c>
      <c r="BU277">
        <f ca="1">IF(Table1[[#This Row],[Area]]="yukon",Table1[[#This Row],[income]],0)</f>
        <v>0</v>
      </c>
      <c r="BV277">
        <f ca="1">IF(Table1[[#This Row],[Area]]="Prince edward Island",Table1[[#This Row],[income]],0)</f>
        <v>0</v>
      </c>
      <c r="BW277">
        <f ca="1">IF(Table1[[#This Row],[Area]]="Saskatchewan",Table1[[#This Row],[income]],0)</f>
        <v>0</v>
      </c>
      <c r="BX277" s="8">
        <f ca="1">IF(Table1[[#This Row],[Area]]="Nova scotia",Table1[[#This Row],[income]],0)</f>
        <v>0</v>
      </c>
      <c r="BZ277" s="7">
        <f ca="1">IF(Table1[field of work]="health",Table1[income],0)</f>
        <v>0</v>
      </c>
      <c r="CA277">
        <f ca="1">IF(Table1[field of work]="agriculture",Table1[income],0)</f>
        <v>42698</v>
      </c>
      <c r="CB277">
        <f ca="1">IF(Table1[[#This Row],[field of work]]="teaching",Table1[[#This Row],[income]],0)</f>
        <v>0</v>
      </c>
      <c r="CC277">
        <f ca="1">IF(Table1[[#This Row],[field of work]]="IT",Table1[[#This Row],[income]],0)</f>
        <v>0</v>
      </c>
      <c r="CD277">
        <f ca="1">IF(Table1[[#This Row],[field of work]]="construction",Table1[[#This Row],[income]],0)</f>
        <v>0</v>
      </c>
      <c r="CE277" s="8">
        <f ca="1">IF(Table1[[#This Row],[field of work]]="general work ",Table1[[#This Row],[income]],0)</f>
        <v>0</v>
      </c>
      <c r="CH277" s="7">
        <f t="shared" ca="1" si="115"/>
        <v>1</v>
      </c>
      <c r="CI277" s="8"/>
      <c r="CK277" s="7">
        <f ca="1">IF(Table1[[#This Row],[Net worth of person ($)]]&gt;$CM$3,Table1[[#This Row],[age]],0)</f>
        <v>29</v>
      </c>
      <c r="CL277" s="8"/>
    </row>
    <row r="278" spans="2:90" x14ac:dyDescent="0.3">
      <c r="B278">
        <f t="shared" ca="1" si="101"/>
        <v>1</v>
      </c>
      <c r="C278" t="str">
        <f t="shared" ca="1" si="102"/>
        <v>men</v>
      </c>
      <c r="D278">
        <f t="shared" ca="1" si="103"/>
        <v>33</v>
      </c>
      <c r="E278">
        <f t="shared" ca="1" si="104"/>
        <v>4</v>
      </c>
      <c r="F278" t="str">
        <f t="shared" ca="1" si="105"/>
        <v>IT</v>
      </c>
      <c r="G278">
        <f t="shared" ca="1" si="106"/>
        <v>1</v>
      </c>
      <c r="H278" t="str">
        <f t="shared" ca="1" si="107"/>
        <v>highschool</v>
      </c>
      <c r="I278">
        <f t="shared" ca="1" si="108"/>
        <v>0</v>
      </c>
      <c r="J278">
        <f t="shared" ca="1" si="100"/>
        <v>2</v>
      </c>
      <c r="K278">
        <f t="shared" ca="1" si="109"/>
        <v>49498</v>
      </c>
      <c r="L278">
        <f t="shared" ca="1" si="110"/>
        <v>10</v>
      </c>
      <c r="M278" t="str">
        <f t="shared" ca="1" si="111"/>
        <v>Quebec</v>
      </c>
      <c r="N278">
        <f t="shared" ref="N278:N341" ca="1" si="116">K278*RANDBETWEEN(3,6)</f>
        <v>197992</v>
      </c>
      <c r="O278">
        <f t="shared" ca="1" si="112"/>
        <v>47579.080378145278</v>
      </c>
      <c r="P278">
        <f t="shared" ref="P278:P341" ca="1" si="117">J278*RAND()*K278</f>
        <v>88998.441200309011</v>
      </c>
      <c r="Q278">
        <f t="shared" ca="1" si="113"/>
        <v>54211</v>
      </c>
      <c r="R278">
        <f t="shared" ref="R278:R341" ca="1" si="118">RAND()*K278*2</f>
        <v>44549.668816071389</v>
      </c>
      <c r="S278">
        <f t="shared" ref="S278:S341" ca="1" si="119">RAND()*K278*1.5</f>
        <v>66500.011011779454</v>
      </c>
      <c r="T278">
        <f t="shared" ref="T278:T341" ca="1" si="120">N278+P278+S278</f>
        <v>353490.45221208851</v>
      </c>
      <c r="U278">
        <f t="shared" ref="U278:U341" ca="1" si="121">O278+Q278+R278</f>
        <v>146339.74919421665</v>
      </c>
      <c r="V278">
        <f t="shared" ref="V278:V341" ca="1" si="122">T278-U278</f>
        <v>207150.70301787186</v>
      </c>
      <c r="X278" s="3">
        <f ca="1">IF(Table1[[#This Row],[gender]]="men",1,0)</f>
        <v>1</v>
      </c>
      <c r="Y278" s="3">
        <f ca="1">IF(Table1[[#This Row],[gender]]="women",1,0)</f>
        <v>0</v>
      </c>
      <c r="Z278" s="3"/>
      <c r="AA278" s="3"/>
      <c r="AB278" s="3"/>
      <c r="AC278" s="3"/>
      <c r="AD278" s="3"/>
      <c r="AE278" s="3"/>
      <c r="AF278" s="3"/>
      <c r="AG278" s="3"/>
      <c r="AH278" s="3"/>
      <c r="AJ278" s="17"/>
      <c r="AL278" s="7">
        <f ca="1">IF(Table1[[#This Row],[field of work]]="health",1,0)</f>
        <v>0</v>
      </c>
      <c r="AM278">
        <f ca="1">IF(Table1[[#This Row],[field of work]]="general work ",1,0)</f>
        <v>0</v>
      </c>
      <c r="AN278">
        <f ca="1">IF(Table1[[#This Row],[field of work]]="agriculture",1,0)</f>
        <v>0</v>
      </c>
      <c r="AO278">
        <f ca="1">IF(Table1[[#This Row],[field of work]]="teaching",1,0)</f>
        <v>0</v>
      </c>
      <c r="AP278">
        <f ca="1">IF(Table1[[#This Row],[field of work]]="IT",1,0)</f>
        <v>1</v>
      </c>
      <c r="AQ278" s="8">
        <f ca="1">IF(Table1[[#This Row],[field of work]]="construction",1,0)</f>
        <v>0</v>
      </c>
      <c r="AS278" s="7"/>
      <c r="AX278" s="8"/>
      <c r="AZ278" s="7"/>
      <c r="BA278" s="8"/>
      <c r="BB278" s="105">
        <f ca="1">Table1[[#This Row],[Cars Value ]]/Table1[[#This Row],[cars]]</f>
        <v>44499.220600154506</v>
      </c>
      <c r="BC278" s="8"/>
      <c r="BD278" s="7">
        <f ca="1">IF(Table1[Values of debts]&gt;$BE$6,1,0)</f>
        <v>1</v>
      </c>
      <c r="BE278" s="8"/>
      <c r="BF278" s="17"/>
      <c r="BG278" s="20">
        <f ca="1">Table1[[#This Row],[mortage left]]/Table1[[#This Row],[value of house]]</f>
        <v>0.24030809516619497</v>
      </c>
      <c r="BH278">
        <f t="shared" ca="1" si="114"/>
        <v>1</v>
      </c>
      <c r="BI278" s="8"/>
      <c r="BJ278" s="17"/>
      <c r="BL278" s="7">
        <f ca="1">IF(Table1[Area]="Alberta",Table1[income],0)</f>
        <v>0</v>
      </c>
      <c r="BM278">
        <f ca="1">IF(Table1[Area]="Quebec",Table1[income],0)</f>
        <v>49498</v>
      </c>
      <c r="BN278">
        <f ca="1">IF(Table1[[#This Row],[Area]]="BC",Table1[[#This Row],[income]],0)</f>
        <v>0</v>
      </c>
      <c r="BO278">
        <f ca="1">IF(Table1[[#This Row],[Area]]="Northwest Ter",Table1[[#This Row],[income]],0)</f>
        <v>0</v>
      </c>
      <c r="BP278">
        <f ca="1">IF(Table1[[#This Row],[Area]]="Newfounland",Table1[[#This Row],[income]],0)</f>
        <v>0</v>
      </c>
      <c r="BQ278">
        <f ca="1">IF(Table1[[#This Row],[Area]]="Manitoba",Table1[[#This Row],[income]],0)</f>
        <v>0</v>
      </c>
      <c r="BR278">
        <f ca="1">IF(Table1[[#This Row],[Area]]="New bruncwick",Table1[[#This Row],[income]],0)</f>
        <v>0</v>
      </c>
      <c r="BS278">
        <f ca="1">IF(Table1[[#This Row],[Area]]="Nunavut",Table1[[#This Row],[income]],0)</f>
        <v>0</v>
      </c>
      <c r="BT278">
        <f ca="1">IF(Table1[[#This Row],[Area]]="Ontario",Table1[[#This Row],[income]],0)</f>
        <v>0</v>
      </c>
      <c r="BU278">
        <f ca="1">IF(Table1[[#This Row],[Area]]="yukon",Table1[[#This Row],[income]],0)</f>
        <v>0</v>
      </c>
      <c r="BV278">
        <f ca="1">IF(Table1[[#This Row],[Area]]="Prince edward Island",Table1[[#This Row],[income]],0)</f>
        <v>0</v>
      </c>
      <c r="BW278">
        <f ca="1">IF(Table1[[#This Row],[Area]]="Saskatchewan",Table1[[#This Row],[income]],0)</f>
        <v>0</v>
      </c>
      <c r="BX278" s="8">
        <f ca="1">IF(Table1[[#This Row],[Area]]="Nova scotia",Table1[[#This Row],[income]],0)</f>
        <v>0</v>
      </c>
      <c r="BZ278" s="7">
        <f ca="1">IF(Table1[field of work]="health",Table1[income],0)</f>
        <v>0</v>
      </c>
      <c r="CA278">
        <f ca="1">IF(Table1[field of work]="agriculture",Table1[income],0)</f>
        <v>0</v>
      </c>
      <c r="CB278">
        <f ca="1">IF(Table1[[#This Row],[field of work]]="teaching",Table1[[#This Row],[income]],0)</f>
        <v>0</v>
      </c>
      <c r="CC278">
        <f ca="1">IF(Table1[[#This Row],[field of work]]="IT",Table1[[#This Row],[income]],0)</f>
        <v>49498</v>
      </c>
      <c r="CD278">
        <f ca="1">IF(Table1[[#This Row],[field of work]]="construction",Table1[[#This Row],[income]],0)</f>
        <v>0</v>
      </c>
      <c r="CE278" s="8">
        <f ca="1">IF(Table1[[#This Row],[field of work]]="general work ",Table1[[#This Row],[income]],0)</f>
        <v>0</v>
      </c>
      <c r="CH278" s="7">
        <f t="shared" ca="1" si="115"/>
        <v>1</v>
      </c>
      <c r="CI278" s="8"/>
      <c r="CK278" s="7">
        <f ca="1">IF(Table1[[#This Row],[Net worth of person ($)]]&gt;$CM$3,Table1[[#This Row],[age]],0)</f>
        <v>33</v>
      </c>
      <c r="CL278" s="8"/>
    </row>
    <row r="279" spans="2:90" x14ac:dyDescent="0.3">
      <c r="B279">
        <f t="shared" ca="1" si="101"/>
        <v>1</v>
      </c>
      <c r="C279" t="str">
        <f t="shared" ca="1" si="102"/>
        <v>men</v>
      </c>
      <c r="D279">
        <f t="shared" ca="1" si="103"/>
        <v>39</v>
      </c>
      <c r="E279">
        <f t="shared" ca="1" si="104"/>
        <v>3</v>
      </c>
      <c r="F279" t="str">
        <f t="shared" ca="1" si="105"/>
        <v>teaching</v>
      </c>
      <c r="G279">
        <f t="shared" ca="1" si="106"/>
        <v>2</v>
      </c>
      <c r="H279" t="str">
        <f t="shared" ca="1" si="107"/>
        <v>college</v>
      </c>
      <c r="I279">
        <f t="shared" ca="1" si="108"/>
        <v>1</v>
      </c>
      <c r="J279">
        <f t="shared" ca="1" si="100"/>
        <v>1</v>
      </c>
      <c r="K279">
        <f t="shared" ca="1" si="109"/>
        <v>30984</v>
      </c>
      <c r="L279">
        <f t="shared" ca="1" si="110"/>
        <v>7</v>
      </c>
      <c r="M279" t="str">
        <f t="shared" ca="1" si="111"/>
        <v>Manitoba</v>
      </c>
      <c r="N279">
        <f t="shared" ca="1" si="116"/>
        <v>185904</v>
      </c>
      <c r="O279">
        <f t="shared" ca="1" si="112"/>
        <v>129037.41770665388</v>
      </c>
      <c r="P279">
        <f t="shared" ca="1" si="117"/>
        <v>26616.442634908348</v>
      </c>
      <c r="Q279">
        <f t="shared" ca="1" si="113"/>
        <v>17257</v>
      </c>
      <c r="R279">
        <f t="shared" ca="1" si="118"/>
        <v>45448.736669050115</v>
      </c>
      <c r="S279">
        <f t="shared" ca="1" si="119"/>
        <v>45971.439074146234</v>
      </c>
      <c r="T279">
        <f t="shared" ca="1" si="120"/>
        <v>258491.88170905458</v>
      </c>
      <c r="U279">
        <f t="shared" ca="1" si="121"/>
        <v>191743.15437570401</v>
      </c>
      <c r="V279">
        <f t="shared" ca="1" si="122"/>
        <v>66748.727333350573</v>
      </c>
      <c r="X279" s="3">
        <f ca="1">IF(Table1[[#This Row],[gender]]="men",1,0)</f>
        <v>1</v>
      </c>
      <c r="Y279" s="3">
        <f ca="1">IF(Table1[[#This Row],[gender]]="women",1,0)</f>
        <v>0</v>
      </c>
      <c r="Z279" s="3"/>
      <c r="AA279" s="3"/>
      <c r="AB279" s="3"/>
      <c r="AC279" s="3"/>
      <c r="AD279" s="3"/>
      <c r="AE279" s="3"/>
      <c r="AF279" s="3"/>
      <c r="AG279" s="3"/>
      <c r="AH279" s="3"/>
      <c r="AJ279" s="17"/>
      <c r="AL279" s="7">
        <f ca="1">IF(Table1[[#This Row],[field of work]]="health",1,0)</f>
        <v>0</v>
      </c>
      <c r="AM279">
        <f ca="1">IF(Table1[[#This Row],[field of work]]="general work ",1,0)</f>
        <v>0</v>
      </c>
      <c r="AN279">
        <f ca="1">IF(Table1[[#This Row],[field of work]]="agriculture",1,0)</f>
        <v>0</v>
      </c>
      <c r="AO279">
        <f ca="1">IF(Table1[[#This Row],[field of work]]="teaching",1,0)</f>
        <v>1</v>
      </c>
      <c r="AP279">
        <f ca="1">IF(Table1[[#This Row],[field of work]]="IT",1,0)</f>
        <v>0</v>
      </c>
      <c r="AQ279" s="8">
        <f ca="1">IF(Table1[[#This Row],[field of work]]="construction",1,0)</f>
        <v>0</v>
      </c>
      <c r="AS279" s="7"/>
      <c r="AX279" s="8"/>
      <c r="AZ279" s="7"/>
      <c r="BA279" s="8"/>
      <c r="BB279" s="105">
        <f ca="1">Table1[[#This Row],[Cars Value ]]/Table1[[#This Row],[cars]]</f>
        <v>26616.442634908348</v>
      </c>
      <c r="BC279" s="8"/>
      <c r="BD279" s="7">
        <f ca="1">IF(Table1[Values of debts]&gt;$BE$6,1,0)</f>
        <v>1</v>
      </c>
      <c r="BE279" s="8"/>
      <c r="BF279" s="17"/>
      <c r="BG279" s="20">
        <f ca="1">Table1[[#This Row],[mortage left]]/Table1[[#This Row],[value of house]]</f>
        <v>0.69410780675323758</v>
      </c>
      <c r="BH279">
        <f t="shared" ca="1" si="114"/>
        <v>0</v>
      </c>
      <c r="BI279" s="8"/>
      <c r="BJ279" s="17"/>
      <c r="BL279" s="7">
        <f ca="1">IF(Table1[Area]="Alberta",Table1[income],0)</f>
        <v>0</v>
      </c>
      <c r="BM279">
        <f ca="1">IF(Table1[Area]="Quebec",Table1[income],0)</f>
        <v>0</v>
      </c>
      <c r="BN279">
        <f ca="1">IF(Table1[[#This Row],[Area]]="BC",Table1[[#This Row],[income]],0)</f>
        <v>0</v>
      </c>
      <c r="BO279">
        <f ca="1">IF(Table1[[#This Row],[Area]]="Northwest Ter",Table1[[#This Row],[income]],0)</f>
        <v>0</v>
      </c>
      <c r="BP279">
        <f ca="1">IF(Table1[[#This Row],[Area]]="Newfounland",Table1[[#This Row],[income]],0)</f>
        <v>0</v>
      </c>
      <c r="BQ279">
        <f ca="1">IF(Table1[[#This Row],[Area]]="Manitoba",Table1[[#This Row],[income]],0)</f>
        <v>30984</v>
      </c>
      <c r="BR279">
        <f ca="1">IF(Table1[[#This Row],[Area]]="New bruncwick",Table1[[#This Row],[income]],0)</f>
        <v>0</v>
      </c>
      <c r="BS279">
        <f ca="1">IF(Table1[[#This Row],[Area]]="Nunavut",Table1[[#This Row],[income]],0)</f>
        <v>0</v>
      </c>
      <c r="BT279">
        <f ca="1">IF(Table1[[#This Row],[Area]]="Ontario",Table1[[#This Row],[income]],0)</f>
        <v>0</v>
      </c>
      <c r="BU279">
        <f ca="1">IF(Table1[[#This Row],[Area]]="yukon",Table1[[#This Row],[income]],0)</f>
        <v>0</v>
      </c>
      <c r="BV279">
        <f ca="1">IF(Table1[[#This Row],[Area]]="Prince edward Island",Table1[[#This Row],[income]],0)</f>
        <v>0</v>
      </c>
      <c r="BW279">
        <f ca="1">IF(Table1[[#This Row],[Area]]="Saskatchewan",Table1[[#This Row],[income]],0)</f>
        <v>0</v>
      </c>
      <c r="BX279" s="8">
        <f ca="1">IF(Table1[[#This Row],[Area]]="Nova scotia",Table1[[#This Row],[income]],0)</f>
        <v>0</v>
      </c>
      <c r="BZ279" s="7">
        <f ca="1">IF(Table1[field of work]="health",Table1[income],0)</f>
        <v>0</v>
      </c>
      <c r="CA279">
        <f ca="1">IF(Table1[field of work]="agriculture",Table1[income],0)</f>
        <v>0</v>
      </c>
      <c r="CB279">
        <f ca="1">IF(Table1[[#This Row],[field of work]]="teaching",Table1[[#This Row],[income]],0)</f>
        <v>30984</v>
      </c>
      <c r="CC279">
        <f ca="1">IF(Table1[[#This Row],[field of work]]="IT",Table1[[#This Row],[income]],0)</f>
        <v>0</v>
      </c>
      <c r="CD279">
        <f ca="1">IF(Table1[[#This Row],[field of work]]="construction",Table1[[#This Row],[income]],0)</f>
        <v>0</v>
      </c>
      <c r="CE279" s="8">
        <f ca="1">IF(Table1[[#This Row],[field of work]]="general work ",Table1[[#This Row],[income]],0)</f>
        <v>0</v>
      </c>
      <c r="CH279" s="7">
        <f t="shared" ca="1" si="115"/>
        <v>1</v>
      </c>
      <c r="CI279" s="8"/>
      <c r="CK279" s="7">
        <f ca="1">IF(Table1[[#This Row],[Net worth of person ($)]]&gt;$CM$3,Table1[[#This Row],[age]],0)</f>
        <v>39</v>
      </c>
      <c r="CL279" s="8"/>
    </row>
    <row r="280" spans="2:90" x14ac:dyDescent="0.3">
      <c r="B280">
        <f t="shared" ca="1" si="101"/>
        <v>1</v>
      </c>
      <c r="C280" t="str">
        <f t="shared" ca="1" si="102"/>
        <v>men</v>
      </c>
      <c r="D280">
        <f t="shared" ca="1" si="103"/>
        <v>25</v>
      </c>
      <c r="E280">
        <f t="shared" ca="1" si="104"/>
        <v>4</v>
      </c>
      <c r="F280" t="str">
        <f t="shared" ca="1" si="105"/>
        <v>IT</v>
      </c>
      <c r="G280">
        <f t="shared" ca="1" si="106"/>
        <v>5</v>
      </c>
      <c r="H280" t="str">
        <f t="shared" ca="1" si="107"/>
        <v>Other</v>
      </c>
      <c r="I280">
        <f t="shared" ca="1" si="108"/>
        <v>3</v>
      </c>
      <c r="J280">
        <f t="shared" ca="1" si="100"/>
        <v>2</v>
      </c>
      <c r="K280">
        <f t="shared" ca="1" si="109"/>
        <v>83314</v>
      </c>
      <c r="L280">
        <f t="shared" ca="1" si="110"/>
        <v>3</v>
      </c>
      <c r="M280" t="str">
        <f t="shared" ca="1" si="111"/>
        <v>Northwest Ter</v>
      </c>
      <c r="N280">
        <f t="shared" ca="1" si="116"/>
        <v>333256</v>
      </c>
      <c r="O280">
        <f t="shared" ca="1" si="112"/>
        <v>219212.19046654721</v>
      </c>
      <c r="P280">
        <f t="shared" ca="1" si="117"/>
        <v>104908.60419615301</v>
      </c>
      <c r="Q280">
        <f t="shared" ca="1" si="113"/>
        <v>34942</v>
      </c>
      <c r="R280">
        <f t="shared" ca="1" si="118"/>
        <v>128141.85418446882</v>
      </c>
      <c r="S280">
        <f t="shared" ca="1" si="119"/>
        <v>70421.098483738155</v>
      </c>
      <c r="T280">
        <f t="shared" ca="1" si="120"/>
        <v>508585.70267989114</v>
      </c>
      <c r="U280">
        <f t="shared" ca="1" si="121"/>
        <v>382296.04465101601</v>
      </c>
      <c r="V280">
        <f t="shared" ca="1" si="122"/>
        <v>126289.65802887513</v>
      </c>
      <c r="X280" s="3">
        <f ca="1">IF(Table1[[#This Row],[gender]]="men",1,0)</f>
        <v>1</v>
      </c>
      <c r="Y280" s="3">
        <f ca="1">IF(Table1[[#This Row],[gender]]="women",1,0)</f>
        <v>0</v>
      </c>
      <c r="Z280" s="3"/>
      <c r="AA280" s="3"/>
      <c r="AB280" s="3"/>
      <c r="AC280" s="3"/>
      <c r="AD280" s="3"/>
      <c r="AE280" s="3"/>
      <c r="AF280" s="3"/>
      <c r="AG280" s="3"/>
      <c r="AH280" s="3"/>
      <c r="AJ280" s="17"/>
      <c r="AL280" s="7">
        <f ca="1">IF(Table1[[#This Row],[field of work]]="health",1,0)</f>
        <v>0</v>
      </c>
      <c r="AM280">
        <f ca="1">IF(Table1[[#This Row],[field of work]]="general work ",1,0)</f>
        <v>0</v>
      </c>
      <c r="AN280">
        <f ca="1">IF(Table1[[#This Row],[field of work]]="agriculture",1,0)</f>
        <v>0</v>
      </c>
      <c r="AO280">
        <f ca="1">IF(Table1[[#This Row],[field of work]]="teaching",1,0)</f>
        <v>0</v>
      </c>
      <c r="AP280">
        <f ca="1">IF(Table1[[#This Row],[field of work]]="IT",1,0)</f>
        <v>1</v>
      </c>
      <c r="AQ280" s="8">
        <f ca="1">IF(Table1[[#This Row],[field of work]]="construction",1,0)</f>
        <v>0</v>
      </c>
      <c r="AS280" s="7"/>
      <c r="AX280" s="8"/>
      <c r="AZ280" s="7"/>
      <c r="BA280" s="8"/>
      <c r="BB280" s="105">
        <f ca="1">Table1[[#This Row],[Cars Value ]]/Table1[[#This Row],[cars]]</f>
        <v>52454.302098076507</v>
      </c>
      <c r="BC280" s="8"/>
      <c r="BD280" s="7">
        <f ca="1">IF(Table1[Values of debts]&gt;$BE$6,1,0)</f>
        <v>1</v>
      </c>
      <c r="BE280" s="8"/>
      <c r="BF280" s="17"/>
      <c r="BG280" s="20">
        <f ca="1">Table1[[#This Row],[mortage left]]/Table1[[#This Row],[value of house]]</f>
        <v>0.65778917848905105</v>
      </c>
      <c r="BH280">
        <f t="shared" ca="1" si="114"/>
        <v>0</v>
      </c>
      <c r="BI280" s="8"/>
      <c r="BJ280" s="17"/>
      <c r="BL280" s="7">
        <f ca="1">IF(Table1[Area]="Alberta",Table1[income],0)</f>
        <v>0</v>
      </c>
      <c r="BM280">
        <f ca="1">IF(Table1[Area]="Quebec",Table1[income],0)</f>
        <v>0</v>
      </c>
      <c r="BN280">
        <f ca="1">IF(Table1[[#This Row],[Area]]="BC",Table1[[#This Row],[income]],0)</f>
        <v>0</v>
      </c>
      <c r="BO280">
        <f ca="1">IF(Table1[[#This Row],[Area]]="Northwest Ter",Table1[[#This Row],[income]],0)</f>
        <v>83314</v>
      </c>
      <c r="BP280">
        <f ca="1">IF(Table1[[#This Row],[Area]]="Newfounland",Table1[[#This Row],[income]],0)</f>
        <v>0</v>
      </c>
      <c r="BQ280">
        <f ca="1">IF(Table1[[#This Row],[Area]]="Manitoba",Table1[[#This Row],[income]],0)</f>
        <v>0</v>
      </c>
      <c r="BR280">
        <f ca="1">IF(Table1[[#This Row],[Area]]="New bruncwick",Table1[[#This Row],[income]],0)</f>
        <v>0</v>
      </c>
      <c r="BS280">
        <f ca="1">IF(Table1[[#This Row],[Area]]="Nunavut",Table1[[#This Row],[income]],0)</f>
        <v>0</v>
      </c>
      <c r="BT280">
        <f ca="1">IF(Table1[[#This Row],[Area]]="Ontario",Table1[[#This Row],[income]],0)</f>
        <v>0</v>
      </c>
      <c r="BU280">
        <f ca="1">IF(Table1[[#This Row],[Area]]="yukon",Table1[[#This Row],[income]],0)</f>
        <v>0</v>
      </c>
      <c r="BV280">
        <f ca="1">IF(Table1[[#This Row],[Area]]="Prince edward Island",Table1[[#This Row],[income]],0)</f>
        <v>0</v>
      </c>
      <c r="BW280">
        <f ca="1">IF(Table1[[#This Row],[Area]]="Saskatchewan",Table1[[#This Row],[income]],0)</f>
        <v>0</v>
      </c>
      <c r="BX280" s="8">
        <f ca="1">IF(Table1[[#This Row],[Area]]="Nova scotia",Table1[[#This Row],[income]],0)</f>
        <v>0</v>
      </c>
      <c r="BZ280" s="7">
        <f ca="1">IF(Table1[field of work]="health",Table1[income],0)</f>
        <v>0</v>
      </c>
      <c r="CA280">
        <f ca="1">IF(Table1[field of work]="agriculture",Table1[income],0)</f>
        <v>0</v>
      </c>
      <c r="CB280">
        <f ca="1">IF(Table1[[#This Row],[field of work]]="teaching",Table1[[#This Row],[income]],0)</f>
        <v>0</v>
      </c>
      <c r="CC280">
        <f ca="1">IF(Table1[[#This Row],[field of work]]="IT",Table1[[#This Row],[income]],0)</f>
        <v>83314</v>
      </c>
      <c r="CD280">
        <f ca="1">IF(Table1[[#This Row],[field of work]]="construction",Table1[[#This Row],[income]],0)</f>
        <v>0</v>
      </c>
      <c r="CE280" s="8">
        <f ca="1">IF(Table1[[#This Row],[field of work]]="general work ",Table1[[#This Row],[income]],0)</f>
        <v>0</v>
      </c>
      <c r="CH280" s="7">
        <f t="shared" ca="1" si="115"/>
        <v>1</v>
      </c>
      <c r="CI280" s="8"/>
      <c r="CK280" s="7">
        <f ca="1">IF(Table1[[#This Row],[Net worth of person ($)]]&gt;$CM$3,Table1[[#This Row],[age]],0)</f>
        <v>25</v>
      </c>
      <c r="CL280" s="8"/>
    </row>
    <row r="281" spans="2:90" x14ac:dyDescent="0.3">
      <c r="B281">
        <f t="shared" ca="1" si="101"/>
        <v>2</v>
      </c>
      <c r="C281" t="str">
        <f t="shared" ca="1" si="102"/>
        <v>women</v>
      </c>
      <c r="D281">
        <f t="shared" ca="1" si="103"/>
        <v>27</v>
      </c>
      <c r="E281">
        <f t="shared" ca="1" si="104"/>
        <v>5</v>
      </c>
      <c r="F281" t="str">
        <f t="shared" ca="1" si="105"/>
        <v xml:space="preserve">general work </v>
      </c>
      <c r="G281">
        <f t="shared" ca="1" si="106"/>
        <v>5</v>
      </c>
      <c r="H281" t="str">
        <f t="shared" ca="1" si="107"/>
        <v>Other</v>
      </c>
      <c r="I281">
        <f t="shared" ca="1" si="108"/>
        <v>0</v>
      </c>
      <c r="J281">
        <f t="shared" ca="1" si="100"/>
        <v>2</v>
      </c>
      <c r="K281">
        <f t="shared" ca="1" si="109"/>
        <v>44750</v>
      </c>
      <c r="L281">
        <f t="shared" ca="1" si="110"/>
        <v>4</v>
      </c>
      <c r="M281" t="str">
        <f t="shared" ca="1" si="111"/>
        <v>Alberta</v>
      </c>
      <c r="N281">
        <f t="shared" ca="1" si="116"/>
        <v>134250</v>
      </c>
      <c r="O281">
        <f t="shared" ca="1" si="112"/>
        <v>7008.4208491556928</v>
      </c>
      <c r="P281">
        <f t="shared" ca="1" si="117"/>
        <v>85411.629292839338</v>
      </c>
      <c r="Q281">
        <f t="shared" ca="1" si="113"/>
        <v>57668</v>
      </c>
      <c r="R281">
        <f t="shared" ca="1" si="118"/>
        <v>56544.431283130281</v>
      </c>
      <c r="S281">
        <f t="shared" ca="1" si="119"/>
        <v>55437.936659508661</v>
      </c>
      <c r="T281">
        <f t="shared" ca="1" si="120"/>
        <v>275099.565952348</v>
      </c>
      <c r="U281">
        <f t="shared" ca="1" si="121"/>
        <v>121220.85213228597</v>
      </c>
      <c r="V281">
        <f t="shared" ca="1" si="122"/>
        <v>153878.71382006202</v>
      </c>
      <c r="X281" s="3">
        <f ca="1">IF(Table1[[#This Row],[gender]]="men",1,0)</f>
        <v>0</v>
      </c>
      <c r="Y281" s="3">
        <f ca="1">IF(Table1[[#This Row],[gender]]="women",1,0)</f>
        <v>1</v>
      </c>
      <c r="Z281" s="3"/>
      <c r="AA281" s="3"/>
      <c r="AB281" s="3"/>
      <c r="AC281" s="3"/>
      <c r="AD281" s="3"/>
      <c r="AE281" s="3"/>
      <c r="AF281" s="3"/>
      <c r="AG281" s="3"/>
      <c r="AH281" s="3"/>
      <c r="AJ281" s="17"/>
      <c r="AL281" s="7">
        <f ca="1">IF(Table1[[#This Row],[field of work]]="health",1,0)</f>
        <v>0</v>
      </c>
      <c r="AM281">
        <f ca="1">IF(Table1[[#This Row],[field of work]]="general work ",1,0)</f>
        <v>1</v>
      </c>
      <c r="AN281">
        <f ca="1">IF(Table1[[#This Row],[field of work]]="agriculture",1,0)</f>
        <v>0</v>
      </c>
      <c r="AO281">
        <f ca="1">IF(Table1[[#This Row],[field of work]]="teaching",1,0)</f>
        <v>0</v>
      </c>
      <c r="AP281">
        <f ca="1">IF(Table1[[#This Row],[field of work]]="IT",1,0)</f>
        <v>0</v>
      </c>
      <c r="AQ281" s="8">
        <f ca="1">IF(Table1[[#This Row],[field of work]]="construction",1,0)</f>
        <v>0</v>
      </c>
      <c r="AS281" s="7"/>
      <c r="AX281" s="8"/>
      <c r="AZ281" s="7"/>
      <c r="BA281" s="8"/>
      <c r="BB281" s="105">
        <f ca="1">Table1[[#This Row],[Cars Value ]]/Table1[[#This Row],[cars]]</f>
        <v>42705.814646419669</v>
      </c>
      <c r="BC281" s="8"/>
      <c r="BD281" s="7">
        <f ca="1">IF(Table1[Values of debts]&gt;$BE$6,1,0)</f>
        <v>1</v>
      </c>
      <c r="BE281" s="8"/>
      <c r="BF281" s="17"/>
      <c r="BG281" s="20">
        <f ca="1">Table1[[#This Row],[mortage left]]/Table1[[#This Row],[value of house]]</f>
        <v>5.2204252135237939E-2</v>
      </c>
      <c r="BH281">
        <f t="shared" ca="1" si="114"/>
        <v>1</v>
      </c>
      <c r="BI281" s="8"/>
      <c r="BJ281" s="17"/>
      <c r="BL281" s="7">
        <f ca="1">IF(Table1[Area]="Alberta",Table1[income],0)</f>
        <v>44750</v>
      </c>
      <c r="BM281">
        <f ca="1">IF(Table1[Area]="Quebec",Table1[income],0)</f>
        <v>0</v>
      </c>
      <c r="BN281">
        <f ca="1">IF(Table1[[#This Row],[Area]]="BC",Table1[[#This Row],[income]],0)</f>
        <v>0</v>
      </c>
      <c r="BO281">
        <f ca="1">IF(Table1[[#This Row],[Area]]="Northwest Ter",Table1[[#This Row],[income]],0)</f>
        <v>0</v>
      </c>
      <c r="BP281">
        <f ca="1">IF(Table1[[#This Row],[Area]]="Newfounland",Table1[[#This Row],[income]],0)</f>
        <v>0</v>
      </c>
      <c r="BQ281">
        <f ca="1">IF(Table1[[#This Row],[Area]]="Manitoba",Table1[[#This Row],[income]],0)</f>
        <v>0</v>
      </c>
      <c r="BR281">
        <f ca="1">IF(Table1[[#This Row],[Area]]="New bruncwick",Table1[[#This Row],[income]],0)</f>
        <v>0</v>
      </c>
      <c r="BS281">
        <f ca="1">IF(Table1[[#This Row],[Area]]="Nunavut",Table1[[#This Row],[income]],0)</f>
        <v>0</v>
      </c>
      <c r="BT281">
        <f ca="1">IF(Table1[[#This Row],[Area]]="Ontario",Table1[[#This Row],[income]],0)</f>
        <v>0</v>
      </c>
      <c r="BU281">
        <f ca="1">IF(Table1[[#This Row],[Area]]="yukon",Table1[[#This Row],[income]],0)</f>
        <v>0</v>
      </c>
      <c r="BV281">
        <f ca="1">IF(Table1[[#This Row],[Area]]="Prince edward Island",Table1[[#This Row],[income]],0)</f>
        <v>0</v>
      </c>
      <c r="BW281">
        <f ca="1">IF(Table1[[#This Row],[Area]]="Saskatchewan",Table1[[#This Row],[income]],0)</f>
        <v>0</v>
      </c>
      <c r="BX281" s="8">
        <f ca="1">IF(Table1[[#This Row],[Area]]="Nova scotia",Table1[[#This Row],[income]],0)</f>
        <v>0</v>
      </c>
      <c r="BZ281" s="7">
        <f ca="1">IF(Table1[field of work]="health",Table1[income],0)</f>
        <v>0</v>
      </c>
      <c r="CA281">
        <f ca="1">IF(Table1[field of work]="agriculture",Table1[income],0)</f>
        <v>0</v>
      </c>
      <c r="CB281">
        <f ca="1">IF(Table1[[#This Row],[field of work]]="teaching",Table1[[#This Row],[income]],0)</f>
        <v>0</v>
      </c>
      <c r="CC281">
        <f ca="1">IF(Table1[[#This Row],[field of work]]="IT",Table1[[#This Row],[income]],0)</f>
        <v>0</v>
      </c>
      <c r="CD281">
        <f ca="1">IF(Table1[[#This Row],[field of work]]="construction",Table1[[#This Row],[income]],0)</f>
        <v>0</v>
      </c>
      <c r="CE281" s="8">
        <f ca="1">IF(Table1[[#This Row],[field of work]]="general work ",Table1[[#This Row],[income]],0)</f>
        <v>44750</v>
      </c>
      <c r="CH281" s="7">
        <f t="shared" ca="1" si="115"/>
        <v>1</v>
      </c>
      <c r="CI281" s="8"/>
      <c r="CK281" s="7">
        <f ca="1">IF(Table1[[#This Row],[Net worth of person ($)]]&gt;$CM$3,Table1[[#This Row],[age]],0)</f>
        <v>27</v>
      </c>
      <c r="CL281" s="8"/>
    </row>
    <row r="282" spans="2:90" x14ac:dyDescent="0.3">
      <c r="B282">
        <f t="shared" ca="1" si="101"/>
        <v>2</v>
      </c>
      <c r="C282" t="str">
        <f t="shared" ca="1" si="102"/>
        <v>women</v>
      </c>
      <c r="D282">
        <f t="shared" ca="1" si="103"/>
        <v>42</v>
      </c>
      <c r="E282">
        <f t="shared" ca="1" si="104"/>
        <v>6</v>
      </c>
      <c r="F282" t="str">
        <f t="shared" ca="1" si="105"/>
        <v>agriculture</v>
      </c>
      <c r="G282">
        <f t="shared" ca="1" si="106"/>
        <v>5</v>
      </c>
      <c r="H282" t="str">
        <f t="shared" ca="1" si="107"/>
        <v>Other</v>
      </c>
      <c r="I282">
        <f t="shared" ca="1" si="108"/>
        <v>1</v>
      </c>
      <c r="J282">
        <f t="shared" ca="1" si="100"/>
        <v>2</v>
      </c>
      <c r="K282">
        <f t="shared" ca="1" si="109"/>
        <v>52906</v>
      </c>
      <c r="L282">
        <f t="shared" ca="1" si="110"/>
        <v>9</v>
      </c>
      <c r="M282" t="str">
        <f t="shared" ca="1" si="111"/>
        <v>Ontario</v>
      </c>
      <c r="N282">
        <f t="shared" ca="1" si="116"/>
        <v>211624</v>
      </c>
      <c r="O282">
        <f t="shared" ca="1" si="112"/>
        <v>117259.18620359115</v>
      </c>
      <c r="P282">
        <f t="shared" ca="1" si="117"/>
        <v>98174.360505039411</v>
      </c>
      <c r="Q282">
        <f t="shared" ca="1" si="113"/>
        <v>16649</v>
      </c>
      <c r="R282">
        <f t="shared" ca="1" si="118"/>
        <v>6906.6427881200852</v>
      </c>
      <c r="S282">
        <f t="shared" ca="1" si="119"/>
        <v>54137.825060832198</v>
      </c>
      <c r="T282">
        <f t="shared" ca="1" si="120"/>
        <v>363936.18556587159</v>
      </c>
      <c r="U282">
        <f t="shared" ca="1" si="121"/>
        <v>140814.82899171123</v>
      </c>
      <c r="V282">
        <f t="shared" ca="1" si="122"/>
        <v>223121.35657416037</v>
      </c>
      <c r="X282" s="3">
        <f ca="1">IF(Table1[[#This Row],[gender]]="men",1,0)</f>
        <v>0</v>
      </c>
      <c r="Y282" s="3">
        <f ca="1">IF(Table1[[#This Row],[gender]]="women",1,0)</f>
        <v>1</v>
      </c>
      <c r="Z282" s="3"/>
      <c r="AA282" s="3"/>
      <c r="AB282" s="3"/>
      <c r="AC282" s="3"/>
      <c r="AD282" s="3"/>
      <c r="AE282" s="3"/>
      <c r="AF282" s="3"/>
      <c r="AG282" s="3"/>
      <c r="AH282" s="3"/>
      <c r="AJ282" s="17"/>
      <c r="AL282" s="7">
        <f ca="1">IF(Table1[[#This Row],[field of work]]="health",1,0)</f>
        <v>0</v>
      </c>
      <c r="AM282">
        <f ca="1">IF(Table1[[#This Row],[field of work]]="general work ",1,0)</f>
        <v>0</v>
      </c>
      <c r="AN282">
        <f ca="1">IF(Table1[[#This Row],[field of work]]="agriculture",1,0)</f>
        <v>1</v>
      </c>
      <c r="AO282">
        <f ca="1">IF(Table1[[#This Row],[field of work]]="teaching",1,0)</f>
        <v>0</v>
      </c>
      <c r="AP282">
        <f ca="1">IF(Table1[[#This Row],[field of work]]="IT",1,0)</f>
        <v>0</v>
      </c>
      <c r="AQ282" s="8">
        <f ca="1">IF(Table1[[#This Row],[field of work]]="construction",1,0)</f>
        <v>0</v>
      </c>
      <c r="AS282" s="7"/>
      <c r="AX282" s="8"/>
      <c r="AZ282" s="7"/>
      <c r="BA282" s="8"/>
      <c r="BB282" s="105">
        <f ca="1">Table1[[#This Row],[Cars Value ]]/Table1[[#This Row],[cars]]</f>
        <v>49087.180252519705</v>
      </c>
      <c r="BC282" s="8"/>
      <c r="BD282" s="7">
        <f ca="1">IF(Table1[Values of debts]&gt;$BE$6,1,0)</f>
        <v>1</v>
      </c>
      <c r="BE282" s="8"/>
      <c r="BF282" s="17"/>
      <c r="BG282" s="20">
        <f ca="1">Table1[[#This Row],[mortage left]]/Table1[[#This Row],[value of house]]</f>
        <v>0.55409209826669537</v>
      </c>
      <c r="BH282">
        <f t="shared" ca="1" si="114"/>
        <v>0</v>
      </c>
      <c r="BI282" s="8"/>
      <c r="BJ282" s="17"/>
      <c r="BL282" s="7">
        <f ca="1">IF(Table1[Area]="Alberta",Table1[income],0)</f>
        <v>0</v>
      </c>
      <c r="BM282">
        <f ca="1">IF(Table1[Area]="Quebec",Table1[income],0)</f>
        <v>0</v>
      </c>
      <c r="BN282">
        <f ca="1">IF(Table1[[#This Row],[Area]]="BC",Table1[[#This Row],[income]],0)</f>
        <v>0</v>
      </c>
      <c r="BO282">
        <f ca="1">IF(Table1[[#This Row],[Area]]="Northwest Ter",Table1[[#This Row],[income]],0)</f>
        <v>0</v>
      </c>
      <c r="BP282">
        <f ca="1">IF(Table1[[#This Row],[Area]]="Newfounland",Table1[[#This Row],[income]],0)</f>
        <v>0</v>
      </c>
      <c r="BQ282">
        <f ca="1">IF(Table1[[#This Row],[Area]]="Manitoba",Table1[[#This Row],[income]],0)</f>
        <v>0</v>
      </c>
      <c r="BR282">
        <f ca="1">IF(Table1[[#This Row],[Area]]="New bruncwick",Table1[[#This Row],[income]],0)</f>
        <v>0</v>
      </c>
      <c r="BS282">
        <f ca="1">IF(Table1[[#This Row],[Area]]="Nunavut",Table1[[#This Row],[income]],0)</f>
        <v>0</v>
      </c>
      <c r="BT282">
        <f ca="1">IF(Table1[[#This Row],[Area]]="Ontario",Table1[[#This Row],[income]],0)</f>
        <v>52906</v>
      </c>
      <c r="BU282">
        <f ca="1">IF(Table1[[#This Row],[Area]]="yukon",Table1[[#This Row],[income]],0)</f>
        <v>0</v>
      </c>
      <c r="BV282">
        <f ca="1">IF(Table1[[#This Row],[Area]]="Prince edward Island",Table1[[#This Row],[income]],0)</f>
        <v>0</v>
      </c>
      <c r="BW282">
        <f ca="1">IF(Table1[[#This Row],[Area]]="Saskatchewan",Table1[[#This Row],[income]],0)</f>
        <v>0</v>
      </c>
      <c r="BX282" s="8">
        <f ca="1">IF(Table1[[#This Row],[Area]]="Nova scotia",Table1[[#This Row],[income]],0)</f>
        <v>0</v>
      </c>
      <c r="BZ282" s="7">
        <f ca="1">IF(Table1[field of work]="health",Table1[income],0)</f>
        <v>0</v>
      </c>
      <c r="CA282">
        <f ca="1">IF(Table1[field of work]="agriculture",Table1[income],0)</f>
        <v>52906</v>
      </c>
      <c r="CB282">
        <f ca="1">IF(Table1[[#This Row],[field of work]]="teaching",Table1[[#This Row],[income]],0)</f>
        <v>0</v>
      </c>
      <c r="CC282">
        <f ca="1">IF(Table1[[#This Row],[field of work]]="IT",Table1[[#This Row],[income]],0)</f>
        <v>0</v>
      </c>
      <c r="CD282">
        <f ca="1">IF(Table1[[#This Row],[field of work]]="construction",Table1[[#This Row],[income]],0)</f>
        <v>0</v>
      </c>
      <c r="CE282" s="8">
        <f ca="1">IF(Table1[[#This Row],[field of work]]="general work ",Table1[[#This Row],[income]],0)</f>
        <v>0</v>
      </c>
      <c r="CH282" s="7">
        <f t="shared" ca="1" si="115"/>
        <v>1</v>
      </c>
      <c r="CI282" s="8"/>
      <c r="CK282" s="7">
        <f ca="1">IF(Table1[[#This Row],[Net worth of person ($)]]&gt;$CM$3,Table1[[#This Row],[age]],0)</f>
        <v>42</v>
      </c>
      <c r="CL282" s="8"/>
    </row>
    <row r="283" spans="2:90" x14ac:dyDescent="0.3">
      <c r="B283">
        <f t="shared" ca="1" si="101"/>
        <v>1</v>
      </c>
      <c r="C283" t="str">
        <f t="shared" ca="1" si="102"/>
        <v>men</v>
      </c>
      <c r="D283">
        <f t="shared" ca="1" si="103"/>
        <v>29</v>
      </c>
      <c r="E283">
        <f t="shared" ca="1" si="104"/>
        <v>1</v>
      </c>
      <c r="F283" t="str">
        <f t="shared" ca="1" si="105"/>
        <v>health</v>
      </c>
      <c r="G283">
        <f t="shared" ca="1" si="106"/>
        <v>2</v>
      </c>
      <c r="H283" t="str">
        <f t="shared" ca="1" si="107"/>
        <v>college</v>
      </c>
      <c r="I283">
        <f t="shared" ca="1" si="108"/>
        <v>3</v>
      </c>
      <c r="J283">
        <f t="shared" ca="1" si="100"/>
        <v>1</v>
      </c>
      <c r="K283">
        <f t="shared" ca="1" si="109"/>
        <v>63082</v>
      </c>
      <c r="L283">
        <f t="shared" ca="1" si="110"/>
        <v>2</v>
      </c>
      <c r="M283" t="str">
        <f t="shared" ca="1" si="111"/>
        <v>BC</v>
      </c>
      <c r="N283">
        <f t="shared" ca="1" si="116"/>
        <v>315410</v>
      </c>
      <c r="O283">
        <f t="shared" ca="1" si="112"/>
        <v>195890.86981258047</v>
      </c>
      <c r="P283">
        <f t="shared" ca="1" si="117"/>
        <v>20209.763935425162</v>
      </c>
      <c r="Q283">
        <f t="shared" ca="1" si="113"/>
        <v>16711</v>
      </c>
      <c r="R283">
        <f t="shared" ca="1" si="118"/>
        <v>448.74702069599908</v>
      </c>
      <c r="S283">
        <f t="shared" ca="1" si="119"/>
        <v>76358.721602086982</v>
      </c>
      <c r="T283">
        <f t="shared" ca="1" si="120"/>
        <v>411978.48553751211</v>
      </c>
      <c r="U283">
        <f t="shared" ca="1" si="121"/>
        <v>213050.61683327646</v>
      </c>
      <c r="V283">
        <f t="shared" ca="1" si="122"/>
        <v>198927.86870423565</v>
      </c>
      <c r="X283" s="3">
        <f ca="1">IF(Table1[[#This Row],[gender]]="men",1,0)</f>
        <v>1</v>
      </c>
      <c r="Y283" s="3">
        <f ca="1">IF(Table1[[#This Row],[gender]]="women",1,0)</f>
        <v>0</v>
      </c>
      <c r="Z283" s="3"/>
      <c r="AA283" s="3"/>
      <c r="AB283" s="3"/>
      <c r="AC283" s="3"/>
      <c r="AD283" s="3"/>
      <c r="AE283" s="3"/>
      <c r="AF283" s="3"/>
      <c r="AG283" s="3"/>
      <c r="AH283" s="3"/>
      <c r="AJ283" s="17"/>
      <c r="AL283" s="7">
        <f ca="1">IF(Table1[[#This Row],[field of work]]="health",1,0)</f>
        <v>1</v>
      </c>
      <c r="AM283">
        <f ca="1">IF(Table1[[#This Row],[field of work]]="general work ",1,0)</f>
        <v>0</v>
      </c>
      <c r="AN283">
        <f ca="1">IF(Table1[[#This Row],[field of work]]="agriculture",1,0)</f>
        <v>0</v>
      </c>
      <c r="AO283">
        <f ca="1">IF(Table1[[#This Row],[field of work]]="teaching",1,0)</f>
        <v>0</v>
      </c>
      <c r="AP283">
        <f ca="1">IF(Table1[[#This Row],[field of work]]="IT",1,0)</f>
        <v>0</v>
      </c>
      <c r="AQ283" s="8">
        <f ca="1">IF(Table1[[#This Row],[field of work]]="construction",1,0)</f>
        <v>0</v>
      </c>
      <c r="AS283" s="7"/>
      <c r="AX283" s="8"/>
      <c r="AZ283" s="7"/>
      <c r="BA283" s="8"/>
      <c r="BB283" s="105">
        <f ca="1">Table1[[#This Row],[Cars Value ]]/Table1[[#This Row],[cars]]</f>
        <v>20209.763935425162</v>
      </c>
      <c r="BC283" s="8"/>
      <c r="BD283" s="7">
        <f ca="1">IF(Table1[Values of debts]&gt;$BE$6,1,0)</f>
        <v>1</v>
      </c>
      <c r="BE283" s="8"/>
      <c r="BF283" s="17"/>
      <c r="BG283" s="20">
        <f ca="1">Table1[[#This Row],[mortage left]]/Table1[[#This Row],[value of house]]</f>
        <v>0.62106740373666169</v>
      </c>
      <c r="BH283">
        <f t="shared" ca="1" si="114"/>
        <v>0</v>
      </c>
      <c r="BI283" s="8"/>
      <c r="BJ283" s="17"/>
      <c r="BL283" s="7">
        <f ca="1">IF(Table1[Area]="Alberta",Table1[income],0)</f>
        <v>0</v>
      </c>
      <c r="BM283">
        <f ca="1">IF(Table1[Area]="Quebec",Table1[income],0)</f>
        <v>0</v>
      </c>
      <c r="BN283">
        <f ca="1">IF(Table1[[#This Row],[Area]]="BC",Table1[[#This Row],[income]],0)</f>
        <v>63082</v>
      </c>
      <c r="BO283">
        <f ca="1">IF(Table1[[#This Row],[Area]]="Northwest Ter",Table1[[#This Row],[income]],0)</f>
        <v>0</v>
      </c>
      <c r="BP283">
        <f ca="1">IF(Table1[[#This Row],[Area]]="Newfounland",Table1[[#This Row],[income]],0)</f>
        <v>0</v>
      </c>
      <c r="BQ283">
        <f ca="1">IF(Table1[[#This Row],[Area]]="Manitoba",Table1[[#This Row],[income]],0)</f>
        <v>0</v>
      </c>
      <c r="BR283">
        <f ca="1">IF(Table1[[#This Row],[Area]]="New bruncwick",Table1[[#This Row],[income]],0)</f>
        <v>0</v>
      </c>
      <c r="BS283">
        <f ca="1">IF(Table1[[#This Row],[Area]]="Nunavut",Table1[[#This Row],[income]],0)</f>
        <v>0</v>
      </c>
      <c r="BT283">
        <f ca="1">IF(Table1[[#This Row],[Area]]="Ontario",Table1[[#This Row],[income]],0)</f>
        <v>0</v>
      </c>
      <c r="BU283">
        <f ca="1">IF(Table1[[#This Row],[Area]]="yukon",Table1[[#This Row],[income]],0)</f>
        <v>0</v>
      </c>
      <c r="BV283">
        <f ca="1">IF(Table1[[#This Row],[Area]]="Prince edward Island",Table1[[#This Row],[income]],0)</f>
        <v>0</v>
      </c>
      <c r="BW283">
        <f ca="1">IF(Table1[[#This Row],[Area]]="Saskatchewan",Table1[[#This Row],[income]],0)</f>
        <v>0</v>
      </c>
      <c r="BX283" s="8">
        <f ca="1">IF(Table1[[#This Row],[Area]]="Nova scotia",Table1[[#This Row],[income]],0)</f>
        <v>0</v>
      </c>
      <c r="BZ283" s="7">
        <f ca="1">IF(Table1[field of work]="health",Table1[income],0)</f>
        <v>63082</v>
      </c>
      <c r="CA283">
        <f ca="1">IF(Table1[field of work]="agriculture",Table1[income],0)</f>
        <v>0</v>
      </c>
      <c r="CB283">
        <f ca="1">IF(Table1[[#This Row],[field of work]]="teaching",Table1[[#This Row],[income]],0)</f>
        <v>0</v>
      </c>
      <c r="CC283">
        <f ca="1">IF(Table1[[#This Row],[field of work]]="IT",Table1[[#This Row],[income]],0)</f>
        <v>0</v>
      </c>
      <c r="CD283">
        <f ca="1">IF(Table1[[#This Row],[field of work]]="construction",Table1[[#This Row],[income]],0)</f>
        <v>0</v>
      </c>
      <c r="CE283" s="8">
        <f ca="1">IF(Table1[[#This Row],[field of work]]="general work ",Table1[[#This Row],[income]],0)</f>
        <v>0</v>
      </c>
      <c r="CH283" s="7">
        <f t="shared" ca="1" si="115"/>
        <v>1</v>
      </c>
      <c r="CI283" s="8"/>
      <c r="CK283" s="7">
        <f ca="1">IF(Table1[[#This Row],[Net worth of person ($)]]&gt;$CM$3,Table1[[#This Row],[age]],0)</f>
        <v>29</v>
      </c>
      <c r="CL283" s="8"/>
    </row>
    <row r="284" spans="2:90" x14ac:dyDescent="0.3">
      <c r="B284">
        <f t="shared" ca="1" si="101"/>
        <v>2</v>
      </c>
      <c r="C284" t="str">
        <f t="shared" ca="1" si="102"/>
        <v>women</v>
      </c>
      <c r="D284">
        <f t="shared" ca="1" si="103"/>
        <v>32</v>
      </c>
      <c r="E284">
        <f t="shared" ca="1" si="104"/>
        <v>2</v>
      </c>
      <c r="F284" t="str">
        <f t="shared" ca="1" si="105"/>
        <v>construction</v>
      </c>
      <c r="G284">
        <f t="shared" ca="1" si="106"/>
        <v>1</v>
      </c>
      <c r="H284" t="str">
        <f t="shared" ca="1" si="107"/>
        <v>highschool</v>
      </c>
      <c r="I284">
        <f t="shared" ca="1" si="108"/>
        <v>4</v>
      </c>
      <c r="J284">
        <f t="shared" ca="1" si="100"/>
        <v>2</v>
      </c>
      <c r="K284">
        <f t="shared" ca="1" si="109"/>
        <v>32601</v>
      </c>
      <c r="L284">
        <f t="shared" ca="1" si="110"/>
        <v>5</v>
      </c>
      <c r="M284" t="str">
        <f t="shared" ca="1" si="111"/>
        <v>Nunavut</v>
      </c>
      <c r="N284">
        <f t="shared" ca="1" si="116"/>
        <v>195606</v>
      </c>
      <c r="O284">
        <f t="shared" ca="1" si="112"/>
        <v>148527.3104738759</v>
      </c>
      <c r="P284">
        <f t="shared" ca="1" si="117"/>
        <v>44722.848722263676</v>
      </c>
      <c r="Q284">
        <f t="shared" ca="1" si="113"/>
        <v>28496</v>
      </c>
      <c r="R284">
        <f t="shared" ca="1" si="118"/>
        <v>15792.660208209938</v>
      </c>
      <c r="S284">
        <f t="shared" ca="1" si="119"/>
        <v>23900.294327062456</v>
      </c>
      <c r="T284">
        <f t="shared" ca="1" si="120"/>
        <v>264229.14304932614</v>
      </c>
      <c r="U284">
        <f t="shared" ca="1" si="121"/>
        <v>192815.97068208584</v>
      </c>
      <c r="V284">
        <f t="shared" ca="1" si="122"/>
        <v>71413.172367240302</v>
      </c>
      <c r="X284" s="3">
        <f ca="1">IF(Table1[[#This Row],[gender]]="men",1,0)</f>
        <v>0</v>
      </c>
      <c r="Y284" s="3">
        <f ca="1">IF(Table1[[#This Row],[gender]]="women",1,0)</f>
        <v>1</v>
      </c>
      <c r="Z284" s="3"/>
      <c r="AA284" s="3"/>
      <c r="AB284" s="3"/>
      <c r="AC284" s="3"/>
      <c r="AD284" s="3"/>
      <c r="AE284" s="3"/>
      <c r="AF284" s="3"/>
      <c r="AG284" s="3"/>
      <c r="AH284" s="3"/>
      <c r="AJ284" s="17"/>
      <c r="AL284" s="7">
        <f ca="1">IF(Table1[[#This Row],[field of work]]="health",1,0)</f>
        <v>0</v>
      </c>
      <c r="AM284">
        <f ca="1">IF(Table1[[#This Row],[field of work]]="general work ",1,0)</f>
        <v>0</v>
      </c>
      <c r="AN284">
        <f ca="1">IF(Table1[[#This Row],[field of work]]="agriculture",1,0)</f>
        <v>0</v>
      </c>
      <c r="AO284">
        <f ca="1">IF(Table1[[#This Row],[field of work]]="teaching",1,0)</f>
        <v>0</v>
      </c>
      <c r="AP284">
        <f ca="1">IF(Table1[[#This Row],[field of work]]="IT",1,0)</f>
        <v>0</v>
      </c>
      <c r="AQ284" s="8">
        <f ca="1">IF(Table1[[#This Row],[field of work]]="construction",1,0)</f>
        <v>1</v>
      </c>
      <c r="AS284" s="7"/>
      <c r="AX284" s="8"/>
      <c r="AZ284" s="7"/>
      <c r="BA284" s="8"/>
      <c r="BB284" s="105">
        <f ca="1">Table1[[#This Row],[Cars Value ]]/Table1[[#This Row],[cars]]</f>
        <v>22361.424361131838</v>
      </c>
      <c r="BC284" s="8"/>
      <c r="BD284" s="7">
        <f ca="1">IF(Table1[Values of debts]&gt;$BE$6,1,0)</f>
        <v>1</v>
      </c>
      <c r="BE284" s="8"/>
      <c r="BF284" s="17"/>
      <c r="BG284" s="20">
        <f ca="1">Table1[[#This Row],[mortage left]]/Table1[[#This Row],[value of house]]</f>
        <v>0.75931878609999637</v>
      </c>
      <c r="BH284">
        <f t="shared" ca="1" si="114"/>
        <v>0</v>
      </c>
      <c r="BI284" s="8"/>
      <c r="BJ284" s="17"/>
      <c r="BL284" s="7">
        <f ca="1">IF(Table1[Area]="Alberta",Table1[income],0)</f>
        <v>0</v>
      </c>
      <c r="BM284">
        <f ca="1">IF(Table1[Area]="Quebec",Table1[income],0)</f>
        <v>0</v>
      </c>
      <c r="BN284">
        <f ca="1">IF(Table1[[#This Row],[Area]]="BC",Table1[[#This Row],[income]],0)</f>
        <v>0</v>
      </c>
      <c r="BO284">
        <f ca="1">IF(Table1[[#This Row],[Area]]="Northwest Ter",Table1[[#This Row],[income]],0)</f>
        <v>0</v>
      </c>
      <c r="BP284">
        <f ca="1">IF(Table1[[#This Row],[Area]]="Newfounland",Table1[[#This Row],[income]],0)</f>
        <v>0</v>
      </c>
      <c r="BQ284">
        <f ca="1">IF(Table1[[#This Row],[Area]]="Manitoba",Table1[[#This Row],[income]],0)</f>
        <v>0</v>
      </c>
      <c r="BR284">
        <f ca="1">IF(Table1[[#This Row],[Area]]="New bruncwick",Table1[[#This Row],[income]],0)</f>
        <v>0</v>
      </c>
      <c r="BS284">
        <f ca="1">IF(Table1[[#This Row],[Area]]="Nunavut",Table1[[#This Row],[income]],0)</f>
        <v>32601</v>
      </c>
      <c r="BT284">
        <f ca="1">IF(Table1[[#This Row],[Area]]="Ontario",Table1[[#This Row],[income]],0)</f>
        <v>0</v>
      </c>
      <c r="BU284">
        <f ca="1">IF(Table1[[#This Row],[Area]]="yukon",Table1[[#This Row],[income]],0)</f>
        <v>0</v>
      </c>
      <c r="BV284">
        <f ca="1">IF(Table1[[#This Row],[Area]]="Prince edward Island",Table1[[#This Row],[income]],0)</f>
        <v>0</v>
      </c>
      <c r="BW284">
        <f ca="1">IF(Table1[[#This Row],[Area]]="Saskatchewan",Table1[[#This Row],[income]],0)</f>
        <v>0</v>
      </c>
      <c r="BX284" s="8">
        <f ca="1">IF(Table1[[#This Row],[Area]]="Nova scotia",Table1[[#This Row],[income]],0)</f>
        <v>0</v>
      </c>
      <c r="BZ284" s="7">
        <f ca="1">IF(Table1[field of work]="health",Table1[income],0)</f>
        <v>0</v>
      </c>
      <c r="CA284">
        <f ca="1">IF(Table1[field of work]="agriculture",Table1[income],0)</f>
        <v>0</v>
      </c>
      <c r="CB284">
        <f ca="1">IF(Table1[[#This Row],[field of work]]="teaching",Table1[[#This Row],[income]],0)</f>
        <v>0</v>
      </c>
      <c r="CC284">
        <f ca="1">IF(Table1[[#This Row],[field of work]]="IT",Table1[[#This Row],[income]],0)</f>
        <v>0</v>
      </c>
      <c r="CD284">
        <f ca="1">IF(Table1[[#This Row],[field of work]]="construction",Table1[[#This Row],[income]],0)</f>
        <v>32601</v>
      </c>
      <c r="CE284" s="8">
        <f ca="1">IF(Table1[[#This Row],[field of work]]="general work ",Table1[[#This Row],[income]],0)</f>
        <v>0</v>
      </c>
      <c r="CH284" s="7">
        <f t="shared" ca="1" si="115"/>
        <v>1</v>
      </c>
      <c r="CI284" s="8"/>
      <c r="CK284" s="7">
        <f ca="1">IF(Table1[[#This Row],[Net worth of person ($)]]&gt;$CM$3,Table1[[#This Row],[age]],0)</f>
        <v>32</v>
      </c>
      <c r="CL284" s="8"/>
    </row>
    <row r="285" spans="2:90" x14ac:dyDescent="0.3">
      <c r="B285">
        <f t="shared" ca="1" si="101"/>
        <v>2</v>
      </c>
      <c r="C285" t="str">
        <f t="shared" ca="1" si="102"/>
        <v>women</v>
      </c>
      <c r="D285">
        <f t="shared" ca="1" si="103"/>
        <v>33</v>
      </c>
      <c r="E285">
        <f t="shared" ca="1" si="104"/>
        <v>1</v>
      </c>
      <c r="F285" t="str">
        <f t="shared" ca="1" si="105"/>
        <v>health</v>
      </c>
      <c r="G285">
        <f t="shared" ca="1" si="106"/>
        <v>6</v>
      </c>
      <c r="H285" t="str">
        <f t="shared" ca="1" si="107"/>
        <v>Other</v>
      </c>
      <c r="I285">
        <f t="shared" ca="1" si="108"/>
        <v>3</v>
      </c>
      <c r="J285">
        <f t="shared" ca="1" si="100"/>
        <v>2</v>
      </c>
      <c r="K285">
        <f t="shared" ca="1" si="109"/>
        <v>25781</v>
      </c>
      <c r="L285">
        <f t="shared" ca="1" si="110"/>
        <v>6</v>
      </c>
      <c r="M285" t="str">
        <f t="shared" ca="1" si="111"/>
        <v>Saskatchewan</v>
      </c>
      <c r="N285">
        <f t="shared" ca="1" si="116"/>
        <v>77343</v>
      </c>
      <c r="O285">
        <f t="shared" ca="1" si="112"/>
        <v>13743.932388506817</v>
      </c>
      <c r="P285">
        <f t="shared" ca="1" si="117"/>
        <v>959.0635043646954</v>
      </c>
      <c r="Q285">
        <f t="shared" ca="1" si="113"/>
        <v>328</v>
      </c>
      <c r="R285">
        <f t="shared" ca="1" si="118"/>
        <v>26035.02559275987</v>
      </c>
      <c r="S285">
        <f t="shared" ca="1" si="119"/>
        <v>10670.578043605776</v>
      </c>
      <c r="T285">
        <f t="shared" ca="1" si="120"/>
        <v>88972.641547970474</v>
      </c>
      <c r="U285">
        <f t="shared" ca="1" si="121"/>
        <v>40106.957981266685</v>
      </c>
      <c r="V285">
        <f t="shared" ca="1" si="122"/>
        <v>48865.683566703789</v>
      </c>
      <c r="X285" s="3">
        <f ca="1">IF(Table1[[#This Row],[gender]]="men",1,0)</f>
        <v>0</v>
      </c>
      <c r="Y285" s="3">
        <f ca="1">IF(Table1[[#This Row],[gender]]="women",1,0)</f>
        <v>1</v>
      </c>
      <c r="Z285" s="3"/>
      <c r="AA285" s="3"/>
      <c r="AB285" s="3"/>
      <c r="AC285" s="3"/>
      <c r="AD285" s="3"/>
      <c r="AE285" s="3"/>
      <c r="AF285" s="3"/>
      <c r="AG285" s="3"/>
      <c r="AH285" s="3"/>
      <c r="AJ285" s="17"/>
      <c r="AL285" s="7">
        <f ca="1">IF(Table1[[#This Row],[field of work]]="health",1,0)</f>
        <v>1</v>
      </c>
      <c r="AM285">
        <f ca="1">IF(Table1[[#This Row],[field of work]]="general work ",1,0)</f>
        <v>0</v>
      </c>
      <c r="AN285">
        <f ca="1">IF(Table1[[#This Row],[field of work]]="agriculture",1,0)</f>
        <v>0</v>
      </c>
      <c r="AO285">
        <f ca="1">IF(Table1[[#This Row],[field of work]]="teaching",1,0)</f>
        <v>0</v>
      </c>
      <c r="AP285">
        <f ca="1">IF(Table1[[#This Row],[field of work]]="IT",1,0)</f>
        <v>0</v>
      </c>
      <c r="AQ285" s="8">
        <f ca="1">IF(Table1[[#This Row],[field of work]]="construction",1,0)</f>
        <v>0</v>
      </c>
      <c r="AS285" s="7"/>
      <c r="AX285" s="8"/>
      <c r="AZ285" s="7"/>
      <c r="BA285" s="8"/>
      <c r="BB285" s="105">
        <f ca="1">Table1[[#This Row],[Cars Value ]]/Table1[[#This Row],[cars]]</f>
        <v>479.5317521823477</v>
      </c>
      <c r="BC285" s="8"/>
      <c r="BD285" s="7">
        <f ca="1">IF(Table1[Values of debts]&gt;$BE$6,1,0)</f>
        <v>0</v>
      </c>
      <c r="BE285" s="8"/>
      <c r="BF285" s="17"/>
      <c r="BG285" s="20">
        <f ca="1">Table1[[#This Row],[mortage left]]/Table1[[#This Row],[value of house]]</f>
        <v>0.17770105101310807</v>
      </c>
      <c r="BH285">
        <f t="shared" ca="1" si="114"/>
        <v>1</v>
      </c>
      <c r="BI285" s="8"/>
      <c r="BJ285" s="17"/>
      <c r="BL285" s="7">
        <f ca="1">IF(Table1[Area]="Alberta",Table1[income],0)</f>
        <v>0</v>
      </c>
      <c r="BM285">
        <f ca="1">IF(Table1[Area]="Quebec",Table1[income],0)</f>
        <v>0</v>
      </c>
      <c r="BN285">
        <f ca="1">IF(Table1[[#This Row],[Area]]="BC",Table1[[#This Row],[income]],0)</f>
        <v>0</v>
      </c>
      <c r="BO285">
        <f ca="1">IF(Table1[[#This Row],[Area]]="Northwest Ter",Table1[[#This Row],[income]],0)</f>
        <v>0</v>
      </c>
      <c r="BP285">
        <f ca="1">IF(Table1[[#This Row],[Area]]="Newfounland",Table1[[#This Row],[income]],0)</f>
        <v>0</v>
      </c>
      <c r="BQ285">
        <f ca="1">IF(Table1[[#This Row],[Area]]="Manitoba",Table1[[#This Row],[income]],0)</f>
        <v>0</v>
      </c>
      <c r="BR285">
        <f ca="1">IF(Table1[[#This Row],[Area]]="New bruncwick",Table1[[#This Row],[income]],0)</f>
        <v>0</v>
      </c>
      <c r="BS285">
        <f ca="1">IF(Table1[[#This Row],[Area]]="Nunavut",Table1[[#This Row],[income]],0)</f>
        <v>0</v>
      </c>
      <c r="BT285">
        <f ca="1">IF(Table1[[#This Row],[Area]]="Ontario",Table1[[#This Row],[income]],0)</f>
        <v>0</v>
      </c>
      <c r="BU285">
        <f ca="1">IF(Table1[[#This Row],[Area]]="yukon",Table1[[#This Row],[income]],0)</f>
        <v>0</v>
      </c>
      <c r="BV285">
        <f ca="1">IF(Table1[[#This Row],[Area]]="Prince edward Island",Table1[[#This Row],[income]],0)</f>
        <v>0</v>
      </c>
      <c r="BW285">
        <f ca="1">IF(Table1[[#This Row],[Area]]="Saskatchewan",Table1[[#This Row],[income]],0)</f>
        <v>25781</v>
      </c>
      <c r="BX285" s="8">
        <f ca="1">IF(Table1[[#This Row],[Area]]="Nova scotia",Table1[[#This Row],[income]],0)</f>
        <v>0</v>
      </c>
      <c r="BZ285" s="7">
        <f ca="1">IF(Table1[field of work]="health",Table1[income],0)</f>
        <v>25781</v>
      </c>
      <c r="CA285">
        <f ca="1">IF(Table1[field of work]="agriculture",Table1[income],0)</f>
        <v>0</v>
      </c>
      <c r="CB285">
        <f ca="1">IF(Table1[[#This Row],[field of work]]="teaching",Table1[[#This Row],[income]],0)</f>
        <v>0</v>
      </c>
      <c r="CC285">
        <f ca="1">IF(Table1[[#This Row],[field of work]]="IT",Table1[[#This Row],[income]],0)</f>
        <v>0</v>
      </c>
      <c r="CD285">
        <f ca="1">IF(Table1[[#This Row],[field of work]]="construction",Table1[[#This Row],[income]],0)</f>
        <v>0</v>
      </c>
      <c r="CE285" s="8">
        <f ca="1">IF(Table1[[#This Row],[field of work]]="general work ",Table1[[#This Row],[income]],0)</f>
        <v>0</v>
      </c>
      <c r="CH285" s="7">
        <f t="shared" ca="1" si="115"/>
        <v>1</v>
      </c>
      <c r="CI285" s="8"/>
      <c r="CK285" s="7">
        <f ca="1">IF(Table1[[#This Row],[Net worth of person ($)]]&gt;$CM$3,Table1[[#This Row],[age]],0)</f>
        <v>33</v>
      </c>
      <c r="CL285" s="8"/>
    </row>
    <row r="286" spans="2:90" x14ac:dyDescent="0.3">
      <c r="B286">
        <f t="shared" ca="1" si="101"/>
        <v>2</v>
      </c>
      <c r="C286" t="str">
        <f t="shared" ca="1" si="102"/>
        <v>women</v>
      </c>
      <c r="D286">
        <f t="shared" ca="1" si="103"/>
        <v>41</v>
      </c>
      <c r="E286">
        <f t="shared" ca="1" si="104"/>
        <v>4</v>
      </c>
      <c r="F286" t="str">
        <f t="shared" ca="1" si="105"/>
        <v>IT</v>
      </c>
      <c r="G286">
        <f t="shared" ca="1" si="106"/>
        <v>1</v>
      </c>
      <c r="H286" t="str">
        <f t="shared" ca="1" si="107"/>
        <v>highschool</v>
      </c>
      <c r="I286">
        <f t="shared" ca="1" si="108"/>
        <v>2</v>
      </c>
      <c r="J286">
        <f t="shared" ca="1" si="100"/>
        <v>2</v>
      </c>
      <c r="K286">
        <f t="shared" ca="1" si="109"/>
        <v>64604</v>
      </c>
      <c r="L286">
        <f t="shared" ca="1" si="110"/>
        <v>10</v>
      </c>
      <c r="M286" t="str">
        <f t="shared" ca="1" si="111"/>
        <v>Quebec</v>
      </c>
      <c r="N286">
        <f t="shared" ca="1" si="116"/>
        <v>323020</v>
      </c>
      <c r="O286">
        <f t="shared" ca="1" si="112"/>
        <v>35931.463694517224</v>
      </c>
      <c r="P286">
        <f t="shared" ca="1" si="117"/>
        <v>21034.802072315139</v>
      </c>
      <c r="Q286">
        <f t="shared" ca="1" si="113"/>
        <v>17363</v>
      </c>
      <c r="R286">
        <f t="shared" ca="1" si="118"/>
        <v>105049.89998451389</v>
      </c>
      <c r="S286">
        <f t="shared" ca="1" si="119"/>
        <v>28732.102324030551</v>
      </c>
      <c r="T286">
        <f t="shared" ca="1" si="120"/>
        <v>372786.90439634566</v>
      </c>
      <c r="U286">
        <f t="shared" ca="1" si="121"/>
        <v>158344.36367903111</v>
      </c>
      <c r="V286">
        <f t="shared" ca="1" si="122"/>
        <v>214442.54071731455</v>
      </c>
      <c r="X286" s="3">
        <f ca="1">IF(Table1[[#This Row],[gender]]="men",1,0)</f>
        <v>0</v>
      </c>
      <c r="Y286" s="3">
        <f ca="1">IF(Table1[[#This Row],[gender]]="women",1,0)</f>
        <v>1</v>
      </c>
      <c r="Z286" s="3"/>
      <c r="AA286" s="3"/>
      <c r="AB286" s="3"/>
      <c r="AC286" s="3"/>
      <c r="AD286" s="3"/>
      <c r="AE286" s="3"/>
      <c r="AF286" s="3"/>
      <c r="AG286" s="3"/>
      <c r="AH286" s="3"/>
      <c r="AJ286" s="17"/>
      <c r="AL286" s="7">
        <f ca="1">IF(Table1[[#This Row],[field of work]]="health",1,0)</f>
        <v>0</v>
      </c>
      <c r="AM286">
        <f ca="1">IF(Table1[[#This Row],[field of work]]="general work ",1,0)</f>
        <v>0</v>
      </c>
      <c r="AN286">
        <f ca="1">IF(Table1[[#This Row],[field of work]]="agriculture",1,0)</f>
        <v>0</v>
      </c>
      <c r="AO286">
        <f ca="1">IF(Table1[[#This Row],[field of work]]="teaching",1,0)</f>
        <v>0</v>
      </c>
      <c r="AP286">
        <f ca="1">IF(Table1[[#This Row],[field of work]]="IT",1,0)</f>
        <v>1</v>
      </c>
      <c r="AQ286" s="8">
        <f ca="1">IF(Table1[[#This Row],[field of work]]="construction",1,0)</f>
        <v>0</v>
      </c>
      <c r="AS286" s="7"/>
      <c r="AX286" s="8"/>
      <c r="AZ286" s="7"/>
      <c r="BA286" s="8"/>
      <c r="BB286" s="105">
        <f ca="1">Table1[[#This Row],[Cars Value ]]/Table1[[#This Row],[cars]]</f>
        <v>10517.401036157569</v>
      </c>
      <c r="BC286" s="8"/>
      <c r="BD286" s="7">
        <f ca="1">IF(Table1[Values of debts]&gt;$BE$6,1,0)</f>
        <v>1</v>
      </c>
      <c r="BE286" s="8"/>
      <c r="BF286" s="17"/>
      <c r="BG286" s="20">
        <f ca="1">Table1[[#This Row],[mortage left]]/Table1[[#This Row],[value of house]]</f>
        <v>0.11123603397472981</v>
      </c>
      <c r="BH286">
        <f t="shared" ca="1" si="114"/>
        <v>1</v>
      </c>
      <c r="BI286" s="8"/>
      <c r="BJ286" s="17"/>
      <c r="BL286" s="7">
        <f ca="1">IF(Table1[Area]="Alberta",Table1[income],0)</f>
        <v>0</v>
      </c>
      <c r="BM286">
        <f ca="1">IF(Table1[Area]="Quebec",Table1[income],0)</f>
        <v>64604</v>
      </c>
      <c r="BN286">
        <f ca="1">IF(Table1[[#This Row],[Area]]="BC",Table1[[#This Row],[income]],0)</f>
        <v>0</v>
      </c>
      <c r="BO286">
        <f ca="1">IF(Table1[[#This Row],[Area]]="Northwest Ter",Table1[[#This Row],[income]],0)</f>
        <v>0</v>
      </c>
      <c r="BP286">
        <f ca="1">IF(Table1[[#This Row],[Area]]="Newfounland",Table1[[#This Row],[income]],0)</f>
        <v>0</v>
      </c>
      <c r="BQ286">
        <f ca="1">IF(Table1[[#This Row],[Area]]="Manitoba",Table1[[#This Row],[income]],0)</f>
        <v>0</v>
      </c>
      <c r="BR286">
        <f ca="1">IF(Table1[[#This Row],[Area]]="New bruncwick",Table1[[#This Row],[income]],0)</f>
        <v>0</v>
      </c>
      <c r="BS286">
        <f ca="1">IF(Table1[[#This Row],[Area]]="Nunavut",Table1[[#This Row],[income]],0)</f>
        <v>0</v>
      </c>
      <c r="BT286">
        <f ca="1">IF(Table1[[#This Row],[Area]]="Ontario",Table1[[#This Row],[income]],0)</f>
        <v>0</v>
      </c>
      <c r="BU286">
        <f ca="1">IF(Table1[[#This Row],[Area]]="yukon",Table1[[#This Row],[income]],0)</f>
        <v>0</v>
      </c>
      <c r="BV286">
        <f ca="1">IF(Table1[[#This Row],[Area]]="Prince edward Island",Table1[[#This Row],[income]],0)</f>
        <v>0</v>
      </c>
      <c r="BW286">
        <f ca="1">IF(Table1[[#This Row],[Area]]="Saskatchewan",Table1[[#This Row],[income]],0)</f>
        <v>0</v>
      </c>
      <c r="BX286" s="8">
        <f ca="1">IF(Table1[[#This Row],[Area]]="Nova scotia",Table1[[#This Row],[income]],0)</f>
        <v>0</v>
      </c>
      <c r="BZ286" s="7">
        <f ca="1">IF(Table1[field of work]="health",Table1[income],0)</f>
        <v>0</v>
      </c>
      <c r="CA286">
        <f ca="1">IF(Table1[field of work]="agriculture",Table1[income],0)</f>
        <v>0</v>
      </c>
      <c r="CB286">
        <f ca="1">IF(Table1[[#This Row],[field of work]]="teaching",Table1[[#This Row],[income]],0)</f>
        <v>0</v>
      </c>
      <c r="CC286">
        <f ca="1">IF(Table1[[#This Row],[field of work]]="IT",Table1[[#This Row],[income]],0)</f>
        <v>64604</v>
      </c>
      <c r="CD286">
        <f ca="1">IF(Table1[[#This Row],[field of work]]="construction",Table1[[#This Row],[income]],0)</f>
        <v>0</v>
      </c>
      <c r="CE286" s="8">
        <f ca="1">IF(Table1[[#This Row],[field of work]]="general work ",Table1[[#This Row],[income]],0)</f>
        <v>0</v>
      </c>
      <c r="CH286" s="7">
        <f t="shared" ca="1" si="115"/>
        <v>1</v>
      </c>
      <c r="CI286" s="8"/>
      <c r="CK286" s="7">
        <f ca="1">IF(Table1[[#This Row],[Net worth of person ($)]]&gt;$CM$3,Table1[[#This Row],[age]],0)</f>
        <v>41</v>
      </c>
      <c r="CL286" s="8"/>
    </row>
    <row r="287" spans="2:90" x14ac:dyDescent="0.3">
      <c r="B287">
        <f t="shared" ca="1" si="101"/>
        <v>1</v>
      </c>
      <c r="C287" t="str">
        <f t="shared" ca="1" si="102"/>
        <v>men</v>
      </c>
      <c r="D287">
        <f t="shared" ca="1" si="103"/>
        <v>29</v>
      </c>
      <c r="E287">
        <f t="shared" ca="1" si="104"/>
        <v>4</v>
      </c>
      <c r="F287" t="str">
        <f t="shared" ca="1" si="105"/>
        <v>IT</v>
      </c>
      <c r="G287">
        <f t="shared" ca="1" si="106"/>
        <v>1</v>
      </c>
      <c r="H287" t="str">
        <f t="shared" ca="1" si="107"/>
        <v>highschool</v>
      </c>
      <c r="I287">
        <f t="shared" ca="1" si="108"/>
        <v>1</v>
      </c>
      <c r="J287">
        <f t="shared" ca="1" si="100"/>
        <v>1</v>
      </c>
      <c r="K287">
        <f t="shared" ca="1" si="109"/>
        <v>43313</v>
      </c>
      <c r="L287">
        <f t="shared" ca="1" si="110"/>
        <v>3</v>
      </c>
      <c r="M287" t="str">
        <f t="shared" ca="1" si="111"/>
        <v>Northwest Ter</v>
      </c>
      <c r="N287">
        <f t="shared" ca="1" si="116"/>
        <v>216565</v>
      </c>
      <c r="O287">
        <f t="shared" ca="1" si="112"/>
        <v>205337.81830550023</v>
      </c>
      <c r="P287">
        <f t="shared" ca="1" si="117"/>
        <v>36377.994385833495</v>
      </c>
      <c r="Q287">
        <f t="shared" ca="1" si="113"/>
        <v>30633</v>
      </c>
      <c r="R287">
        <f t="shared" ca="1" si="118"/>
        <v>34784.935808134134</v>
      </c>
      <c r="S287">
        <f t="shared" ca="1" si="119"/>
        <v>20577.043282436218</v>
      </c>
      <c r="T287">
        <f t="shared" ca="1" si="120"/>
        <v>273520.03766826971</v>
      </c>
      <c r="U287">
        <f t="shared" ca="1" si="121"/>
        <v>270755.75411363435</v>
      </c>
      <c r="V287">
        <f t="shared" ca="1" si="122"/>
        <v>2764.2835546353599</v>
      </c>
      <c r="X287" s="3">
        <f ca="1">IF(Table1[[#This Row],[gender]]="men",1,0)</f>
        <v>1</v>
      </c>
      <c r="Y287" s="3">
        <f ca="1">IF(Table1[[#This Row],[gender]]="women",1,0)</f>
        <v>0</v>
      </c>
      <c r="Z287" s="3"/>
      <c r="AA287" s="3"/>
      <c r="AB287" s="3"/>
      <c r="AC287" s="3"/>
      <c r="AD287" s="3"/>
      <c r="AE287" s="3"/>
      <c r="AF287" s="3"/>
      <c r="AG287" s="3"/>
      <c r="AH287" s="3"/>
      <c r="AJ287" s="17"/>
      <c r="AL287" s="7">
        <f ca="1">IF(Table1[[#This Row],[field of work]]="health",1,0)</f>
        <v>0</v>
      </c>
      <c r="AM287">
        <f ca="1">IF(Table1[[#This Row],[field of work]]="general work ",1,0)</f>
        <v>0</v>
      </c>
      <c r="AN287">
        <f ca="1">IF(Table1[[#This Row],[field of work]]="agriculture",1,0)</f>
        <v>0</v>
      </c>
      <c r="AO287">
        <f ca="1">IF(Table1[[#This Row],[field of work]]="teaching",1,0)</f>
        <v>0</v>
      </c>
      <c r="AP287">
        <f ca="1">IF(Table1[[#This Row],[field of work]]="IT",1,0)</f>
        <v>1</v>
      </c>
      <c r="AQ287" s="8">
        <f ca="1">IF(Table1[[#This Row],[field of work]]="construction",1,0)</f>
        <v>0</v>
      </c>
      <c r="AS287" s="7"/>
      <c r="AX287" s="8"/>
      <c r="AZ287" s="7"/>
      <c r="BA287" s="8"/>
      <c r="BB287" s="105">
        <f ca="1">Table1[[#This Row],[Cars Value ]]/Table1[[#This Row],[cars]]</f>
        <v>36377.994385833495</v>
      </c>
      <c r="BC287" s="8"/>
      <c r="BD287" s="7">
        <f ca="1">IF(Table1[Values of debts]&gt;$BE$6,1,0)</f>
        <v>1</v>
      </c>
      <c r="BE287" s="8"/>
      <c r="BF287" s="17"/>
      <c r="BG287" s="20">
        <f ca="1">Table1[[#This Row],[mortage left]]/Table1[[#This Row],[value of house]]</f>
        <v>0.94815791243044922</v>
      </c>
      <c r="BH287">
        <f t="shared" ca="1" si="114"/>
        <v>0</v>
      </c>
      <c r="BI287" s="8"/>
      <c r="BJ287" s="17"/>
      <c r="BL287" s="7">
        <f ca="1">IF(Table1[Area]="Alberta",Table1[income],0)</f>
        <v>0</v>
      </c>
      <c r="BM287">
        <f ca="1">IF(Table1[Area]="Quebec",Table1[income],0)</f>
        <v>0</v>
      </c>
      <c r="BN287">
        <f ca="1">IF(Table1[[#This Row],[Area]]="BC",Table1[[#This Row],[income]],0)</f>
        <v>0</v>
      </c>
      <c r="BO287">
        <f ca="1">IF(Table1[[#This Row],[Area]]="Northwest Ter",Table1[[#This Row],[income]],0)</f>
        <v>43313</v>
      </c>
      <c r="BP287">
        <f ca="1">IF(Table1[[#This Row],[Area]]="Newfounland",Table1[[#This Row],[income]],0)</f>
        <v>0</v>
      </c>
      <c r="BQ287">
        <f ca="1">IF(Table1[[#This Row],[Area]]="Manitoba",Table1[[#This Row],[income]],0)</f>
        <v>0</v>
      </c>
      <c r="BR287">
        <f ca="1">IF(Table1[[#This Row],[Area]]="New bruncwick",Table1[[#This Row],[income]],0)</f>
        <v>0</v>
      </c>
      <c r="BS287">
        <f ca="1">IF(Table1[[#This Row],[Area]]="Nunavut",Table1[[#This Row],[income]],0)</f>
        <v>0</v>
      </c>
      <c r="BT287">
        <f ca="1">IF(Table1[[#This Row],[Area]]="Ontario",Table1[[#This Row],[income]],0)</f>
        <v>0</v>
      </c>
      <c r="BU287">
        <f ca="1">IF(Table1[[#This Row],[Area]]="yukon",Table1[[#This Row],[income]],0)</f>
        <v>0</v>
      </c>
      <c r="BV287">
        <f ca="1">IF(Table1[[#This Row],[Area]]="Prince edward Island",Table1[[#This Row],[income]],0)</f>
        <v>0</v>
      </c>
      <c r="BW287">
        <f ca="1">IF(Table1[[#This Row],[Area]]="Saskatchewan",Table1[[#This Row],[income]],0)</f>
        <v>0</v>
      </c>
      <c r="BX287" s="8">
        <f ca="1">IF(Table1[[#This Row],[Area]]="Nova scotia",Table1[[#This Row],[income]],0)</f>
        <v>0</v>
      </c>
      <c r="BZ287" s="7">
        <f ca="1">IF(Table1[field of work]="health",Table1[income],0)</f>
        <v>0</v>
      </c>
      <c r="CA287">
        <f ca="1">IF(Table1[field of work]="agriculture",Table1[income],0)</f>
        <v>0</v>
      </c>
      <c r="CB287">
        <f ca="1">IF(Table1[[#This Row],[field of work]]="teaching",Table1[[#This Row],[income]],0)</f>
        <v>0</v>
      </c>
      <c r="CC287">
        <f ca="1">IF(Table1[[#This Row],[field of work]]="IT",Table1[[#This Row],[income]],0)</f>
        <v>43313</v>
      </c>
      <c r="CD287">
        <f ca="1">IF(Table1[[#This Row],[field of work]]="construction",Table1[[#This Row],[income]],0)</f>
        <v>0</v>
      </c>
      <c r="CE287" s="8">
        <f ca="1">IF(Table1[[#This Row],[field of work]]="general work ",Table1[[#This Row],[income]],0)</f>
        <v>0</v>
      </c>
      <c r="CH287" s="7">
        <f t="shared" ca="1" si="115"/>
        <v>1</v>
      </c>
      <c r="CI287" s="8"/>
      <c r="CK287" s="7">
        <f ca="1">IF(Table1[[#This Row],[Net worth of person ($)]]&gt;$CM$3,Table1[[#This Row],[age]],0)</f>
        <v>29</v>
      </c>
      <c r="CL287" s="8"/>
    </row>
    <row r="288" spans="2:90" x14ac:dyDescent="0.3">
      <c r="B288">
        <f t="shared" ca="1" si="101"/>
        <v>1</v>
      </c>
      <c r="C288" t="str">
        <f t="shared" ca="1" si="102"/>
        <v>men</v>
      </c>
      <c r="D288">
        <f t="shared" ca="1" si="103"/>
        <v>28</v>
      </c>
      <c r="E288">
        <f t="shared" ca="1" si="104"/>
        <v>4</v>
      </c>
      <c r="F288" t="str">
        <f t="shared" ca="1" si="105"/>
        <v>IT</v>
      </c>
      <c r="G288">
        <f t="shared" ca="1" si="106"/>
        <v>1</v>
      </c>
      <c r="H288" t="str">
        <f t="shared" ca="1" si="107"/>
        <v>highschool</v>
      </c>
      <c r="I288">
        <f t="shared" ca="1" si="108"/>
        <v>0</v>
      </c>
      <c r="J288">
        <f t="shared" ca="1" si="100"/>
        <v>2</v>
      </c>
      <c r="K288">
        <f t="shared" ca="1" si="109"/>
        <v>29061</v>
      </c>
      <c r="L288">
        <f t="shared" ca="1" si="110"/>
        <v>6</v>
      </c>
      <c r="M288" t="str">
        <f t="shared" ca="1" si="111"/>
        <v>Saskatchewan</v>
      </c>
      <c r="N288">
        <f t="shared" ca="1" si="116"/>
        <v>174366</v>
      </c>
      <c r="O288">
        <f t="shared" ca="1" si="112"/>
        <v>2439.381470860716</v>
      </c>
      <c r="P288">
        <f t="shared" ca="1" si="117"/>
        <v>7720.6313509410757</v>
      </c>
      <c r="Q288">
        <f t="shared" ca="1" si="113"/>
        <v>2432</v>
      </c>
      <c r="R288">
        <f t="shared" ca="1" si="118"/>
        <v>23414.764859680876</v>
      </c>
      <c r="S288">
        <f t="shared" ca="1" si="119"/>
        <v>12348.321101153073</v>
      </c>
      <c r="T288">
        <f t="shared" ca="1" si="120"/>
        <v>194434.95245209415</v>
      </c>
      <c r="U288">
        <f t="shared" ca="1" si="121"/>
        <v>28286.146330541593</v>
      </c>
      <c r="V288">
        <f t="shared" ca="1" si="122"/>
        <v>166148.80612155257</v>
      </c>
      <c r="X288" s="3">
        <f ca="1">IF(Table1[[#This Row],[gender]]="men",1,0)</f>
        <v>1</v>
      </c>
      <c r="Y288" s="3">
        <f ca="1">IF(Table1[[#This Row],[gender]]="women",1,0)</f>
        <v>0</v>
      </c>
      <c r="Z288" s="3"/>
      <c r="AA288" s="3"/>
      <c r="AB288" s="3"/>
      <c r="AC288" s="3"/>
      <c r="AD288" s="3"/>
      <c r="AE288" s="3"/>
      <c r="AF288" s="3"/>
      <c r="AG288" s="3"/>
      <c r="AH288" s="3"/>
      <c r="AJ288" s="17"/>
      <c r="AL288" s="7">
        <f ca="1">IF(Table1[[#This Row],[field of work]]="health",1,0)</f>
        <v>0</v>
      </c>
      <c r="AM288">
        <f ca="1">IF(Table1[[#This Row],[field of work]]="general work ",1,0)</f>
        <v>0</v>
      </c>
      <c r="AN288">
        <f ca="1">IF(Table1[[#This Row],[field of work]]="agriculture",1,0)</f>
        <v>0</v>
      </c>
      <c r="AO288">
        <f ca="1">IF(Table1[[#This Row],[field of work]]="teaching",1,0)</f>
        <v>0</v>
      </c>
      <c r="AP288">
        <f ca="1">IF(Table1[[#This Row],[field of work]]="IT",1,0)</f>
        <v>1</v>
      </c>
      <c r="AQ288" s="8">
        <f ca="1">IF(Table1[[#This Row],[field of work]]="construction",1,0)</f>
        <v>0</v>
      </c>
      <c r="AS288" s="7"/>
      <c r="AX288" s="8"/>
      <c r="AZ288" s="7"/>
      <c r="BA288" s="8"/>
      <c r="BB288" s="105">
        <f ca="1">Table1[[#This Row],[Cars Value ]]/Table1[[#This Row],[cars]]</f>
        <v>3860.3156754705378</v>
      </c>
      <c r="BC288" s="8"/>
      <c r="BD288" s="7">
        <f ca="1">IF(Table1[Values of debts]&gt;$BE$6,1,0)</f>
        <v>0</v>
      </c>
      <c r="BE288" s="8"/>
      <c r="BF288" s="17"/>
      <c r="BG288" s="20">
        <f ca="1">Table1[[#This Row],[mortage left]]/Table1[[#This Row],[value of house]]</f>
        <v>1.3990006485557482E-2</v>
      </c>
      <c r="BH288">
        <f t="shared" ca="1" si="114"/>
        <v>1</v>
      </c>
      <c r="BI288" s="8"/>
      <c r="BJ288" s="17"/>
      <c r="BL288" s="7">
        <f ca="1">IF(Table1[Area]="Alberta",Table1[income],0)</f>
        <v>0</v>
      </c>
      <c r="BM288">
        <f ca="1">IF(Table1[Area]="Quebec",Table1[income],0)</f>
        <v>0</v>
      </c>
      <c r="BN288">
        <f ca="1">IF(Table1[[#This Row],[Area]]="BC",Table1[[#This Row],[income]],0)</f>
        <v>0</v>
      </c>
      <c r="BO288">
        <f ca="1">IF(Table1[[#This Row],[Area]]="Northwest Ter",Table1[[#This Row],[income]],0)</f>
        <v>0</v>
      </c>
      <c r="BP288">
        <f ca="1">IF(Table1[[#This Row],[Area]]="Newfounland",Table1[[#This Row],[income]],0)</f>
        <v>0</v>
      </c>
      <c r="BQ288">
        <f ca="1">IF(Table1[[#This Row],[Area]]="Manitoba",Table1[[#This Row],[income]],0)</f>
        <v>0</v>
      </c>
      <c r="BR288">
        <f ca="1">IF(Table1[[#This Row],[Area]]="New bruncwick",Table1[[#This Row],[income]],0)</f>
        <v>0</v>
      </c>
      <c r="BS288">
        <f ca="1">IF(Table1[[#This Row],[Area]]="Nunavut",Table1[[#This Row],[income]],0)</f>
        <v>0</v>
      </c>
      <c r="BT288">
        <f ca="1">IF(Table1[[#This Row],[Area]]="Ontario",Table1[[#This Row],[income]],0)</f>
        <v>0</v>
      </c>
      <c r="BU288">
        <f ca="1">IF(Table1[[#This Row],[Area]]="yukon",Table1[[#This Row],[income]],0)</f>
        <v>0</v>
      </c>
      <c r="BV288">
        <f ca="1">IF(Table1[[#This Row],[Area]]="Prince edward Island",Table1[[#This Row],[income]],0)</f>
        <v>0</v>
      </c>
      <c r="BW288">
        <f ca="1">IF(Table1[[#This Row],[Area]]="Saskatchewan",Table1[[#This Row],[income]],0)</f>
        <v>29061</v>
      </c>
      <c r="BX288" s="8">
        <f ca="1">IF(Table1[[#This Row],[Area]]="Nova scotia",Table1[[#This Row],[income]],0)</f>
        <v>0</v>
      </c>
      <c r="BZ288" s="7">
        <f ca="1">IF(Table1[field of work]="health",Table1[income],0)</f>
        <v>0</v>
      </c>
      <c r="CA288">
        <f ca="1">IF(Table1[field of work]="agriculture",Table1[income],0)</f>
        <v>0</v>
      </c>
      <c r="CB288">
        <f ca="1">IF(Table1[[#This Row],[field of work]]="teaching",Table1[[#This Row],[income]],0)</f>
        <v>0</v>
      </c>
      <c r="CC288">
        <f ca="1">IF(Table1[[#This Row],[field of work]]="IT",Table1[[#This Row],[income]],0)</f>
        <v>29061</v>
      </c>
      <c r="CD288">
        <f ca="1">IF(Table1[[#This Row],[field of work]]="construction",Table1[[#This Row],[income]],0)</f>
        <v>0</v>
      </c>
      <c r="CE288" s="8">
        <f ca="1">IF(Table1[[#This Row],[field of work]]="general work ",Table1[[#This Row],[income]],0)</f>
        <v>0</v>
      </c>
      <c r="CH288" s="7">
        <f t="shared" ca="1" si="115"/>
        <v>0</v>
      </c>
      <c r="CI288" s="8"/>
      <c r="CK288" s="7">
        <f ca="1">IF(Table1[[#This Row],[Net worth of person ($)]]&gt;$CM$3,Table1[[#This Row],[age]],0)</f>
        <v>28</v>
      </c>
      <c r="CL288" s="8"/>
    </row>
    <row r="289" spans="2:90" x14ac:dyDescent="0.3">
      <c r="B289">
        <f t="shared" ca="1" si="101"/>
        <v>1</v>
      </c>
      <c r="C289" t="str">
        <f t="shared" ca="1" si="102"/>
        <v>men</v>
      </c>
      <c r="D289">
        <f t="shared" ca="1" si="103"/>
        <v>35</v>
      </c>
      <c r="E289">
        <f t="shared" ca="1" si="104"/>
        <v>5</v>
      </c>
      <c r="F289" t="str">
        <f t="shared" ca="1" si="105"/>
        <v xml:space="preserve">general work </v>
      </c>
      <c r="G289">
        <f t="shared" ca="1" si="106"/>
        <v>3</v>
      </c>
      <c r="H289" t="str">
        <f t="shared" ca="1" si="107"/>
        <v>University</v>
      </c>
      <c r="I289">
        <f t="shared" ca="1" si="108"/>
        <v>3</v>
      </c>
      <c r="J289">
        <f t="shared" ca="1" si="100"/>
        <v>1</v>
      </c>
      <c r="K289">
        <f t="shared" ca="1" si="109"/>
        <v>64472</v>
      </c>
      <c r="L289">
        <f t="shared" ca="1" si="110"/>
        <v>1</v>
      </c>
      <c r="M289" t="str">
        <f t="shared" ca="1" si="111"/>
        <v>yukon</v>
      </c>
      <c r="N289">
        <f t="shared" ca="1" si="116"/>
        <v>193416</v>
      </c>
      <c r="O289">
        <f t="shared" ca="1" si="112"/>
        <v>158692.74432908781</v>
      </c>
      <c r="P289">
        <f t="shared" ca="1" si="117"/>
        <v>2354.8968144487053</v>
      </c>
      <c r="Q289">
        <f t="shared" ca="1" si="113"/>
        <v>31</v>
      </c>
      <c r="R289">
        <f t="shared" ca="1" si="118"/>
        <v>53511.521986885178</v>
      </c>
      <c r="S289">
        <f t="shared" ca="1" si="119"/>
        <v>66830.976004571508</v>
      </c>
      <c r="T289">
        <f t="shared" ca="1" si="120"/>
        <v>262601.87281902018</v>
      </c>
      <c r="U289">
        <f t="shared" ca="1" si="121"/>
        <v>212235.26631597299</v>
      </c>
      <c r="V289">
        <f t="shared" ca="1" si="122"/>
        <v>50366.606503047195</v>
      </c>
      <c r="X289" s="3">
        <f ca="1">IF(Table1[[#This Row],[gender]]="men",1,0)</f>
        <v>1</v>
      </c>
      <c r="Y289" s="3">
        <f ca="1">IF(Table1[[#This Row],[gender]]="women",1,0)</f>
        <v>0</v>
      </c>
      <c r="Z289" s="3"/>
      <c r="AA289" s="3"/>
      <c r="AB289" s="3"/>
      <c r="AC289" s="3"/>
      <c r="AD289" s="3"/>
      <c r="AE289" s="3"/>
      <c r="AF289" s="3"/>
      <c r="AG289" s="3"/>
      <c r="AH289" s="3"/>
      <c r="AJ289" s="17"/>
      <c r="AL289" s="7">
        <f ca="1">IF(Table1[[#This Row],[field of work]]="health",1,0)</f>
        <v>0</v>
      </c>
      <c r="AM289">
        <f ca="1">IF(Table1[[#This Row],[field of work]]="general work ",1,0)</f>
        <v>1</v>
      </c>
      <c r="AN289">
        <f ca="1">IF(Table1[[#This Row],[field of work]]="agriculture",1,0)</f>
        <v>0</v>
      </c>
      <c r="AO289">
        <f ca="1">IF(Table1[[#This Row],[field of work]]="teaching",1,0)</f>
        <v>0</v>
      </c>
      <c r="AP289">
        <f ca="1">IF(Table1[[#This Row],[field of work]]="IT",1,0)</f>
        <v>0</v>
      </c>
      <c r="AQ289" s="8">
        <f ca="1">IF(Table1[[#This Row],[field of work]]="construction",1,0)</f>
        <v>0</v>
      </c>
      <c r="AS289" s="7"/>
      <c r="AX289" s="8"/>
      <c r="AZ289" s="7"/>
      <c r="BA289" s="8"/>
      <c r="BB289" s="105">
        <f ca="1">Table1[[#This Row],[Cars Value ]]/Table1[[#This Row],[cars]]</f>
        <v>2354.8968144487053</v>
      </c>
      <c r="BC289" s="8"/>
      <c r="BD289" s="7">
        <f ca="1">IF(Table1[Values of debts]&gt;$BE$6,1,0)</f>
        <v>1</v>
      </c>
      <c r="BE289" s="8"/>
      <c r="BF289" s="17"/>
      <c r="BG289" s="20">
        <f ca="1">Table1[[#This Row],[mortage left]]/Table1[[#This Row],[value of house]]</f>
        <v>0.82047371638896371</v>
      </c>
      <c r="BH289">
        <f t="shared" ca="1" si="114"/>
        <v>0</v>
      </c>
      <c r="BI289" s="8"/>
      <c r="BJ289" s="17"/>
      <c r="BL289" s="7">
        <f ca="1">IF(Table1[Area]="Alberta",Table1[income],0)</f>
        <v>0</v>
      </c>
      <c r="BM289">
        <f ca="1">IF(Table1[Area]="Quebec",Table1[income],0)</f>
        <v>0</v>
      </c>
      <c r="BN289">
        <f ca="1">IF(Table1[[#This Row],[Area]]="BC",Table1[[#This Row],[income]],0)</f>
        <v>0</v>
      </c>
      <c r="BO289">
        <f ca="1">IF(Table1[[#This Row],[Area]]="Northwest Ter",Table1[[#This Row],[income]],0)</f>
        <v>0</v>
      </c>
      <c r="BP289">
        <f ca="1">IF(Table1[[#This Row],[Area]]="Newfounland",Table1[[#This Row],[income]],0)</f>
        <v>0</v>
      </c>
      <c r="BQ289">
        <f ca="1">IF(Table1[[#This Row],[Area]]="Manitoba",Table1[[#This Row],[income]],0)</f>
        <v>0</v>
      </c>
      <c r="BR289">
        <f ca="1">IF(Table1[[#This Row],[Area]]="New bruncwick",Table1[[#This Row],[income]],0)</f>
        <v>0</v>
      </c>
      <c r="BS289">
        <f ca="1">IF(Table1[[#This Row],[Area]]="Nunavut",Table1[[#This Row],[income]],0)</f>
        <v>0</v>
      </c>
      <c r="BT289">
        <f ca="1">IF(Table1[[#This Row],[Area]]="Ontario",Table1[[#This Row],[income]],0)</f>
        <v>0</v>
      </c>
      <c r="BU289">
        <f ca="1">IF(Table1[[#This Row],[Area]]="yukon",Table1[[#This Row],[income]],0)</f>
        <v>64472</v>
      </c>
      <c r="BV289">
        <f ca="1">IF(Table1[[#This Row],[Area]]="Prince edward Island",Table1[[#This Row],[income]],0)</f>
        <v>0</v>
      </c>
      <c r="BW289">
        <f ca="1">IF(Table1[[#This Row],[Area]]="Saskatchewan",Table1[[#This Row],[income]],0)</f>
        <v>0</v>
      </c>
      <c r="BX289" s="8">
        <f ca="1">IF(Table1[[#This Row],[Area]]="Nova scotia",Table1[[#This Row],[income]],0)</f>
        <v>0</v>
      </c>
      <c r="BZ289" s="7">
        <f ca="1">IF(Table1[field of work]="health",Table1[income],0)</f>
        <v>0</v>
      </c>
      <c r="CA289">
        <f ca="1">IF(Table1[field of work]="agriculture",Table1[income],0)</f>
        <v>0</v>
      </c>
      <c r="CB289">
        <f ca="1">IF(Table1[[#This Row],[field of work]]="teaching",Table1[[#This Row],[income]],0)</f>
        <v>0</v>
      </c>
      <c r="CC289">
        <f ca="1">IF(Table1[[#This Row],[field of work]]="IT",Table1[[#This Row],[income]],0)</f>
        <v>0</v>
      </c>
      <c r="CD289">
        <f ca="1">IF(Table1[[#This Row],[field of work]]="construction",Table1[[#This Row],[income]],0)</f>
        <v>0</v>
      </c>
      <c r="CE289" s="8">
        <f ca="1">IF(Table1[[#This Row],[field of work]]="general work ",Table1[[#This Row],[income]],0)</f>
        <v>64472</v>
      </c>
      <c r="CH289" s="7">
        <f t="shared" ca="1" si="115"/>
        <v>1</v>
      </c>
      <c r="CI289" s="8"/>
      <c r="CK289" s="7">
        <f ca="1">IF(Table1[[#This Row],[Net worth of person ($)]]&gt;$CM$3,Table1[[#This Row],[age]],0)</f>
        <v>35</v>
      </c>
      <c r="CL289" s="8"/>
    </row>
    <row r="290" spans="2:90" x14ac:dyDescent="0.3">
      <c r="B290">
        <f t="shared" ca="1" si="101"/>
        <v>2</v>
      </c>
      <c r="C290" t="str">
        <f t="shared" ca="1" si="102"/>
        <v>women</v>
      </c>
      <c r="D290">
        <f t="shared" ca="1" si="103"/>
        <v>35</v>
      </c>
      <c r="E290">
        <f t="shared" ca="1" si="104"/>
        <v>5</v>
      </c>
      <c r="F290" t="str">
        <f t="shared" ca="1" si="105"/>
        <v xml:space="preserve">general work </v>
      </c>
      <c r="G290">
        <f t="shared" ca="1" si="106"/>
        <v>6</v>
      </c>
      <c r="H290" t="str">
        <f t="shared" ca="1" si="107"/>
        <v>Other</v>
      </c>
      <c r="I290">
        <f t="shared" ca="1" si="108"/>
        <v>4</v>
      </c>
      <c r="J290">
        <f t="shared" ca="1" si="100"/>
        <v>1</v>
      </c>
      <c r="K290">
        <f t="shared" ca="1" si="109"/>
        <v>26114</v>
      </c>
      <c r="L290">
        <f t="shared" ca="1" si="110"/>
        <v>8</v>
      </c>
      <c r="M290" t="str">
        <f t="shared" ca="1" si="111"/>
        <v>Manitoba</v>
      </c>
      <c r="N290">
        <f t="shared" ca="1" si="116"/>
        <v>104456</v>
      </c>
      <c r="O290">
        <f t="shared" ca="1" si="112"/>
        <v>48727.262423925218</v>
      </c>
      <c r="P290">
        <f t="shared" ca="1" si="117"/>
        <v>5408.6845282390977</v>
      </c>
      <c r="Q290">
        <f t="shared" ca="1" si="113"/>
        <v>2658</v>
      </c>
      <c r="R290">
        <f t="shared" ca="1" si="118"/>
        <v>25837.272934167988</v>
      </c>
      <c r="S290">
        <f t="shared" ca="1" si="119"/>
        <v>14155.002686287156</v>
      </c>
      <c r="T290">
        <f t="shared" ca="1" si="120"/>
        <v>124019.68721452626</v>
      </c>
      <c r="U290">
        <f t="shared" ca="1" si="121"/>
        <v>77222.535358093213</v>
      </c>
      <c r="V290">
        <f t="shared" ca="1" si="122"/>
        <v>46797.151856433047</v>
      </c>
      <c r="X290" s="3">
        <f ca="1">IF(Table1[[#This Row],[gender]]="men",1,0)</f>
        <v>0</v>
      </c>
      <c r="Y290" s="3">
        <f ca="1">IF(Table1[[#This Row],[gender]]="women",1,0)</f>
        <v>1</v>
      </c>
      <c r="Z290" s="3"/>
      <c r="AA290" s="3"/>
      <c r="AB290" s="3"/>
      <c r="AC290" s="3"/>
      <c r="AD290" s="3"/>
      <c r="AE290" s="3"/>
      <c r="AF290" s="3"/>
      <c r="AG290" s="3"/>
      <c r="AH290" s="3"/>
      <c r="AJ290" s="17"/>
      <c r="AL290" s="7">
        <f ca="1">IF(Table1[[#This Row],[field of work]]="health",1,0)</f>
        <v>0</v>
      </c>
      <c r="AM290">
        <f ca="1">IF(Table1[[#This Row],[field of work]]="general work ",1,0)</f>
        <v>1</v>
      </c>
      <c r="AN290">
        <f ca="1">IF(Table1[[#This Row],[field of work]]="agriculture",1,0)</f>
        <v>0</v>
      </c>
      <c r="AO290">
        <f ca="1">IF(Table1[[#This Row],[field of work]]="teaching",1,0)</f>
        <v>0</v>
      </c>
      <c r="AP290">
        <f ca="1">IF(Table1[[#This Row],[field of work]]="IT",1,0)</f>
        <v>0</v>
      </c>
      <c r="AQ290" s="8">
        <f ca="1">IF(Table1[[#This Row],[field of work]]="construction",1,0)</f>
        <v>0</v>
      </c>
      <c r="AS290" s="7"/>
      <c r="AX290" s="8"/>
      <c r="AZ290" s="7"/>
      <c r="BA290" s="8"/>
      <c r="BB290" s="105">
        <f ca="1">Table1[[#This Row],[Cars Value ]]/Table1[[#This Row],[cars]]</f>
        <v>5408.6845282390977</v>
      </c>
      <c r="BC290" s="8"/>
      <c r="BD290" s="7">
        <f ca="1">IF(Table1[Values of debts]&gt;$BE$6,1,0)</f>
        <v>0</v>
      </c>
      <c r="BE290" s="8"/>
      <c r="BF290" s="17"/>
      <c r="BG290" s="20">
        <f ca="1">Table1[[#This Row],[mortage left]]/Table1[[#This Row],[value of house]]</f>
        <v>0.46648600773459847</v>
      </c>
      <c r="BH290">
        <f t="shared" ca="1" si="114"/>
        <v>1</v>
      </c>
      <c r="BI290" s="8"/>
      <c r="BJ290" s="17"/>
      <c r="BL290" s="7">
        <f ca="1">IF(Table1[Area]="Alberta",Table1[income],0)</f>
        <v>0</v>
      </c>
      <c r="BM290">
        <f ca="1">IF(Table1[Area]="Quebec",Table1[income],0)</f>
        <v>0</v>
      </c>
      <c r="BN290">
        <f ca="1">IF(Table1[[#This Row],[Area]]="BC",Table1[[#This Row],[income]],0)</f>
        <v>0</v>
      </c>
      <c r="BO290">
        <f ca="1">IF(Table1[[#This Row],[Area]]="Northwest Ter",Table1[[#This Row],[income]],0)</f>
        <v>0</v>
      </c>
      <c r="BP290">
        <f ca="1">IF(Table1[[#This Row],[Area]]="Newfounland",Table1[[#This Row],[income]],0)</f>
        <v>0</v>
      </c>
      <c r="BQ290">
        <f ca="1">IF(Table1[[#This Row],[Area]]="Manitoba",Table1[[#This Row],[income]],0)</f>
        <v>26114</v>
      </c>
      <c r="BR290">
        <f ca="1">IF(Table1[[#This Row],[Area]]="New bruncwick",Table1[[#This Row],[income]],0)</f>
        <v>0</v>
      </c>
      <c r="BS290">
        <f ca="1">IF(Table1[[#This Row],[Area]]="Nunavut",Table1[[#This Row],[income]],0)</f>
        <v>0</v>
      </c>
      <c r="BT290">
        <f ca="1">IF(Table1[[#This Row],[Area]]="Ontario",Table1[[#This Row],[income]],0)</f>
        <v>0</v>
      </c>
      <c r="BU290">
        <f ca="1">IF(Table1[[#This Row],[Area]]="yukon",Table1[[#This Row],[income]],0)</f>
        <v>0</v>
      </c>
      <c r="BV290">
        <f ca="1">IF(Table1[[#This Row],[Area]]="Prince edward Island",Table1[[#This Row],[income]],0)</f>
        <v>0</v>
      </c>
      <c r="BW290">
        <f ca="1">IF(Table1[[#This Row],[Area]]="Saskatchewan",Table1[[#This Row],[income]],0)</f>
        <v>0</v>
      </c>
      <c r="BX290" s="8">
        <f ca="1">IF(Table1[[#This Row],[Area]]="Nova scotia",Table1[[#This Row],[income]],0)</f>
        <v>0</v>
      </c>
      <c r="BZ290" s="7">
        <f ca="1">IF(Table1[field of work]="health",Table1[income],0)</f>
        <v>0</v>
      </c>
      <c r="CA290">
        <f ca="1">IF(Table1[field of work]="agriculture",Table1[income],0)</f>
        <v>0</v>
      </c>
      <c r="CB290">
        <f ca="1">IF(Table1[[#This Row],[field of work]]="teaching",Table1[[#This Row],[income]],0)</f>
        <v>0</v>
      </c>
      <c r="CC290">
        <f ca="1">IF(Table1[[#This Row],[field of work]]="IT",Table1[[#This Row],[income]],0)</f>
        <v>0</v>
      </c>
      <c r="CD290">
        <f ca="1">IF(Table1[[#This Row],[field of work]]="construction",Table1[[#This Row],[income]],0)</f>
        <v>0</v>
      </c>
      <c r="CE290" s="8">
        <f ca="1">IF(Table1[[#This Row],[field of work]]="general work ",Table1[[#This Row],[income]],0)</f>
        <v>26114</v>
      </c>
      <c r="CH290" s="7">
        <f t="shared" ca="1" si="115"/>
        <v>1</v>
      </c>
      <c r="CI290" s="8"/>
      <c r="CK290" s="7">
        <f ca="1">IF(Table1[[#This Row],[Net worth of person ($)]]&gt;$CM$3,Table1[[#This Row],[age]],0)</f>
        <v>35</v>
      </c>
      <c r="CL290" s="8"/>
    </row>
    <row r="291" spans="2:90" x14ac:dyDescent="0.3">
      <c r="B291">
        <f t="shared" ca="1" si="101"/>
        <v>1</v>
      </c>
      <c r="C291" t="str">
        <f t="shared" ca="1" si="102"/>
        <v>men</v>
      </c>
      <c r="D291">
        <f t="shared" ca="1" si="103"/>
        <v>25</v>
      </c>
      <c r="E291">
        <f t="shared" ca="1" si="104"/>
        <v>2</v>
      </c>
      <c r="F291" t="str">
        <f t="shared" ca="1" si="105"/>
        <v>construction</v>
      </c>
      <c r="G291">
        <f t="shared" ca="1" si="106"/>
        <v>1</v>
      </c>
      <c r="H291" t="str">
        <f t="shared" ca="1" si="107"/>
        <v>highschool</v>
      </c>
      <c r="I291">
        <f t="shared" ca="1" si="108"/>
        <v>2</v>
      </c>
      <c r="J291">
        <f t="shared" ca="1" si="100"/>
        <v>2</v>
      </c>
      <c r="K291">
        <f t="shared" ca="1" si="109"/>
        <v>66291</v>
      </c>
      <c r="L291">
        <f t="shared" ca="1" si="110"/>
        <v>14</v>
      </c>
      <c r="M291" t="str">
        <f t="shared" ca="1" si="111"/>
        <v>Prince edward island</v>
      </c>
      <c r="N291">
        <f t="shared" ca="1" si="116"/>
        <v>397746</v>
      </c>
      <c r="O291">
        <f t="shared" ca="1" si="112"/>
        <v>194082.91533795607</v>
      </c>
      <c r="P291">
        <f t="shared" ca="1" si="117"/>
        <v>69560.672364148544</v>
      </c>
      <c r="Q291">
        <f t="shared" ca="1" si="113"/>
        <v>16823</v>
      </c>
      <c r="R291">
        <f t="shared" ca="1" si="118"/>
        <v>121862.17943101309</v>
      </c>
      <c r="S291">
        <f t="shared" ca="1" si="119"/>
        <v>19562.252869677919</v>
      </c>
      <c r="T291">
        <f t="shared" ca="1" si="120"/>
        <v>486868.92523382645</v>
      </c>
      <c r="U291">
        <f t="shared" ca="1" si="121"/>
        <v>332768.09476896917</v>
      </c>
      <c r="V291">
        <f t="shared" ca="1" si="122"/>
        <v>154100.83046485728</v>
      </c>
      <c r="X291" s="3">
        <f ca="1">IF(Table1[[#This Row],[gender]]="men",1,0)</f>
        <v>1</v>
      </c>
      <c r="Y291" s="3">
        <f ca="1">IF(Table1[[#This Row],[gender]]="women",1,0)</f>
        <v>0</v>
      </c>
      <c r="Z291" s="3"/>
      <c r="AA291" s="3"/>
      <c r="AB291" s="3"/>
      <c r="AC291" s="3"/>
      <c r="AD291" s="3"/>
      <c r="AE291" s="3"/>
      <c r="AF291" s="3"/>
      <c r="AG291" s="3"/>
      <c r="AH291" s="3"/>
      <c r="AJ291" s="17"/>
      <c r="AL291" s="7">
        <f ca="1">IF(Table1[[#This Row],[field of work]]="health",1,0)</f>
        <v>0</v>
      </c>
      <c r="AM291">
        <f ca="1">IF(Table1[[#This Row],[field of work]]="general work ",1,0)</f>
        <v>0</v>
      </c>
      <c r="AN291">
        <f ca="1">IF(Table1[[#This Row],[field of work]]="agriculture",1,0)</f>
        <v>0</v>
      </c>
      <c r="AO291">
        <f ca="1">IF(Table1[[#This Row],[field of work]]="teaching",1,0)</f>
        <v>0</v>
      </c>
      <c r="AP291">
        <f ca="1">IF(Table1[[#This Row],[field of work]]="IT",1,0)</f>
        <v>0</v>
      </c>
      <c r="AQ291" s="8">
        <f ca="1">IF(Table1[[#This Row],[field of work]]="construction",1,0)</f>
        <v>1</v>
      </c>
      <c r="AS291" s="7"/>
      <c r="AX291" s="8"/>
      <c r="AZ291" s="7"/>
      <c r="BA291" s="8"/>
      <c r="BB291" s="105">
        <f ca="1">Table1[[#This Row],[Cars Value ]]/Table1[[#This Row],[cars]]</f>
        <v>34780.336182074272</v>
      </c>
      <c r="BC291" s="8"/>
      <c r="BD291" s="7">
        <f ca="1">IF(Table1[Values of debts]&gt;$BE$6,1,0)</f>
        <v>1</v>
      </c>
      <c r="BE291" s="8"/>
      <c r="BF291" s="17"/>
      <c r="BG291" s="20">
        <f ca="1">Table1[[#This Row],[mortage left]]/Table1[[#This Row],[value of house]]</f>
        <v>0.4879569256207632</v>
      </c>
      <c r="BH291">
        <f t="shared" ca="1" si="114"/>
        <v>1</v>
      </c>
      <c r="BI291" s="8"/>
      <c r="BJ291" s="17"/>
      <c r="BL291" s="7">
        <f ca="1">IF(Table1[Area]="Alberta",Table1[income],0)</f>
        <v>0</v>
      </c>
      <c r="BM291">
        <f ca="1">IF(Table1[Area]="Quebec",Table1[income],0)</f>
        <v>0</v>
      </c>
      <c r="BN291">
        <f ca="1">IF(Table1[[#This Row],[Area]]="BC",Table1[[#This Row],[income]],0)</f>
        <v>0</v>
      </c>
      <c r="BO291">
        <f ca="1">IF(Table1[[#This Row],[Area]]="Northwest Ter",Table1[[#This Row],[income]],0)</f>
        <v>0</v>
      </c>
      <c r="BP291">
        <f ca="1">IF(Table1[[#This Row],[Area]]="Newfounland",Table1[[#This Row],[income]],0)</f>
        <v>0</v>
      </c>
      <c r="BQ291">
        <f ca="1">IF(Table1[[#This Row],[Area]]="Manitoba",Table1[[#This Row],[income]],0)</f>
        <v>0</v>
      </c>
      <c r="BR291">
        <f ca="1">IF(Table1[[#This Row],[Area]]="New bruncwick",Table1[[#This Row],[income]],0)</f>
        <v>0</v>
      </c>
      <c r="BS291">
        <f ca="1">IF(Table1[[#This Row],[Area]]="Nunavut",Table1[[#This Row],[income]],0)</f>
        <v>0</v>
      </c>
      <c r="BT291">
        <f ca="1">IF(Table1[[#This Row],[Area]]="Ontario",Table1[[#This Row],[income]],0)</f>
        <v>0</v>
      </c>
      <c r="BU291">
        <f ca="1">IF(Table1[[#This Row],[Area]]="yukon",Table1[[#This Row],[income]],0)</f>
        <v>0</v>
      </c>
      <c r="BV291">
        <f ca="1">IF(Table1[[#This Row],[Area]]="Prince edward Island",Table1[[#This Row],[income]],0)</f>
        <v>66291</v>
      </c>
      <c r="BW291">
        <f ca="1">IF(Table1[[#This Row],[Area]]="Saskatchewan",Table1[[#This Row],[income]],0)</f>
        <v>0</v>
      </c>
      <c r="BX291" s="8">
        <f ca="1">IF(Table1[[#This Row],[Area]]="Nova scotia",Table1[[#This Row],[income]],0)</f>
        <v>0</v>
      </c>
      <c r="BZ291" s="7">
        <f ca="1">IF(Table1[field of work]="health",Table1[income],0)</f>
        <v>0</v>
      </c>
      <c r="CA291">
        <f ca="1">IF(Table1[field of work]="agriculture",Table1[income],0)</f>
        <v>0</v>
      </c>
      <c r="CB291">
        <f ca="1">IF(Table1[[#This Row],[field of work]]="teaching",Table1[[#This Row],[income]],0)</f>
        <v>0</v>
      </c>
      <c r="CC291">
        <f ca="1">IF(Table1[[#This Row],[field of work]]="IT",Table1[[#This Row],[income]],0)</f>
        <v>0</v>
      </c>
      <c r="CD291">
        <f ca="1">IF(Table1[[#This Row],[field of work]]="construction",Table1[[#This Row],[income]],0)</f>
        <v>66291</v>
      </c>
      <c r="CE291" s="8">
        <f ca="1">IF(Table1[[#This Row],[field of work]]="general work ",Table1[[#This Row],[income]],0)</f>
        <v>0</v>
      </c>
      <c r="CH291" s="7">
        <f t="shared" ca="1" si="115"/>
        <v>1</v>
      </c>
      <c r="CI291" s="8"/>
      <c r="CK291" s="7">
        <f ca="1">IF(Table1[[#This Row],[Net worth of person ($)]]&gt;$CM$3,Table1[[#This Row],[age]],0)</f>
        <v>25</v>
      </c>
      <c r="CL291" s="8"/>
    </row>
    <row r="292" spans="2:90" x14ac:dyDescent="0.3">
      <c r="B292">
        <f t="shared" ca="1" si="101"/>
        <v>1</v>
      </c>
      <c r="C292" t="str">
        <f t="shared" ca="1" si="102"/>
        <v>men</v>
      </c>
      <c r="D292">
        <f t="shared" ca="1" si="103"/>
        <v>30</v>
      </c>
      <c r="E292">
        <f t="shared" ca="1" si="104"/>
        <v>3</v>
      </c>
      <c r="F292" t="str">
        <f t="shared" ca="1" si="105"/>
        <v>teaching</v>
      </c>
      <c r="G292">
        <f t="shared" ca="1" si="106"/>
        <v>5</v>
      </c>
      <c r="H292" t="str">
        <f t="shared" ca="1" si="107"/>
        <v>Other</v>
      </c>
      <c r="I292">
        <f t="shared" ca="1" si="108"/>
        <v>3</v>
      </c>
      <c r="J292">
        <f t="shared" ca="1" si="100"/>
        <v>1</v>
      </c>
      <c r="K292">
        <f t="shared" ca="1" si="109"/>
        <v>41868</v>
      </c>
      <c r="L292">
        <f t="shared" ca="1" si="110"/>
        <v>8</v>
      </c>
      <c r="M292" t="str">
        <f t="shared" ca="1" si="111"/>
        <v>Manitoba</v>
      </c>
      <c r="N292">
        <f t="shared" ca="1" si="116"/>
        <v>209340</v>
      </c>
      <c r="O292">
        <f t="shared" ca="1" si="112"/>
        <v>119341.43058997446</v>
      </c>
      <c r="P292">
        <f t="shared" ca="1" si="117"/>
        <v>12219.755055928712</v>
      </c>
      <c r="Q292">
        <f t="shared" ca="1" si="113"/>
        <v>10316</v>
      </c>
      <c r="R292">
        <f t="shared" ca="1" si="118"/>
        <v>79194.11476720027</v>
      </c>
      <c r="S292">
        <f t="shared" ca="1" si="119"/>
        <v>4089.7359984695613</v>
      </c>
      <c r="T292">
        <f t="shared" ca="1" si="120"/>
        <v>225649.49105439827</v>
      </c>
      <c r="U292">
        <f t="shared" ca="1" si="121"/>
        <v>208851.54535717473</v>
      </c>
      <c r="V292">
        <f t="shared" ca="1" si="122"/>
        <v>16797.945697223535</v>
      </c>
      <c r="X292" s="3">
        <f ca="1">IF(Table1[[#This Row],[gender]]="men",1,0)</f>
        <v>1</v>
      </c>
      <c r="Y292" s="3">
        <f ca="1">IF(Table1[[#This Row],[gender]]="women",1,0)</f>
        <v>0</v>
      </c>
      <c r="Z292" s="3"/>
      <c r="AA292" s="3"/>
      <c r="AB292" s="3"/>
      <c r="AC292" s="3"/>
      <c r="AD292" s="3"/>
      <c r="AE292" s="3"/>
      <c r="AF292" s="3"/>
      <c r="AG292" s="3"/>
      <c r="AH292" s="3"/>
      <c r="AJ292" s="17"/>
      <c r="AL292" s="7">
        <f ca="1">IF(Table1[[#This Row],[field of work]]="health",1,0)</f>
        <v>0</v>
      </c>
      <c r="AM292">
        <f ca="1">IF(Table1[[#This Row],[field of work]]="general work ",1,0)</f>
        <v>0</v>
      </c>
      <c r="AN292">
        <f ca="1">IF(Table1[[#This Row],[field of work]]="agriculture",1,0)</f>
        <v>0</v>
      </c>
      <c r="AO292">
        <f ca="1">IF(Table1[[#This Row],[field of work]]="teaching",1,0)</f>
        <v>1</v>
      </c>
      <c r="AP292">
        <f ca="1">IF(Table1[[#This Row],[field of work]]="IT",1,0)</f>
        <v>0</v>
      </c>
      <c r="AQ292" s="8">
        <f ca="1">IF(Table1[[#This Row],[field of work]]="construction",1,0)</f>
        <v>0</v>
      </c>
      <c r="AS292" s="7"/>
      <c r="AX292" s="8"/>
      <c r="AZ292" s="7"/>
      <c r="BA292" s="8"/>
      <c r="BB292" s="105">
        <f ca="1">Table1[[#This Row],[Cars Value ]]/Table1[[#This Row],[cars]]</f>
        <v>12219.755055928712</v>
      </c>
      <c r="BC292" s="8"/>
      <c r="BD292" s="7">
        <f ca="1">IF(Table1[Values of debts]&gt;$BE$6,1,0)</f>
        <v>1</v>
      </c>
      <c r="BE292" s="8"/>
      <c r="BF292" s="17"/>
      <c r="BG292" s="20">
        <f ca="1">Table1[[#This Row],[mortage left]]/Table1[[#This Row],[value of house]]</f>
        <v>0.57008421988141045</v>
      </c>
      <c r="BH292">
        <f t="shared" ca="1" si="114"/>
        <v>0</v>
      </c>
      <c r="BI292" s="8"/>
      <c r="BJ292" s="17"/>
      <c r="BL292" s="7">
        <f ca="1">IF(Table1[Area]="Alberta",Table1[income],0)</f>
        <v>0</v>
      </c>
      <c r="BM292">
        <f ca="1">IF(Table1[Area]="Quebec",Table1[income],0)</f>
        <v>0</v>
      </c>
      <c r="BN292">
        <f ca="1">IF(Table1[[#This Row],[Area]]="BC",Table1[[#This Row],[income]],0)</f>
        <v>0</v>
      </c>
      <c r="BO292">
        <f ca="1">IF(Table1[[#This Row],[Area]]="Northwest Ter",Table1[[#This Row],[income]],0)</f>
        <v>0</v>
      </c>
      <c r="BP292">
        <f ca="1">IF(Table1[[#This Row],[Area]]="Newfounland",Table1[[#This Row],[income]],0)</f>
        <v>0</v>
      </c>
      <c r="BQ292">
        <f ca="1">IF(Table1[[#This Row],[Area]]="Manitoba",Table1[[#This Row],[income]],0)</f>
        <v>41868</v>
      </c>
      <c r="BR292">
        <f ca="1">IF(Table1[[#This Row],[Area]]="New bruncwick",Table1[[#This Row],[income]],0)</f>
        <v>0</v>
      </c>
      <c r="BS292">
        <f ca="1">IF(Table1[[#This Row],[Area]]="Nunavut",Table1[[#This Row],[income]],0)</f>
        <v>0</v>
      </c>
      <c r="BT292">
        <f ca="1">IF(Table1[[#This Row],[Area]]="Ontario",Table1[[#This Row],[income]],0)</f>
        <v>0</v>
      </c>
      <c r="BU292">
        <f ca="1">IF(Table1[[#This Row],[Area]]="yukon",Table1[[#This Row],[income]],0)</f>
        <v>0</v>
      </c>
      <c r="BV292">
        <f ca="1">IF(Table1[[#This Row],[Area]]="Prince edward Island",Table1[[#This Row],[income]],0)</f>
        <v>0</v>
      </c>
      <c r="BW292">
        <f ca="1">IF(Table1[[#This Row],[Area]]="Saskatchewan",Table1[[#This Row],[income]],0)</f>
        <v>0</v>
      </c>
      <c r="BX292" s="8">
        <f ca="1">IF(Table1[[#This Row],[Area]]="Nova scotia",Table1[[#This Row],[income]],0)</f>
        <v>0</v>
      </c>
      <c r="BZ292" s="7">
        <f ca="1">IF(Table1[field of work]="health",Table1[income],0)</f>
        <v>0</v>
      </c>
      <c r="CA292">
        <f ca="1">IF(Table1[field of work]="agriculture",Table1[income],0)</f>
        <v>0</v>
      </c>
      <c r="CB292">
        <f ca="1">IF(Table1[[#This Row],[field of work]]="teaching",Table1[[#This Row],[income]],0)</f>
        <v>41868</v>
      </c>
      <c r="CC292">
        <f ca="1">IF(Table1[[#This Row],[field of work]]="IT",Table1[[#This Row],[income]],0)</f>
        <v>0</v>
      </c>
      <c r="CD292">
        <f ca="1">IF(Table1[[#This Row],[field of work]]="construction",Table1[[#This Row],[income]],0)</f>
        <v>0</v>
      </c>
      <c r="CE292" s="8">
        <f ca="1">IF(Table1[[#This Row],[field of work]]="general work ",Table1[[#This Row],[income]],0)</f>
        <v>0</v>
      </c>
      <c r="CH292" s="7">
        <f t="shared" ca="1" si="115"/>
        <v>1</v>
      </c>
      <c r="CI292" s="8"/>
      <c r="CK292" s="7">
        <f ca="1">IF(Table1[[#This Row],[Net worth of person ($)]]&gt;$CM$3,Table1[[#This Row],[age]],0)</f>
        <v>30</v>
      </c>
      <c r="CL292" s="8"/>
    </row>
    <row r="293" spans="2:90" x14ac:dyDescent="0.3">
      <c r="B293">
        <f t="shared" ca="1" si="101"/>
        <v>1</v>
      </c>
      <c r="C293" t="str">
        <f t="shared" ca="1" si="102"/>
        <v>men</v>
      </c>
      <c r="D293">
        <f t="shared" ca="1" si="103"/>
        <v>45</v>
      </c>
      <c r="E293">
        <f t="shared" ca="1" si="104"/>
        <v>3</v>
      </c>
      <c r="F293" t="str">
        <f t="shared" ca="1" si="105"/>
        <v>teaching</v>
      </c>
      <c r="G293">
        <f t="shared" ca="1" si="106"/>
        <v>6</v>
      </c>
      <c r="H293" t="str">
        <f t="shared" ca="1" si="107"/>
        <v>Other</v>
      </c>
      <c r="I293">
        <f t="shared" ca="1" si="108"/>
        <v>2</v>
      </c>
      <c r="J293">
        <f t="shared" ca="1" si="100"/>
        <v>2</v>
      </c>
      <c r="K293">
        <f t="shared" ca="1" si="109"/>
        <v>87287</v>
      </c>
      <c r="L293">
        <f t="shared" ca="1" si="110"/>
        <v>13</v>
      </c>
      <c r="M293" t="str">
        <f t="shared" ca="1" si="111"/>
        <v>Nova scotia</v>
      </c>
      <c r="N293">
        <f t="shared" ca="1" si="116"/>
        <v>261861</v>
      </c>
      <c r="O293">
        <f t="shared" ca="1" si="112"/>
        <v>54236.695972716487</v>
      </c>
      <c r="P293">
        <f t="shared" ca="1" si="117"/>
        <v>43013.029551378946</v>
      </c>
      <c r="Q293">
        <f t="shared" ca="1" si="113"/>
        <v>23670</v>
      </c>
      <c r="R293">
        <f t="shared" ca="1" si="118"/>
        <v>104278.80778708708</v>
      </c>
      <c r="S293">
        <f t="shared" ca="1" si="119"/>
        <v>55840.523069188763</v>
      </c>
      <c r="T293">
        <f t="shared" ca="1" si="120"/>
        <v>360714.55262056767</v>
      </c>
      <c r="U293">
        <f t="shared" ca="1" si="121"/>
        <v>182185.50375980357</v>
      </c>
      <c r="V293">
        <f t="shared" ca="1" si="122"/>
        <v>178529.0488607641</v>
      </c>
      <c r="X293" s="3">
        <f ca="1">IF(Table1[[#This Row],[gender]]="men",1,0)</f>
        <v>1</v>
      </c>
      <c r="Y293" s="3">
        <f ca="1">IF(Table1[[#This Row],[gender]]="women",1,0)</f>
        <v>0</v>
      </c>
      <c r="Z293" s="3"/>
      <c r="AA293" s="3"/>
      <c r="AB293" s="3"/>
      <c r="AC293" s="3"/>
      <c r="AD293" s="3"/>
      <c r="AE293" s="3"/>
      <c r="AF293" s="3"/>
      <c r="AG293" s="3"/>
      <c r="AH293" s="3"/>
      <c r="AJ293" s="17"/>
      <c r="AL293" s="7">
        <f ca="1">IF(Table1[[#This Row],[field of work]]="health",1,0)</f>
        <v>0</v>
      </c>
      <c r="AM293">
        <f ca="1">IF(Table1[[#This Row],[field of work]]="general work ",1,0)</f>
        <v>0</v>
      </c>
      <c r="AN293">
        <f ca="1">IF(Table1[[#This Row],[field of work]]="agriculture",1,0)</f>
        <v>0</v>
      </c>
      <c r="AO293">
        <f ca="1">IF(Table1[[#This Row],[field of work]]="teaching",1,0)</f>
        <v>1</v>
      </c>
      <c r="AP293">
        <f ca="1">IF(Table1[[#This Row],[field of work]]="IT",1,0)</f>
        <v>0</v>
      </c>
      <c r="AQ293" s="8">
        <f ca="1">IF(Table1[[#This Row],[field of work]]="construction",1,0)</f>
        <v>0</v>
      </c>
      <c r="AS293" s="7"/>
      <c r="AX293" s="8"/>
      <c r="AZ293" s="7"/>
      <c r="BA293" s="8"/>
      <c r="BB293" s="105">
        <f ca="1">Table1[[#This Row],[Cars Value ]]/Table1[[#This Row],[cars]]</f>
        <v>21506.514775689473</v>
      </c>
      <c r="BC293" s="8"/>
      <c r="BD293" s="7">
        <f ca="1">IF(Table1[Values of debts]&gt;$BE$6,1,0)</f>
        <v>1</v>
      </c>
      <c r="BE293" s="8"/>
      <c r="BF293" s="17"/>
      <c r="BG293" s="20">
        <f ca="1">Table1[[#This Row],[mortage left]]/Table1[[#This Row],[value of house]]</f>
        <v>0.20712017433950258</v>
      </c>
      <c r="BH293">
        <f t="shared" ca="1" si="114"/>
        <v>1</v>
      </c>
      <c r="BI293" s="8"/>
      <c r="BJ293" s="17"/>
      <c r="BL293" s="7">
        <f ca="1">IF(Table1[Area]="Alberta",Table1[income],0)</f>
        <v>0</v>
      </c>
      <c r="BM293">
        <f ca="1">IF(Table1[Area]="Quebec",Table1[income],0)</f>
        <v>0</v>
      </c>
      <c r="BN293">
        <f ca="1">IF(Table1[[#This Row],[Area]]="BC",Table1[[#This Row],[income]],0)</f>
        <v>0</v>
      </c>
      <c r="BO293">
        <f ca="1">IF(Table1[[#This Row],[Area]]="Northwest Ter",Table1[[#This Row],[income]],0)</f>
        <v>0</v>
      </c>
      <c r="BP293">
        <f ca="1">IF(Table1[[#This Row],[Area]]="Newfounland",Table1[[#This Row],[income]],0)</f>
        <v>0</v>
      </c>
      <c r="BQ293">
        <f ca="1">IF(Table1[[#This Row],[Area]]="Manitoba",Table1[[#This Row],[income]],0)</f>
        <v>0</v>
      </c>
      <c r="BR293">
        <f ca="1">IF(Table1[[#This Row],[Area]]="New bruncwick",Table1[[#This Row],[income]],0)</f>
        <v>0</v>
      </c>
      <c r="BS293">
        <f ca="1">IF(Table1[[#This Row],[Area]]="Nunavut",Table1[[#This Row],[income]],0)</f>
        <v>0</v>
      </c>
      <c r="BT293">
        <f ca="1">IF(Table1[[#This Row],[Area]]="Ontario",Table1[[#This Row],[income]],0)</f>
        <v>0</v>
      </c>
      <c r="BU293">
        <f ca="1">IF(Table1[[#This Row],[Area]]="yukon",Table1[[#This Row],[income]],0)</f>
        <v>0</v>
      </c>
      <c r="BV293">
        <f ca="1">IF(Table1[[#This Row],[Area]]="Prince edward Island",Table1[[#This Row],[income]],0)</f>
        <v>0</v>
      </c>
      <c r="BW293">
        <f ca="1">IF(Table1[[#This Row],[Area]]="Saskatchewan",Table1[[#This Row],[income]],0)</f>
        <v>0</v>
      </c>
      <c r="BX293" s="8">
        <f ca="1">IF(Table1[[#This Row],[Area]]="Nova scotia",Table1[[#This Row],[income]],0)</f>
        <v>87287</v>
      </c>
      <c r="BZ293" s="7">
        <f ca="1">IF(Table1[field of work]="health",Table1[income],0)</f>
        <v>0</v>
      </c>
      <c r="CA293">
        <f ca="1">IF(Table1[field of work]="agriculture",Table1[income],0)</f>
        <v>0</v>
      </c>
      <c r="CB293">
        <f ca="1">IF(Table1[[#This Row],[field of work]]="teaching",Table1[[#This Row],[income]],0)</f>
        <v>87287</v>
      </c>
      <c r="CC293">
        <f ca="1">IF(Table1[[#This Row],[field of work]]="IT",Table1[[#This Row],[income]],0)</f>
        <v>0</v>
      </c>
      <c r="CD293">
        <f ca="1">IF(Table1[[#This Row],[field of work]]="construction",Table1[[#This Row],[income]],0)</f>
        <v>0</v>
      </c>
      <c r="CE293" s="8">
        <f ca="1">IF(Table1[[#This Row],[field of work]]="general work ",Table1[[#This Row],[income]],0)</f>
        <v>0</v>
      </c>
      <c r="CH293" s="7">
        <f t="shared" ca="1" si="115"/>
        <v>1</v>
      </c>
      <c r="CI293" s="8"/>
      <c r="CK293" s="7">
        <f ca="1">IF(Table1[[#This Row],[Net worth of person ($)]]&gt;$CM$3,Table1[[#This Row],[age]],0)</f>
        <v>45</v>
      </c>
      <c r="CL293" s="8"/>
    </row>
    <row r="294" spans="2:90" x14ac:dyDescent="0.3">
      <c r="B294">
        <f t="shared" ca="1" si="101"/>
        <v>2</v>
      </c>
      <c r="C294" t="str">
        <f t="shared" ca="1" si="102"/>
        <v>women</v>
      </c>
      <c r="D294">
        <f t="shared" ca="1" si="103"/>
        <v>42</v>
      </c>
      <c r="E294">
        <f t="shared" ca="1" si="104"/>
        <v>5</v>
      </c>
      <c r="F294" t="str">
        <f t="shared" ca="1" si="105"/>
        <v xml:space="preserve">general work </v>
      </c>
      <c r="G294">
        <f t="shared" ca="1" si="106"/>
        <v>5</v>
      </c>
      <c r="H294" t="str">
        <f t="shared" ca="1" si="107"/>
        <v>Other</v>
      </c>
      <c r="I294">
        <f t="shared" ca="1" si="108"/>
        <v>2</v>
      </c>
      <c r="J294">
        <f t="shared" ca="1" si="100"/>
        <v>2</v>
      </c>
      <c r="K294">
        <f t="shared" ca="1" si="109"/>
        <v>67154</v>
      </c>
      <c r="L294">
        <f t="shared" ca="1" si="110"/>
        <v>13</v>
      </c>
      <c r="M294" t="str">
        <f t="shared" ca="1" si="111"/>
        <v>Nova scotia</v>
      </c>
      <c r="N294">
        <f t="shared" ca="1" si="116"/>
        <v>201462</v>
      </c>
      <c r="O294">
        <f t="shared" ca="1" si="112"/>
        <v>52165.762882204355</v>
      </c>
      <c r="P294">
        <f t="shared" ca="1" si="117"/>
        <v>66355.071543717335</v>
      </c>
      <c r="Q294">
        <f t="shared" ca="1" si="113"/>
        <v>59087</v>
      </c>
      <c r="R294">
        <f t="shared" ca="1" si="118"/>
        <v>69387.756201139578</v>
      </c>
      <c r="S294">
        <f t="shared" ca="1" si="119"/>
        <v>8893.9197542675101</v>
      </c>
      <c r="T294">
        <f t="shared" ca="1" si="120"/>
        <v>276710.99129798485</v>
      </c>
      <c r="U294">
        <f t="shared" ca="1" si="121"/>
        <v>180640.51908334391</v>
      </c>
      <c r="V294">
        <f t="shared" ca="1" si="122"/>
        <v>96070.472214640933</v>
      </c>
      <c r="X294" s="3">
        <f ca="1">IF(Table1[[#This Row],[gender]]="men",1,0)</f>
        <v>0</v>
      </c>
      <c r="Y294" s="3">
        <f ca="1">IF(Table1[[#This Row],[gender]]="women",1,0)</f>
        <v>1</v>
      </c>
      <c r="Z294" s="3"/>
      <c r="AA294" s="3"/>
      <c r="AB294" s="3"/>
      <c r="AC294" s="3"/>
      <c r="AD294" s="3"/>
      <c r="AE294" s="3"/>
      <c r="AF294" s="3"/>
      <c r="AG294" s="3"/>
      <c r="AH294" s="3"/>
      <c r="AJ294" s="17"/>
      <c r="AL294" s="7">
        <f ca="1">IF(Table1[[#This Row],[field of work]]="health",1,0)</f>
        <v>0</v>
      </c>
      <c r="AM294">
        <f ca="1">IF(Table1[[#This Row],[field of work]]="general work ",1,0)</f>
        <v>1</v>
      </c>
      <c r="AN294">
        <f ca="1">IF(Table1[[#This Row],[field of work]]="agriculture",1,0)</f>
        <v>0</v>
      </c>
      <c r="AO294">
        <f ca="1">IF(Table1[[#This Row],[field of work]]="teaching",1,0)</f>
        <v>0</v>
      </c>
      <c r="AP294">
        <f ca="1">IF(Table1[[#This Row],[field of work]]="IT",1,0)</f>
        <v>0</v>
      </c>
      <c r="AQ294" s="8">
        <f ca="1">IF(Table1[[#This Row],[field of work]]="construction",1,0)</f>
        <v>0</v>
      </c>
      <c r="AS294" s="7"/>
      <c r="AX294" s="8"/>
      <c r="AZ294" s="7"/>
      <c r="BA294" s="8"/>
      <c r="BB294" s="105">
        <f ca="1">Table1[[#This Row],[Cars Value ]]/Table1[[#This Row],[cars]]</f>
        <v>33177.535771858667</v>
      </c>
      <c r="BC294" s="8"/>
      <c r="BD294" s="7">
        <f ca="1">IF(Table1[Values of debts]&gt;$BE$6,1,0)</f>
        <v>1</v>
      </c>
      <c r="BE294" s="8"/>
      <c r="BF294" s="17"/>
      <c r="BG294" s="20">
        <f ca="1">Table1[[#This Row],[mortage left]]/Table1[[#This Row],[value of house]]</f>
        <v>0.25893599230725572</v>
      </c>
      <c r="BH294">
        <f t="shared" ca="1" si="114"/>
        <v>1</v>
      </c>
      <c r="BI294" s="8"/>
      <c r="BJ294" s="17"/>
      <c r="BL294" s="7">
        <f ca="1">IF(Table1[Area]="Alberta",Table1[income],0)</f>
        <v>0</v>
      </c>
      <c r="BM294">
        <f ca="1">IF(Table1[Area]="Quebec",Table1[income],0)</f>
        <v>0</v>
      </c>
      <c r="BN294">
        <f ca="1">IF(Table1[[#This Row],[Area]]="BC",Table1[[#This Row],[income]],0)</f>
        <v>0</v>
      </c>
      <c r="BO294">
        <f ca="1">IF(Table1[[#This Row],[Area]]="Northwest Ter",Table1[[#This Row],[income]],0)</f>
        <v>0</v>
      </c>
      <c r="BP294">
        <f ca="1">IF(Table1[[#This Row],[Area]]="Newfounland",Table1[[#This Row],[income]],0)</f>
        <v>0</v>
      </c>
      <c r="BQ294">
        <f ca="1">IF(Table1[[#This Row],[Area]]="Manitoba",Table1[[#This Row],[income]],0)</f>
        <v>0</v>
      </c>
      <c r="BR294">
        <f ca="1">IF(Table1[[#This Row],[Area]]="New bruncwick",Table1[[#This Row],[income]],0)</f>
        <v>0</v>
      </c>
      <c r="BS294">
        <f ca="1">IF(Table1[[#This Row],[Area]]="Nunavut",Table1[[#This Row],[income]],0)</f>
        <v>0</v>
      </c>
      <c r="BT294">
        <f ca="1">IF(Table1[[#This Row],[Area]]="Ontario",Table1[[#This Row],[income]],0)</f>
        <v>0</v>
      </c>
      <c r="BU294">
        <f ca="1">IF(Table1[[#This Row],[Area]]="yukon",Table1[[#This Row],[income]],0)</f>
        <v>0</v>
      </c>
      <c r="BV294">
        <f ca="1">IF(Table1[[#This Row],[Area]]="Prince edward Island",Table1[[#This Row],[income]],0)</f>
        <v>0</v>
      </c>
      <c r="BW294">
        <f ca="1">IF(Table1[[#This Row],[Area]]="Saskatchewan",Table1[[#This Row],[income]],0)</f>
        <v>0</v>
      </c>
      <c r="BX294" s="8">
        <f ca="1">IF(Table1[[#This Row],[Area]]="Nova scotia",Table1[[#This Row],[income]],0)</f>
        <v>67154</v>
      </c>
      <c r="BZ294" s="7">
        <f ca="1">IF(Table1[field of work]="health",Table1[income],0)</f>
        <v>0</v>
      </c>
      <c r="CA294">
        <f ca="1">IF(Table1[field of work]="agriculture",Table1[income],0)</f>
        <v>0</v>
      </c>
      <c r="CB294">
        <f ca="1">IF(Table1[[#This Row],[field of work]]="teaching",Table1[[#This Row],[income]],0)</f>
        <v>0</v>
      </c>
      <c r="CC294">
        <f ca="1">IF(Table1[[#This Row],[field of work]]="IT",Table1[[#This Row],[income]],0)</f>
        <v>0</v>
      </c>
      <c r="CD294">
        <f ca="1">IF(Table1[[#This Row],[field of work]]="construction",Table1[[#This Row],[income]],0)</f>
        <v>0</v>
      </c>
      <c r="CE294" s="8">
        <f ca="1">IF(Table1[[#This Row],[field of work]]="general work ",Table1[[#This Row],[income]],0)</f>
        <v>67154</v>
      </c>
      <c r="CH294" s="7">
        <f t="shared" ca="1" si="115"/>
        <v>1</v>
      </c>
      <c r="CI294" s="8"/>
      <c r="CK294" s="7">
        <f ca="1">IF(Table1[[#This Row],[Net worth of person ($)]]&gt;$CM$3,Table1[[#This Row],[age]],0)</f>
        <v>42</v>
      </c>
      <c r="CL294" s="8"/>
    </row>
    <row r="295" spans="2:90" x14ac:dyDescent="0.3">
      <c r="B295">
        <f t="shared" ca="1" si="101"/>
        <v>1</v>
      </c>
      <c r="C295" t="str">
        <f t="shared" ca="1" si="102"/>
        <v>men</v>
      </c>
      <c r="D295">
        <f t="shared" ca="1" si="103"/>
        <v>33</v>
      </c>
      <c r="E295">
        <f t="shared" ca="1" si="104"/>
        <v>4</v>
      </c>
      <c r="F295" t="str">
        <f t="shared" ca="1" si="105"/>
        <v>IT</v>
      </c>
      <c r="G295">
        <f t="shared" ca="1" si="106"/>
        <v>6</v>
      </c>
      <c r="H295" t="str">
        <f t="shared" ca="1" si="107"/>
        <v>Other</v>
      </c>
      <c r="I295">
        <f t="shared" ca="1" si="108"/>
        <v>3</v>
      </c>
      <c r="J295">
        <f t="shared" ca="1" si="100"/>
        <v>2</v>
      </c>
      <c r="K295">
        <f t="shared" ca="1" si="109"/>
        <v>58478</v>
      </c>
      <c r="L295">
        <f t="shared" ca="1" si="110"/>
        <v>1</v>
      </c>
      <c r="M295" t="str">
        <f t="shared" ca="1" si="111"/>
        <v>yukon</v>
      </c>
      <c r="N295">
        <f t="shared" ca="1" si="116"/>
        <v>292390</v>
      </c>
      <c r="O295">
        <f t="shared" ca="1" si="112"/>
        <v>291315.8020734294</v>
      </c>
      <c r="P295">
        <f t="shared" ca="1" si="117"/>
        <v>38354.469976638204</v>
      </c>
      <c r="Q295">
        <f t="shared" ca="1" si="113"/>
        <v>10610</v>
      </c>
      <c r="R295">
        <f t="shared" ca="1" si="118"/>
        <v>14434.504610134742</v>
      </c>
      <c r="S295">
        <f t="shared" ca="1" si="119"/>
        <v>29908.844905754693</v>
      </c>
      <c r="T295">
        <f t="shared" ca="1" si="120"/>
        <v>360653.31488239288</v>
      </c>
      <c r="U295">
        <f t="shared" ca="1" si="121"/>
        <v>316360.30668356415</v>
      </c>
      <c r="V295">
        <f t="shared" ca="1" si="122"/>
        <v>44293.008198828727</v>
      </c>
      <c r="X295" s="3">
        <f ca="1">IF(Table1[[#This Row],[gender]]="men",1,0)</f>
        <v>1</v>
      </c>
      <c r="Y295" s="3">
        <f ca="1">IF(Table1[[#This Row],[gender]]="women",1,0)</f>
        <v>0</v>
      </c>
      <c r="Z295" s="3"/>
      <c r="AA295" s="3"/>
      <c r="AB295" s="3"/>
      <c r="AC295" s="3"/>
      <c r="AD295" s="3"/>
      <c r="AE295" s="3"/>
      <c r="AF295" s="3"/>
      <c r="AG295" s="3"/>
      <c r="AH295" s="3"/>
      <c r="AJ295" s="17"/>
      <c r="AL295" s="7">
        <f ca="1">IF(Table1[[#This Row],[field of work]]="health",1,0)</f>
        <v>0</v>
      </c>
      <c r="AM295">
        <f ca="1">IF(Table1[[#This Row],[field of work]]="general work ",1,0)</f>
        <v>0</v>
      </c>
      <c r="AN295">
        <f ca="1">IF(Table1[[#This Row],[field of work]]="agriculture",1,0)</f>
        <v>0</v>
      </c>
      <c r="AO295">
        <f ca="1">IF(Table1[[#This Row],[field of work]]="teaching",1,0)</f>
        <v>0</v>
      </c>
      <c r="AP295">
        <f ca="1">IF(Table1[[#This Row],[field of work]]="IT",1,0)</f>
        <v>1</v>
      </c>
      <c r="AQ295" s="8">
        <f ca="1">IF(Table1[[#This Row],[field of work]]="construction",1,0)</f>
        <v>0</v>
      </c>
      <c r="AS295" s="7"/>
      <c r="AX295" s="8"/>
      <c r="AZ295" s="7"/>
      <c r="BA295" s="8"/>
      <c r="BB295" s="105">
        <f ca="1">Table1[[#This Row],[Cars Value ]]/Table1[[#This Row],[cars]]</f>
        <v>19177.234988319102</v>
      </c>
      <c r="BC295" s="8"/>
      <c r="BD295" s="7">
        <f ca="1">IF(Table1[Values of debts]&gt;$BE$6,1,0)</f>
        <v>1</v>
      </c>
      <c r="BE295" s="8"/>
      <c r="BF295" s="17"/>
      <c r="BG295" s="20">
        <f ca="1">Table1[[#This Row],[mortage left]]/Table1[[#This Row],[value of house]]</f>
        <v>0.9963261468361756</v>
      </c>
      <c r="BH295">
        <f t="shared" ca="1" si="114"/>
        <v>0</v>
      </c>
      <c r="BI295" s="8"/>
      <c r="BJ295" s="17"/>
      <c r="BL295" s="7">
        <f ca="1">IF(Table1[Area]="Alberta",Table1[income],0)</f>
        <v>0</v>
      </c>
      <c r="BM295">
        <f ca="1">IF(Table1[Area]="Quebec",Table1[income],0)</f>
        <v>0</v>
      </c>
      <c r="BN295">
        <f ca="1">IF(Table1[[#This Row],[Area]]="BC",Table1[[#This Row],[income]],0)</f>
        <v>0</v>
      </c>
      <c r="BO295">
        <f ca="1">IF(Table1[[#This Row],[Area]]="Northwest Ter",Table1[[#This Row],[income]],0)</f>
        <v>0</v>
      </c>
      <c r="BP295">
        <f ca="1">IF(Table1[[#This Row],[Area]]="Newfounland",Table1[[#This Row],[income]],0)</f>
        <v>0</v>
      </c>
      <c r="BQ295">
        <f ca="1">IF(Table1[[#This Row],[Area]]="Manitoba",Table1[[#This Row],[income]],0)</f>
        <v>0</v>
      </c>
      <c r="BR295">
        <f ca="1">IF(Table1[[#This Row],[Area]]="New bruncwick",Table1[[#This Row],[income]],0)</f>
        <v>0</v>
      </c>
      <c r="BS295">
        <f ca="1">IF(Table1[[#This Row],[Area]]="Nunavut",Table1[[#This Row],[income]],0)</f>
        <v>0</v>
      </c>
      <c r="BT295">
        <f ca="1">IF(Table1[[#This Row],[Area]]="Ontario",Table1[[#This Row],[income]],0)</f>
        <v>0</v>
      </c>
      <c r="BU295">
        <f ca="1">IF(Table1[[#This Row],[Area]]="yukon",Table1[[#This Row],[income]],0)</f>
        <v>58478</v>
      </c>
      <c r="BV295">
        <f ca="1">IF(Table1[[#This Row],[Area]]="Prince edward Island",Table1[[#This Row],[income]],0)</f>
        <v>0</v>
      </c>
      <c r="BW295">
        <f ca="1">IF(Table1[[#This Row],[Area]]="Saskatchewan",Table1[[#This Row],[income]],0)</f>
        <v>0</v>
      </c>
      <c r="BX295" s="8">
        <f ca="1">IF(Table1[[#This Row],[Area]]="Nova scotia",Table1[[#This Row],[income]],0)</f>
        <v>0</v>
      </c>
      <c r="BZ295" s="7">
        <f ca="1">IF(Table1[field of work]="health",Table1[income],0)</f>
        <v>0</v>
      </c>
      <c r="CA295">
        <f ca="1">IF(Table1[field of work]="agriculture",Table1[income],0)</f>
        <v>0</v>
      </c>
      <c r="CB295">
        <f ca="1">IF(Table1[[#This Row],[field of work]]="teaching",Table1[[#This Row],[income]],0)</f>
        <v>0</v>
      </c>
      <c r="CC295">
        <f ca="1">IF(Table1[[#This Row],[field of work]]="IT",Table1[[#This Row],[income]],0)</f>
        <v>58478</v>
      </c>
      <c r="CD295">
        <f ca="1">IF(Table1[[#This Row],[field of work]]="construction",Table1[[#This Row],[income]],0)</f>
        <v>0</v>
      </c>
      <c r="CE295" s="8">
        <f ca="1">IF(Table1[[#This Row],[field of work]]="general work ",Table1[[#This Row],[income]],0)</f>
        <v>0</v>
      </c>
      <c r="CH295" s="7">
        <f t="shared" ca="1" si="115"/>
        <v>1</v>
      </c>
      <c r="CI295" s="8"/>
      <c r="CK295" s="7">
        <f ca="1">IF(Table1[[#This Row],[Net worth of person ($)]]&gt;$CM$3,Table1[[#This Row],[age]],0)</f>
        <v>33</v>
      </c>
      <c r="CL295" s="8"/>
    </row>
    <row r="296" spans="2:90" x14ac:dyDescent="0.3">
      <c r="B296">
        <f t="shared" ca="1" si="101"/>
        <v>1</v>
      </c>
      <c r="C296" t="str">
        <f t="shared" ca="1" si="102"/>
        <v>men</v>
      </c>
      <c r="D296">
        <f t="shared" ca="1" si="103"/>
        <v>45</v>
      </c>
      <c r="E296">
        <f t="shared" ca="1" si="104"/>
        <v>3</v>
      </c>
      <c r="F296" t="str">
        <f t="shared" ca="1" si="105"/>
        <v>teaching</v>
      </c>
      <c r="G296">
        <f t="shared" ca="1" si="106"/>
        <v>5</v>
      </c>
      <c r="H296" t="str">
        <f t="shared" ca="1" si="107"/>
        <v>Other</v>
      </c>
      <c r="I296">
        <f t="shared" ca="1" si="108"/>
        <v>0</v>
      </c>
      <c r="J296">
        <f t="shared" ca="1" si="100"/>
        <v>2</v>
      </c>
      <c r="K296">
        <f t="shared" ca="1" si="109"/>
        <v>45158</v>
      </c>
      <c r="L296">
        <f t="shared" ca="1" si="110"/>
        <v>14</v>
      </c>
      <c r="M296" t="str">
        <f t="shared" ca="1" si="111"/>
        <v>Prince edward island</v>
      </c>
      <c r="N296">
        <f t="shared" ca="1" si="116"/>
        <v>135474</v>
      </c>
      <c r="O296">
        <f t="shared" ca="1" si="112"/>
        <v>61888.357332789776</v>
      </c>
      <c r="P296">
        <f t="shared" ca="1" si="117"/>
        <v>78114.459448137059</v>
      </c>
      <c r="Q296">
        <f t="shared" ca="1" si="113"/>
        <v>15015</v>
      </c>
      <c r="R296">
        <f t="shared" ca="1" si="118"/>
        <v>29800.756753321788</v>
      </c>
      <c r="S296">
        <f t="shared" ca="1" si="119"/>
        <v>46496.017906861205</v>
      </c>
      <c r="T296">
        <f t="shared" ca="1" si="120"/>
        <v>260084.47735499826</v>
      </c>
      <c r="U296">
        <f t="shared" ca="1" si="121"/>
        <v>106704.11408611157</v>
      </c>
      <c r="V296">
        <f t="shared" ca="1" si="122"/>
        <v>153380.36326888669</v>
      </c>
      <c r="X296" s="3">
        <f ca="1">IF(Table1[[#This Row],[gender]]="men",1,0)</f>
        <v>1</v>
      </c>
      <c r="Y296" s="3">
        <f ca="1">IF(Table1[[#This Row],[gender]]="women",1,0)</f>
        <v>0</v>
      </c>
      <c r="Z296" s="3"/>
      <c r="AA296" s="3"/>
      <c r="AB296" s="3"/>
      <c r="AC296" s="3"/>
      <c r="AD296" s="3"/>
      <c r="AE296" s="3"/>
      <c r="AF296" s="3"/>
      <c r="AG296" s="3"/>
      <c r="AH296" s="3"/>
      <c r="AJ296" s="17"/>
      <c r="AL296" s="7">
        <f ca="1">IF(Table1[[#This Row],[field of work]]="health",1,0)</f>
        <v>0</v>
      </c>
      <c r="AM296">
        <f ca="1">IF(Table1[[#This Row],[field of work]]="general work ",1,0)</f>
        <v>0</v>
      </c>
      <c r="AN296">
        <f ca="1">IF(Table1[[#This Row],[field of work]]="agriculture",1,0)</f>
        <v>0</v>
      </c>
      <c r="AO296">
        <f ca="1">IF(Table1[[#This Row],[field of work]]="teaching",1,0)</f>
        <v>1</v>
      </c>
      <c r="AP296">
        <f ca="1">IF(Table1[[#This Row],[field of work]]="IT",1,0)</f>
        <v>0</v>
      </c>
      <c r="AQ296" s="8">
        <f ca="1">IF(Table1[[#This Row],[field of work]]="construction",1,0)</f>
        <v>0</v>
      </c>
      <c r="AS296" s="7"/>
      <c r="AX296" s="8"/>
      <c r="AZ296" s="7"/>
      <c r="BA296" s="8"/>
      <c r="BB296" s="105">
        <f ca="1">Table1[[#This Row],[Cars Value ]]/Table1[[#This Row],[cars]]</f>
        <v>39057.229724068529</v>
      </c>
      <c r="BC296" s="8"/>
      <c r="BD296" s="7">
        <f ca="1">IF(Table1[Values of debts]&gt;$BE$6,1,0)</f>
        <v>1</v>
      </c>
      <c r="BE296" s="8"/>
      <c r="BF296" s="17"/>
      <c r="BG296" s="20">
        <f ca="1">Table1[[#This Row],[mortage left]]/Table1[[#This Row],[value of house]]</f>
        <v>0.45682830161351828</v>
      </c>
      <c r="BH296">
        <f t="shared" ca="1" si="114"/>
        <v>1</v>
      </c>
      <c r="BI296" s="8"/>
      <c r="BJ296" s="17"/>
      <c r="BL296" s="7">
        <f ca="1">IF(Table1[Area]="Alberta",Table1[income],0)</f>
        <v>0</v>
      </c>
      <c r="BM296">
        <f ca="1">IF(Table1[Area]="Quebec",Table1[income],0)</f>
        <v>0</v>
      </c>
      <c r="BN296">
        <f ca="1">IF(Table1[[#This Row],[Area]]="BC",Table1[[#This Row],[income]],0)</f>
        <v>0</v>
      </c>
      <c r="BO296">
        <f ca="1">IF(Table1[[#This Row],[Area]]="Northwest Ter",Table1[[#This Row],[income]],0)</f>
        <v>0</v>
      </c>
      <c r="BP296">
        <f ca="1">IF(Table1[[#This Row],[Area]]="Newfounland",Table1[[#This Row],[income]],0)</f>
        <v>0</v>
      </c>
      <c r="BQ296">
        <f ca="1">IF(Table1[[#This Row],[Area]]="Manitoba",Table1[[#This Row],[income]],0)</f>
        <v>0</v>
      </c>
      <c r="BR296">
        <f ca="1">IF(Table1[[#This Row],[Area]]="New bruncwick",Table1[[#This Row],[income]],0)</f>
        <v>0</v>
      </c>
      <c r="BS296">
        <f ca="1">IF(Table1[[#This Row],[Area]]="Nunavut",Table1[[#This Row],[income]],0)</f>
        <v>0</v>
      </c>
      <c r="BT296">
        <f ca="1">IF(Table1[[#This Row],[Area]]="Ontario",Table1[[#This Row],[income]],0)</f>
        <v>0</v>
      </c>
      <c r="BU296">
        <f ca="1">IF(Table1[[#This Row],[Area]]="yukon",Table1[[#This Row],[income]],0)</f>
        <v>0</v>
      </c>
      <c r="BV296">
        <f ca="1">IF(Table1[[#This Row],[Area]]="Prince edward Island",Table1[[#This Row],[income]],0)</f>
        <v>45158</v>
      </c>
      <c r="BW296">
        <f ca="1">IF(Table1[[#This Row],[Area]]="Saskatchewan",Table1[[#This Row],[income]],0)</f>
        <v>0</v>
      </c>
      <c r="BX296" s="8">
        <f ca="1">IF(Table1[[#This Row],[Area]]="Nova scotia",Table1[[#This Row],[income]],0)</f>
        <v>0</v>
      </c>
      <c r="BZ296" s="7">
        <f ca="1">IF(Table1[field of work]="health",Table1[income],0)</f>
        <v>0</v>
      </c>
      <c r="CA296">
        <f ca="1">IF(Table1[field of work]="agriculture",Table1[income],0)</f>
        <v>0</v>
      </c>
      <c r="CB296">
        <f ca="1">IF(Table1[[#This Row],[field of work]]="teaching",Table1[[#This Row],[income]],0)</f>
        <v>45158</v>
      </c>
      <c r="CC296">
        <f ca="1">IF(Table1[[#This Row],[field of work]]="IT",Table1[[#This Row],[income]],0)</f>
        <v>0</v>
      </c>
      <c r="CD296">
        <f ca="1">IF(Table1[[#This Row],[field of work]]="construction",Table1[[#This Row],[income]],0)</f>
        <v>0</v>
      </c>
      <c r="CE296" s="8">
        <f ca="1">IF(Table1[[#This Row],[field of work]]="general work ",Table1[[#This Row],[income]],0)</f>
        <v>0</v>
      </c>
      <c r="CH296" s="7">
        <f t="shared" ca="1" si="115"/>
        <v>1</v>
      </c>
      <c r="CI296" s="8"/>
      <c r="CK296" s="7">
        <f ca="1">IF(Table1[[#This Row],[Net worth of person ($)]]&gt;$CM$3,Table1[[#This Row],[age]],0)</f>
        <v>45</v>
      </c>
      <c r="CL296" s="8"/>
    </row>
    <row r="297" spans="2:90" x14ac:dyDescent="0.3">
      <c r="B297">
        <f t="shared" ca="1" si="101"/>
        <v>1</v>
      </c>
      <c r="C297" t="str">
        <f t="shared" ca="1" si="102"/>
        <v>men</v>
      </c>
      <c r="D297">
        <f t="shared" ca="1" si="103"/>
        <v>28</v>
      </c>
      <c r="E297">
        <f t="shared" ca="1" si="104"/>
        <v>5</v>
      </c>
      <c r="F297" t="str">
        <f t="shared" ca="1" si="105"/>
        <v xml:space="preserve">general work </v>
      </c>
      <c r="G297">
        <f t="shared" ca="1" si="106"/>
        <v>6</v>
      </c>
      <c r="H297" t="str">
        <f t="shared" ca="1" si="107"/>
        <v>Other</v>
      </c>
      <c r="I297">
        <f t="shared" ca="1" si="108"/>
        <v>0</v>
      </c>
      <c r="J297">
        <f t="shared" ca="1" si="100"/>
        <v>2</v>
      </c>
      <c r="K297">
        <f t="shared" ca="1" si="109"/>
        <v>30872</v>
      </c>
      <c r="L297">
        <f t="shared" ca="1" si="110"/>
        <v>2</v>
      </c>
      <c r="M297" t="str">
        <f t="shared" ca="1" si="111"/>
        <v>BC</v>
      </c>
      <c r="N297">
        <f t="shared" ca="1" si="116"/>
        <v>92616</v>
      </c>
      <c r="O297">
        <f t="shared" ca="1" si="112"/>
        <v>45502.758882681526</v>
      </c>
      <c r="P297">
        <f t="shared" ca="1" si="117"/>
        <v>8542.6779550789342</v>
      </c>
      <c r="Q297">
        <f t="shared" ca="1" si="113"/>
        <v>3832</v>
      </c>
      <c r="R297">
        <f t="shared" ca="1" si="118"/>
        <v>10246.558704453919</v>
      </c>
      <c r="S297">
        <f t="shared" ca="1" si="119"/>
        <v>14771.452275732765</v>
      </c>
      <c r="T297">
        <f t="shared" ca="1" si="120"/>
        <v>115930.1302308117</v>
      </c>
      <c r="U297">
        <f t="shared" ca="1" si="121"/>
        <v>59581.317587135447</v>
      </c>
      <c r="V297">
        <f t="shared" ca="1" si="122"/>
        <v>56348.812643676254</v>
      </c>
      <c r="X297" s="3">
        <f ca="1">IF(Table1[[#This Row],[gender]]="men",1,0)</f>
        <v>1</v>
      </c>
      <c r="Y297" s="3">
        <f ca="1">IF(Table1[[#This Row],[gender]]="women",1,0)</f>
        <v>0</v>
      </c>
      <c r="Z297" s="3"/>
      <c r="AA297" s="3"/>
      <c r="AB297" s="3"/>
      <c r="AC297" s="3"/>
      <c r="AD297" s="3"/>
      <c r="AE297" s="3"/>
      <c r="AF297" s="3"/>
      <c r="AG297" s="3"/>
      <c r="AH297" s="3"/>
      <c r="AJ297" s="17"/>
      <c r="AL297" s="7">
        <f ca="1">IF(Table1[[#This Row],[field of work]]="health",1,0)</f>
        <v>0</v>
      </c>
      <c r="AM297">
        <f ca="1">IF(Table1[[#This Row],[field of work]]="general work ",1,0)</f>
        <v>1</v>
      </c>
      <c r="AN297">
        <f ca="1">IF(Table1[[#This Row],[field of work]]="agriculture",1,0)</f>
        <v>0</v>
      </c>
      <c r="AO297">
        <f ca="1">IF(Table1[[#This Row],[field of work]]="teaching",1,0)</f>
        <v>0</v>
      </c>
      <c r="AP297">
        <f ca="1">IF(Table1[[#This Row],[field of work]]="IT",1,0)</f>
        <v>0</v>
      </c>
      <c r="AQ297" s="8">
        <f ca="1">IF(Table1[[#This Row],[field of work]]="construction",1,0)</f>
        <v>0</v>
      </c>
      <c r="AS297" s="7"/>
      <c r="AX297" s="8"/>
      <c r="AZ297" s="7"/>
      <c r="BA297" s="8"/>
      <c r="BB297" s="105">
        <f ca="1">Table1[[#This Row],[Cars Value ]]/Table1[[#This Row],[cars]]</f>
        <v>4271.3389775394671</v>
      </c>
      <c r="BC297" s="8"/>
      <c r="BD297" s="7">
        <f ca="1">IF(Table1[Values of debts]&gt;$BE$6,1,0)</f>
        <v>0</v>
      </c>
      <c r="BE297" s="8"/>
      <c r="BF297" s="17"/>
      <c r="BG297" s="20">
        <f ca="1">Table1[[#This Row],[mortage left]]/Table1[[#This Row],[value of house]]</f>
        <v>0.49130559387882794</v>
      </c>
      <c r="BH297">
        <f t="shared" ca="1" si="114"/>
        <v>1</v>
      </c>
      <c r="BI297" s="8"/>
      <c r="BJ297" s="17"/>
      <c r="BL297" s="7">
        <f ca="1">IF(Table1[Area]="Alberta",Table1[income],0)</f>
        <v>0</v>
      </c>
      <c r="BM297">
        <f ca="1">IF(Table1[Area]="Quebec",Table1[income],0)</f>
        <v>0</v>
      </c>
      <c r="BN297">
        <f ca="1">IF(Table1[[#This Row],[Area]]="BC",Table1[[#This Row],[income]],0)</f>
        <v>30872</v>
      </c>
      <c r="BO297">
        <f ca="1">IF(Table1[[#This Row],[Area]]="Northwest Ter",Table1[[#This Row],[income]],0)</f>
        <v>0</v>
      </c>
      <c r="BP297">
        <f ca="1">IF(Table1[[#This Row],[Area]]="Newfounland",Table1[[#This Row],[income]],0)</f>
        <v>0</v>
      </c>
      <c r="BQ297">
        <f ca="1">IF(Table1[[#This Row],[Area]]="Manitoba",Table1[[#This Row],[income]],0)</f>
        <v>0</v>
      </c>
      <c r="BR297">
        <f ca="1">IF(Table1[[#This Row],[Area]]="New bruncwick",Table1[[#This Row],[income]],0)</f>
        <v>0</v>
      </c>
      <c r="BS297">
        <f ca="1">IF(Table1[[#This Row],[Area]]="Nunavut",Table1[[#This Row],[income]],0)</f>
        <v>0</v>
      </c>
      <c r="BT297">
        <f ca="1">IF(Table1[[#This Row],[Area]]="Ontario",Table1[[#This Row],[income]],0)</f>
        <v>0</v>
      </c>
      <c r="BU297">
        <f ca="1">IF(Table1[[#This Row],[Area]]="yukon",Table1[[#This Row],[income]],0)</f>
        <v>0</v>
      </c>
      <c r="BV297">
        <f ca="1">IF(Table1[[#This Row],[Area]]="Prince edward Island",Table1[[#This Row],[income]],0)</f>
        <v>0</v>
      </c>
      <c r="BW297">
        <f ca="1">IF(Table1[[#This Row],[Area]]="Saskatchewan",Table1[[#This Row],[income]],0)</f>
        <v>0</v>
      </c>
      <c r="BX297" s="8">
        <f ca="1">IF(Table1[[#This Row],[Area]]="Nova scotia",Table1[[#This Row],[income]],0)</f>
        <v>0</v>
      </c>
      <c r="BZ297" s="7">
        <f ca="1">IF(Table1[field of work]="health",Table1[income],0)</f>
        <v>0</v>
      </c>
      <c r="CA297">
        <f ca="1">IF(Table1[field of work]="agriculture",Table1[income],0)</f>
        <v>0</v>
      </c>
      <c r="CB297">
        <f ca="1">IF(Table1[[#This Row],[field of work]]="teaching",Table1[[#This Row],[income]],0)</f>
        <v>0</v>
      </c>
      <c r="CC297">
        <f ca="1">IF(Table1[[#This Row],[field of work]]="IT",Table1[[#This Row],[income]],0)</f>
        <v>0</v>
      </c>
      <c r="CD297">
        <f ca="1">IF(Table1[[#This Row],[field of work]]="construction",Table1[[#This Row],[income]],0)</f>
        <v>0</v>
      </c>
      <c r="CE297" s="8">
        <f ca="1">IF(Table1[[#This Row],[field of work]]="general work ",Table1[[#This Row],[income]],0)</f>
        <v>30872</v>
      </c>
      <c r="CH297" s="7">
        <f t="shared" ca="1" si="115"/>
        <v>1</v>
      </c>
      <c r="CI297" s="8"/>
      <c r="CK297" s="7">
        <f ca="1">IF(Table1[[#This Row],[Net worth of person ($)]]&gt;$CM$3,Table1[[#This Row],[age]],0)</f>
        <v>28</v>
      </c>
      <c r="CL297" s="8"/>
    </row>
    <row r="298" spans="2:90" x14ac:dyDescent="0.3">
      <c r="B298">
        <f t="shared" ca="1" si="101"/>
        <v>2</v>
      </c>
      <c r="C298" t="str">
        <f t="shared" ca="1" si="102"/>
        <v>women</v>
      </c>
      <c r="D298">
        <f t="shared" ca="1" si="103"/>
        <v>37</v>
      </c>
      <c r="E298">
        <f t="shared" ca="1" si="104"/>
        <v>2</v>
      </c>
      <c r="F298" t="str">
        <f t="shared" ca="1" si="105"/>
        <v>construction</v>
      </c>
      <c r="G298">
        <f t="shared" ca="1" si="106"/>
        <v>1</v>
      </c>
      <c r="H298" t="str">
        <f t="shared" ca="1" si="107"/>
        <v>highschool</v>
      </c>
      <c r="I298">
        <f t="shared" ca="1" si="108"/>
        <v>2</v>
      </c>
      <c r="J298">
        <f t="shared" ca="1" si="100"/>
        <v>2</v>
      </c>
      <c r="K298">
        <f t="shared" ca="1" si="109"/>
        <v>35167</v>
      </c>
      <c r="L298">
        <f t="shared" ca="1" si="110"/>
        <v>9</v>
      </c>
      <c r="M298" t="str">
        <f t="shared" ca="1" si="111"/>
        <v>Ontario</v>
      </c>
      <c r="N298">
        <f t="shared" ca="1" si="116"/>
        <v>140668</v>
      </c>
      <c r="O298">
        <f t="shared" ca="1" si="112"/>
        <v>47156.972613194979</v>
      </c>
      <c r="P298">
        <f t="shared" ca="1" si="117"/>
        <v>28349.365262281761</v>
      </c>
      <c r="Q298">
        <f t="shared" ca="1" si="113"/>
        <v>2066</v>
      </c>
      <c r="R298">
        <f t="shared" ca="1" si="118"/>
        <v>46884.003489116869</v>
      </c>
      <c r="S298">
        <f t="shared" ca="1" si="119"/>
        <v>42883.315339447334</v>
      </c>
      <c r="T298">
        <f t="shared" ca="1" si="120"/>
        <v>211900.68060172908</v>
      </c>
      <c r="U298">
        <f t="shared" ca="1" si="121"/>
        <v>96106.976102311848</v>
      </c>
      <c r="V298">
        <f t="shared" ca="1" si="122"/>
        <v>115793.70449941723</v>
      </c>
      <c r="X298" s="3">
        <f ca="1">IF(Table1[[#This Row],[gender]]="men",1,0)</f>
        <v>0</v>
      </c>
      <c r="Y298" s="3">
        <f ca="1">IF(Table1[[#This Row],[gender]]="women",1,0)</f>
        <v>1</v>
      </c>
      <c r="Z298" s="3"/>
      <c r="AA298" s="3"/>
      <c r="AB298" s="3"/>
      <c r="AC298" s="3"/>
      <c r="AD298" s="3"/>
      <c r="AE298" s="3"/>
      <c r="AF298" s="3"/>
      <c r="AG298" s="3"/>
      <c r="AH298" s="3"/>
      <c r="AJ298" s="17"/>
      <c r="AL298" s="7">
        <f ca="1">IF(Table1[[#This Row],[field of work]]="health",1,0)</f>
        <v>0</v>
      </c>
      <c r="AM298">
        <f ca="1">IF(Table1[[#This Row],[field of work]]="general work ",1,0)</f>
        <v>0</v>
      </c>
      <c r="AN298">
        <f ca="1">IF(Table1[[#This Row],[field of work]]="agriculture",1,0)</f>
        <v>0</v>
      </c>
      <c r="AO298">
        <f ca="1">IF(Table1[[#This Row],[field of work]]="teaching",1,0)</f>
        <v>0</v>
      </c>
      <c r="AP298">
        <f ca="1">IF(Table1[[#This Row],[field of work]]="IT",1,0)</f>
        <v>0</v>
      </c>
      <c r="AQ298" s="8">
        <f ca="1">IF(Table1[[#This Row],[field of work]]="construction",1,0)</f>
        <v>1</v>
      </c>
      <c r="AS298" s="7"/>
      <c r="AX298" s="8"/>
      <c r="AZ298" s="7"/>
      <c r="BA298" s="8"/>
      <c r="BB298" s="105">
        <f ca="1">Table1[[#This Row],[Cars Value ]]/Table1[[#This Row],[cars]]</f>
        <v>14174.68263114088</v>
      </c>
      <c r="BC298" s="8"/>
      <c r="BD298" s="7">
        <f ca="1">IF(Table1[Values of debts]&gt;$BE$6,1,0)</f>
        <v>0</v>
      </c>
      <c r="BE298" s="8"/>
      <c r="BF298" s="17"/>
      <c r="BG298" s="20">
        <f ca="1">Table1[[#This Row],[mortage left]]/Table1[[#This Row],[value of house]]</f>
        <v>0.33523596420788648</v>
      </c>
      <c r="BH298">
        <f t="shared" ca="1" si="114"/>
        <v>1</v>
      </c>
      <c r="BI298" s="8"/>
      <c r="BJ298" s="17"/>
      <c r="BL298" s="7">
        <f ca="1">IF(Table1[Area]="Alberta",Table1[income],0)</f>
        <v>0</v>
      </c>
      <c r="BM298">
        <f ca="1">IF(Table1[Area]="Quebec",Table1[income],0)</f>
        <v>0</v>
      </c>
      <c r="BN298">
        <f ca="1">IF(Table1[[#This Row],[Area]]="BC",Table1[[#This Row],[income]],0)</f>
        <v>0</v>
      </c>
      <c r="BO298">
        <f ca="1">IF(Table1[[#This Row],[Area]]="Northwest Ter",Table1[[#This Row],[income]],0)</f>
        <v>0</v>
      </c>
      <c r="BP298">
        <f ca="1">IF(Table1[[#This Row],[Area]]="Newfounland",Table1[[#This Row],[income]],0)</f>
        <v>0</v>
      </c>
      <c r="BQ298">
        <f ca="1">IF(Table1[[#This Row],[Area]]="Manitoba",Table1[[#This Row],[income]],0)</f>
        <v>0</v>
      </c>
      <c r="BR298">
        <f ca="1">IF(Table1[[#This Row],[Area]]="New bruncwick",Table1[[#This Row],[income]],0)</f>
        <v>0</v>
      </c>
      <c r="BS298">
        <f ca="1">IF(Table1[[#This Row],[Area]]="Nunavut",Table1[[#This Row],[income]],0)</f>
        <v>0</v>
      </c>
      <c r="BT298">
        <f ca="1">IF(Table1[[#This Row],[Area]]="Ontario",Table1[[#This Row],[income]],0)</f>
        <v>35167</v>
      </c>
      <c r="BU298">
        <f ca="1">IF(Table1[[#This Row],[Area]]="yukon",Table1[[#This Row],[income]],0)</f>
        <v>0</v>
      </c>
      <c r="BV298">
        <f ca="1">IF(Table1[[#This Row],[Area]]="Prince edward Island",Table1[[#This Row],[income]],0)</f>
        <v>0</v>
      </c>
      <c r="BW298">
        <f ca="1">IF(Table1[[#This Row],[Area]]="Saskatchewan",Table1[[#This Row],[income]],0)</f>
        <v>0</v>
      </c>
      <c r="BX298" s="8">
        <f ca="1">IF(Table1[[#This Row],[Area]]="Nova scotia",Table1[[#This Row],[income]],0)</f>
        <v>0</v>
      </c>
      <c r="BZ298" s="7">
        <f ca="1">IF(Table1[field of work]="health",Table1[income],0)</f>
        <v>0</v>
      </c>
      <c r="CA298">
        <f ca="1">IF(Table1[field of work]="agriculture",Table1[income],0)</f>
        <v>0</v>
      </c>
      <c r="CB298">
        <f ca="1">IF(Table1[[#This Row],[field of work]]="teaching",Table1[[#This Row],[income]],0)</f>
        <v>0</v>
      </c>
      <c r="CC298">
        <f ca="1">IF(Table1[[#This Row],[field of work]]="IT",Table1[[#This Row],[income]],0)</f>
        <v>0</v>
      </c>
      <c r="CD298">
        <f ca="1">IF(Table1[[#This Row],[field of work]]="construction",Table1[[#This Row],[income]],0)</f>
        <v>35167</v>
      </c>
      <c r="CE298" s="8">
        <f ca="1">IF(Table1[[#This Row],[field of work]]="general work ",Table1[[#This Row],[income]],0)</f>
        <v>0</v>
      </c>
      <c r="CH298" s="7">
        <f t="shared" ca="1" si="115"/>
        <v>1</v>
      </c>
      <c r="CI298" s="8"/>
      <c r="CK298" s="7">
        <f ca="1">IF(Table1[[#This Row],[Net worth of person ($)]]&gt;$CM$3,Table1[[#This Row],[age]],0)</f>
        <v>37</v>
      </c>
      <c r="CL298" s="8"/>
    </row>
    <row r="299" spans="2:90" x14ac:dyDescent="0.3">
      <c r="B299">
        <f t="shared" ca="1" si="101"/>
        <v>2</v>
      </c>
      <c r="C299" t="str">
        <f t="shared" ca="1" si="102"/>
        <v>women</v>
      </c>
      <c r="D299">
        <f t="shared" ca="1" si="103"/>
        <v>35</v>
      </c>
      <c r="E299">
        <f t="shared" ca="1" si="104"/>
        <v>4</v>
      </c>
      <c r="F299" t="str">
        <f t="shared" ca="1" si="105"/>
        <v>IT</v>
      </c>
      <c r="G299">
        <f t="shared" ca="1" si="106"/>
        <v>6</v>
      </c>
      <c r="H299" t="str">
        <f t="shared" ca="1" si="107"/>
        <v>Other</v>
      </c>
      <c r="I299">
        <f t="shared" ca="1" si="108"/>
        <v>1</v>
      </c>
      <c r="J299">
        <f t="shared" ca="1" si="100"/>
        <v>2</v>
      </c>
      <c r="K299">
        <f t="shared" ca="1" si="109"/>
        <v>44722</v>
      </c>
      <c r="L299">
        <f t="shared" ca="1" si="110"/>
        <v>9</v>
      </c>
      <c r="M299" t="str">
        <f t="shared" ca="1" si="111"/>
        <v>Ontario</v>
      </c>
      <c r="N299">
        <f t="shared" ca="1" si="116"/>
        <v>268332</v>
      </c>
      <c r="O299">
        <f t="shared" ca="1" si="112"/>
        <v>184108.34297313905</v>
      </c>
      <c r="P299">
        <f t="shared" ca="1" si="117"/>
        <v>53860.574919653482</v>
      </c>
      <c r="Q299">
        <f t="shared" ca="1" si="113"/>
        <v>28166</v>
      </c>
      <c r="R299">
        <f t="shared" ca="1" si="118"/>
        <v>42689.939822910499</v>
      </c>
      <c r="S299">
        <f t="shared" ca="1" si="119"/>
        <v>33393.339752202912</v>
      </c>
      <c r="T299">
        <f t="shared" ca="1" si="120"/>
        <v>355585.91467185639</v>
      </c>
      <c r="U299">
        <f t="shared" ca="1" si="121"/>
        <v>254964.28279604955</v>
      </c>
      <c r="V299">
        <f t="shared" ca="1" si="122"/>
        <v>100621.63187580684</v>
      </c>
      <c r="X299" s="3">
        <f ca="1">IF(Table1[[#This Row],[gender]]="men",1,0)</f>
        <v>0</v>
      </c>
      <c r="Y299" s="3">
        <f ca="1">IF(Table1[[#This Row],[gender]]="women",1,0)</f>
        <v>1</v>
      </c>
      <c r="Z299" s="3"/>
      <c r="AA299" s="3"/>
      <c r="AB299" s="3"/>
      <c r="AC299" s="3"/>
      <c r="AD299" s="3"/>
      <c r="AE299" s="3"/>
      <c r="AF299" s="3"/>
      <c r="AG299" s="3"/>
      <c r="AH299" s="3"/>
      <c r="AJ299" s="17"/>
      <c r="AL299" s="7">
        <f ca="1">IF(Table1[[#This Row],[field of work]]="health",1,0)</f>
        <v>0</v>
      </c>
      <c r="AM299">
        <f ca="1">IF(Table1[[#This Row],[field of work]]="general work ",1,0)</f>
        <v>0</v>
      </c>
      <c r="AN299">
        <f ca="1">IF(Table1[[#This Row],[field of work]]="agriculture",1,0)</f>
        <v>0</v>
      </c>
      <c r="AO299">
        <f ca="1">IF(Table1[[#This Row],[field of work]]="teaching",1,0)</f>
        <v>0</v>
      </c>
      <c r="AP299">
        <f ca="1">IF(Table1[[#This Row],[field of work]]="IT",1,0)</f>
        <v>1</v>
      </c>
      <c r="AQ299" s="8">
        <f ca="1">IF(Table1[[#This Row],[field of work]]="construction",1,0)</f>
        <v>0</v>
      </c>
      <c r="AS299" s="7"/>
      <c r="AX299" s="8"/>
      <c r="AZ299" s="7"/>
      <c r="BA299" s="8"/>
      <c r="BB299" s="105">
        <f ca="1">Table1[[#This Row],[Cars Value ]]/Table1[[#This Row],[cars]]</f>
        <v>26930.287459826741</v>
      </c>
      <c r="BC299" s="8"/>
      <c r="BD299" s="7">
        <f ca="1">IF(Table1[Values of debts]&gt;$BE$6,1,0)</f>
        <v>1</v>
      </c>
      <c r="BE299" s="8"/>
      <c r="BF299" s="17"/>
      <c r="BG299" s="20">
        <f ca="1">Table1[[#This Row],[mortage left]]/Table1[[#This Row],[value of house]]</f>
        <v>0.68612145764627053</v>
      </c>
      <c r="BH299">
        <f t="shared" ca="1" si="114"/>
        <v>0</v>
      </c>
      <c r="BI299" s="8"/>
      <c r="BJ299" s="17"/>
      <c r="BL299" s="7">
        <f ca="1">IF(Table1[Area]="Alberta",Table1[income],0)</f>
        <v>0</v>
      </c>
      <c r="BM299">
        <f ca="1">IF(Table1[Area]="Quebec",Table1[income],0)</f>
        <v>0</v>
      </c>
      <c r="BN299">
        <f ca="1">IF(Table1[[#This Row],[Area]]="BC",Table1[[#This Row],[income]],0)</f>
        <v>0</v>
      </c>
      <c r="BO299">
        <f ca="1">IF(Table1[[#This Row],[Area]]="Northwest Ter",Table1[[#This Row],[income]],0)</f>
        <v>0</v>
      </c>
      <c r="BP299">
        <f ca="1">IF(Table1[[#This Row],[Area]]="Newfounland",Table1[[#This Row],[income]],0)</f>
        <v>0</v>
      </c>
      <c r="BQ299">
        <f ca="1">IF(Table1[[#This Row],[Area]]="Manitoba",Table1[[#This Row],[income]],0)</f>
        <v>0</v>
      </c>
      <c r="BR299">
        <f ca="1">IF(Table1[[#This Row],[Area]]="New bruncwick",Table1[[#This Row],[income]],0)</f>
        <v>0</v>
      </c>
      <c r="BS299">
        <f ca="1">IF(Table1[[#This Row],[Area]]="Nunavut",Table1[[#This Row],[income]],0)</f>
        <v>0</v>
      </c>
      <c r="BT299">
        <f ca="1">IF(Table1[[#This Row],[Area]]="Ontario",Table1[[#This Row],[income]],0)</f>
        <v>44722</v>
      </c>
      <c r="BU299">
        <f ca="1">IF(Table1[[#This Row],[Area]]="yukon",Table1[[#This Row],[income]],0)</f>
        <v>0</v>
      </c>
      <c r="BV299">
        <f ca="1">IF(Table1[[#This Row],[Area]]="Prince edward Island",Table1[[#This Row],[income]],0)</f>
        <v>0</v>
      </c>
      <c r="BW299">
        <f ca="1">IF(Table1[[#This Row],[Area]]="Saskatchewan",Table1[[#This Row],[income]],0)</f>
        <v>0</v>
      </c>
      <c r="BX299" s="8">
        <f ca="1">IF(Table1[[#This Row],[Area]]="Nova scotia",Table1[[#This Row],[income]],0)</f>
        <v>0</v>
      </c>
      <c r="BZ299" s="7">
        <f ca="1">IF(Table1[field of work]="health",Table1[income],0)</f>
        <v>0</v>
      </c>
      <c r="CA299">
        <f ca="1">IF(Table1[field of work]="agriculture",Table1[income],0)</f>
        <v>0</v>
      </c>
      <c r="CB299">
        <f ca="1">IF(Table1[[#This Row],[field of work]]="teaching",Table1[[#This Row],[income]],0)</f>
        <v>0</v>
      </c>
      <c r="CC299">
        <f ca="1">IF(Table1[[#This Row],[field of work]]="IT",Table1[[#This Row],[income]],0)</f>
        <v>44722</v>
      </c>
      <c r="CD299">
        <f ca="1">IF(Table1[[#This Row],[field of work]]="construction",Table1[[#This Row],[income]],0)</f>
        <v>0</v>
      </c>
      <c r="CE299" s="8">
        <f ca="1">IF(Table1[[#This Row],[field of work]]="general work ",Table1[[#This Row],[income]],0)</f>
        <v>0</v>
      </c>
      <c r="CH299" s="7">
        <f t="shared" ca="1" si="115"/>
        <v>1</v>
      </c>
      <c r="CI299" s="8"/>
      <c r="CK299" s="7">
        <f ca="1">IF(Table1[[#This Row],[Net worth of person ($)]]&gt;$CM$3,Table1[[#This Row],[age]],0)</f>
        <v>35</v>
      </c>
      <c r="CL299" s="8"/>
    </row>
    <row r="300" spans="2:90" x14ac:dyDescent="0.3">
      <c r="B300">
        <f t="shared" ca="1" si="101"/>
        <v>1</v>
      </c>
      <c r="C300" t="str">
        <f t="shared" ca="1" si="102"/>
        <v>men</v>
      </c>
      <c r="D300">
        <f t="shared" ca="1" si="103"/>
        <v>34</v>
      </c>
      <c r="E300">
        <f t="shared" ca="1" si="104"/>
        <v>3</v>
      </c>
      <c r="F300" t="str">
        <f t="shared" ca="1" si="105"/>
        <v>teaching</v>
      </c>
      <c r="G300">
        <f t="shared" ca="1" si="106"/>
        <v>2</v>
      </c>
      <c r="H300" t="str">
        <f t="shared" ca="1" si="107"/>
        <v>college</v>
      </c>
      <c r="I300">
        <f t="shared" ca="1" si="108"/>
        <v>2</v>
      </c>
      <c r="J300">
        <f t="shared" ca="1" si="100"/>
        <v>2</v>
      </c>
      <c r="K300">
        <f t="shared" ca="1" si="109"/>
        <v>40528</v>
      </c>
      <c r="L300">
        <f t="shared" ca="1" si="110"/>
        <v>11</v>
      </c>
      <c r="M300" t="str">
        <f t="shared" ca="1" si="111"/>
        <v>Newfounland</v>
      </c>
      <c r="N300">
        <f t="shared" ca="1" si="116"/>
        <v>202640</v>
      </c>
      <c r="O300">
        <f t="shared" ca="1" si="112"/>
        <v>159663.90567841611</v>
      </c>
      <c r="P300">
        <f t="shared" ca="1" si="117"/>
        <v>52302.331331129208</v>
      </c>
      <c r="Q300">
        <f t="shared" ca="1" si="113"/>
        <v>23453</v>
      </c>
      <c r="R300">
        <f t="shared" ca="1" si="118"/>
        <v>70376.414247572087</v>
      </c>
      <c r="S300">
        <f t="shared" ca="1" si="119"/>
        <v>28715.586828796215</v>
      </c>
      <c r="T300">
        <f t="shared" ca="1" si="120"/>
        <v>283657.91815992544</v>
      </c>
      <c r="U300">
        <f t="shared" ca="1" si="121"/>
        <v>253493.31992598821</v>
      </c>
      <c r="V300">
        <f t="shared" ca="1" si="122"/>
        <v>30164.598233937228</v>
      </c>
      <c r="X300" s="3">
        <f ca="1">IF(Table1[[#This Row],[gender]]="men",1,0)</f>
        <v>1</v>
      </c>
      <c r="Y300" s="3">
        <f ca="1">IF(Table1[[#This Row],[gender]]="women",1,0)</f>
        <v>0</v>
      </c>
      <c r="Z300" s="3"/>
      <c r="AA300" s="3"/>
      <c r="AB300" s="3"/>
      <c r="AC300" s="3"/>
      <c r="AD300" s="3"/>
      <c r="AE300" s="3"/>
      <c r="AF300" s="3"/>
      <c r="AG300" s="3"/>
      <c r="AH300" s="3"/>
      <c r="AJ300" s="17"/>
      <c r="AL300" s="7">
        <f ca="1">IF(Table1[[#This Row],[field of work]]="health",1,0)</f>
        <v>0</v>
      </c>
      <c r="AM300">
        <f ca="1">IF(Table1[[#This Row],[field of work]]="general work ",1,0)</f>
        <v>0</v>
      </c>
      <c r="AN300">
        <f ca="1">IF(Table1[[#This Row],[field of work]]="agriculture",1,0)</f>
        <v>0</v>
      </c>
      <c r="AO300">
        <f ca="1">IF(Table1[[#This Row],[field of work]]="teaching",1,0)</f>
        <v>1</v>
      </c>
      <c r="AP300">
        <f ca="1">IF(Table1[[#This Row],[field of work]]="IT",1,0)</f>
        <v>0</v>
      </c>
      <c r="AQ300" s="8">
        <f ca="1">IF(Table1[[#This Row],[field of work]]="construction",1,0)</f>
        <v>0</v>
      </c>
      <c r="AS300" s="7"/>
      <c r="AX300" s="8"/>
      <c r="AZ300" s="7"/>
      <c r="BA300" s="8"/>
      <c r="BB300" s="105">
        <f ca="1">Table1[[#This Row],[Cars Value ]]/Table1[[#This Row],[cars]]</f>
        <v>26151.165665564604</v>
      </c>
      <c r="BC300" s="8"/>
      <c r="BD300" s="7">
        <f ca="1">IF(Table1[Values of debts]&gt;$BE$6,1,0)</f>
        <v>1</v>
      </c>
      <c r="BE300" s="8"/>
      <c r="BF300" s="17"/>
      <c r="BG300" s="20">
        <f ca="1">Table1[[#This Row],[mortage left]]/Table1[[#This Row],[value of house]]</f>
        <v>0.78791899762345097</v>
      </c>
      <c r="BH300">
        <f t="shared" ca="1" si="114"/>
        <v>0</v>
      </c>
      <c r="BI300" s="8"/>
      <c r="BJ300" s="17"/>
      <c r="BL300" s="7">
        <f ca="1">IF(Table1[Area]="Alberta",Table1[income],0)</f>
        <v>0</v>
      </c>
      <c r="BM300">
        <f ca="1">IF(Table1[Area]="Quebec",Table1[income],0)</f>
        <v>0</v>
      </c>
      <c r="BN300">
        <f ca="1">IF(Table1[[#This Row],[Area]]="BC",Table1[[#This Row],[income]],0)</f>
        <v>0</v>
      </c>
      <c r="BO300">
        <f ca="1">IF(Table1[[#This Row],[Area]]="Northwest Ter",Table1[[#This Row],[income]],0)</f>
        <v>0</v>
      </c>
      <c r="BP300">
        <f ca="1">IF(Table1[[#This Row],[Area]]="Newfounland",Table1[[#This Row],[income]],0)</f>
        <v>40528</v>
      </c>
      <c r="BQ300">
        <f ca="1">IF(Table1[[#This Row],[Area]]="Manitoba",Table1[[#This Row],[income]],0)</f>
        <v>0</v>
      </c>
      <c r="BR300">
        <f ca="1">IF(Table1[[#This Row],[Area]]="New bruncwick",Table1[[#This Row],[income]],0)</f>
        <v>0</v>
      </c>
      <c r="BS300">
        <f ca="1">IF(Table1[[#This Row],[Area]]="Nunavut",Table1[[#This Row],[income]],0)</f>
        <v>0</v>
      </c>
      <c r="BT300">
        <f ca="1">IF(Table1[[#This Row],[Area]]="Ontario",Table1[[#This Row],[income]],0)</f>
        <v>0</v>
      </c>
      <c r="BU300">
        <f ca="1">IF(Table1[[#This Row],[Area]]="yukon",Table1[[#This Row],[income]],0)</f>
        <v>0</v>
      </c>
      <c r="BV300">
        <f ca="1">IF(Table1[[#This Row],[Area]]="Prince edward Island",Table1[[#This Row],[income]],0)</f>
        <v>0</v>
      </c>
      <c r="BW300">
        <f ca="1">IF(Table1[[#This Row],[Area]]="Saskatchewan",Table1[[#This Row],[income]],0)</f>
        <v>0</v>
      </c>
      <c r="BX300" s="8">
        <f ca="1">IF(Table1[[#This Row],[Area]]="Nova scotia",Table1[[#This Row],[income]],0)</f>
        <v>0</v>
      </c>
      <c r="BZ300" s="7">
        <f ca="1">IF(Table1[field of work]="health",Table1[income],0)</f>
        <v>0</v>
      </c>
      <c r="CA300">
        <f ca="1">IF(Table1[field of work]="agriculture",Table1[income],0)</f>
        <v>0</v>
      </c>
      <c r="CB300">
        <f ca="1">IF(Table1[[#This Row],[field of work]]="teaching",Table1[[#This Row],[income]],0)</f>
        <v>40528</v>
      </c>
      <c r="CC300">
        <f ca="1">IF(Table1[[#This Row],[field of work]]="IT",Table1[[#This Row],[income]],0)</f>
        <v>0</v>
      </c>
      <c r="CD300">
        <f ca="1">IF(Table1[[#This Row],[field of work]]="construction",Table1[[#This Row],[income]],0)</f>
        <v>0</v>
      </c>
      <c r="CE300" s="8">
        <f ca="1">IF(Table1[[#This Row],[field of work]]="general work ",Table1[[#This Row],[income]],0)</f>
        <v>0</v>
      </c>
      <c r="CH300" s="7">
        <f t="shared" ca="1" si="115"/>
        <v>1</v>
      </c>
      <c r="CI300" s="8"/>
      <c r="CK300" s="7">
        <f ca="1">IF(Table1[[#This Row],[Net worth of person ($)]]&gt;$CM$3,Table1[[#This Row],[age]],0)</f>
        <v>34</v>
      </c>
      <c r="CL300" s="8"/>
    </row>
    <row r="301" spans="2:90" x14ac:dyDescent="0.3">
      <c r="B301">
        <f t="shared" ca="1" si="101"/>
        <v>2</v>
      </c>
      <c r="C301" t="str">
        <f t="shared" ca="1" si="102"/>
        <v>women</v>
      </c>
      <c r="D301">
        <f t="shared" ca="1" si="103"/>
        <v>26</v>
      </c>
      <c r="E301">
        <f t="shared" ca="1" si="104"/>
        <v>1</v>
      </c>
      <c r="F301" t="str">
        <f t="shared" ca="1" si="105"/>
        <v>health</v>
      </c>
      <c r="G301">
        <f t="shared" ca="1" si="106"/>
        <v>5</v>
      </c>
      <c r="H301" t="str">
        <f t="shared" ca="1" si="107"/>
        <v>Other</v>
      </c>
      <c r="I301">
        <f t="shared" ca="1" si="108"/>
        <v>0</v>
      </c>
      <c r="J301">
        <f t="shared" ca="1" si="100"/>
        <v>1</v>
      </c>
      <c r="K301">
        <f t="shared" ca="1" si="109"/>
        <v>36430</v>
      </c>
      <c r="L301">
        <f t="shared" ca="1" si="110"/>
        <v>14</v>
      </c>
      <c r="M301" t="str">
        <f t="shared" ca="1" si="111"/>
        <v>Prince edward island</v>
      </c>
      <c r="N301">
        <f t="shared" ca="1" si="116"/>
        <v>109290</v>
      </c>
      <c r="O301">
        <f t="shared" ca="1" si="112"/>
        <v>19801.632400909035</v>
      </c>
      <c r="P301">
        <f t="shared" ca="1" si="117"/>
        <v>10496.71534492454</v>
      </c>
      <c r="Q301">
        <f t="shared" ca="1" si="113"/>
        <v>5180</v>
      </c>
      <c r="R301">
        <f t="shared" ca="1" si="118"/>
        <v>31353.05574757771</v>
      </c>
      <c r="S301">
        <f t="shared" ca="1" si="119"/>
        <v>11470.270838831248</v>
      </c>
      <c r="T301">
        <f t="shared" ca="1" si="120"/>
        <v>131256.9861837558</v>
      </c>
      <c r="U301">
        <f t="shared" ca="1" si="121"/>
        <v>56334.688148486748</v>
      </c>
      <c r="V301">
        <f t="shared" ca="1" si="122"/>
        <v>74922.29803526905</v>
      </c>
      <c r="X301" s="3">
        <f ca="1">IF(Table1[[#This Row],[gender]]="men",1,0)</f>
        <v>0</v>
      </c>
      <c r="Y301" s="3">
        <f ca="1">IF(Table1[[#This Row],[gender]]="women",1,0)</f>
        <v>1</v>
      </c>
      <c r="Z301" s="3"/>
      <c r="AA301" s="3"/>
      <c r="AB301" s="3"/>
      <c r="AC301" s="3"/>
      <c r="AD301" s="3"/>
      <c r="AE301" s="3"/>
      <c r="AF301" s="3"/>
      <c r="AG301" s="3"/>
      <c r="AH301" s="3"/>
      <c r="AJ301" s="17"/>
      <c r="AL301" s="7">
        <f ca="1">IF(Table1[[#This Row],[field of work]]="health",1,0)</f>
        <v>1</v>
      </c>
      <c r="AM301">
        <f ca="1">IF(Table1[[#This Row],[field of work]]="general work ",1,0)</f>
        <v>0</v>
      </c>
      <c r="AN301">
        <f ca="1">IF(Table1[[#This Row],[field of work]]="agriculture",1,0)</f>
        <v>0</v>
      </c>
      <c r="AO301">
        <f ca="1">IF(Table1[[#This Row],[field of work]]="teaching",1,0)</f>
        <v>0</v>
      </c>
      <c r="AP301">
        <f ca="1">IF(Table1[[#This Row],[field of work]]="IT",1,0)</f>
        <v>0</v>
      </c>
      <c r="AQ301" s="8">
        <f ca="1">IF(Table1[[#This Row],[field of work]]="construction",1,0)</f>
        <v>0</v>
      </c>
      <c r="AS301" s="7"/>
      <c r="AX301" s="8"/>
      <c r="AZ301" s="7"/>
      <c r="BA301" s="8"/>
      <c r="BB301" s="105">
        <f ca="1">Table1[[#This Row],[Cars Value ]]/Table1[[#This Row],[cars]]</f>
        <v>10496.71534492454</v>
      </c>
      <c r="BC301" s="8"/>
      <c r="BD301" s="7">
        <f ca="1">IF(Table1[Values of debts]&gt;$BE$6,1,0)</f>
        <v>0</v>
      </c>
      <c r="BE301" s="8"/>
      <c r="BF301" s="17"/>
      <c r="BG301" s="20">
        <f ca="1">Table1[[#This Row],[mortage left]]/Table1[[#This Row],[value of house]]</f>
        <v>0.18118430232325955</v>
      </c>
      <c r="BH301">
        <f t="shared" ca="1" si="114"/>
        <v>1</v>
      </c>
      <c r="BI301" s="8"/>
      <c r="BJ301" s="17"/>
      <c r="BL301" s="7">
        <f ca="1">IF(Table1[Area]="Alberta",Table1[income],0)</f>
        <v>0</v>
      </c>
      <c r="BM301">
        <f ca="1">IF(Table1[Area]="Quebec",Table1[income],0)</f>
        <v>0</v>
      </c>
      <c r="BN301">
        <f ca="1">IF(Table1[[#This Row],[Area]]="BC",Table1[[#This Row],[income]],0)</f>
        <v>0</v>
      </c>
      <c r="BO301">
        <f ca="1">IF(Table1[[#This Row],[Area]]="Northwest Ter",Table1[[#This Row],[income]],0)</f>
        <v>0</v>
      </c>
      <c r="BP301">
        <f ca="1">IF(Table1[[#This Row],[Area]]="Newfounland",Table1[[#This Row],[income]],0)</f>
        <v>0</v>
      </c>
      <c r="BQ301">
        <f ca="1">IF(Table1[[#This Row],[Area]]="Manitoba",Table1[[#This Row],[income]],0)</f>
        <v>0</v>
      </c>
      <c r="BR301">
        <f ca="1">IF(Table1[[#This Row],[Area]]="New bruncwick",Table1[[#This Row],[income]],0)</f>
        <v>0</v>
      </c>
      <c r="BS301">
        <f ca="1">IF(Table1[[#This Row],[Area]]="Nunavut",Table1[[#This Row],[income]],0)</f>
        <v>0</v>
      </c>
      <c r="BT301">
        <f ca="1">IF(Table1[[#This Row],[Area]]="Ontario",Table1[[#This Row],[income]],0)</f>
        <v>0</v>
      </c>
      <c r="BU301">
        <f ca="1">IF(Table1[[#This Row],[Area]]="yukon",Table1[[#This Row],[income]],0)</f>
        <v>0</v>
      </c>
      <c r="BV301">
        <f ca="1">IF(Table1[[#This Row],[Area]]="Prince edward Island",Table1[[#This Row],[income]],0)</f>
        <v>36430</v>
      </c>
      <c r="BW301">
        <f ca="1">IF(Table1[[#This Row],[Area]]="Saskatchewan",Table1[[#This Row],[income]],0)</f>
        <v>0</v>
      </c>
      <c r="BX301" s="8">
        <f ca="1">IF(Table1[[#This Row],[Area]]="Nova scotia",Table1[[#This Row],[income]],0)</f>
        <v>0</v>
      </c>
      <c r="BZ301" s="7">
        <f ca="1">IF(Table1[field of work]="health",Table1[income],0)</f>
        <v>36430</v>
      </c>
      <c r="CA301">
        <f ca="1">IF(Table1[field of work]="agriculture",Table1[income],0)</f>
        <v>0</v>
      </c>
      <c r="CB301">
        <f ca="1">IF(Table1[[#This Row],[field of work]]="teaching",Table1[[#This Row],[income]],0)</f>
        <v>0</v>
      </c>
      <c r="CC301">
        <f ca="1">IF(Table1[[#This Row],[field of work]]="IT",Table1[[#This Row],[income]],0)</f>
        <v>0</v>
      </c>
      <c r="CD301">
        <f ca="1">IF(Table1[[#This Row],[field of work]]="construction",Table1[[#This Row],[income]],0)</f>
        <v>0</v>
      </c>
      <c r="CE301" s="8">
        <f ca="1">IF(Table1[[#This Row],[field of work]]="general work ",Table1[[#This Row],[income]],0)</f>
        <v>0</v>
      </c>
      <c r="CH301" s="7">
        <f t="shared" ca="1" si="115"/>
        <v>1</v>
      </c>
      <c r="CI301" s="8"/>
      <c r="CK301" s="7">
        <f ca="1">IF(Table1[[#This Row],[Net worth of person ($)]]&gt;$CM$3,Table1[[#This Row],[age]],0)</f>
        <v>26</v>
      </c>
      <c r="CL301" s="8"/>
    </row>
    <row r="302" spans="2:90" x14ac:dyDescent="0.3">
      <c r="B302">
        <f t="shared" ca="1" si="101"/>
        <v>1</v>
      </c>
      <c r="C302" t="str">
        <f t="shared" ca="1" si="102"/>
        <v>men</v>
      </c>
      <c r="D302">
        <f t="shared" ca="1" si="103"/>
        <v>30</v>
      </c>
      <c r="E302">
        <f t="shared" ca="1" si="104"/>
        <v>2</v>
      </c>
      <c r="F302" t="str">
        <f t="shared" ca="1" si="105"/>
        <v>construction</v>
      </c>
      <c r="G302">
        <f t="shared" ca="1" si="106"/>
        <v>6</v>
      </c>
      <c r="H302" t="str">
        <f t="shared" ca="1" si="107"/>
        <v>Other</v>
      </c>
      <c r="I302">
        <f t="shared" ca="1" si="108"/>
        <v>3</v>
      </c>
      <c r="J302">
        <f t="shared" ca="1" si="100"/>
        <v>2</v>
      </c>
      <c r="K302">
        <f t="shared" ca="1" si="109"/>
        <v>72550</v>
      </c>
      <c r="L302">
        <f t="shared" ca="1" si="110"/>
        <v>14</v>
      </c>
      <c r="M302" t="str">
        <f t="shared" ca="1" si="111"/>
        <v>Prince edward island</v>
      </c>
      <c r="N302">
        <f t="shared" ca="1" si="116"/>
        <v>217650</v>
      </c>
      <c r="O302">
        <f t="shared" ca="1" si="112"/>
        <v>154569.67392622482</v>
      </c>
      <c r="P302">
        <f t="shared" ca="1" si="117"/>
        <v>43882.747180236547</v>
      </c>
      <c r="Q302">
        <f t="shared" ca="1" si="113"/>
        <v>28498</v>
      </c>
      <c r="R302">
        <f t="shared" ca="1" si="118"/>
        <v>1134.0237233727885</v>
      </c>
      <c r="S302">
        <f t="shared" ca="1" si="119"/>
        <v>88428.76325359242</v>
      </c>
      <c r="T302">
        <f t="shared" ca="1" si="120"/>
        <v>349961.51043382898</v>
      </c>
      <c r="U302">
        <f t="shared" ca="1" si="121"/>
        <v>184201.6976495976</v>
      </c>
      <c r="V302">
        <f t="shared" ca="1" si="122"/>
        <v>165759.81278423138</v>
      </c>
      <c r="X302" s="3">
        <f ca="1">IF(Table1[[#This Row],[gender]]="men",1,0)</f>
        <v>1</v>
      </c>
      <c r="Y302" s="3">
        <f ca="1">IF(Table1[[#This Row],[gender]]="women",1,0)</f>
        <v>0</v>
      </c>
      <c r="Z302" s="3"/>
      <c r="AA302" s="3"/>
      <c r="AB302" s="3"/>
      <c r="AC302" s="3"/>
      <c r="AD302" s="3"/>
      <c r="AE302" s="3"/>
      <c r="AF302" s="3"/>
      <c r="AG302" s="3"/>
      <c r="AH302" s="3"/>
      <c r="AJ302" s="17"/>
      <c r="AL302" s="7">
        <f ca="1">IF(Table1[[#This Row],[field of work]]="health",1,0)</f>
        <v>0</v>
      </c>
      <c r="AM302">
        <f ca="1">IF(Table1[[#This Row],[field of work]]="general work ",1,0)</f>
        <v>0</v>
      </c>
      <c r="AN302">
        <f ca="1">IF(Table1[[#This Row],[field of work]]="agriculture",1,0)</f>
        <v>0</v>
      </c>
      <c r="AO302">
        <f ca="1">IF(Table1[[#This Row],[field of work]]="teaching",1,0)</f>
        <v>0</v>
      </c>
      <c r="AP302">
        <f ca="1">IF(Table1[[#This Row],[field of work]]="IT",1,0)</f>
        <v>0</v>
      </c>
      <c r="AQ302" s="8">
        <f ca="1">IF(Table1[[#This Row],[field of work]]="construction",1,0)</f>
        <v>1</v>
      </c>
      <c r="AS302" s="7"/>
      <c r="AX302" s="8"/>
      <c r="AZ302" s="7"/>
      <c r="BA302" s="8"/>
      <c r="BB302" s="105">
        <f ca="1">Table1[[#This Row],[Cars Value ]]/Table1[[#This Row],[cars]]</f>
        <v>21941.373590118274</v>
      </c>
      <c r="BC302" s="8"/>
      <c r="BD302" s="7">
        <f ca="1">IF(Table1[Values of debts]&gt;$BE$6,1,0)</f>
        <v>1</v>
      </c>
      <c r="BE302" s="8"/>
      <c r="BF302" s="17"/>
      <c r="BG302" s="20">
        <f ca="1">Table1[[#This Row],[mortage left]]/Table1[[#This Row],[value of house]]</f>
        <v>0.71017539134493368</v>
      </c>
      <c r="BH302">
        <f t="shared" ca="1" si="114"/>
        <v>0</v>
      </c>
      <c r="BI302" s="8"/>
      <c r="BJ302" s="17"/>
      <c r="BL302" s="7">
        <f ca="1">IF(Table1[Area]="Alberta",Table1[income],0)</f>
        <v>0</v>
      </c>
      <c r="BM302">
        <f ca="1">IF(Table1[Area]="Quebec",Table1[income],0)</f>
        <v>0</v>
      </c>
      <c r="BN302">
        <f ca="1">IF(Table1[[#This Row],[Area]]="BC",Table1[[#This Row],[income]],0)</f>
        <v>0</v>
      </c>
      <c r="BO302">
        <f ca="1">IF(Table1[[#This Row],[Area]]="Northwest Ter",Table1[[#This Row],[income]],0)</f>
        <v>0</v>
      </c>
      <c r="BP302">
        <f ca="1">IF(Table1[[#This Row],[Area]]="Newfounland",Table1[[#This Row],[income]],0)</f>
        <v>0</v>
      </c>
      <c r="BQ302">
        <f ca="1">IF(Table1[[#This Row],[Area]]="Manitoba",Table1[[#This Row],[income]],0)</f>
        <v>0</v>
      </c>
      <c r="BR302">
        <f ca="1">IF(Table1[[#This Row],[Area]]="New bruncwick",Table1[[#This Row],[income]],0)</f>
        <v>0</v>
      </c>
      <c r="BS302">
        <f ca="1">IF(Table1[[#This Row],[Area]]="Nunavut",Table1[[#This Row],[income]],0)</f>
        <v>0</v>
      </c>
      <c r="BT302">
        <f ca="1">IF(Table1[[#This Row],[Area]]="Ontario",Table1[[#This Row],[income]],0)</f>
        <v>0</v>
      </c>
      <c r="BU302">
        <f ca="1">IF(Table1[[#This Row],[Area]]="yukon",Table1[[#This Row],[income]],0)</f>
        <v>0</v>
      </c>
      <c r="BV302">
        <f ca="1">IF(Table1[[#This Row],[Area]]="Prince edward Island",Table1[[#This Row],[income]],0)</f>
        <v>72550</v>
      </c>
      <c r="BW302">
        <f ca="1">IF(Table1[[#This Row],[Area]]="Saskatchewan",Table1[[#This Row],[income]],0)</f>
        <v>0</v>
      </c>
      <c r="BX302" s="8">
        <f ca="1">IF(Table1[[#This Row],[Area]]="Nova scotia",Table1[[#This Row],[income]],0)</f>
        <v>0</v>
      </c>
      <c r="BZ302" s="7">
        <f ca="1">IF(Table1[field of work]="health",Table1[income],0)</f>
        <v>0</v>
      </c>
      <c r="CA302">
        <f ca="1">IF(Table1[field of work]="agriculture",Table1[income],0)</f>
        <v>0</v>
      </c>
      <c r="CB302">
        <f ca="1">IF(Table1[[#This Row],[field of work]]="teaching",Table1[[#This Row],[income]],0)</f>
        <v>0</v>
      </c>
      <c r="CC302">
        <f ca="1">IF(Table1[[#This Row],[field of work]]="IT",Table1[[#This Row],[income]],0)</f>
        <v>0</v>
      </c>
      <c r="CD302">
        <f ca="1">IF(Table1[[#This Row],[field of work]]="construction",Table1[[#This Row],[income]],0)</f>
        <v>72550</v>
      </c>
      <c r="CE302" s="8">
        <f ca="1">IF(Table1[[#This Row],[field of work]]="general work ",Table1[[#This Row],[income]],0)</f>
        <v>0</v>
      </c>
      <c r="CH302" s="7">
        <f t="shared" ca="1" si="115"/>
        <v>1</v>
      </c>
      <c r="CI302" s="8"/>
      <c r="CK302" s="7">
        <f ca="1">IF(Table1[[#This Row],[Net worth of person ($)]]&gt;$CM$3,Table1[[#This Row],[age]],0)</f>
        <v>30</v>
      </c>
      <c r="CL302" s="8"/>
    </row>
    <row r="303" spans="2:90" x14ac:dyDescent="0.3">
      <c r="B303">
        <f t="shared" ca="1" si="101"/>
        <v>1</v>
      </c>
      <c r="C303" t="str">
        <f t="shared" ca="1" si="102"/>
        <v>men</v>
      </c>
      <c r="D303">
        <f t="shared" ca="1" si="103"/>
        <v>25</v>
      </c>
      <c r="E303">
        <f t="shared" ca="1" si="104"/>
        <v>4</v>
      </c>
      <c r="F303" t="str">
        <f t="shared" ca="1" si="105"/>
        <v>IT</v>
      </c>
      <c r="G303">
        <f t="shared" ca="1" si="106"/>
        <v>6</v>
      </c>
      <c r="H303" t="str">
        <f t="shared" ca="1" si="107"/>
        <v>Other</v>
      </c>
      <c r="I303">
        <f t="shared" ca="1" si="108"/>
        <v>1</v>
      </c>
      <c r="J303">
        <f t="shared" ca="1" si="100"/>
        <v>1</v>
      </c>
      <c r="K303">
        <f t="shared" ca="1" si="109"/>
        <v>69885</v>
      </c>
      <c r="L303">
        <f t="shared" ca="1" si="110"/>
        <v>9</v>
      </c>
      <c r="M303" t="str">
        <f t="shared" ca="1" si="111"/>
        <v>Ontario</v>
      </c>
      <c r="N303">
        <f t="shared" ca="1" si="116"/>
        <v>209655</v>
      </c>
      <c r="O303">
        <f t="shared" ca="1" si="112"/>
        <v>56568.602505589937</v>
      </c>
      <c r="P303">
        <f t="shared" ca="1" si="117"/>
        <v>20330.819138430754</v>
      </c>
      <c r="Q303">
        <f t="shared" ca="1" si="113"/>
        <v>1672</v>
      </c>
      <c r="R303">
        <f t="shared" ca="1" si="118"/>
        <v>48584.110543019546</v>
      </c>
      <c r="S303">
        <f t="shared" ca="1" si="119"/>
        <v>51354.934981392966</v>
      </c>
      <c r="T303">
        <f t="shared" ca="1" si="120"/>
        <v>281340.75411982374</v>
      </c>
      <c r="U303">
        <f t="shared" ca="1" si="121"/>
        <v>106824.71304860948</v>
      </c>
      <c r="V303">
        <f t="shared" ca="1" si="122"/>
        <v>174516.04107121425</v>
      </c>
      <c r="X303" s="3">
        <f ca="1">IF(Table1[[#This Row],[gender]]="men",1,0)</f>
        <v>1</v>
      </c>
      <c r="Y303" s="3">
        <f ca="1">IF(Table1[[#This Row],[gender]]="women",1,0)</f>
        <v>0</v>
      </c>
      <c r="Z303" s="3"/>
      <c r="AA303" s="3"/>
      <c r="AB303" s="3"/>
      <c r="AC303" s="3"/>
      <c r="AD303" s="3"/>
      <c r="AE303" s="3"/>
      <c r="AF303" s="3"/>
      <c r="AG303" s="3"/>
      <c r="AH303" s="3"/>
      <c r="AJ303" s="17"/>
      <c r="AL303" s="7">
        <f ca="1">IF(Table1[[#This Row],[field of work]]="health",1,0)</f>
        <v>0</v>
      </c>
      <c r="AM303">
        <f ca="1">IF(Table1[[#This Row],[field of work]]="general work ",1,0)</f>
        <v>0</v>
      </c>
      <c r="AN303">
        <f ca="1">IF(Table1[[#This Row],[field of work]]="agriculture",1,0)</f>
        <v>0</v>
      </c>
      <c r="AO303">
        <f ca="1">IF(Table1[[#This Row],[field of work]]="teaching",1,0)</f>
        <v>0</v>
      </c>
      <c r="AP303">
        <f ca="1">IF(Table1[[#This Row],[field of work]]="IT",1,0)</f>
        <v>1</v>
      </c>
      <c r="AQ303" s="8">
        <f ca="1">IF(Table1[[#This Row],[field of work]]="construction",1,0)</f>
        <v>0</v>
      </c>
      <c r="AS303" s="7"/>
      <c r="AX303" s="8"/>
      <c r="AZ303" s="7"/>
      <c r="BA303" s="8"/>
      <c r="BB303" s="105">
        <f ca="1">Table1[[#This Row],[Cars Value ]]/Table1[[#This Row],[cars]]</f>
        <v>20330.819138430754</v>
      </c>
      <c r="BC303" s="8"/>
      <c r="BD303" s="7">
        <f ca="1">IF(Table1[Values of debts]&gt;$BE$6,1,0)</f>
        <v>1</v>
      </c>
      <c r="BE303" s="8"/>
      <c r="BF303" s="17"/>
      <c r="BG303" s="20">
        <f ca="1">Table1[[#This Row],[mortage left]]/Table1[[#This Row],[value of house]]</f>
        <v>0.26981756936676893</v>
      </c>
      <c r="BH303">
        <f t="shared" ca="1" si="114"/>
        <v>1</v>
      </c>
      <c r="BI303" s="8"/>
      <c r="BJ303" s="17"/>
      <c r="BL303" s="7">
        <f ca="1">IF(Table1[Area]="Alberta",Table1[income],0)</f>
        <v>0</v>
      </c>
      <c r="BM303">
        <f ca="1">IF(Table1[Area]="Quebec",Table1[income],0)</f>
        <v>0</v>
      </c>
      <c r="BN303">
        <f ca="1">IF(Table1[[#This Row],[Area]]="BC",Table1[[#This Row],[income]],0)</f>
        <v>0</v>
      </c>
      <c r="BO303">
        <f ca="1">IF(Table1[[#This Row],[Area]]="Northwest Ter",Table1[[#This Row],[income]],0)</f>
        <v>0</v>
      </c>
      <c r="BP303">
        <f ca="1">IF(Table1[[#This Row],[Area]]="Newfounland",Table1[[#This Row],[income]],0)</f>
        <v>0</v>
      </c>
      <c r="BQ303">
        <f ca="1">IF(Table1[[#This Row],[Area]]="Manitoba",Table1[[#This Row],[income]],0)</f>
        <v>0</v>
      </c>
      <c r="BR303">
        <f ca="1">IF(Table1[[#This Row],[Area]]="New bruncwick",Table1[[#This Row],[income]],0)</f>
        <v>0</v>
      </c>
      <c r="BS303">
        <f ca="1">IF(Table1[[#This Row],[Area]]="Nunavut",Table1[[#This Row],[income]],0)</f>
        <v>0</v>
      </c>
      <c r="BT303">
        <f ca="1">IF(Table1[[#This Row],[Area]]="Ontario",Table1[[#This Row],[income]],0)</f>
        <v>69885</v>
      </c>
      <c r="BU303">
        <f ca="1">IF(Table1[[#This Row],[Area]]="yukon",Table1[[#This Row],[income]],0)</f>
        <v>0</v>
      </c>
      <c r="BV303">
        <f ca="1">IF(Table1[[#This Row],[Area]]="Prince edward Island",Table1[[#This Row],[income]],0)</f>
        <v>0</v>
      </c>
      <c r="BW303">
        <f ca="1">IF(Table1[[#This Row],[Area]]="Saskatchewan",Table1[[#This Row],[income]],0)</f>
        <v>0</v>
      </c>
      <c r="BX303" s="8">
        <f ca="1">IF(Table1[[#This Row],[Area]]="Nova scotia",Table1[[#This Row],[income]],0)</f>
        <v>0</v>
      </c>
      <c r="BZ303" s="7">
        <f ca="1">IF(Table1[field of work]="health",Table1[income],0)</f>
        <v>0</v>
      </c>
      <c r="CA303">
        <f ca="1">IF(Table1[field of work]="agriculture",Table1[income],0)</f>
        <v>0</v>
      </c>
      <c r="CB303">
        <f ca="1">IF(Table1[[#This Row],[field of work]]="teaching",Table1[[#This Row],[income]],0)</f>
        <v>0</v>
      </c>
      <c r="CC303">
        <f ca="1">IF(Table1[[#This Row],[field of work]]="IT",Table1[[#This Row],[income]],0)</f>
        <v>69885</v>
      </c>
      <c r="CD303">
        <f ca="1">IF(Table1[[#This Row],[field of work]]="construction",Table1[[#This Row],[income]],0)</f>
        <v>0</v>
      </c>
      <c r="CE303" s="8">
        <f ca="1">IF(Table1[[#This Row],[field of work]]="general work ",Table1[[#This Row],[income]],0)</f>
        <v>0</v>
      </c>
      <c r="CH303" s="7">
        <f t="shared" ca="1" si="115"/>
        <v>1</v>
      </c>
      <c r="CI303" s="8"/>
      <c r="CK303" s="7">
        <f ca="1">IF(Table1[[#This Row],[Net worth of person ($)]]&gt;$CM$3,Table1[[#This Row],[age]],0)</f>
        <v>25</v>
      </c>
      <c r="CL303" s="8"/>
    </row>
    <row r="304" spans="2:90" x14ac:dyDescent="0.3">
      <c r="B304">
        <f t="shared" ca="1" si="101"/>
        <v>2</v>
      </c>
      <c r="C304" t="str">
        <f t="shared" ca="1" si="102"/>
        <v>women</v>
      </c>
      <c r="D304">
        <f t="shared" ca="1" si="103"/>
        <v>27</v>
      </c>
      <c r="E304">
        <f t="shared" ca="1" si="104"/>
        <v>5</v>
      </c>
      <c r="F304" t="str">
        <f t="shared" ca="1" si="105"/>
        <v xml:space="preserve">general work </v>
      </c>
      <c r="G304">
        <f t="shared" ca="1" si="106"/>
        <v>1</v>
      </c>
      <c r="H304" t="str">
        <f t="shared" ca="1" si="107"/>
        <v>highschool</v>
      </c>
      <c r="I304">
        <f t="shared" ca="1" si="108"/>
        <v>3</v>
      </c>
      <c r="J304">
        <f t="shared" ca="1" si="100"/>
        <v>2</v>
      </c>
      <c r="K304">
        <f t="shared" ca="1" si="109"/>
        <v>70513</v>
      </c>
      <c r="L304">
        <f t="shared" ca="1" si="110"/>
        <v>7</v>
      </c>
      <c r="M304" t="str">
        <f t="shared" ca="1" si="111"/>
        <v>Manitoba</v>
      </c>
      <c r="N304">
        <f t="shared" ca="1" si="116"/>
        <v>423078</v>
      </c>
      <c r="O304">
        <f t="shared" ca="1" si="112"/>
        <v>371191.57735048491</v>
      </c>
      <c r="P304">
        <f t="shared" ca="1" si="117"/>
        <v>76787.415663499181</v>
      </c>
      <c r="Q304">
        <f t="shared" ca="1" si="113"/>
        <v>75388</v>
      </c>
      <c r="R304">
        <f t="shared" ca="1" si="118"/>
        <v>100282.8412500978</v>
      </c>
      <c r="S304">
        <f t="shared" ca="1" si="119"/>
        <v>97200.446942858514</v>
      </c>
      <c r="T304">
        <f t="shared" ca="1" si="120"/>
        <v>597065.86260635767</v>
      </c>
      <c r="U304">
        <f t="shared" ca="1" si="121"/>
        <v>546862.41860058275</v>
      </c>
      <c r="V304">
        <f t="shared" ca="1" si="122"/>
        <v>50203.444005774916</v>
      </c>
      <c r="X304" s="3">
        <f ca="1">IF(Table1[[#This Row],[gender]]="men",1,0)</f>
        <v>0</v>
      </c>
      <c r="Y304" s="3">
        <f ca="1">IF(Table1[[#This Row],[gender]]="women",1,0)</f>
        <v>1</v>
      </c>
      <c r="Z304" s="3"/>
      <c r="AA304" s="3"/>
      <c r="AB304" s="3"/>
      <c r="AC304" s="3"/>
      <c r="AD304" s="3"/>
      <c r="AE304" s="3"/>
      <c r="AF304" s="3"/>
      <c r="AG304" s="3"/>
      <c r="AH304" s="3"/>
      <c r="AJ304" s="17"/>
      <c r="AL304" s="7">
        <f ca="1">IF(Table1[[#This Row],[field of work]]="health",1,0)</f>
        <v>0</v>
      </c>
      <c r="AM304">
        <f ca="1">IF(Table1[[#This Row],[field of work]]="general work ",1,0)</f>
        <v>1</v>
      </c>
      <c r="AN304">
        <f ca="1">IF(Table1[[#This Row],[field of work]]="agriculture",1,0)</f>
        <v>0</v>
      </c>
      <c r="AO304">
        <f ca="1">IF(Table1[[#This Row],[field of work]]="teaching",1,0)</f>
        <v>0</v>
      </c>
      <c r="AP304">
        <f ca="1">IF(Table1[[#This Row],[field of work]]="IT",1,0)</f>
        <v>0</v>
      </c>
      <c r="AQ304" s="8">
        <f ca="1">IF(Table1[[#This Row],[field of work]]="construction",1,0)</f>
        <v>0</v>
      </c>
      <c r="AS304" s="7"/>
      <c r="AX304" s="8"/>
      <c r="AZ304" s="7"/>
      <c r="BA304" s="8"/>
      <c r="BB304" s="105">
        <f ca="1">Table1[[#This Row],[Cars Value ]]/Table1[[#This Row],[cars]]</f>
        <v>38393.707831749591</v>
      </c>
      <c r="BC304" s="8"/>
      <c r="BD304" s="7">
        <f ca="1">IF(Table1[Values of debts]&gt;$BE$6,1,0)</f>
        <v>1</v>
      </c>
      <c r="BE304" s="8"/>
      <c r="BF304" s="17"/>
      <c r="BG304" s="20">
        <f ca="1">Table1[[#This Row],[mortage left]]/Table1[[#This Row],[value of house]]</f>
        <v>0.8773596768219688</v>
      </c>
      <c r="BH304">
        <f t="shared" ca="1" si="114"/>
        <v>0</v>
      </c>
      <c r="BI304" s="8"/>
      <c r="BJ304" s="17"/>
      <c r="BL304" s="7">
        <f ca="1">IF(Table1[Area]="Alberta",Table1[income],0)</f>
        <v>0</v>
      </c>
      <c r="BM304">
        <f ca="1">IF(Table1[Area]="Quebec",Table1[income],0)</f>
        <v>0</v>
      </c>
      <c r="BN304">
        <f ca="1">IF(Table1[[#This Row],[Area]]="BC",Table1[[#This Row],[income]],0)</f>
        <v>0</v>
      </c>
      <c r="BO304">
        <f ca="1">IF(Table1[[#This Row],[Area]]="Northwest Ter",Table1[[#This Row],[income]],0)</f>
        <v>0</v>
      </c>
      <c r="BP304">
        <f ca="1">IF(Table1[[#This Row],[Area]]="Newfounland",Table1[[#This Row],[income]],0)</f>
        <v>0</v>
      </c>
      <c r="BQ304">
        <f ca="1">IF(Table1[[#This Row],[Area]]="Manitoba",Table1[[#This Row],[income]],0)</f>
        <v>70513</v>
      </c>
      <c r="BR304">
        <f ca="1">IF(Table1[[#This Row],[Area]]="New bruncwick",Table1[[#This Row],[income]],0)</f>
        <v>0</v>
      </c>
      <c r="BS304">
        <f ca="1">IF(Table1[[#This Row],[Area]]="Nunavut",Table1[[#This Row],[income]],0)</f>
        <v>0</v>
      </c>
      <c r="BT304">
        <f ca="1">IF(Table1[[#This Row],[Area]]="Ontario",Table1[[#This Row],[income]],0)</f>
        <v>0</v>
      </c>
      <c r="BU304">
        <f ca="1">IF(Table1[[#This Row],[Area]]="yukon",Table1[[#This Row],[income]],0)</f>
        <v>0</v>
      </c>
      <c r="BV304">
        <f ca="1">IF(Table1[[#This Row],[Area]]="Prince edward Island",Table1[[#This Row],[income]],0)</f>
        <v>0</v>
      </c>
      <c r="BW304">
        <f ca="1">IF(Table1[[#This Row],[Area]]="Saskatchewan",Table1[[#This Row],[income]],0)</f>
        <v>0</v>
      </c>
      <c r="BX304" s="8">
        <f ca="1">IF(Table1[[#This Row],[Area]]="Nova scotia",Table1[[#This Row],[income]],0)</f>
        <v>0</v>
      </c>
      <c r="BZ304" s="7">
        <f ca="1">IF(Table1[field of work]="health",Table1[income],0)</f>
        <v>0</v>
      </c>
      <c r="CA304">
        <f ca="1">IF(Table1[field of work]="agriculture",Table1[income],0)</f>
        <v>0</v>
      </c>
      <c r="CB304">
        <f ca="1">IF(Table1[[#This Row],[field of work]]="teaching",Table1[[#This Row],[income]],0)</f>
        <v>0</v>
      </c>
      <c r="CC304">
        <f ca="1">IF(Table1[[#This Row],[field of work]]="IT",Table1[[#This Row],[income]],0)</f>
        <v>0</v>
      </c>
      <c r="CD304">
        <f ca="1">IF(Table1[[#This Row],[field of work]]="construction",Table1[[#This Row],[income]],0)</f>
        <v>0</v>
      </c>
      <c r="CE304" s="8">
        <f ca="1">IF(Table1[[#This Row],[field of work]]="general work ",Table1[[#This Row],[income]],0)</f>
        <v>70513</v>
      </c>
      <c r="CH304" s="7">
        <f t="shared" ca="1" si="115"/>
        <v>1</v>
      </c>
      <c r="CI304" s="8"/>
      <c r="CK304" s="7">
        <f ca="1">IF(Table1[[#This Row],[Net worth of person ($)]]&gt;$CM$3,Table1[[#This Row],[age]],0)</f>
        <v>27</v>
      </c>
      <c r="CL304" s="8"/>
    </row>
    <row r="305" spans="2:90" x14ac:dyDescent="0.3">
      <c r="B305">
        <f t="shared" ca="1" si="101"/>
        <v>2</v>
      </c>
      <c r="C305" t="str">
        <f t="shared" ca="1" si="102"/>
        <v>women</v>
      </c>
      <c r="D305">
        <f t="shared" ca="1" si="103"/>
        <v>30</v>
      </c>
      <c r="E305">
        <f t="shared" ca="1" si="104"/>
        <v>5</v>
      </c>
      <c r="F305" t="str">
        <f t="shared" ca="1" si="105"/>
        <v xml:space="preserve">general work </v>
      </c>
      <c r="G305">
        <f t="shared" ca="1" si="106"/>
        <v>1</v>
      </c>
      <c r="H305" t="str">
        <f t="shared" ca="1" si="107"/>
        <v>highschool</v>
      </c>
      <c r="I305">
        <f t="shared" ca="1" si="108"/>
        <v>4</v>
      </c>
      <c r="J305">
        <f t="shared" ca="1" si="100"/>
        <v>1</v>
      </c>
      <c r="K305">
        <f t="shared" ca="1" si="109"/>
        <v>28154</v>
      </c>
      <c r="L305">
        <f t="shared" ca="1" si="110"/>
        <v>13</v>
      </c>
      <c r="M305" t="str">
        <f t="shared" ca="1" si="111"/>
        <v>Nova scotia</v>
      </c>
      <c r="N305">
        <f t="shared" ca="1" si="116"/>
        <v>112616</v>
      </c>
      <c r="O305">
        <f t="shared" ca="1" si="112"/>
        <v>41009.459432705495</v>
      </c>
      <c r="P305">
        <f t="shared" ca="1" si="117"/>
        <v>428.68345952666687</v>
      </c>
      <c r="Q305">
        <f t="shared" ca="1" si="113"/>
        <v>128</v>
      </c>
      <c r="R305">
        <f t="shared" ca="1" si="118"/>
        <v>55631.660915455293</v>
      </c>
      <c r="S305">
        <f t="shared" ca="1" si="119"/>
        <v>24321.246331686674</v>
      </c>
      <c r="T305">
        <f t="shared" ca="1" si="120"/>
        <v>137365.92979121333</v>
      </c>
      <c r="U305">
        <f t="shared" ca="1" si="121"/>
        <v>96769.120348160795</v>
      </c>
      <c r="V305">
        <f t="shared" ca="1" si="122"/>
        <v>40596.809443052538</v>
      </c>
      <c r="X305" s="3">
        <f ca="1">IF(Table1[[#This Row],[gender]]="men",1,0)</f>
        <v>0</v>
      </c>
      <c r="Y305" s="3">
        <f ca="1">IF(Table1[[#This Row],[gender]]="women",1,0)</f>
        <v>1</v>
      </c>
      <c r="Z305" s="3"/>
      <c r="AA305" s="3"/>
      <c r="AB305" s="3"/>
      <c r="AC305" s="3"/>
      <c r="AD305" s="3"/>
      <c r="AE305" s="3"/>
      <c r="AF305" s="3"/>
      <c r="AG305" s="3"/>
      <c r="AH305" s="3"/>
      <c r="AJ305" s="17"/>
      <c r="AL305" s="7">
        <f ca="1">IF(Table1[[#This Row],[field of work]]="health",1,0)</f>
        <v>0</v>
      </c>
      <c r="AM305">
        <f ca="1">IF(Table1[[#This Row],[field of work]]="general work ",1,0)</f>
        <v>1</v>
      </c>
      <c r="AN305">
        <f ca="1">IF(Table1[[#This Row],[field of work]]="agriculture",1,0)</f>
        <v>0</v>
      </c>
      <c r="AO305">
        <f ca="1">IF(Table1[[#This Row],[field of work]]="teaching",1,0)</f>
        <v>0</v>
      </c>
      <c r="AP305">
        <f ca="1">IF(Table1[[#This Row],[field of work]]="IT",1,0)</f>
        <v>0</v>
      </c>
      <c r="AQ305" s="8">
        <f ca="1">IF(Table1[[#This Row],[field of work]]="construction",1,0)</f>
        <v>0</v>
      </c>
      <c r="AS305" s="7"/>
      <c r="AX305" s="8"/>
      <c r="AZ305" s="7"/>
      <c r="BA305" s="8"/>
      <c r="BB305" s="105">
        <f ca="1">Table1[[#This Row],[Cars Value ]]/Table1[[#This Row],[cars]]</f>
        <v>428.68345952666687</v>
      </c>
      <c r="BC305" s="8"/>
      <c r="BD305" s="7">
        <f ca="1">IF(Table1[Values of debts]&gt;$BE$6,1,0)</f>
        <v>0</v>
      </c>
      <c r="BE305" s="8"/>
      <c r="BF305" s="17"/>
      <c r="BG305" s="20">
        <f ca="1">Table1[[#This Row],[mortage left]]/Table1[[#This Row],[value of house]]</f>
        <v>0.36415304603879994</v>
      </c>
      <c r="BH305">
        <f t="shared" ca="1" si="114"/>
        <v>1</v>
      </c>
      <c r="BI305" s="8"/>
      <c r="BJ305" s="17"/>
      <c r="BL305" s="7">
        <f ca="1">IF(Table1[Area]="Alberta",Table1[income],0)</f>
        <v>0</v>
      </c>
      <c r="BM305">
        <f ca="1">IF(Table1[Area]="Quebec",Table1[income],0)</f>
        <v>0</v>
      </c>
      <c r="BN305">
        <f ca="1">IF(Table1[[#This Row],[Area]]="BC",Table1[[#This Row],[income]],0)</f>
        <v>0</v>
      </c>
      <c r="BO305">
        <f ca="1">IF(Table1[[#This Row],[Area]]="Northwest Ter",Table1[[#This Row],[income]],0)</f>
        <v>0</v>
      </c>
      <c r="BP305">
        <f ca="1">IF(Table1[[#This Row],[Area]]="Newfounland",Table1[[#This Row],[income]],0)</f>
        <v>0</v>
      </c>
      <c r="BQ305">
        <f ca="1">IF(Table1[[#This Row],[Area]]="Manitoba",Table1[[#This Row],[income]],0)</f>
        <v>0</v>
      </c>
      <c r="BR305">
        <f ca="1">IF(Table1[[#This Row],[Area]]="New bruncwick",Table1[[#This Row],[income]],0)</f>
        <v>0</v>
      </c>
      <c r="BS305">
        <f ca="1">IF(Table1[[#This Row],[Area]]="Nunavut",Table1[[#This Row],[income]],0)</f>
        <v>0</v>
      </c>
      <c r="BT305">
        <f ca="1">IF(Table1[[#This Row],[Area]]="Ontario",Table1[[#This Row],[income]],0)</f>
        <v>0</v>
      </c>
      <c r="BU305">
        <f ca="1">IF(Table1[[#This Row],[Area]]="yukon",Table1[[#This Row],[income]],0)</f>
        <v>0</v>
      </c>
      <c r="BV305">
        <f ca="1">IF(Table1[[#This Row],[Area]]="Prince edward Island",Table1[[#This Row],[income]],0)</f>
        <v>0</v>
      </c>
      <c r="BW305">
        <f ca="1">IF(Table1[[#This Row],[Area]]="Saskatchewan",Table1[[#This Row],[income]],0)</f>
        <v>0</v>
      </c>
      <c r="BX305" s="8">
        <f ca="1">IF(Table1[[#This Row],[Area]]="Nova scotia",Table1[[#This Row],[income]],0)</f>
        <v>28154</v>
      </c>
      <c r="BZ305" s="7">
        <f ca="1">IF(Table1[field of work]="health",Table1[income],0)</f>
        <v>0</v>
      </c>
      <c r="CA305">
        <f ca="1">IF(Table1[field of work]="agriculture",Table1[income],0)</f>
        <v>0</v>
      </c>
      <c r="CB305">
        <f ca="1">IF(Table1[[#This Row],[field of work]]="teaching",Table1[[#This Row],[income]],0)</f>
        <v>0</v>
      </c>
      <c r="CC305">
        <f ca="1">IF(Table1[[#This Row],[field of work]]="IT",Table1[[#This Row],[income]],0)</f>
        <v>0</v>
      </c>
      <c r="CD305">
        <f ca="1">IF(Table1[[#This Row],[field of work]]="construction",Table1[[#This Row],[income]],0)</f>
        <v>0</v>
      </c>
      <c r="CE305" s="8">
        <f ca="1">IF(Table1[[#This Row],[field of work]]="general work ",Table1[[#This Row],[income]],0)</f>
        <v>28154</v>
      </c>
      <c r="CH305" s="7">
        <f t="shared" ca="1" si="115"/>
        <v>1</v>
      </c>
      <c r="CI305" s="8"/>
      <c r="CK305" s="7">
        <f ca="1">IF(Table1[[#This Row],[Net worth of person ($)]]&gt;$CM$3,Table1[[#This Row],[age]],0)</f>
        <v>30</v>
      </c>
      <c r="CL305" s="8"/>
    </row>
    <row r="306" spans="2:90" x14ac:dyDescent="0.3">
      <c r="B306">
        <f t="shared" ca="1" si="101"/>
        <v>1</v>
      </c>
      <c r="C306" t="str">
        <f t="shared" ca="1" si="102"/>
        <v>men</v>
      </c>
      <c r="D306">
        <f t="shared" ca="1" si="103"/>
        <v>40</v>
      </c>
      <c r="E306">
        <f t="shared" ca="1" si="104"/>
        <v>3</v>
      </c>
      <c r="F306" t="str">
        <f t="shared" ca="1" si="105"/>
        <v>teaching</v>
      </c>
      <c r="G306">
        <f t="shared" ca="1" si="106"/>
        <v>2</v>
      </c>
      <c r="H306" t="str">
        <f t="shared" ca="1" si="107"/>
        <v>college</v>
      </c>
      <c r="I306">
        <f t="shared" ca="1" si="108"/>
        <v>0</v>
      </c>
      <c r="J306">
        <f t="shared" ca="1" si="100"/>
        <v>2</v>
      </c>
      <c r="K306">
        <f t="shared" ca="1" si="109"/>
        <v>64014</v>
      </c>
      <c r="L306">
        <f t="shared" ca="1" si="110"/>
        <v>2</v>
      </c>
      <c r="M306" t="str">
        <f t="shared" ca="1" si="111"/>
        <v>BC</v>
      </c>
      <c r="N306">
        <f t="shared" ca="1" si="116"/>
        <v>192042</v>
      </c>
      <c r="O306">
        <f t="shared" ca="1" si="112"/>
        <v>116683.21811706199</v>
      </c>
      <c r="P306">
        <f t="shared" ca="1" si="117"/>
        <v>111051.89610744627</v>
      </c>
      <c r="Q306">
        <f t="shared" ca="1" si="113"/>
        <v>26369</v>
      </c>
      <c r="R306">
        <f t="shared" ca="1" si="118"/>
        <v>28664.617882431878</v>
      </c>
      <c r="S306">
        <f t="shared" ca="1" si="119"/>
        <v>44863.845142277773</v>
      </c>
      <c r="T306">
        <f t="shared" ca="1" si="120"/>
        <v>347957.74124972406</v>
      </c>
      <c r="U306">
        <f t="shared" ca="1" si="121"/>
        <v>171716.83599949389</v>
      </c>
      <c r="V306">
        <f t="shared" ca="1" si="122"/>
        <v>176240.90525023016</v>
      </c>
      <c r="X306" s="3">
        <f ca="1">IF(Table1[[#This Row],[gender]]="men",1,0)</f>
        <v>1</v>
      </c>
      <c r="Y306" s="3">
        <f ca="1">IF(Table1[[#This Row],[gender]]="women",1,0)</f>
        <v>0</v>
      </c>
      <c r="Z306" s="3"/>
      <c r="AA306" s="3"/>
      <c r="AB306" s="3"/>
      <c r="AC306" s="3"/>
      <c r="AD306" s="3"/>
      <c r="AE306" s="3"/>
      <c r="AF306" s="3"/>
      <c r="AG306" s="3"/>
      <c r="AH306" s="3"/>
      <c r="AJ306" s="17"/>
      <c r="AL306" s="7">
        <f ca="1">IF(Table1[[#This Row],[field of work]]="health",1,0)</f>
        <v>0</v>
      </c>
      <c r="AM306">
        <f ca="1">IF(Table1[[#This Row],[field of work]]="general work ",1,0)</f>
        <v>0</v>
      </c>
      <c r="AN306">
        <f ca="1">IF(Table1[[#This Row],[field of work]]="agriculture",1,0)</f>
        <v>0</v>
      </c>
      <c r="AO306">
        <f ca="1">IF(Table1[[#This Row],[field of work]]="teaching",1,0)</f>
        <v>1</v>
      </c>
      <c r="AP306">
        <f ca="1">IF(Table1[[#This Row],[field of work]]="IT",1,0)</f>
        <v>0</v>
      </c>
      <c r="AQ306" s="8">
        <f ca="1">IF(Table1[[#This Row],[field of work]]="construction",1,0)</f>
        <v>0</v>
      </c>
      <c r="AS306" s="7"/>
      <c r="AX306" s="8"/>
      <c r="AZ306" s="7"/>
      <c r="BA306" s="8"/>
      <c r="BB306" s="105">
        <f ca="1">Table1[[#This Row],[Cars Value ]]/Table1[[#This Row],[cars]]</f>
        <v>55525.948053723136</v>
      </c>
      <c r="BC306" s="8"/>
      <c r="BD306" s="7">
        <f ca="1">IF(Table1[Values of debts]&gt;$BE$6,1,0)</f>
        <v>1</v>
      </c>
      <c r="BE306" s="8"/>
      <c r="BF306" s="17"/>
      <c r="BG306" s="20">
        <f ca="1">Table1[[#This Row],[mortage left]]/Table1[[#This Row],[value of house]]</f>
        <v>0.60759218356954203</v>
      </c>
      <c r="BH306">
        <f t="shared" ca="1" si="114"/>
        <v>0</v>
      </c>
      <c r="BI306" s="8"/>
      <c r="BJ306" s="17"/>
      <c r="BL306" s="7">
        <f ca="1">IF(Table1[Area]="Alberta",Table1[income],0)</f>
        <v>0</v>
      </c>
      <c r="BM306">
        <f ca="1">IF(Table1[Area]="Quebec",Table1[income],0)</f>
        <v>0</v>
      </c>
      <c r="BN306">
        <f ca="1">IF(Table1[[#This Row],[Area]]="BC",Table1[[#This Row],[income]],0)</f>
        <v>64014</v>
      </c>
      <c r="BO306">
        <f ca="1">IF(Table1[[#This Row],[Area]]="Northwest Ter",Table1[[#This Row],[income]],0)</f>
        <v>0</v>
      </c>
      <c r="BP306">
        <f ca="1">IF(Table1[[#This Row],[Area]]="Newfounland",Table1[[#This Row],[income]],0)</f>
        <v>0</v>
      </c>
      <c r="BQ306">
        <f ca="1">IF(Table1[[#This Row],[Area]]="Manitoba",Table1[[#This Row],[income]],0)</f>
        <v>0</v>
      </c>
      <c r="BR306">
        <f ca="1">IF(Table1[[#This Row],[Area]]="New bruncwick",Table1[[#This Row],[income]],0)</f>
        <v>0</v>
      </c>
      <c r="BS306">
        <f ca="1">IF(Table1[[#This Row],[Area]]="Nunavut",Table1[[#This Row],[income]],0)</f>
        <v>0</v>
      </c>
      <c r="BT306">
        <f ca="1">IF(Table1[[#This Row],[Area]]="Ontario",Table1[[#This Row],[income]],0)</f>
        <v>0</v>
      </c>
      <c r="BU306">
        <f ca="1">IF(Table1[[#This Row],[Area]]="yukon",Table1[[#This Row],[income]],0)</f>
        <v>0</v>
      </c>
      <c r="BV306">
        <f ca="1">IF(Table1[[#This Row],[Area]]="Prince edward Island",Table1[[#This Row],[income]],0)</f>
        <v>0</v>
      </c>
      <c r="BW306">
        <f ca="1">IF(Table1[[#This Row],[Area]]="Saskatchewan",Table1[[#This Row],[income]],0)</f>
        <v>0</v>
      </c>
      <c r="BX306" s="8">
        <f ca="1">IF(Table1[[#This Row],[Area]]="Nova scotia",Table1[[#This Row],[income]],0)</f>
        <v>0</v>
      </c>
      <c r="BZ306" s="7">
        <f ca="1">IF(Table1[field of work]="health",Table1[income],0)</f>
        <v>0</v>
      </c>
      <c r="CA306">
        <f ca="1">IF(Table1[field of work]="agriculture",Table1[income],0)</f>
        <v>0</v>
      </c>
      <c r="CB306">
        <f ca="1">IF(Table1[[#This Row],[field of work]]="teaching",Table1[[#This Row],[income]],0)</f>
        <v>64014</v>
      </c>
      <c r="CC306">
        <f ca="1">IF(Table1[[#This Row],[field of work]]="IT",Table1[[#This Row],[income]],0)</f>
        <v>0</v>
      </c>
      <c r="CD306">
        <f ca="1">IF(Table1[[#This Row],[field of work]]="construction",Table1[[#This Row],[income]],0)</f>
        <v>0</v>
      </c>
      <c r="CE306" s="8">
        <f ca="1">IF(Table1[[#This Row],[field of work]]="general work ",Table1[[#This Row],[income]],0)</f>
        <v>0</v>
      </c>
      <c r="CH306" s="7">
        <f t="shared" ca="1" si="115"/>
        <v>1</v>
      </c>
      <c r="CI306" s="8"/>
      <c r="CK306" s="7">
        <f ca="1">IF(Table1[[#This Row],[Net worth of person ($)]]&gt;$CM$3,Table1[[#This Row],[age]],0)</f>
        <v>40</v>
      </c>
      <c r="CL306" s="8"/>
    </row>
    <row r="307" spans="2:90" x14ac:dyDescent="0.3">
      <c r="B307">
        <f t="shared" ca="1" si="101"/>
        <v>2</v>
      </c>
      <c r="C307" t="str">
        <f t="shared" ca="1" si="102"/>
        <v>women</v>
      </c>
      <c r="D307">
        <f t="shared" ca="1" si="103"/>
        <v>25</v>
      </c>
      <c r="E307">
        <f t="shared" ca="1" si="104"/>
        <v>4</v>
      </c>
      <c r="F307" t="str">
        <f t="shared" ca="1" si="105"/>
        <v>IT</v>
      </c>
      <c r="G307">
        <f t="shared" ca="1" si="106"/>
        <v>1</v>
      </c>
      <c r="H307" t="str">
        <f t="shared" ca="1" si="107"/>
        <v>highschool</v>
      </c>
      <c r="I307">
        <f t="shared" ca="1" si="108"/>
        <v>4</v>
      </c>
      <c r="J307">
        <f t="shared" ca="1" si="100"/>
        <v>2</v>
      </c>
      <c r="K307">
        <f t="shared" ca="1" si="109"/>
        <v>72932</v>
      </c>
      <c r="L307">
        <f t="shared" ca="1" si="110"/>
        <v>5</v>
      </c>
      <c r="M307" t="str">
        <f t="shared" ca="1" si="111"/>
        <v>Nunavut</v>
      </c>
      <c r="N307">
        <f t="shared" ca="1" si="116"/>
        <v>437592</v>
      </c>
      <c r="O307">
        <f t="shared" ca="1" si="112"/>
        <v>255358.93081997547</v>
      </c>
      <c r="P307">
        <f t="shared" ca="1" si="117"/>
        <v>14439.782970997449</v>
      </c>
      <c r="Q307">
        <f t="shared" ca="1" si="113"/>
        <v>1719</v>
      </c>
      <c r="R307">
        <f t="shared" ca="1" si="118"/>
        <v>69614.557630079333</v>
      </c>
      <c r="S307">
        <f t="shared" ca="1" si="119"/>
        <v>72970.442481914564</v>
      </c>
      <c r="T307">
        <f t="shared" ca="1" si="120"/>
        <v>525002.22545291204</v>
      </c>
      <c r="U307">
        <f t="shared" ca="1" si="121"/>
        <v>326692.48845005478</v>
      </c>
      <c r="V307">
        <f t="shared" ca="1" si="122"/>
        <v>198309.73700285726</v>
      </c>
      <c r="X307" s="3">
        <f ca="1">IF(Table1[[#This Row],[gender]]="men",1,0)</f>
        <v>0</v>
      </c>
      <c r="Y307" s="3">
        <f ca="1">IF(Table1[[#This Row],[gender]]="women",1,0)</f>
        <v>1</v>
      </c>
      <c r="Z307" s="3"/>
      <c r="AA307" s="3"/>
      <c r="AB307" s="3"/>
      <c r="AC307" s="3"/>
      <c r="AD307" s="3"/>
      <c r="AE307" s="3"/>
      <c r="AF307" s="3"/>
      <c r="AG307" s="3"/>
      <c r="AH307" s="3"/>
      <c r="AJ307" s="17"/>
      <c r="AL307" s="7">
        <f ca="1">IF(Table1[[#This Row],[field of work]]="health",1,0)</f>
        <v>0</v>
      </c>
      <c r="AM307">
        <f ca="1">IF(Table1[[#This Row],[field of work]]="general work ",1,0)</f>
        <v>0</v>
      </c>
      <c r="AN307">
        <f ca="1">IF(Table1[[#This Row],[field of work]]="agriculture",1,0)</f>
        <v>0</v>
      </c>
      <c r="AO307">
        <f ca="1">IF(Table1[[#This Row],[field of work]]="teaching",1,0)</f>
        <v>0</v>
      </c>
      <c r="AP307">
        <f ca="1">IF(Table1[[#This Row],[field of work]]="IT",1,0)</f>
        <v>1</v>
      </c>
      <c r="AQ307" s="8">
        <f ca="1">IF(Table1[[#This Row],[field of work]]="construction",1,0)</f>
        <v>0</v>
      </c>
      <c r="AS307" s="7"/>
      <c r="AX307" s="8"/>
      <c r="AZ307" s="7"/>
      <c r="BA307" s="8"/>
      <c r="BB307" s="105">
        <f ca="1">Table1[[#This Row],[Cars Value ]]/Table1[[#This Row],[cars]]</f>
        <v>7219.8914854987243</v>
      </c>
      <c r="BC307" s="8"/>
      <c r="BD307" s="7">
        <f ca="1">IF(Table1[Values of debts]&gt;$BE$6,1,0)</f>
        <v>1</v>
      </c>
      <c r="BE307" s="8"/>
      <c r="BF307" s="17"/>
      <c r="BG307" s="20">
        <f ca="1">Table1[[#This Row],[mortage left]]/Table1[[#This Row],[value of house]]</f>
        <v>0.5835548429129771</v>
      </c>
      <c r="BH307">
        <f t="shared" ca="1" si="114"/>
        <v>0</v>
      </c>
      <c r="BI307" s="8"/>
      <c r="BJ307" s="17"/>
      <c r="BL307" s="7">
        <f ca="1">IF(Table1[Area]="Alberta",Table1[income],0)</f>
        <v>0</v>
      </c>
      <c r="BM307">
        <f ca="1">IF(Table1[Area]="Quebec",Table1[income],0)</f>
        <v>0</v>
      </c>
      <c r="BN307">
        <f ca="1">IF(Table1[[#This Row],[Area]]="BC",Table1[[#This Row],[income]],0)</f>
        <v>0</v>
      </c>
      <c r="BO307">
        <f ca="1">IF(Table1[[#This Row],[Area]]="Northwest Ter",Table1[[#This Row],[income]],0)</f>
        <v>0</v>
      </c>
      <c r="BP307">
        <f ca="1">IF(Table1[[#This Row],[Area]]="Newfounland",Table1[[#This Row],[income]],0)</f>
        <v>0</v>
      </c>
      <c r="BQ307">
        <f ca="1">IF(Table1[[#This Row],[Area]]="Manitoba",Table1[[#This Row],[income]],0)</f>
        <v>0</v>
      </c>
      <c r="BR307">
        <f ca="1">IF(Table1[[#This Row],[Area]]="New bruncwick",Table1[[#This Row],[income]],0)</f>
        <v>0</v>
      </c>
      <c r="BS307">
        <f ca="1">IF(Table1[[#This Row],[Area]]="Nunavut",Table1[[#This Row],[income]],0)</f>
        <v>72932</v>
      </c>
      <c r="BT307">
        <f ca="1">IF(Table1[[#This Row],[Area]]="Ontario",Table1[[#This Row],[income]],0)</f>
        <v>0</v>
      </c>
      <c r="BU307">
        <f ca="1">IF(Table1[[#This Row],[Area]]="yukon",Table1[[#This Row],[income]],0)</f>
        <v>0</v>
      </c>
      <c r="BV307">
        <f ca="1">IF(Table1[[#This Row],[Area]]="Prince edward Island",Table1[[#This Row],[income]],0)</f>
        <v>0</v>
      </c>
      <c r="BW307">
        <f ca="1">IF(Table1[[#This Row],[Area]]="Saskatchewan",Table1[[#This Row],[income]],0)</f>
        <v>0</v>
      </c>
      <c r="BX307" s="8">
        <f ca="1">IF(Table1[[#This Row],[Area]]="Nova scotia",Table1[[#This Row],[income]],0)</f>
        <v>0</v>
      </c>
      <c r="BZ307" s="7">
        <f ca="1">IF(Table1[field of work]="health",Table1[income],0)</f>
        <v>0</v>
      </c>
      <c r="CA307">
        <f ca="1">IF(Table1[field of work]="agriculture",Table1[income],0)</f>
        <v>0</v>
      </c>
      <c r="CB307">
        <f ca="1">IF(Table1[[#This Row],[field of work]]="teaching",Table1[[#This Row],[income]],0)</f>
        <v>0</v>
      </c>
      <c r="CC307">
        <f ca="1">IF(Table1[[#This Row],[field of work]]="IT",Table1[[#This Row],[income]],0)</f>
        <v>72932</v>
      </c>
      <c r="CD307">
        <f ca="1">IF(Table1[[#This Row],[field of work]]="construction",Table1[[#This Row],[income]],0)</f>
        <v>0</v>
      </c>
      <c r="CE307" s="8">
        <f ca="1">IF(Table1[[#This Row],[field of work]]="general work ",Table1[[#This Row],[income]],0)</f>
        <v>0</v>
      </c>
      <c r="CH307" s="7">
        <f t="shared" ca="1" si="115"/>
        <v>1</v>
      </c>
      <c r="CI307" s="8"/>
      <c r="CK307" s="7">
        <f ca="1">IF(Table1[[#This Row],[Net worth of person ($)]]&gt;$CM$3,Table1[[#This Row],[age]],0)</f>
        <v>25</v>
      </c>
      <c r="CL307" s="8"/>
    </row>
    <row r="308" spans="2:90" x14ac:dyDescent="0.3">
      <c r="B308">
        <f t="shared" ca="1" si="101"/>
        <v>1</v>
      </c>
      <c r="C308" t="str">
        <f t="shared" ca="1" si="102"/>
        <v>men</v>
      </c>
      <c r="D308">
        <f t="shared" ca="1" si="103"/>
        <v>35</v>
      </c>
      <c r="E308">
        <f t="shared" ca="1" si="104"/>
        <v>6</v>
      </c>
      <c r="F308" t="str">
        <f t="shared" ca="1" si="105"/>
        <v>agriculture</v>
      </c>
      <c r="G308">
        <f t="shared" ca="1" si="106"/>
        <v>3</v>
      </c>
      <c r="H308" t="str">
        <f t="shared" ca="1" si="107"/>
        <v>University</v>
      </c>
      <c r="I308">
        <f t="shared" ca="1" si="108"/>
        <v>1</v>
      </c>
      <c r="J308">
        <f t="shared" ca="1" si="100"/>
        <v>1</v>
      </c>
      <c r="K308">
        <f t="shared" ca="1" si="109"/>
        <v>26011</v>
      </c>
      <c r="L308">
        <f t="shared" ca="1" si="110"/>
        <v>11</v>
      </c>
      <c r="M308" t="str">
        <f t="shared" ca="1" si="111"/>
        <v>Newfounland</v>
      </c>
      <c r="N308">
        <f t="shared" ca="1" si="116"/>
        <v>156066</v>
      </c>
      <c r="O308">
        <f t="shared" ca="1" si="112"/>
        <v>35930.531470769398</v>
      </c>
      <c r="P308">
        <f t="shared" ca="1" si="117"/>
        <v>11636.299931898529</v>
      </c>
      <c r="Q308">
        <f t="shared" ca="1" si="113"/>
        <v>9530</v>
      </c>
      <c r="R308">
        <f t="shared" ca="1" si="118"/>
        <v>34150.966660651429</v>
      </c>
      <c r="S308">
        <f t="shared" ca="1" si="119"/>
        <v>9257.1569790576414</v>
      </c>
      <c r="T308">
        <f t="shared" ca="1" si="120"/>
        <v>176959.45691095619</v>
      </c>
      <c r="U308">
        <f t="shared" ca="1" si="121"/>
        <v>79611.498131420827</v>
      </c>
      <c r="V308">
        <f t="shared" ca="1" si="122"/>
        <v>97347.958779535358</v>
      </c>
      <c r="X308" s="3">
        <f ca="1">IF(Table1[[#This Row],[gender]]="men",1,0)</f>
        <v>1</v>
      </c>
      <c r="Y308" s="3">
        <f ca="1">IF(Table1[[#This Row],[gender]]="women",1,0)</f>
        <v>0</v>
      </c>
      <c r="Z308" s="3"/>
      <c r="AA308" s="3"/>
      <c r="AB308" s="3"/>
      <c r="AC308" s="3"/>
      <c r="AD308" s="3"/>
      <c r="AE308" s="3"/>
      <c r="AF308" s="3"/>
      <c r="AG308" s="3"/>
      <c r="AH308" s="3"/>
      <c r="AJ308" s="17"/>
      <c r="AL308" s="7">
        <f ca="1">IF(Table1[[#This Row],[field of work]]="health",1,0)</f>
        <v>0</v>
      </c>
      <c r="AM308">
        <f ca="1">IF(Table1[[#This Row],[field of work]]="general work ",1,0)</f>
        <v>0</v>
      </c>
      <c r="AN308">
        <f ca="1">IF(Table1[[#This Row],[field of work]]="agriculture",1,0)</f>
        <v>1</v>
      </c>
      <c r="AO308">
        <f ca="1">IF(Table1[[#This Row],[field of work]]="teaching",1,0)</f>
        <v>0</v>
      </c>
      <c r="AP308">
        <f ca="1">IF(Table1[[#This Row],[field of work]]="IT",1,0)</f>
        <v>0</v>
      </c>
      <c r="AQ308" s="8">
        <f ca="1">IF(Table1[[#This Row],[field of work]]="construction",1,0)</f>
        <v>0</v>
      </c>
      <c r="AS308" s="7"/>
      <c r="AX308" s="8"/>
      <c r="AZ308" s="7"/>
      <c r="BA308" s="8"/>
      <c r="BB308" s="105">
        <f ca="1">Table1[[#This Row],[Cars Value ]]/Table1[[#This Row],[cars]]</f>
        <v>11636.299931898529</v>
      </c>
      <c r="BC308" s="8"/>
      <c r="BD308" s="7">
        <f ca="1">IF(Table1[Values of debts]&gt;$BE$6,1,0)</f>
        <v>0</v>
      </c>
      <c r="BE308" s="8"/>
      <c r="BF308" s="17"/>
      <c r="BG308" s="20">
        <f ca="1">Table1[[#This Row],[mortage left]]/Table1[[#This Row],[value of house]]</f>
        <v>0.23022651615835221</v>
      </c>
      <c r="BH308">
        <f t="shared" ca="1" si="114"/>
        <v>1</v>
      </c>
      <c r="BI308" s="8"/>
      <c r="BJ308" s="17"/>
      <c r="BL308" s="7">
        <f ca="1">IF(Table1[Area]="Alberta",Table1[income],0)</f>
        <v>0</v>
      </c>
      <c r="BM308">
        <f ca="1">IF(Table1[Area]="Quebec",Table1[income],0)</f>
        <v>0</v>
      </c>
      <c r="BN308">
        <f ca="1">IF(Table1[[#This Row],[Area]]="BC",Table1[[#This Row],[income]],0)</f>
        <v>0</v>
      </c>
      <c r="BO308">
        <f ca="1">IF(Table1[[#This Row],[Area]]="Northwest Ter",Table1[[#This Row],[income]],0)</f>
        <v>0</v>
      </c>
      <c r="BP308">
        <f ca="1">IF(Table1[[#This Row],[Area]]="Newfounland",Table1[[#This Row],[income]],0)</f>
        <v>26011</v>
      </c>
      <c r="BQ308">
        <f ca="1">IF(Table1[[#This Row],[Area]]="Manitoba",Table1[[#This Row],[income]],0)</f>
        <v>0</v>
      </c>
      <c r="BR308">
        <f ca="1">IF(Table1[[#This Row],[Area]]="New bruncwick",Table1[[#This Row],[income]],0)</f>
        <v>0</v>
      </c>
      <c r="BS308">
        <f ca="1">IF(Table1[[#This Row],[Area]]="Nunavut",Table1[[#This Row],[income]],0)</f>
        <v>0</v>
      </c>
      <c r="BT308">
        <f ca="1">IF(Table1[[#This Row],[Area]]="Ontario",Table1[[#This Row],[income]],0)</f>
        <v>0</v>
      </c>
      <c r="BU308">
        <f ca="1">IF(Table1[[#This Row],[Area]]="yukon",Table1[[#This Row],[income]],0)</f>
        <v>0</v>
      </c>
      <c r="BV308">
        <f ca="1">IF(Table1[[#This Row],[Area]]="Prince edward Island",Table1[[#This Row],[income]],0)</f>
        <v>0</v>
      </c>
      <c r="BW308">
        <f ca="1">IF(Table1[[#This Row],[Area]]="Saskatchewan",Table1[[#This Row],[income]],0)</f>
        <v>0</v>
      </c>
      <c r="BX308" s="8">
        <f ca="1">IF(Table1[[#This Row],[Area]]="Nova scotia",Table1[[#This Row],[income]],0)</f>
        <v>0</v>
      </c>
      <c r="BZ308" s="7">
        <f ca="1">IF(Table1[field of work]="health",Table1[income],0)</f>
        <v>0</v>
      </c>
      <c r="CA308">
        <f ca="1">IF(Table1[field of work]="agriculture",Table1[income],0)</f>
        <v>26011</v>
      </c>
      <c r="CB308">
        <f ca="1">IF(Table1[[#This Row],[field of work]]="teaching",Table1[[#This Row],[income]],0)</f>
        <v>0</v>
      </c>
      <c r="CC308">
        <f ca="1">IF(Table1[[#This Row],[field of work]]="IT",Table1[[#This Row],[income]],0)</f>
        <v>0</v>
      </c>
      <c r="CD308">
        <f ca="1">IF(Table1[[#This Row],[field of work]]="construction",Table1[[#This Row],[income]],0)</f>
        <v>0</v>
      </c>
      <c r="CE308" s="8">
        <f ca="1">IF(Table1[[#This Row],[field of work]]="general work ",Table1[[#This Row],[income]],0)</f>
        <v>0</v>
      </c>
      <c r="CH308" s="7">
        <f t="shared" ca="1" si="115"/>
        <v>1</v>
      </c>
      <c r="CI308" s="8"/>
      <c r="CK308" s="7">
        <f ca="1">IF(Table1[[#This Row],[Net worth of person ($)]]&gt;$CM$3,Table1[[#This Row],[age]],0)</f>
        <v>35</v>
      </c>
      <c r="CL308" s="8"/>
    </row>
    <row r="309" spans="2:90" x14ac:dyDescent="0.3">
      <c r="B309">
        <f t="shared" ca="1" si="101"/>
        <v>2</v>
      </c>
      <c r="C309" t="str">
        <f t="shared" ca="1" si="102"/>
        <v>women</v>
      </c>
      <c r="D309">
        <f t="shared" ca="1" si="103"/>
        <v>36</v>
      </c>
      <c r="E309">
        <f t="shared" ca="1" si="104"/>
        <v>3</v>
      </c>
      <c r="F309" t="str">
        <f t="shared" ca="1" si="105"/>
        <v>teaching</v>
      </c>
      <c r="G309">
        <f t="shared" ca="1" si="106"/>
        <v>5</v>
      </c>
      <c r="H309" t="str">
        <f t="shared" ca="1" si="107"/>
        <v>Other</v>
      </c>
      <c r="I309">
        <f t="shared" ca="1" si="108"/>
        <v>4</v>
      </c>
      <c r="J309">
        <f t="shared" ca="1" si="100"/>
        <v>1</v>
      </c>
      <c r="K309">
        <f t="shared" ca="1" si="109"/>
        <v>33618</v>
      </c>
      <c r="L309">
        <f t="shared" ca="1" si="110"/>
        <v>1</v>
      </c>
      <c r="M309" t="str">
        <f t="shared" ca="1" si="111"/>
        <v>yukon</v>
      </c>
      <c r="N309">
        <f t="shared" ca="1" si="116"/>
        <v>168090</v>
      </c>
      <c r="O309">
        <f t="shared" ca="1" si="112"/>
        <v>78723.109357263733</v>
      </c>
      <c r="P309">
        <f t="shared" ca="1" si="117"/>
        <v>17259.642229788005</v>
      </c>
      <c r="Q309">
        <f t="shared" ca="1" si="113"/>
        <v>13383</v>
      </c>
      <c r="R309">
        <f t="shared" ca="1" si="118"/>
        <v>50958.605864553123</v>
      </c>
      <c r="S309">
        <f t="shared" ca="1" si="119"/>
        <v>8257.0106463513002</v>
      </c>
      <c r="T309">
        <f t="shared" ca="1" si="120"/>
        <v>193606.6528761393</v>
      </c>
      <c r="U309">
        <f t="shared" ca="1" si="121"/>
        <v>143064.71522181685</v>
      </c>
      <c r="V309">
        <f t="shared" ca="1" si="122"/>
        <v>50541.93765432245</v>
      </c>
      <c r="X309" s="3">
        <f ca="1">IF(Table1[[#This Row],[gender]]="men",1,0)</f>
        <v>0</v>
      </c>
      <c r="Y309" s="3">
        <f ca="1">IF(Table1[[#This Row],[gender]]="women",1,0)</f>
        <v>1</v>
      </c>
      <c r="Z309" s="3"/>
      <c r="AA309" s="3"/>
      <c r="AB309" s="3"/>
      <c r="AC309" s="3"/>
      <c r="AD309" s="3"/>
      <c r="AE309" s="3"/>
      <c r="AF309" s="3"/>
      <c r="AG309" s="3"/>
      <c r="AH309" s="3"/>
      <c r="AJ309" s="17"/>
      <c r="AL309" s="7">
        <f ca="1">IF(Table1[[#This Row],[field of work]]="health",1,0)</f>
        <v>0</v>
      </c>
      <c r="AM309">
        <f ca="1">IF(Table1[[#This Row],[field of work]]="general work ",1,0)</f>
        <v>0</v>
      </c>
      <c r="AN309">
        <f ca="1">IF(Table1[[#This Row],[field of work]]="agriculture",1,0)</f>
        <v>0</v>
      </c>
      <c r="AO309">
        <f ca="1">IF(Table1[[#This Row],[field of work]]="teaching",1,0)</f>
        <v>1</v>
      </c>
      <c r="AP309">
        <f ca="1">IF(Table1[[#This Row],[field of work]]="IT",1,0)</f>
        <v>0</v>
      </c>
      <c r="AQ309" s="8">
        <f ca="1">IF(Table1[[#This Row],[field of work]]="construction",1,0)</f>
        <v>0</v>
      </c>
      <c r="AS309" s="7"/>
      <c r="AX309" s="8"/>
      <c r="AZ309" s="7"/>
      <c r="BA309" s="8"/>
      <c r="BB309" s="105">
        <f ca="1">Table1[[#This Row],[Cars Value ]]/Table1[[#This Row],[cars]]</f>
        <v>17259.642229788005</v>
      </c>
      <c r="BC309" s="8"/>
      <c r="BD309" s="7">
        <f ca="1">IF(Table1[Values of debts]&gt;$BE$6,1,0)</f>
        <v>1</v>
      </c>
      <c r="BE309" s="8"/>
      <c r="BF309" s="17"/>
      <c r="BG309" s="20">
        <f ca="1">Table1[[#This Row],[mortage left]]/Table1[[#This Row],[value of house]]</f>
        <v>0.46833904073569954</v>
      </c>
      <c r="BH309">
        <f t="shared" ca="1" si="114"/>
        <v>1</v>
      </c>
      <c r="BI309" s="8"/>
      <c r="BJ309" s="17"/>
      <c r="BL309" s="7">
        <f ca="1">IF(Table1[Area]="Alberta",Table1[income],0)</f>
        <v>0</v>
      </c>
      <c r="BM309">
        <f ca="1">IF(Table1[Area]="Quebec",Table1[income],0)</f>
        <v>0</v>
      </c>
      <c r="BN309">
        <f ca="1">IF(Table1[[#This Row],[Area]]="BC",Table1[[#This Row],[income]],0)</f>
        <v>0</v>
      </c>
      <c r="BO309">
        <f ca="1">IF(Table1[[#This Row],[Area]]="Northwest Ter",Table1[[#This Row],[income]],0)</f>
        <v>0</v>
      </c>
      <c r="BP309">
        <f ca="1">IF(Table1[[#This Row],[Area]]="Newfounland",Table1[[#This Row],[income]],0)</f>
        <v>0</v>
      </c>
      <c r="BQ309">
        <f ca="1">IF(Table1[[#This Row],[Area]]="Manitoba",Table1[[#This Row],[income]],0)</f>
        <v>0</v>
      </c>
      <c r="BR309">
        <f ca="1">IF(Table1[[#This Row],[Area]]="New bruncwick",Table1[[#This Row],[income]],0)</f>
        <v>0</v>
      </c>
      <c r="BS309">
        <f ca="1">IF(Table1[[#This Row],[Area]]="Nunavut",Table1[[#This Row],[income]],0)</f>
        <v>0</v>
      </c>
      <c r="BT309">
        <f ca="1">IF(Table1[[#This Row],[Area]]="Ontario",Table1[[#This Row],[income]],0)</f>
        <v>0</v>
      </c>
      <c r="BU309">
        <f ca="1">IF(Table1[[#This Row],[Area]]="yukon",Table1[[#This Row],[income]],0)</f>
        <v>33618</v>
      </c>
      <c r="BV309">
        <f ca="1">IF(Table1[[#This Row],[Area]]="Prince edward Island",Table1[[#This Row],[income]],0)</f>
        <v>0</v>
      </c>
      <c r="BW309">
        <f ca="1">IF(Table1[[#This Row],[Area]]="Saskatchewan",Table1[[#This Row],[income]],0)</f>
        <v>0</v>
      </c>
      <c r="BX309" s="8">
        <f ca="1">IF(Table1[[#This Row],[Area]]="Nova scotia",Table1[[#This Row],[income]],0)</f>
        <v>0</v>
      </c>
      <c r="BZ309" s="7">
        <f ca="1">IF(Table1[field of work]="health",Table1[income],0)</f>
        <v>0</v>
      </c>
      <c r="CA309">
        <f ca="1">IF(Table1[field of work]="agriculture",Table1[income],0)</f>
        <v>0</v>
      </c>
      <c r="CB309">
        <f ca="1">IF(Table1[[#This Row],[field of work]]="teaching",Table1[[#This Row],[income]],0)</f>
        <v>33618</v>
      </c>
      <c r="CC309">
        <f ca="1">IF(Table1[[#This Row],[field of work]]="IT",Table1[[#This Row],[income]],0)</f>
        <v>0</v>
      </c>
      <c r="CD309">
        <f ca="1">IF(Table1[[#This Row],[field of work]]="construction",Table1[[#This Row],[income]],0)</f>
        <v>0</v>
      </c>
      <c r="CE309" s="8">
        <f ca="1">IF(Table1[[#This Row],[field of work]]="general work ",Table1[[#This Row],[income]],0)</f>
        <v>0</v>
      </c>
      <c r="CH309" s="7">
        <f t="shared" ca="1" si="115"/>
        <v>1</v>
      </c>
      <c r="CI309" s="8"/>
      <c r="CK309" s="7">
        <f ca="1">IF(Table1[[#This Row],[Net worth of person ($)]]&gt;$CM$3,Table1[[#This Row],[age]],0)</f>
        <v>36</v>
      </c>
      <c r="CL309" s="8"/>
    </row>
    <row r="310" spans="2:90" x14ac:dyDescent="0.3">
      <c r="B310">
        <f t="shared" ca="1" si="101"/>
        <v>1</v>
      </c>
      <c r="C310" t="str">
        <f t="shared" ca="1" si="102"/>
        <v>men</v>
      </c>
      <c r="D310">
        <f t="shared" ca="1" si="103"/>
        <v>31</v>
      </c>
      <c r="E310">
        <f t="shared" ca="1" si="104"/>
        <v>5</v>
      </c>
      <c r="F310" t="str">
        <f t="shared" ca="1" si="105"/>
        <v xml:space="preserve">general work </v>
      </c>
      <c r="G310">
        <f t="shared" ca="1" si="106"/>
        <v>1</v>
      </c>
      <c r="H310" t="str">
        <f t="shared" ca="1" si="107"/>
        <v>highschool</v>
      </c>
      <c r="I310">
        <f t="shared" ca="1" si="108"/>
        <v>4</v>
      </c>
      <c r="J310">
        <f t="shared" ca="1" si="100"/>
        <v>1</v>
      </c>
      <c r="K310">
        <f t="shared" ca="1" si="109"/>
        <v>86812</v>
      </c>
      <c r="L310">
        <f t="shared" ca="1" si="110"/>
        <v>11</v>
      </c>
      <c r="M310" t="str">
        <f t="shared" ca="1" si="111"/>
        <v>Newfounland</v>
      </c>
      <c r="N310">
        <f t="shared" ca="1" si="116"/>
        <v>434060</v>
      </c>
      <c r="O310">
        <f t="shared" ca="1" si="112"/>
        <v>62375.634909869717</v>
      </c>
      <c r="P310">
        <f t="shared" ca="1" si="117"/>
        <v>23074.783969774719</v>
      </c>
      <c r="Q310">
        <f t="shared" ca="1" si="113"/>
        <v>5380</v>
      </c>
      <c r="R310">
        <f t="shared" ca="1" si="118"/>
        <v>139973.22562796585</v>
      </c>
      <c r="S310">
        <f t="shared" ca="1" si="119"/>
        <v>12538.501310868827</v>
      </c>
      <c r="T310">
        <f t="shared" ca="1" si="120"/>
        <v>469673.28528064355</v>
      </c>
      <c r="U310">
        <f t="shared" ca="1" si="121"/>
        <v>207728.86053783557</v>
      </c>
      <c r="V310">
        <f t="shared" ca="1" si="122"/>
        <v>261944.42474280798</v>
      </c>
      <c r="X310" s="3">
        <f ca="1">IF(Table1[[#This Row],[gender]]="men",1,0)</f>
        <v>1</v>
      </c>
      <c r="Y310" s="3">
        <f ca="1">IF(Table1[[#This Row],[gender]]="women",1,0)</f>
        <v>0</v>
      </c>
      <c r="Z310" s="3"/>
      <c r="AA310" s="3"/>
      <c r="AB310" s="3"/>
      <c r="AC310" s="3"/>
      <c r="AD310" s="3"/>
      <c r="AE310" s="3"/>
      <c r="AF310" s="3"/>
      <c r="AG310" s="3"/>
      <c r="AH310" s="3"/>
      <c r="AJ310" s="17"/>
      <c r="AL310" s="7">
        <f ca="1">IF(Table1[[#This Row],[field of work]]="health",1,0)</f>
        <v>0</v>
      </c>
      <c r="AM310">
        <f ca="1">IF(Table1[[#This Row],[field of work]]="general work ",1,0)</f>
        <v>1</v>
      </c>
      <c r="AN310">
        <f ca="1">IF(Table1[[#This Row],[field of work]]="agriculture",1,0)</f>
        <v>0</v>
      </c>
      <c r="AO310">
        <f ca="1">IF(Table1[[#This Row],[field of work]]="teaching",1,0)</f>
        <v>0</v>
      </c>
      <c r="AP310">
        <f ca="1">IF(Table1[[#This Row],[field of work]]="IT",1,0)</f>
        <v>0</v>
      </c>
      <c r="AQ310" s="8">
        <f ca="1">IF(Table1[[#This Row],[field of work]]="construction",1,0)</f>
        <v>0</v>
      </c>
      <c r="AS310" s="7"/>
      <c r="AX310" s="8"/>
      <c r="AZ310" s="7"/>
      <c r="BA310" s="8"/>
      <c r="BB310" s="105">
        <f ca="1">Table1[[#This Row],[Cars Value ]]/Table1[[#This Row],[cars]]</f>
        <v>23074.783969774719</v>
      </c>
      <c r="BC310" s="8"/>
      <c r="BD310" s="7">
        <f ca="1">IF(Table1[Values of debts]&gt;$BE$6,1,0)</f>
        <v>1</v>
      </c>
      <c r="BE310" s="8"/>
      <c r="BF310" s="17"/>
      <c r="BG310" s="20">
        <f ca="1">Table1[[#This Row],[mortage left]]/Table1[[#This Row],[value of house]]</f>
        <v>0.14370279433688826</v>
      </c>
      <c r="BH310">
        <f t="shared" ca="1" si="114"/>
        <v>1</v>
      </c>
      <c r="BI310" s="8"/>
      <c r="BJ310" s="17"/>
      <c r="BL310" s="7">
        <f ca="1">IF(Table1[Area]="Alberta",Table1[income],0)</f>
        <v>0</v>
      </c>
      <c r="BM310">
        <f ca="1">IF(Table1[Area]="Quebec",Table1[income],0)</f>
        <v>0</v>
      </c>
      <c r="BN310">
        <f ca="1">IF(Table1[[#This Row],[Area]]="BC",Table1[[#This Row],[income]],0)</f>
        <v>0</v>
      </c>
      <c r="BO310">
        <f ca="1">IF(Table1[[#This Row],[Area]]="Northwest Ter",Table1[[#This Row],[income]],0)</f>
        <v>0</v>
      </c>
      <c r="BP310">
        <f ca="1">IF(Table1[[#This Row],[Area]]="Newfounland",Table1[[#This Row],[income]],0)</f>
        <v>86812</v>
      </c>
      <c r="BQ310">
        <f ca="1">IF(Table1[[#This Row],[Area]]="Manitoba",Table1[[#This Row],[income]],0)</f>
        <v>0</v>
      </c>
      <c r="BR310">
        <f ca="1">IF(Table1[[#This Row],[Area]]="New bruncwick",Table1[[#This Row],[income]],0)</f>
        <v>0</v>
      </c>
      <c r="BS310">
        <f ca="1">IF(Table1[[#This Row],[Area]]="Nunavut",Table1[[#This Row],[income]],0)</f>
        <v>0</v>
      </c>
      <c r="BT310">
        <f ca="1">IF(Table1[[#This Row],[Area]]="Ontario",Table1[[#This Row],[income]],0)</f>
        <v>0</v>
      </c>
      <c r="BU310">
        <f ca="1">IF(Table1[[#This Row],[Area]]="yukon",Table1[[#This Row],[income]],0)</f>
        <v>0</v>
      </c>
      <c r="BV310">
        <f ca="1">IF(Table1[[#This Row],[Area]]="Prince edward Island",Table1[[#This Row],[income]],0)</f>
        <v>0</v>
      </c>
      <c r="BW310">
        <f ca="1">IF(Table1[[#This Row],[Area]]="Saskatchewan",Table1[[#This Row],[income]],0)</f>
        <v>0</v>
      </c>
      <c r="BX310" s="8">
        <f ca="1">IF(Table1[[#This Row],[Area]]="Nova scotia",Table1[[#This Row],[income]],0)</f>
        <v>0</v>
      </c>
      <c r="BZ310" s="7">
        <f ca="1">IF(Table1[field of work]="health",Table1[income],0)</f>
        <v>0</v>
      </c>
      <c r="CA310">
        <f ca="1">IF(Table1[field of work]="agriculture",Table1[income],0)</f>
        <v>0</v>
      </c>
      <c r="CB310">
        <f ca="1">IF(Table1[[#This Row],[field of work]]="teaching",Table1[[#This Row],[income]],0)</f>
        <v>0</v>
      </c>
      <c r="CC310">
        <f ca="1">IF(Table1[[#This Row],[field of work]]="IT",Table1[[#This Row],[income]],0)</f>
        <v>0</v>
      </c>
      <c r="CD310">
        <f ca="1">IF(Table1[[#This Row],[field of work]]="construction",Table1[[#This Row],[income]],0)</f>
        <v>0</v>
      </c>
      <c r="CE310" s="8">
        <f ca="1">IF(Table1[[#This Row],[field of work]]="general work ",Table1[[#This Row],[income]],0)</f>
        <v>86812</v>
      </c>
      <c r="CH310" s="7">
        <f t="shared" ca="1" si="115"/>
        <v>1</v>
      </c>
      <c r="CI310" s="8"/>
      <c r="CK310" s="7">
        <f ca="1">IF(Table1[[#This Row],[Net worth of person ($)]]&gt;$CM$3,Table1[[#This Row],[age]],0)</f>
        <v>31</v>
      </c>
      <c r="CL310" s="8"/>
    </row>
    <row r="311" spans="2:90" x14ac:dyDescent="0.3">
      <c r="B311">
        <f t="shared" ca="1" si="101"/>
        <v>2</v>
      </c>
      <c r="C311" t="str">
        <f t="shared" ca="1" si="102"/>
        <v>women</v>
      </c>
      <c r="D311">
        <f t="shared" ca="1" si="103"/>
        <v>39</v>
      </c>
      <c r="E311">
        <f t="shared" ca="1" si="104"/>
        <v>1</v>
      </c>
      <c r="F311" t="str">
        <f t="shared" ca="1" si="105"/>
        <v>health</v>
      </c>
      <c r="G311">
        <f t="shared" ca="1" si="106"/>
        <v>1</v>
      </c>
      <c r="H311" t="str">
        <f t="shared" ca="1" si="107"/>
        <v>highschool</v>
      </c>
      <c r="I311">
        <f t="shared" ca="1" si="108"/>
        <v>4</v>
      </c>
      <c r="J311">
        <f t="shared" ca="1" si="100"/>
        <v>2</v>
      </c>
      <c r="K311">
        <f t="shared" ca="1" si="109"/>
        <v>70306</v>
      </c>
      <c r="L311">
        <f t="shared" ca="1" si="110"/>
        <v>3</v>
      </c>
      <c r="M311" t="str">
        <f t="shared" ca="1" si="111"/>
        <v>Northwest Ter</v>
      </c>
      <c r="N311">
        <f t="shared" ca="1" si="116"/>
        <v>351530</v>
      </c>
      <c r="O311">
        <f t="shared" ca="1" si="112"/>
        <v>52629.300951911056</v>
      </c>
      <c r="P311">
        <f t="shared" ca="1" si="117"/>
        <v>90934.638954793219</v>
      </c>
      <c r="Q311">
        <f t="shared" ca="1" si="113"/>
        <v>38366</v>
      </c>
      <c r="R311">
        <f t="shared" ca="1" si="118"/>
        <v>126771.8878025091</v>
      </c>
      <c r="S311">
        <f t="shared" ca="1" si="119"/>
        <v>1750.4846138088205</v>
      </c>
      <c r="T311">
        <f t="shared" ca="1" si="120"/>
        <v>444215.12356860202</v>
      </c>
      <c r="U311">
        <f t="shared" ca="1" si="121"/>
        <v>217767.18875442015</v>
      </c>
      <c r="V311">
        <f t="shared" ca="1" si="122"/>
        <v>226447.93481418188</v>
      </c>
      <c r="X311" s="3">
        <f ca="1">IF(Table1[[#This Row],[gender]]="men",1,0)</f>
        <v>0</v>
      </c>
      <c r="Y311" s="3">
        <f ca="1">IF(Table1[[#This Row],[gender]]="women",1,0)</f>
        <v>1</v>
      </c>
      <c r="Z311" s="3"/>
      <c r="AA311" s="3"/>
      <c r="AB311" s="3"/>
      <c r="AC311" s="3"/>
      <c r="AD311" s="3"/>
      <c r="AE311" s="3"/>
      <c r="AF311" s="3"/>
      <c r="AG311" s="3"/>
      <c r="AH311" s="3"/>
      <c r="AJ311" s="17"/>
      <c r="AL311" s="7">
        <f ca="1">IF(Table1[[#This Row],[field of work]]="health",1,0)</f>
        <v>1</v>
      </c>
      <c r="AM311">
        <f ca="1">IF(Table1[[#This Row],[field of work]]="general work ",1,0)</f>
        <v>0</v>
      </c>
      <c r="AN311">
        <f ca="1">IF(Table1[[#This Row],[field of work]]="agriculture",1,0)</f>
        <v>0</v>
      </c>
      <c r="AO311">
        <f ca="1">IF(Table1[[#This Row],[field of work]]="teaching",1,0)</f>
        <v>0</v>
      </c>
      <c r="AP311">
        <f ca="1">IF(Table1[[#This Row],[field of work]]="IT",1,0)</f>
        <v>0</v>
      </c>
      <c r="AQ311" s="8">
        <f ca="1">IF(Table1[[#This Row],[field of work]]="construction",1,0)</f>
        <v>0</v>
      </c>
      <c r="AS311" s="7"/>
      <c r="AX311" s="8"/>
      <c r="AZ311" s="7"/>
      <c r="BA311" s="8"/>
      <c r="BB311" s="105">
        <f ca="1">Table1[[#This Row],[Cars Value ]]/Table1[[#This Row],[cars]]</f>
        <v>45467.31947739661</v>
      </c>
      <c r="BC311" s="8"/>
      <c r="BD311" s="7">
        <f ca="1">IF(Table1[Values of debts]&gt;$BE$6,1,0)</f>
        <v>1</v>
      </c>
      <c r="BE311" s="8"/>
      <c r="BF311" s="17"/>
      <c r="BG311" s="20">
        <f ca="1">Table1[[#This Row],[mortage left]]/Table1[[#This Row],[value of house]]</f>
        <v>0.14971496302423992</v>
      </c>
      <c r="BH311">
        <f t="shared" ca="1" si="114"/>
        <v>1</v>
      </c>
      <c r="BI311" s="8"/>
      <c r="BJ311" s="17"/>
      <c r="BL311" s="7">
        <f ca="1">IF(Table1[Area]="Alberta",Table1[income],0)</f>
        <v>0</v>
      </c>
      <c r="BM311">
        <f ca="1">IF(Table1[Area]="Quebec",Table1[income],0)</f>
        <v>0</v>
      </c>
      <c r="BN311">
        <f ca="1">IF(Table1[[#This Row],[Area]]="BC",Table1[[#This Row],[income]],0)</f>
        <v>0</v>
      </c>
      <c r="BO311">
        <f ca="1">IF(Table1[[#This Row],[Area]]="Northwest Ter",Table1[[#This Row],[income]],0)</f>
        <v>70306</v>
      </c>
      <c r="BP311">
        <f ca="1">IF(Table1[[#This Row],[Area]]="Newfounland",Table1[[#This Row],[income]],0)</f>
        <v>0</v>
      </c>
      <c r="BQ311">
        <f ca="1">IF(Table1[[#This Row],[Area]]="Manitoba",Table1[[#This Row],[income]],0)</f>
        <v>0</v>
      </c>
      <c r="BR311">
        <f ca="1">IF(Table1[[#This Row],[Area]]="New bruncwick",Table1[[#This Row],[income]],0)</f>
        <v>0</v>
      </c>
      <c r="BS311">
        <f ca="1">IF(Table1[[#This Row],[Area]]="Nunavut",Table1[[#This Row],[income]],0)</f>
        <v>0</v>
      </c>
      <c r="BT311">
        <f ca="1">IF(Table1[[#This Row],[Area]]="Ontario",Table1[[#This Row],[income]],0)</f>
        <v>0</v>
      </c>
      <c r="BU311">
        <f ca="1">IF(Table1[[#This Row],[Area]]="yukon",Table1[[#This Row],[income]],0)</f>
        <v>0</v>
      </c>
      <c r="BV311">
        <f ca="1">IF(Table1[[#This Row],[Area]]="Prince edward Island",Table1[[#This Row],[income]],0)</f>
        <v>0</v>
      </c>
      <c r="BW311">
        <f ca="1">IF(Table1[[#This Row],[Area]]="Saskatchewan",Table1[[#This Row],[income]],0)</f>
        <v>0</v>
      </c>
      <c r="BX311" s="8">
        <f ca="1">IF(Table1[[#This Row],[Area]]="Nova scotia",Table1[[#This Row],[income]],0)</f>
        <v>0</v>
      </c>
      <c r="BZ311" s="7">
        <f ca="1">IF(Table1[field of work]="health",Table1[income],0)</f>
        <v>70306</v>
      </c>
      <c r="CA311">
        <f ca="1">IF(Table1[field of work]="agriculture",Table1[income],0)</f>
        <v>0</v>
      </c>
      <c r="CB311">
        <f ca="1">IF(Table1[[#This Row],[field of work]]="teaching",Table1[[#This Row],[income]],0)</f>
        <v>0</v>
      </c>
      <c r="CC311">
        <f ca="1">IF(Table1[[#This Row],[field of work]]="IT",Table1[[#This Row],[income]],0)</f>
        <v>0</v>
      </c>
      <c r="CD311">
        <f ca="1">IF(Table1[[#This Row],[field of work]]="construction",Table1[[#This Row],[income]],0)</f>
        <v>0</v>
      </c>
      <c r="CE311" s="8">
        <f ca="1">IF(Table1[[#This Row],[field of work]]="general work ",Table1[[#This Row],[income]],0)</f>
        <v>0</v>
      </c>
      <c r="CH311" s="7">
        <f t="shared" ca="1" si="115"/>
        <v>1</v>
      </c>
      <c r="CI311" s="8"/>
      <c r="CK311" s="7">
        <f ca="1">IF(Table1[[#This Row],[Net worth of person ($)]]&gt;$CM$3,Table1[[#This Row],[age]],0)</f>
        <v>39</v>
      </c>
      <c r="CL311" s="8"/>
    </row>
    <row r="312" spans="2:90" x14ac:dyDescent="0.3">
      <c r="B312">
        <f t="shared" ca="1" si="101"/>
        <v>2</v>
      </c>
      <c r="C312" t="str">
        <f t="shared" ca="1" si="102"/>
        <v>women</v>
      </c>
      <c r="D312">
        <f t="shared" ca="1" si="103"/>
        <v>40</v>
      </c>
      <c r="E312">
        <f t="shared" ca="1" si="104"/>
        <v>4</v>
      </c>
      <c r="F312" t="str">
        <f t="shared" ca="1" si="105"/>
        <v>IT</v>
      </c>
      <c r="G312">
        <f t="shared" ca="1" si="106"/>
        <v>1</v>
      </c>
      <c r="H312" t="str">
        <f t="shared" ca="1" si="107"/>
        <v>highschool</v>
      </c>
      <c r="I312">
        <f t="shared" ca="1" si="108"/>
        <v>1</v>
      </c>
      <c r="J312">
        <f t="shared" ca="1" si="100"/>
        <v>1</v>
      </c>
      <c r="K312">
        <f t="shared" ca="1" si="109"/>
        <v>75946</v>
      </c>
      <c r="L312">
        <f t="shared" ca="1" si="110"/>
        <v>12</v>
      </c>
      <c r="M312" t="str">
        <f t="shared" ca="1" si="111"/>
        <v>New bruncwick</v>
      </c>
      <c r="N312">
        <f t="shared" ca="1" si="116"/>
        <v>455676</v>
      </c>
      <c r="O312">
        <f t="shared" ca="1" si="112"/>
        <v>306229.09518824698</v>
      </c>
      <c r="P312">
        <f t="shared" ca="1" si="117"/>
        <v>59592.726728627931</v>
      </c>
      <c r="Q312">
        <f t="shared" ca="1" si="113"/>
        <v>47413</v>
      </c>
      <c r="R312">
        <f t="shared" ca="1" si="118"/>
        <v>21909.462306774745</v>
      </c>
      <c r="S312">
        <f t="shared" ca="1" si="119"/>
        <v>40355.948431862191</v>
      </c>
      <c r="T312">
        <f t="shared" ca="1" si="120"/>
        <v>555624.67516049009</v>
      </c>
      <c r="U312">
        <f t="shared" ca="1" si="121"/>
        <v>375551.55749502173</v>
      </c>
      <c r="V312">
        <f t="shared" ca="1" si="122"/>
        <v>180073.11766546837</v>
      </c>
      <c r="X312" s="3">
        <f ca="1">IF(Table1[[#This Row],[gender]]="men",1,0)</f>
        <v>0</v>
      </c>
      <c r="Y312" s="3">
        <f ca="1">IF(Table1[[#This Row],[gender]]="women",1,0)</f>
        <v>1</v>
      </c>
      <c r="Z312" s="3"/>
      <c r="AA312" s="3"/>
      <c r="AB312" s="3"/>
      <c r="AC312" s="3"/>
      <c r="AD312" s="3"/>
      <c r="AE312" s="3"/>
      <c r="AF312" s="3"/>
      <c r="AG312" s="3"/>
      <c r="AH312" s="3"/>
      <c r="AJ312" s="17"/>
      <c r="AL312" s="7">
        <f ca="1">IF(Table1[[#This Row],[field of work]]="health",1,0)</f>
        <v>0</v>
      </c>
      <c r="AM312">
        <f ca="1">IF(Table1[[#This Row],[field of work]]="general work ",1,0)</f>
        <v>0</v>
      </c>
      <c r="AN312">
        <f ca="1">IF(Table1[[#This Row],[field of work]]="agriculture",1,0)</f>
        <v>0</v>
      </c>
      <c r="AO312">
        <f ca="1">IF(Table1[[#This Row],[field of work]]="teaching",1,0)</f>
        <v>0</v>
      </c>
      <c r="AP312">
        <f ca="1">IF(Table1[[#This Row],[field of work]]="IT",1,0)</f>
        <v>1</v>
      </c>
      <c r="AQ312" s="8">
        <f ca="1">IF(Table1[[#This Row],[field of work]]="construction",1,0)</f>
        <v>0</v>
      </c>
      <c r="AS312" s="7"/>
      <c r="AX312" s="8"/>
      <c r="AZ312" s="7"/>
      <c r="BA312" s="8"/>
      <c r="BB312" s="105">
        <f ca="1">Table1[[#This Row],[Cars Value ]]/Table1[[#This Row],[cars]]</f>
        <v>59592.726728627931</v>
      </c>
      <c r="BC312" s="8"/>
      <c r="BD312" s="7">
        <f ca="1">IF(Table1[Values of debts]&gt;$BE$6,1,0)</f>
        <v>1</v>
      </c>
      <c r="BE312" s="8"/>
      <c r="BF312" s="17"/>
      <c r="BG312" s="20">
        <f ca="1">Table1[[#This Row],[mortage left]]/Table1[[#This Row],[value of house]]</f>
        <v>0.67203253010526554</v>
      </c>
      <c r="BH312">
        <f t="shared" ca="1" si="114"/>
        <v>0</v>
      </c>
      <c r="BI312" s="8"/>
      <c r="BJ312" s="17"/>
      <c r="BL312" s="7">
        <f ca="1">IF(Table1[Area]="Alberta",Table1[income],0)</f>
        <v>0</v>
      </c>
      <c r="BM312">
        <f ca="1">IF(Table1[Area]="Quebec",Table1[income],0)</f>
        <v>0</v>
      </c>
      <c r="BN312">
        <f ca="1">IF(Table1[[#This Row],[Area]]="BC",Table1[[#This Row],[income]],0)</f>
        <v>0</v>
      </c>
      <c r="BO312">
        <f ca="1">IF(Table1[[#This Row],[Area]]="Northwest Ter",Table1[[#This Row],[income]],0)</f>
        <v>0</v>
      </c>
      <c r="BP312">
        <f ca="1">IF(Table1[[#This Row],[Area]]="Newfounland",Table1[[#This Row],[income]],0)</f>
        <v>0</v>
      </c>
      <c r="BQ312">
        <f ca="1">IF(Table1[[#This Row],[Area]]="Manitoba",Table1[[#This Row],[income]],0)</f>
        <v>0</v>
      </c>
      <c r="BR312">
        <f ca="1">IF(Table1[[#This Row],[Area]]="New bruncwick",Table1[[#This Row],[income]],0)</f>
        <v>75946</v>
      </c>
      <c r="BS312">
        <f ca="1">IF(Table1[[#This Row],[Area]]="Nunavut",Table1[[#This Row],[income]],0)</f>
        <v>0</v>
      </c>
      <c r="BT312">
        <f ca="1">IF(Table1[[#This Row],[Area]]="Ontario",Table1[[#This Row],[income]],0)</f>
        <v>0</v>
      </c>
      <c r="BU312">
        <f ca="1">IF(Table1[[#This Row],[Area]]="yukon",Table1[[#This Row],[income]],0)</f>
        <v>0</v>
      </c>
      <c r="BV312">
        <f ca="1">IF(Table1[[#This Row],[Area]]="Prince edward Island",Table1[[#This Row],[income]],0)</f>
        <v>0</v>
      </c>
      <c r="BW312">
        <f ca="1">IF(Table1[[#This Row],[Area]]="Saskatchewan",Table1[[#This Row],[income]],0)</f>
        <v>0</v>
      </c>
      <c r="BX312" s="8">
        <f ca="1">IF(Table1[[#This Row],[Area]]="Nova scotia",Table1[[#This Row],[income]],0)</f>
        <v>0</v>
      </c>
      <c r="BZ312" s="7">
        <f ca="1">IF(Table1[field of work]="health",Table1[income],0)</f>
        <v>0</v>
      </c>
      <c r="CA312">
        <f ca="1">IF(Table1[field of work]="agriculture",Table1[income],0)</f>
        <v>0</v>
      </c>
      <c r="CB312">
        <f ca="1">IF(Table1[[#This Row],[field of work]]="teaching",Table1[[#This Row],[income]],0)</f>
        <v>0</v>
      </c>
      <c r="CC312">
        <f ca="1">IF(Table1[[#This Row],[field of work]]="IT",Table1[[#This Row],[income]],0)</f>
        <v>75946</v>
      </c>
      <c r="CD312">
        <f ca="1">IF(Table1[[#This Row],[field of work]]="construction",Table1[[#This Row],[income]],0)</f>
        <v>0</v>
      </c>
      <c r="CE312" s="8">
        <f ca="1">IF(Table1[[#This Row],[field of work]]="general work ",Table1[[#This Row],[income]],0)</f>
        <v>0</v>
      </c>
      <c r="CH312" s="7">
        <f t="shared" ca="1" si="115"/>
        <v>1</v>
      </c>
      <c r="CI312" s="8"/>
      <c r="CK312" s="7">
        <f ca="1">IF(Table1[[#This Row],[Net worth of person ($)]]&gt;$CM$3,Table1[[#This Row],[age]],0)</f>
        <v>40</v>
      </c>
      <c r="CL312" s="8"/>
    </row>
    <row r="313" spans="2:90" x14ac:dyDescent="0.3">
      <c r="B313">
        <f t="shared" ca="1" si="101"/>
        <v>1</v>
      </c>
      <c r="C313" t="str">
        <f t="shared" ca="1" si="102"/>
        <v>men</v>
      </c>
      <c r="D313">
        <f t="shared" ca="1" si="103"/>
        <v>42</v>
      </c>
      <c r="E313">
        <f t="shared" ca="1" si="104"/>
        <v>6</v>
      </c>
      <c r="F313" t="str">
        <f t="shared" ca="1" si="105"/>
        <v>agriculture</v>
      </c>
      <c r="G313">
        <f t="shared" ca="1" si="106"/>
        <v>6</v>
      </c>
      <c r="H313" t="str">
        <f t="shared" ca="1" si="107"/>
        <v>Other</v>
      </c>
      <c r="I313">
        <f t="shared" ca="1" si="108"/>
        <v>0</v>
      </c>
      <c r="J313">
        <f t="shared" ca="1" si="100"/>
        <v>2</v>
      </c>
      <c r="K313">
        <f t="shared" ca="1" si="109"/>
        <v>69690</v>
      </c>
      <c r="L313">
        <f t="shared" ca="1" si="110"/>
        <v>6</v>
      </c>
      <c r="M313" t="str">
        <f t="shared" ca="1" si="111"/>
        <v>Saskatchewan</v>
      </c>
      <c r="N313">
        <f t="shared" ca="1" si="116"/>
        <v>418140</v>
      </c>
      <c r="O313">
        <f t="shared" ca="1" si="112"/>
        <v>218078.13642864343</v>
      </c>
      <c r="P313">
        <f t="shared" ca="1" si="117"/>
        <v>93670.87606704481</v>
      </c>
      <c r="Q313">
        <f t="shared" ca="1" si="113"/>
        <v>42254</v>
      </c>
      <c r="R313">
        <f t="shared" ca="1" si="118"/>
        <v>33193.870898656962</v>
      </c>
      <c r="S313">
        <f t="shared" ca="1" si="119"/>
        <v>18089.07496665444</v>
      </c>
      <c r="T313">
        <f t="shared" ca="1" si="120"/>
        <v>529899.95103369921</v>
      </c>
      <c r="U313">
        <f t="shared" ca="1" si="121"/>
        <v>293526.00732730038</v>
      </c>
      <c r="V313">
        <f t="shared" ca="1" si="122"/>
        <v>236373.94370639883</v>
      </c>
      <c r="X313" s="3">
        <f ca="1">IF(Table1[[#This Row],[gender]]="men",1,0)</f>
        <v>1</v>
      </c>
      <c r="Y313" s="3">
        <f ca="1">IF(Table1[[#This Row],[gender]]="women",1,0)</f>
        <v>0</v>
      </c>
      <c r="Z313" s="3"/>
      <c r="AA313" s="3"/>
      <c r="AB313" s="3"/>
      <c r="AC313" s="3"/>
      <c r="AD313" s="3"/>
      <c r="AE313" s="3"/>
      <c r="AF313" s="3"/>
      <c r="AG313" s="3"/>
      <c r="AH313" s="3"/>
      <c r="AJ313" s="17"/>
      <c r="AL313" s="7">
        <f ca="1">IF(Table1[[#This Row],[field of work]]="health",1,0)</f>
        <v>0</v>
      </c>
      <c r="AM313">
        <f ca="1">IF(Table1[[#This Row],[field of work]]="general work ",1,0)</f>
        <v>0</v>
      </c>
      <c r="AN313">
        <f ca="1">IF(Table1[[#This Row],[field of work]]="agriculture",1,0)</f>
        <v>1</v>
      </c>
      <c r="AO313">
        <f ca="1">IF(Table1[[#This Row],[field of work]]="teaching",1,0)</f>
        <v>0</v>
      </c>
      <c r="AP313">
        <f ca="1">IF(Table1[[#This Row],[field of work]]="IT",1,0)</f>
        <v>0</v>
      </c>
      <c r="AQ313" s="8">
        <f ca="1">IF(Table1[[#This Row],[field of work]]="construction",1,0)</f>
        <v>0</v>
      </c>
      <c r="AS313" s="7"/>
      <c r="AX313" s="8"/>
      <c r="AZ313" s="7"/>
      <c r="BA313" s="8"/>
      <c r="BB313" s="105">
        <f ca="1">Table1[[#This Row],[Cars Value ]]/Table1[[#This Row],[cars]]</f>
        <v>46835.438033522405</v>
      </c>
      <c r="BC313" s="8"/>
      <c r="BD313" s="7">
        <f ca="1">IF(Table1[Values of debts]&gt;$BE$6,1,0)</f>
        <v>1</v>
      </c>
      <c r="BE313" s="8"/>
      <c r="BF313" s="17"/>
      <c r="BG313" s="20">
        <f ca="1">Table1[[#This Row],[mortage left]]/Table1[[#This Row],[value of house]]</f>
        <v>0.52154335014263986</v>
      </c>
      <c r="BH313">
        <f t="shared" ca="1" si="114"/>
        <v>0</v>
      </c>
      <c r="BI313" s="8"/>
      <c r="BJ313" s="17"/>
      <c r="BL313" s="7">
        <f ca="1">IF(Table1[Area]="Alberta",Table1[income],0)</f>
        <v>0</v>
      </c>
      <c r="BM313">
        <f ca="1">IF(Table1[Area]="Quebec",Table1[income],0)</f>
        <v>0</v>
      </c>
      <c r="BN313">
        <f ca="1">IF(Table1[[#This Row],[Area]]="BC",Table1[[#This Row],[income]],0)</f>
        <v>0</v>
      </c>
      <c r="BO313">
        <f ca="1">IF(Table1[[#This Row],[Area]]="Northwest Ter",Table1[[#This Row],[income]],0)</f>
        <v>0</v>
      </c>
      <c r="BP313">
        <f ca="1">IF(Table1[[#This Row],[Area]]="Newfounland",Table1[[#This Row],[income]],0)</f>
        <v>0</v>
      </c>
      <c r="BQ313">
        <f ca="1">IF(Table1[[#This Row],[Area]]="Manitoba",Table1[[#This Row],[income]],0)</f>
        <v>0</v>
      </c>
      <c r="BR313">
        <f ca="1">IF(Table1[[#This Row],[Area]]="New bruncwick",Table1[[#This Row],[income]],0)</f>
        <v>0</v>
      </c>
      <c r="BS313">
        <f ca="1">IF(Table1[[#This Row],[Area]]="Nunavut",Table1[[#This Row],[income]],0)</f>
        <v>0</v>
      </c>
      <c r="BT313">
        <f ca="1">IF(Table1[[#This Row],[Area]]="Ontario",Table1[[#This Row],[income]],0)</f>
        <v>0</v>
      </c>
      <c r="BU313">
        <f ca="1">IF(Table1[[#This Row],[Area]]="yukon",Table1[[#This Row],[income]],0)</f>
        <v>0</v>
      </c>
      <c r="BV313">
        <f ca="1">IF(Table1[[#This Row],[Area]]="Prince edward Island",Table1[[#This Row],[income]],0)</f>
        <v>0</v>
      </c>
      <c r="BW313">
        <f ca="1">IF(Table1[[#This Row],[Area]]="Saskatchewan",Table1[[#This Row],[income]],0)</f>
        <v>69690</v>
      </c>
      <c r="BX313" s="8">
        <f ca="1">IF(Table1[[#This Row],[Area]]="Nova scotia",Table1[[#This Row],[income]],0)</f>
        <v>0</v>
      </c>
      <c r="BZ313" s="7">
        <f ca="1">IF(Table1[field of work]="health",Table1[income],0)</f>
        <v>0</v>
      </c>
      <c r="CA313">
        <f ca="1">IF(Table1[field of work]="agriculture",Table1[income],0)</f>
        <v>69690</v>
      </c>
      <c r="CB313">
        <f ca="1">IF(Table1[[#This Row],[field of work]]="teaching",Table1[[#This Row],[income]],0)</f>
        <v>0</v>
      </c>
      <c r="CC313">
        <f ca="1">IF(Table1[[#This Row],[field of work]]="IT",Table1[[#This Row],[income]],0)</f>
        <v>0</v>
      </c>
      <c r="CD313">
        <f ca="1">IF(Table1[[#This Row],[field of work]]="construction",Table1[[#This Row],[income]],0)</f>
        <v>0</v>
      </c>
      <c r="CE313" s="8">
        <f ca="1">IF(Table1[[#This Row],[field of work]]="general work ",Table1[[#This Row],[income]],0)</f>
        <v>0</v>
      </c>
      <c r="CH313" s="7">
        <f t="shared" ca="1" si="115"/>
        <v>1</v>
      </c>
      <c r="CI313" s="8"/>
      <c r="CK313" s="7">
        <f ca="1">IF(Table1[[#This Row],[Net worth of person ($)]]&gt;$CM$3,Table1[[#This Row],[age]],0)</f>
        <v>42</v>
      </c>
      <c r="CL313" s="8"/>
    </row>
    <row r="314" spans="2:90" x14ac:dyDescent="0.3">
      <c r="B314">
        <f t="shared" ca="1" si="101"/>
        <v>2</v>
      </c>
      <c r="C314" t="str">
        <f t="shared" ca="1" si="102"/>
        <v>women</v>
      </c>
      <c r="D314">
        <f t="shared" ca="1" si="103"/>
        <v>25</v>
      </c>
      <c r="E314">
        <f t="shared" ca="1" si="104"/>
        <v>1</v>
      </c>
      <c r="F314" t="str">
        <f t="shared" ca="1" si="105"/>
        <v>health</v>
      </c>
      <c r="G314">
        <f t="shared" ca="1" si="106"/>
        <v>6</v>
      </c>
      <c r="H314" t="str">
        <f t="shared" ca="1" si="107"/>
        <v>Other</v>
      </c>
      <c r="I314">
        <f t="shared" ca="1" si="108"/>
        <v>3</v>
      </c>
      <c r="J314">
        <f t="shared" ca="1" si="100"/>
        <v>2</v>
      </c>
      <c r="K314">
        <f t="shared" ca="1" si="109"/>
        <v>32522</v>
      </c>
      <c r="L314">
        <f t="shared" ca="1" si="110"/>
        <v>4</v>
      </c>
      <c r="M314" t="str">
        <f t="shared" ca="1" si="111"/>
        <v>Alberta</v>
      </c>
      <c r="N314">
        <f t="shared" ca="1" si="116"/>
        <v>195132</v>
      </c>
      <c r="O314">
        <f t="shared" ca="1" si="112"/>
        <v>26085.401695493209</v>
      </c>
      <c r="P314">
        <f t="shared" ca="1" si="117"/>
        <v>13273.715068566686</v>
      </c>
      <c r="Q314">
        <f t="shared" ca="1" si="113"/>
        <v>9014</v>
      </c>
      <c r="R314">
        <f t="shared" ca="1" si="118"/>
        <v>60714.184889666438</v>
      </c>
      <c r="S314">
        <f t="shared" ca="1" si="119"/>
        <v>9874.1520334966663</v>
      </c>
      <c r="T314">
        <f t="shared" ca="1" si="120"/>
        <v>218279.86710206335</v>
      </c>
      <c r="U314">
        <f t="shared" ca="1" si="121"/>
        <v>95813.586585159646</v>
      </c>
      <c r="V314">
        <f t="shared" ca="1" si="122"/>
        <v>122466.2805169037</v>
      </c>
      <c r="X314" s="3">
        <f ca="1">IF(Table1[[#This Row],[gender]]="men",1,0)</f>
        <v>0</v>
      </c>
      <c r="Y314" s="3">
        <f ca="1">IF(Table1[[#This Row],[gender]]="women",1,0)</f>
        <v>1</v>
      </c>
      <c r="Z314" s="3"/>
      <c r="AA314" s="3"/>
      <c r="AB314" s="3"/>
      <c r="AC314" s="3"/>
      <c r="AD314" s="3"/>
      <c r="AE314" s="3"/>
      <c r="AF314" s="3"/>
      <c r="AG314" s="3"/>
      <c r="AH314" s="3"/>
      <c r="AJ314" s="17"/>
      <c r="AL314" s="7">
        <f ca="1">IF(Table1[[#This Row],[field of work]]="health",1,0)</f>
        <v>1</v>
      </c>
      <c r="AM314">
        <f ca="1">IF(Table1[[#This Row],[field of work]]="general work ",1,0)</f>
        <v>0</v>
      </c>
      <c r="AN314">
        <f ca="1">IF(Table1[[#This Row],[field of work]]="agriculture",1,0)</f>
        <v>0</v>
      </c>
      <c r="AO314">
        <f ca="1">IF(Table1[[#This Row],[field of work]]="teaching",1,0)</f>
        <v>0</v>
      </c>
      <c r="AP314">
        <f ca="1">IF(Table1[[#This Row],[field of work]]="IT",1,0)</f>
        <v>0</v>
      </c>
      <c r="AQ314" s="8">
        <f ca="1">IF(Table1[[#This Row],[field of work]]="construction",1,0)</f>
        <v>0</v>
      </c>
      <c r="AS314" s="7"/>
      <c r="AX314" s="8"/>
      <c r="AZ314" s="7"/>
      <c r="BA314" s="8"/>
      <c r="BB314" s="105">
        <f ca="1">Table1[[#This Row],[Cars Value ]]/Table1[[#This Row],[cars]]</f>
        <v>6636.8575342833428</v>
      </c>
      <c r="BC314" s="8"/>
      <c r="BD314" s="7">
        <f ca="1">IF(Table1[Values of debts]&gt;$BE$6,1,0)</f>
        <v>0</v>
      </c>
      <c r="BE314" s="8"/>
      <c r="BF314" s="17"/>
      <c r="BG314" s="20">
        <f ca="1">Table1[[#This Row],[mortage left]]/Table1[[#This Row],[value of house]]</f>
        <v>0.1336807991282476</v>
      </c>
      <c r="BH314">
        <f t="shared" ca="1" si="114"/>
        <v>1</v>
      </c>
      <c r="BI314" s="8"/>
      <c r="BJ314" s="17"/>
      <c r="BL314" s="7">
        <f ca="1">IF(Table1[Area]="Alberta",Table1[income],0)</f>
        <v>32522</v>
      </c>
      <c r="BM314">
        <f ca="1">IF(Table1[Area]="Quebec",Table1[income],0)</f>
        <v>0</v>
      </c>
      <c r="BN314">
        <f ca="1">IF(Table1[[#This Row],[Area]]="BC",Table1[[#This Row],[income]],0)</f>
        <v>0</v>
      </c>
      <c r="BO314">
        <f ca="1">IF(Table1[[#This Row],[Area]]="Northwest Ter",Table1[[#This Row],[income]],0)</f>
        <v>0</v>
      </c>
      <c r="BP314">
        <f ca="1">IF(Table1[[#This Row],[Area]]="Newfounland",Table1[[#This Row],[income]],0)</f>
        <v>0</v>
      </c>
      <c r="BQ314">
        <f ca="1">IF(Table1[[#This Row],[Area]]="Manitoba",Table1[[#This Row],[income]],0)</f>
        <v>0</v>
      </c>
      <c r="BR314">
        <f ca="1">IF(Table1[[#This Row],[Area]]="New bruncwick",Table1[[#This Row],[income]],0)</f>
        <v>0</v>
      </c>
      <c r="BS314">
        <f ca="1">IF(Table1[[#This Row],[Area]]="Nunavut",Table1[[#This Row],[income]],0)</f>
        <v>0</v>
      </c>
      <c r="BT314">
        <f ca="1">IF(Table1[[#This Row],[Area]]="Ontario",Table1[[#This Row],[income]],0)</f>
        <v>0</v>
      </c>
      <c r="BU314">
        <f ca="1">IF(Table1[[#This Row],[Area]]="yukon",Table1[[#This Row],[income]],0)</f>
        <v>0</v>
      </c>
      <c r="BV314">
        <f ca="1">IF(Table1[[#This Row],[Area]]="Prince edward Island",Table1[[#This Row],[income]],0)</f>
        <v>0</v>
      </c>
      <c r="BW314">
        <f ca="1">IF(Table1[[#This Row],[Area]]="Saskatchewan",Table1[[#This Row],[income]],0)</f>
        <v>0</v>
      </c>
      <c r="BX314" s="8">
        <f ca="1">IF(Table1[[#This Row],[Area]]="Nova scotia",Table1[[#This Row],[income]],0)</f>
        <v>0</v>
      </c>
      <c r="BZ314" s="7">
        <f ca="1">IF(Table1[field of work]="health",Table1[income],0)</f>
        <v>32522</v>
      </c>
      <c r="CA314">
        <f ca="1">IF(Table1[field of work]="agriculture",Table1[income],0)</f>
        <v>0</v>
      </c>
      <c r="CB314">
        <f ca="1">IF(Table1[[#This Row],[field of work]]="teaching",Table1[[#This Row],[income]],0)</f>
        <v>0</v>
      </c>
      <c r="CC314">
        <f ca="1">IF(Table1[[#This Row],[field of work]]="IT",Table1[[#This Row],[income]],0)</f>
        <v>0</v>
      </c>
      <c r="CD314">
        <f ca="1">IF(Table1[[#This Row],[field of work]]="construction",Table1[[#This Row],[income]],0)</f>
        <v>0</v>
      </c>
      <c r="CE314" s="8">
        <f ca="1">IF(Table1[[#This Row],[field of work]]="general work ",Table1[[#This Row],[income]],0)</f>
        <v>0</v>
      </c>
      <c r="CH314" s="7">
        <f t="shared" ca="1" si="115"/>
        <v>1</v>
      </c>
      <c r="CI314" s="8"/>
      <c r="CK314" s="7">
        <f ca="1">IF(Table1[[#This Row],[Net worth of person ($)]]&gt;$CM$3,Table1[[#This Row],[age]],0)</f>
        <v>25</v>
      </c>
      <c r="CL314" s="8"/>
    </row>
    <row r="315" spans="2:90" x14ac:dyDescent="0.3">
      <c r="B315">
        <f t="shared" ca="1" si="101"/>
        <v>2</v>
      </c>
      <c r="C315" t="str">
        <f t="shared" ca="1" si="102"/>
        <v>women</v>
      </c>
      <c r="D315">
        <f t="shared" ca="1" si="103"/>
        <v>44</v>
      </c>
      <c r="E315">
        <f t="shared" ca="1" si="104"/>
        <v>3</v>
      </c>
      <c r="F315" t="str">
        <f t="shared" ca="1" si="105"/>
        <v>teaching</v>
      </c>
      <c r="G315">
        <f t="shared" ca="1" si="106"/>
        <v>1</v>
      </c>
      <c r="H315" t="str">
        <f t="shared" ca="1" si="107"/>
        <v>highschool</v>
      </c>
      <c r="I315">
        <f t="shared" ca="1" si="108"/>
        <v>3</v>
      </c>
      <c r="J315">
        <f t="shared" ca="1" si="100"/>
        <v>2</v>
      </c>
      <c r="K315">
        <f t="shared" ca="1" si="109"/>
        <v>78249</v>
      </c>
      <c r="L315">
        <f t="shared" ca="1" si="110"/>
        <v>10</v>
      </c>
      <c r="M315" t="str">
        <f t="shared" ca="1" si="111"/>
        <v>Quebec</v>
      </c>
      <c r="N315">
        <f t="shared" ca="1" si="116"/>
        <v>469494</v>
      </c>
      <c r="O315">
        <f t="shared" ca="1" si="112"/>
        <v>422760.72728666541</v>
      </c>
      <c r="P315">
        <f t="shared" ca="1" si="117"/>
        <v>31351.372189728714</v>
      </c>
      <c r="Q315">
        <f t="shared" ca="1" si="113"/>
        <v>9404</v>
      </c>
      <c r="R315">
        <f t="shared" ca="1" si="118"/>
        <v>152098.48978916291</v>
      </c>
      <c r="S315">
        <f t="shared" ca="1" si="119"/>
        <v>11564.257969540377</v>
      </c>
      <c r="T315">
        <f t="shared" ca="1" si="120"/>
        <v>512409.63015926909</v>
      </c>
      <c r="U315">
        <f t="shared" ca="1" si="121"/>
        <v>584263.21707582835</v>
      </c>
      <c r="V315">
        <f t="shared" ca="1" si="122"/>
        <v>-71853.586916559259</v>
      </c>
      <c r="X315" s="3">
        <f ca="1">IF(Table1[[#This Row],[gender]]="men",1,0)</f>
        <v>0</v>
      </c>
      <c r="Y315" s="3">
        <f ca="1">IF(Table1[[#This Row],[gender]]="women",1,0)</f>
        <v>1</v>
      </c>
      <c r="Z315" s="3"/>
      <c r="AA315" s="3"/>
      <c r="AB315" s="3"/>
      <c r="AC315" s="3"/>
      <c r="AD315" s="3"/>
      <c r="AE315" s="3"/>
      <c r="AF315" s="3"/>
      <c r="AG315" s="3"/>
      <c r="AH315" s="3"/>
      <c r="AJ315" s="17"/>
      <c r="AL315" s="7">
        <f ca="1">IF(Table1[[#This Row],[field of work]]="health",1,0)</f>
        <v>0</v>
      </c>
      <c r="AM315">
        <f ca="1">IF(Table1[[#This Row],[field of work]]="general work ",1,0)</f>
        <v>0</v>
      </c>
      <c r="AN315">
        <f ca="1">IF(Table1[[#This Row],[field of work]]="agriculture",1,0)</f>
        <v>0</v>
      </c>
      <c r="AO315">
        <f ca="1">IF(Table1[[#This Row],[field of work]]="teaching",1,0)</f>
        <v>1</v>
      </c>
      <c r="AP315">
        <f ca="1">IF(Table1[[#This Row],[field of work]]="IT",1,0)</f>
        <v>0</v>
      </c>
      <c r="AQ315" s="8">
        <f ca="1">IF(Table1[[#This Row],[field of work]]="construction",1,0)</f>
        <v>0</v>
      </c>
      <c r="AS315" s="7"/>
      <c r="AX315" s="8"/>
      <c r="AZ315" s="7"/>
      <c r="BA315" s="8"/>
      <c r="BB315" s="105">
        <f ca="1">Table1[[#This Row],[Cars Value ]]/Table1[[#This Row],[cars]]</f>
        <v>15675.686094864357</v>
      </c>
      <c r="BC315" s="8"/>
      <c r="BD315" s="7">
        <f ca="1">IF(Table1[Values of debts]&gt;$BE$6,1,0)</f>
        <v>1</v>
      </c>
      <c r="BE315" s="8"/>
      <c r="BF315" s="17"/>
      <c r="BG315" s="20">
        <f ca="1">Table1[[#This Row],[mortage left]]/Table1[[#This Row],[value of house]]</f>
        <v>0.9004603408918227</v>
      </c>
      <c r="BH315">
        <f t="shared" ca="1" si="114"/>
        <v>0</v>
      </c>
      <c r="BI315" s="8"/>
      <c r="BJ315" s="17"/>
      <c r="BL315" s="7">
        <f ca="1">IF(Table1[Area]="Alberta",Table1[income],0)</f>
        <v>0</v>
      </c>
      <c r="BM315">
        <f ca="1">IF(Table1[Area]="Quebec",Table1[income],0)</f>
        <v>78249</v>
      </c>
      <c r="BN315">
        <f ca="1">IF(Table1[[#This Row],[Area]]="BC",Table1[[#This Row],[income]],0)</f>
        <v>0</v>
      </c>
      <c r="BO315">
        <f ca="1">IF(Table1[[#This Row],[Area]]="Northwest Ter",Table1[[#This Row],[income]],0)</f>
        <v>0</v>
      </c>
      <c r="BP315">
        <f ca="1">IF(Table1[[#This Row],[Area]]="Newfounland",Table1[[#This Row],[income]],0)</f>
        <v>0</v>
      </c>
      <c r="BQ315">
        <f ca="1">IF(Table1[[#This Row],[Area]]="Manitoba",Table1[[#This Row],[income]],0)</f>
        <v>0</v>
      </c>
      <c r="BR315">
        <f ca="1">IF(Table1[[#This Row],[Area]]="New bruncwick",Table1[[#This Row],[income]],0)</f>
        <v>0</v>
      </c>
      <c r="BS315">
        <f ca="1">IF(Table1[[#This Row],[Area]]="Nunavut",Table1[[#This Row],[income]],0)</f>
        <v>0</v>
      </c>
      <c r="BT315">
        <f ca="1">IF(Table1[[#This Row],[Area]]="Ontario",Table1[[#This Row],[income]],0)</f>
        <v>0</v>
      </c>
      <c r="BU315">
        <f ca="1">IF(Table1[[#This Row],[Area]]="yukon",Table1[[#This Row],[income]],0)</f>
        <v>0</v>
      </c>
      <c r="BV315">
        <f ca="1">IF(Table1[[#This Row],[Area]]="Prince edward Island",Table1[[#This Row],[income]],0)</f>
        <v>0</v>
      </c>
      <c r="BW315">
        <f ca="1">IF(Table1[[#This Row],[Area]]="Saskatchewan",Table1[[#This Row],[income]],0)</f>
        <v>0</v>
      </c>
      <c r="BX315" s="8">
        <f ca="1">IF(Table1[[#This Row],[Area]]="Nova scotia",Table1[[#This Row],[income]],0)</f>
        <v>0</v>
      </c>
      <c r="BZ315" s="7">
        <f ca="1">IF(Table1[field of work]="health",Table1[income],0)</f>
        <v>0</v>
      </c>
      <c r="CA315">
        <f ca="1">IF(Table1[field of work]="agriculture",Table1[income],0)</f>
        <v>0</v>
      </c>
      <c r="CB315">
        <f ca="1">IF(Table1[[#This Row],[field of work]]="teaching",Table1[[#This Row],[income]],0)</f>
        <v>78249</v>
      </c>
      <c r="CC315">
        <f ca="1">IF(Table1[[#This Row],[field of work]]="IT",Table1[[#This Row],[income]],0)</f>
        <v>0</v>
      </c>
      <c r="CD315">
        <f ca="1">IF(Table1[[#This Row],[field of work]]="construction",Table1[[#This Row],[income]],0)</f>
        <v>0</v>
      </c>
      <c r="CE315" s="8">
        <f ca="1">IF(Table1[[#This Row],[field of work]]="general work ",Table1[[#This Row],[income]],0)</f>
        <v>0</v>
      </c>
      <c r="CH315" s="7">
        <f t="shared" ca="1" si="115"/>
        <v>1</v>
      </c>
      <c r="CI315" s="8"/>
      <c r="CK315" s="7">
        <f ca="1">IF(Table1[[#This Row],[Net worth of person ($)]]&gt;$CM$3,Table1[[#This Row],[age]],0)</f>
        <v>0</v>
      </c>
      <c r="CL315" s="8"/>
    </row>
    <row r="316" spans="2:90" x14ac:dyDescent="0.3">
      <c r="B316">
        <f t="shared" ca="1" si="101"/>
        <v>1</v>
      </c>
      <c r="C316" t="str">
        <f t="shared" ca="1" si="102"/>
        <v>men</v>
      </c>
      <c r="D316">
        <f t="shared" ca="1" si="103"/>
        <v>40</v>
      </c>
      <c r="E316">
        <f t="shared" ca="1" si="104"/>
        <v>2</v>
      </c>
      <c r="F316" t="str">
        <f t="shared" ca="1" si="105"/>
        <v>construction</v>
      </c>
      <c r="G316">
        <f t="shared" ca="1" si="106"/>
        <v>2</v>
      </c>
      <c r="H316" t="str">
        <f t="shared" ca="1" si="107"/>
        <v>college</v>
      </c>
      <c r="I316">
        <f t="shared" ca="1" si="108"/>
        <v>1</v>
      </c>
      <c r="J316">
        <f t="shared" ca="1" si="100"/>
        <v>2</v>
      </c>
      <c r="K316">
        <f t="shared" ca="1" si="109"/>
        <v>50216</v>
      </c>
      <c r="L316">
        <f t="shared" ca="1" si="110"/>
        <v>5</v>
      </c>
      <c r="M316" t="str">
        <f t="shared" ca="1" si="111"/>
        <v>Nunavut</v>
      </c>
      <c r="N316">
        <f t="shared" ca="1" si="116"/>
        <v>150648</v>
      </c>
      <c r="O316">
        <f t="shared" ca="1" si="112"/>
        <v>2707.0074078498324</v>
      </c>
      <c r="P316">
        <f t="shared" ca="1" si="117"/>
        <v>47892.084485263149</v>
      </c>
      <c r="Q316">
        <f t="shared" ca="1" si="113"/>
        <v>19636</v>
      </c>
      <c r="R316">
        <f t="shared" ca="1" si="118"/>
        <v>59577.484426413925</v>
      </c>
      <c r="S316">
        <f t="shared" ca="1" si="119"/>
        <v>3690.7941905082489</v>
      </c>
      <c r="T316">
        <f t="shared" ca="1" si="120"/>
        <v>202230.87867577141</v>
      </c>
      <c r="U316">
        <f t="shared" ca="1" si="121"/>
        <v>81920.491834263754</v>
      </c>
      <c r="V316">
        <f t="shared" ca="1" si="122"/>
        <v>120310.38684150766</v>
      </c>
      <c r="X316" s="3">
        <f ca="1">IF(Table1[[#This Row],[gender]]="men",1,0)</f>
        <v>1</v>
      </c>
      <c r="Y316" s="3">
        <f ca="1">IF(Table1[[#This Row],[gender]]="women",1,0)</f>
        <v>0</v>
      </c>
      <c r="Z316" s="3"/>
      <c r="AA316" s="3"/>
      <c r="AB316" s="3"/>
      <c r="AC316" s="3"/>
      <c r="AD316" s="3"/>
      <c r="AE316" s="3"/>
      <c r="AF316" s="3"/>
      <c r="AG316" s="3"/>
      <c r="AH316" s="3"/>
      <c r="AJ316" s="17"/>
      <c r="AL316" s="7">
        <f ca="1">IF(Table1[[#This Row],[field of work]]="health",1,0)</f>
        <v>0</v>
      </c>
      <c r="AM316">
        <f ca="1">IF(Table1[[#This Row],[field of work]]="general work ",1,0)</f>
        <v>0</v>
      </c>
      <c r="AN316">
        <f ca="1">IF(Table1[[#This Row],[field of work]]="agriculture",1,0)</f>
        <v>0</v>
      </c>
      <c r="AO316">
        <f ca="1">IF(Table1[[#This Row],[field of work]]="teaching",1,0)</f>
        <v>0</v>
      </c>
      <c r="AP316">
        <f ca="1">IF(Table1[[#This Row],[field of work]]="IT",1,0)</f>
        <v>0</v>
      </c>
      <c r="AQ316" s="8">
        <f ca="1">IF(Table1[[#This Row],[field of work]]="construction",1,0)</f>
        <v>1</v>
      </c>
      <c r="AS316" s="7"/>
      <c r="AX316" s="8"/>
      <c r="AZ316" s="7"/>
      <c r="BA316" s="8"/>
      <c r="BB316" s="105">
        <f ca="1">Table1[[#This Row],[Cars Value ]]/Table1[[#This Row],[cars]]</f>
        <v>23946.042242631574</v>
      </c>
      <c r="BC316" s="8"/>
      <c r="BD316" s="7">
        <f ca="1">IF(Table1[Values of debts]&gt;$BE$6,1,0)</f>
        <v>0</v>
      </c>
      <c r="BE316" s="8"/>
      <c r="BF316" s="17"/>
      <c r="BG316" s="20">
        <f ca="1">Table1[[#This Row],[mortage left]]/Table1[[#This Row],[value of house]]</f>
        <v>1.7969089585323617E-2</v>
      </c>
      <c r="BH316">
        <f t="shared" ca="1" si="114"/>
        <v>1</v>
      </c>
      <c r="BI316" s="8"/>
      <c r="BJ316" s="17"/>
      <c r="BL316" s="7">
        <f ca="1">IF(Table1[Area]="Alberta",Table1[income],0)</f>
        <v>0</v>
      </c>
      <c r="BM316">
        <f ca="1">IF(Table1[Area]="Quebec",Table1[income],0)</f>
        <v>0</v>
      </c>
      <c r="BN316">
        <f ca="1">IF(Table1[[#This Row],[Area]]="BC",Table1[[#This Row],[income]],0)</f>
        <v>0</v>
      </c>
      <c r="BO316">
        <f ca="1">IF(Table1[[#This Row],[Area]]="Northwest Ter",Table1[[#This Row],[income]],0)</f>
        <v>0</v>
      </c>
      <c r="BP316">
        <f ca="1">IF(Table1[[#This Row],[Area]]="Newfounland",Table1[[#This Row],[income]],0)</f>
        <v>0</v>
      </c>
      <c r="BQ316">
        <f ca="1">IF(Table1[[#This Row],[Area]]="Manitoba",Table1[[#This Row],[income]],0)</f>
        <v>0</v>
      </c>
      <c r="BR316">
        <f ca="1">IF(Table1[[#This Row],[Area]]="New bruncwick",Table1[[#This Row],[income]],0)</f>
        <v>0</v>
      </c>
      <c r="BS316">
        <f ca="1">IF(Table1[[#This Row],[Area]]="Nunavut",Table1[[#This Row],[income]],0)</f>
        <v>50216</v>
      </c>
      <c r="BT316">
        <f ca="1">IF(Table1[[#This Row],[Area]]="Ontario",Table1[[#This Row],[income]],0)</f>
        <v>0</v>
      </c>
      <c r="BU316">
        <f ca="1">IF(Table1[[#This Row],[Area]]="yukon",Table1[[#This Row],[income]],0)</f>
        <v>0</v>
      </c>
      <c r="BV316">
        <f ca="1">IF(Table1[[#This Row],[Area]]="Prince edward Island",Table1[[#This Row],[income]],0)</f>
        <v>0</v>
      </c>
      <c r="BW316">
        <f ca="1">IF(Table1[[#This Row],[Area]]="Saskatchewan",Table1[[#This Row],[income]],0)</f>
        <v>0</v>
      </c>
      <c r="BX316" s="8">
        <f ca="1">IF(Table1[[#This Row],[Area]]="Nova scotia",Table1[[#This Row],[income]],0)</f>
        <v>0</v>
      </c>
      <c r="BZ316" s="7">
        <f ca="1">IF(Table1[field of work]="health",Table1[income],0)</f>
        <v>0</v>
      </c>
      <c r="CA316">
        <f ca="1">IF(Table1[field of work]="agriculture",Table1[income],0)</f>
        <v>0</v>
      </c>
      <c r="CB316">
        <f ca="1">IF(Table1[[#This Row],[field of work]]="teaching",Table1[[#This Row],[income]],0)</f>
        <v>0</v>
      </c>
      <c r="CC316">
        <f ca="1">IF(Table1[[#This Row],[field of work]]="IT",Table1[[#This Row],[income]],0)</f>
        <v>0</v>
      </c>
      <c r="CD316">
        <f ca="1">IF(Table1[[#This Row],[field of work]]="construction",Table1[[#This Row],[income]],0)</f>
        <v>50216</v>
      </c>
      <c r="CE316" s="8">
        <f ca="1">IF(Table1[[#This Row],[field of work]]="general work ",Table1[[#This Row],[income]],0)</f>
        <v>0</v>
      </c>
      <c r="CH316" s="7">
        <f t="shared" ca="1" si="115"/>
        <v>1</v>
      </c>
      <c r="CI316" s="8"/>
      <c r="CK316" s="7">
        <f ca="1">IF(Table1[[#This Row],[Net worth of person ($)]]&gt;$CM$3,Table1[[#This Row],[age]],0)</f>
        <v>40</v>
      </c>
      <c r="CL316" s="8"/>
    </row>
    <row r="317" spans="2:90" x14ac:dyDescent="0.3">
      <c r="B317">
        <f t="shared" ca="1" si="101"/>
        <v>1</v>
      </c>
      <c r="C317" t="str">
        <f t="shared" ca="1" si="102"/>
        <v>men</v>
      </c>
      <c r="D317">
        <f t="shared" ca="1" si="103"/>
        <v>39</v>
      </c>
      <c r="E317">
        <f t="shared" ca="1" si="104"/>
        <v>1</v>
      </c>
      <c r="F317" t="str">
        <f t="shared" ca="1" si="105"/>
        <v>health</v>
      </c>
      <c r="G317">
        <f t="shared" ca="1" si="106"/>
        <v>2</v>
      </c>
      <c r="H317" t="str">
        <f t="shared" ca="1" si="107"/>
        <v>college</v>
      </c>
      <c r="I317">
        <f t="shared" ca="1" si="108"/>
        <v>4</v>
      </c>
      <c r="J317">
        <f t="shared" ca="1" si="100"/>
        <v>2</v>
      </c>
      <c r="K317">
        <f t="shared" ca="1" si="109"/>
        <v>86261</v>
      </c>
      <c r="L317">
        <f t="shared" ca="1" si="110"/>
        <v>8</v>
      </c>
      <c r="M317" t="str">
        <f t="shared" ca="1" si="111"/>
        <v>Manitoba</v>
      </c>
      <c r="N317">
        <f t="shared" ca="1" si="116"/>
        <v>517566</v>
      </c>
      <c r="O317">
        <f t="shared" ca="1" si="112"/>
        <v>153952.83566611458</v>
      </c>
      <c r="P317">
        <f t="shared" ca="1" si="117"/>
        <v>69511.907278531595</v>
      </c>
      <c r="Q317">
        <f t="shared" ca="1" si="113"/>
        <v>61248</v>
      </c>
      <c r="R317">
        <f t="shared" ca="1" si="118"/>
        <v>81963.100997804388</v>
      </c>
      <c r="S317">
        <f t="shared" ca="1" si="119"/>
        <v>74093.788577658968</v>
      </c>
      <c r="T317">
        <f t="shared" ca="1" si="120"/>
        <v>661171.69585619052</v>
      </c>
      <c r="U317">
        <f t="shared" ca="1" si="121"/>
        <v>297163.93666391895</v>
      </c>
      <c r="V317">
        <f t="shared" ca="1" si="122"/>
        <v>364007.75919227157</v>
      </c>
      <c r="X317" s="3">
        <f ca="1">IF(Table1[[#This Row],[gender]]="men",1,0)</f>
        <v>1</v>
      </c>
      <c r="Y317" s="3">
        <f ca="1">IF(Table1[[#This Row],[gender]]="women",1,0)</f>
        <v>0</v>
      </c>
      <c r="Z317" s="3"/>
      <c r="AA317" s="3"/>
      <c r="AB317" s="3"/>
      <c r="AC317" s="3"/>
      <c r="AD317" s="3"/>
      <c r="AE317" s="3"/>
      <c r="AF317" s="3"/>
      <c r="AG317" s="3"/>
      <c r="AH317" s="3"/>
      <c r="AJ317" s="17"/>
      <c r="AL317" s="7">
        <f ca="1">IF(Table1[[#This Row],[field of work]]="health",1,0)</f>
        <v>1</v>
      </c>
      <c r="AM317">
        <f ca="1">IF(Table1[[#This Row],[field of work]]="general work ",1,0)</f>
        <v>0</v>
      </c>
      <c r="AN317">
        <f ca="1">IF(Table1[[#This Row],[field of work]]="agriculture",1,0)</f>
        <v>0</v>
      </c>
      <c r="AO317">
        <f ca="1">IF(Table1[[#This Row],[field of work]]="teaching",1,0)</f>
        <v>0</v>
      </c>
      <c r="AP317">
        <f ca="1">IF(Table1[[#This Row],[field of work]]="IT",1,0)</f>
        <v>0</v>
      </c>
      <c r="AQ317" s="8">
        <f ca="1">IF(Table1[[#This Row],[field of work]]="construction",1,0)</f>
        <v>0</v>
      </c>
      <c r="AS317" s="7"/>
      <c r="AX317" s="8"/>
      <c r="AZ317" s="7"/>
      <c r="BA317" s="8"/>
      <c r="BB317" s="105">
        <f ca="1">Table1[[#This Row],[Cars Value ]]/Table1[[#This Row],[cars]]</f>
        <v>34755.953639265797</v>
      </c>
      <c r="BC317" s="8"/>
      <c r="BD317" s="7">
        <f ca="1">IF(Table1[Values of debts]&gt;$BE$6,1,0)</f>
        <v>1</v>
      </c>
      <c r="BE317" s="8"/>
      <c r="BF317" s="17"/>
      <c r="BG317" s="20">
        <f ca="1">Table1[[#This Row],[mortage left]]/Table1[[#This Row],[value of house]]</f>
        <v>0.29745546590408678</v>
      </c>
      <c r="BH317">
        <f t="shared" ca="1" si="114"/>
        <v>1</v>
      </c>
      <c r="BI317" s="8"/>
      <c r="BJ317" s="17"/>
      <c r="BL317" s="7">
        <f ca="1">IF(Table1[Area]="Alberta",Table1[income],0)</f>
        <v>0</v>
      </c>
      <c r="BM317">
        <f ca="1">IF(Table1[Area]="Quebec",Table1[income],0)</f>
        <v>0</v>
      </c>
      <c r="BN317">
        <f ca="1">IF(Table1[[#This Row],[Area]]="BC",Table1[[#This Row],[income]],0)</f>
        <v>0</v>
      </c>
      <c r="BO317">
        <f ca="1">IF(Table1[[#This Row],[Area]]="Northwest Ter",Table1[[#This Row],[income]],0)</f>
        <v>0</v>
      </c>
      <c r="BP317">
        <f ca="1">IF(Table1[[#This Row],[Area]]="Newfounland",Table1[[#This Row],[income]],0)</f>
        <v>0</v>
      </c>
      <c r="BQ317">
        <f ca="1">IF(Table1[[#This Row],[Area]]="Manitoba",Table1[[#This Row],[income]],0)</f>
        <v>86261</v>
      </c>
      <c r="BR317">
        <f ca="1">IF(Table1[[#This Row],[Area]]="New bruncwick",Table1[[#This Row],[income]],0)</f>
        <v>0</v>
      </c>
      <c r="BS317">
        <f ca="1">IF(Table1[[#This Row],[Area]]="Nunavut",Table1[[#This Row],[income]],0)</f>
        <v>0</v>
      </c>
      <c r="BT317">
        <f ca="1">IF(Table1[[#This Row],[Area]]="Ontario",Table1[[#This Row],[income]],0)</f>
        <v>0</v>
      </c>
      <c r="BU317">
        <f ca="1">IF(Table1[[#This Row],[Area]]="yukon",Table1[[#This Row],[income]],0)</f>
        <v>0</v>
      </c>
      <c r="BV317">
        <f ca="1">IF(Table1[[#This Row],[Area]]="Prince edward Island",Table1[[#This Row],[income]],0)</f>
        <v>0</v>
      </c>
      <c r="BW317">
        <f ca="1">IF(Table1[[#This Row],[Area]]="Saskatchewan",Table1[[#This Row],[income]],0)</f>
        <v>0</v>
      </c>
      <c r="BX317" s="8">
        <f ca="1">IF(Table1[[#This Row],[Area]]="Nova scotia",Table1[[#This Row],[income]],0)</f>
        <v>0</v>
      </c>
      <c r="BZ317" s="7">
        <f ca="1">IF(Table1[field of work]="health",Table1[income],0)</f>
        <v>86261</v>
      </c>
      <c r="CA317">
        <f ca="1">IF(Table1[field of work]="agriculture",Table1[income],0)</f>
        <v>0</v>
      </c>
      <c r="CB317">
        <f ca="1">IF(Table1[[#This Row],[field of work]]="teaching",Table1[[#This Row],[income]],0)</f>
        <v>0</v>
      </c>
      <c r="CC317">
        <f ca="1">IF(Table1[[#This Row],[field of work]]="IT",Table1[[#This Row],[income]],0)</f>
        <v>0</v>
      </c>
      <c r="CD317">
        <f ca="1">IF(Table1[[#This Row],[field of work]]="construction",Table1[[#This Row],[income]],0)</f>
        <v>0</v>
      </c>
      <c r="CE317" s="8">
        <f ca="1">IF(Table1[[#This Row],[field of work]]="general work ",Table1[[#This Row],[income]],0)</f>
        <v>0</v>
      </c>
      <c r="CH317" s="7">
        <f t="shared" ca="1" si="115"/>
        <v>1</v>
      </c>
      <c r="CI317" s="8"/>
      <c r="CK317" s="7">
        <f ca="1">IF(Table1[[#This Row],[Net worth of person ($)]]&gt;$CM$3,Table1[[#This Row],[age]],0)</f>
        <v>39</v>
      </c>
      <c r="CL317" s="8"/>
    </row>
    <row r="318" spans="2:90" x14ac:dyDescent="0.3">
      <c r="B318">
        <f t="shared" ca="1" si="101"/>
        <v>1</v>
      </c>
      <c r="C318" t="str">
        <f t="shared" ca="1" si="102"/>
        <v>men</v>
      </c>
      <c r="D318">
        <f t="shared" ca="1" si="103"/>
        <v>41</v>
      </c>
      <c r="E318">
        <f t="shared" ca="1" si="104"/>
        <v>5</v>
      </c>
      <c r="F318" t="str">
        <f t="shared" ca="1" si="105"/>
        <v xml:space="preserve">general work </v>
      </c>
      <c r="G318">
        <f t="shared" ca="1" si="106"/>
        <v>4</v>
      </c>
      <c r="H318" t="str">
        <f t="shared" ca="1" si="107"/>
        <v>technical</v>
      </c>
      <c r="I318">
        <f t="shared" ca="1" si="108"/>
        <v>4</v>
      </c>
      <c r="J318">
        <f t="shared" ca="1" si="100"/>
        <v>1</v>
      </c>
      <c r="K318">
        <f t="shared" ca="1" si="109"/>
        <v>66145</v>
      </c>
      <c r="L318">
        <f t="shared" ca="1" si="110"/>
        <v>12</v>
      </c>
      <c r="M318" t="str">
        <f t="shared" ca="1" si="111"/>
        <v>New bruncwick</v>
      </c>
      <c r="N318">
        <f t="shared" ca="1" si="116"/>
        <v>264580</v>
      </c>
      <c r="O318">
        <f t="shared" ca="1" si="112"/>
        <v>57939.36996010795</v>
      </c>
      <c r="P318">
        <f t="shared" ca="1" si="117"/>
        <v>4469.4034225742998</v>
      </c>
      <c r="Q318">
        <f t="shared" ca="1" si="113"/>
        <v>3045</v>
      </c>
      <c r="R318">
        <f t="shared" ca="1" si="118"/>
        <v>115765.18306798775</v>
      </c>
      <c r="S318">
        <f t="shared" ca="1" si="119"/>
        <v>3248.7919827454889</v>
      </c>
      <c r="T318">
        <f t="shared" ca="1" si="120"/>
        <v>272298.19540531974</v>
      </c>
      <c r="U318">
        <f t="shared" ca="1" si="121"/>
        <v>176749.55302809569</v>
      </c>
      <c r="V318">
        <f t="shared" ca="1" si="122"/>
        <v>95548.642377224052</v>
      </c>
      <c r="X318" s="3">
        <f ca="1">IF(Table1[[#This Row],[gender]]="men",1,0)</f>
        <v>1</v>
      </c>
      <c r="Y318" s="3">
        <f ca="1">IF(Table1[[#This Row],[gender]]="women",1,0)</f>
        <v>0</v>
      </c>
      <c r="Z318" s="3"/>
      <c r="AA318" s="3"/>
      <c r="AB318" s="3"/>
      <c r="AC318" s="3"/>
      <c r="AD318" s="3"/>
      <c r="AE318" s="3"/>
      <c r="AF318" s="3"/>
      <c r="AG318" s="3"/>
      <c r="AH318" s="3"/>
      <c r="AJ318" s="17"/>
      <c r="AL318" s="7">
        <f ca="1">IF(Table1[[#This Row],[field of work]]="health",1,0)</f>
        <v>0</v>
      </c>
      <c r="AM318">
        <f ca="1">IF(Table1[[#This Row],[field of work]]="general work ",1,0)</f>
        <v>1</v>
      </c>
      <c r="AN318">
        <f ca="1">IF(Table1[[#This Row],[field of work]]="agriculture",1,0)</f>
        <v>0</v>
      </c>
      <c r="AO318">
        <f ca="1">IF(Table1[[#This Row],[field of work]]="teaching",1,0)</f>
        <v>0</v>
      </c>
      <c r="AP318">
        <f ca="1">IF(Table1[[#This Row],[field of work]]="IT",1,0)</f>
        <v>0</v>
      </c>
      <c r="AQ318" s="8">
        <f ca="1">IF(Table1[[#This Row],[field of work]]="construction",1,0)</f>
        <v>0</v>
      </c>
      <c r="AS318" s="7"/>
      <c r="AX318" s="8"/>
      <c r="AZ318" s="7"/>
      <c r="BA318" s="8"/>
      <c r="BB318" s="105">
        <f ca="1">Table1[[#This Row],[Cars Value ]]/Table1[[#This Row],[cars]]</f>
        <v>4469.4034225742998</v>
      </c>
      <c r="BC318" s="8"/>
      <c r="BD318" s="7">
        <f ca="1">IF(Table1[Values of debts]&gt;$BE$6,1,0)</f>
        <v>1</v>
      </c>
      <c r="BE318" s="8"/>
      <c r="BF318" s="17"/>
      <c r="BG318" s="20">
        <f ca="1">Table1[[#This Row],[mortage left]]/Table1[[#This Row],[value of house]]</f>
        <v>0.21898620439983352</v>
      </c>
      <c r="BH318">
        <f t="shared" ca="1" si="114"/>
        <v>1</v>
      </c>
      <c r="BI318" s="8"/>
      <c r="BJ318" s="17"/>
      <c r="BL318" s="7">
        <f ca="1">IF(Table1[Area]="Alberta",Table1[income],0)</f>
        <v>0</v>
      </c>
      <c r="BM318">
        <f ca="1">IF(Table1[Area]="Quebec",Table1[income],0)</f>
        <v>0</v>
      </c>
      <c r="BN318">
        <f ca="1">IF(Table1[[#This Row],[Area]]="BC",Table1[[#This Row],[income]],0)</f>
        <v>0</v>
      </c>
      <c r="BO318">
        <f ca="1">IF(Table1[[#This Row],[Area]]="Northwest Ter",Table1[[#This Row],[income]],0)</f>
        <v>0</v>
      </c>
      <c r="BP318">
        <f ca="1">IF(Table1[[#This Row],[Area]]="Newfounland",Table1[[#This Row],[income]],0)</f>
        <v>0</v>
      </c>
      <c r="BQ318">
        <f ca="1">IF(Table1[[#This Row],[Area]]="Manitoba",Table1[[#This Row],[income]],0)</f>
        <v>0</v>
      </c>
      <c r="BR318">
        <f ca="1">IF(Table1[[#This Row],[Area]]="New bruncwick",Table1[[#This Row],[income]],0)</f>
        <v>66145</v>
      </c>
      <c r="BS318">
        <f ca="1">IF(Table1[[#This Row],[Area]]="Nunavut",Table1[[#This Row],[income]],0)</f>
        <v>0</v>
      </c>
      <c r="BT318">
        <f ca="1">IF(Table1[[#This Row],[Area]]="Ontario",Table1[[#This Row],[income]],0)</f>
        <v>0</v>
      </c>
      <c r="BU318">
        <f ca="1">IF(Table1[[#This Row],[Area]]="yukon",Table1[[#This Row],[income]],0)</f>
        <v>0</v>
      </c>
      <c r="BV318">
        <f ca="1">IF(Table1[[#This Row],[Area]]="Prince edward Island",Table1[[#This Row],[income]],0)</f>
        <v>0</v>
      </c>
      <c r="BW318">
        <f ca="1">IF(Table1[[#This Row],[Area]]="Saskatchewan",Table1[[#This Row],[income]],0)</f>
        <v>0</v>
      </c>
      <c r="BX318" s="8">
        <f ca="1">IF(Table1[[#This Row],[Area]]="Nova scotia",Table1[[#This Row],[income]],0)</f>
        <v>0</v>
      </c>
      <c r="BZ318" s="7">
        <f ca="1">IF(Table1[field of work]="health",Table1[income],0)</f>
        <v>0</v>
      </c>
      <c r="CA318">
        <f ca="1">IF(Table1[field of work]="agriculture",Table1[income],0)</f>
        <v>0</v>
      </c>
      <c r="CB318">
        <f ca="1">IF(Table1[[#This Row],[field of work]]="teaching",Table1[[#This Row],[income]],0)</f>
        <v>0</v>
      </c>
      <c r="CC318">
        <f ca="1">IF(Table1[[#This Row],[field of work]]="IT",Table1[[#This Row],[income]],0)</f>
        <v>0</v>
      </c>
      <c r="CD318">
        <f ca="1">IF(Table1[[#This Row],[field of work]]="construction",Table1[[#This Row],[income]],0)</f>
        <v>0</v>
      </c>
      <c r="CE318" s="8">
        <f ca="1">IF(Table1[[#This Row],[field of work]]="general work ",Table1[[#This Row],[income]],0)</f>
        <v>66145</v>
      </c>
      <c r="CH318" s="7">
        <f t="shared" ca="1" si="115"/>
        <v>1</v>
      </c>
      <c r="CI318" s="8"/>
      <c r="CK318" s="7">
        <f ca="1">IF(Table1[[#This Row],[Net worth of person ($)]]&gt;$CM$3,Table1[[#This Row],[age]],0)</f>
        <v>41</v>
      </c>
      <c r="CL318" s="8"/>
    </row>
    <row r="319" spans="2:90" x14ac:dyDescent="0.3">
      <c r="B319">
        <f t="shared" ca="1" si="101"/>
        <v>1</v>
      </c>
      <c r="C319" t="str">
        <f t="shared" ca="1" si="102"/>
        <v>men</v>
      </c>
      <c r="D319">
        <f t="shared" ca="1" si="103"/>
        <v>29</v>
      </c>
      <c r="E319">
        <f t="shared" ca="1" si="104"/>
        <v>4</v>
      </c>
      <c r="F319" t="str">
        <f t="shared" ca="1" si="105"/>
        <v>IT</v>
      </c>
      <c r="G319">
        <f t="shared" ca="1" si="106"/>
        <v>3</v>
      </c>
      <c r="H319" t="str">
        <f t="shared" ca="1" si="107"/>
        <v>University</v>
      </c>
      <c r="I319">
        <f t="shared" ca="1" si="108"/>
        <v>3</v>
      </c>
      <c r="J319">
        <f t="shared" ca="1" si="100"/>
        <v>1</v>
      </c>
      <c r="K319">
        <f t="shared" ca="1" si="109"/>
        <v>50696</v>
      </c>
      <c r="L319">
        <f t="shared" ca="1" si="110"/>
        <v>9</v>
      </c>
      <c r="M319" t="str">
        <f t="shared" ca="1" si="111"/>
        <v>Ontario</v>
      </c>
      <c r="N319">
        <f t="shared" ca="1" si="116"/>
        <v>253480</v>
      </c>
      <c r="O319">
        <f t="shared" ca="1" si="112"/>
        <v>201660.32421993162</v>
      </c>
      <c r="P319">
        <f t="shared" ca="1" si="117"/>
        <v>20664.088877370825</v>
      </c>
      <c r="Q319">
        <f t="shared" ca="1" si="113"/>
        <v>17156</v>
      </c>
      <c r="R319">
        <f t="shared" ca="1" si="118"/>
        <v>24930.173748185611</v>
      </c>
      <c r="S319">
        <f t="shared" ca="1" si="119"/>
        <v>58386.918367402934</v>
      </c>
      <c r="T319">
        <f t="shared" ca="1" si="120"/>
        <v>332531.00724477373</v>
      </c>
      <c r="U319">
        <f t="shared" ca="1" si="121"/>
        <v>243746.49796811724</v>
      </c>
      <c r="V319">
        <f t="shared" ca="1" si="122"/>
        <v>88784.509276656492</v>
      </c>
      <c r="X319" s="3">
        <f ca="1">IF(Table1[[#This Row],[gender]]="men",1,0)</f>
        <v>1</v>
      </c>
      <c r="Y319" s="3">
        <f ca="1">IF(Table1[[#This Row],[gender]]="women",1,0)</f>
        <v>0</v>
      </c>
      <c r="Z319" s="3"/>
      <c r="AA319" s="3"/>
      <c r="AB319" s="3"/>
      <c r="AC319" s="3"/>
      <c r="AD319" s="3"/>
      <c r="AE319" s="3"/>
      <c r="AF319" s="3"/>
      <c r="AG319" s="3"/>
      <c r="AH319" s="3"/>
      <c r="AJ319" s="17"/>
      <c r="AL319" s="7">
        <f ca="1">IF(Table1[[#This Row],[field of work]]="health",1,0)</f>
        <v>0</v>
      </c>
      <c r="AM319">
        <f ca="1">IF(Table1[[#This Row],[field of work]]="general work ",1,0)</f>
        <v>0</v>
      </c>
      <c r="AN319">
        <f ca="1">IF(Table1[[#This Row],[field of work]]="agriculture",1,0)</f>
        <v>0</v>
      </c>
      <c r="AO319">
        <f ca="1">IF(Table1[[#This Row],[field of work]]="teaching",1,0)</f>
        <v>0</v>
      </c>
      <c r="AP319">
        <f ca="1">IF(Table1[[#This Row],[field of work]]="IT",1,0)</f>
        <v>1</v>
      </c>
      <c r="AQ319" s="8">
        <f ca="1">IF(Table1[[#This Row],[field of work]]="construction",1,0)</f>
        <v>0</v>
      </c>
      <c r="AS319" s="7"/>
      <c r="AX319" s="8"/>
      <c r="AZ319" s="7"/>
      <c r="BA319" s="8"/>
      <c r="BB319" s="105">
        <f ca="1">Table1[[#This Row],[Cars Value ]]/Table1[[#This Row],[cars]]</f>
        <v>20664.088877370825</v>
      </c>
      <c r="BC319" s="8"/>
      <c r="BD319" s="7">
        <f ca="1">IF(Table1[Values of debts]&gt;$BE$6,1,0)</f>
        <v>1</v>
      </c>
      <c r="BE319" s="8"/>
      <c r="BF319" s="17"/>
      <c r="BG319" s="20">
        <f ca="1">Table1[[#This Row],[mortage left]]/Table1[[#This Row],[value of house]]</f>
        <v>0.79556700418151971</v>
      </c>
      <c r="BH319">
        <f t="shared" ca="1" si="114"/>
        <v>0</v>
      </c>
      <c r="BI319" s="8"/>
      <c r="BJ319" s="17"/>
      <c r="BL319" s="7">
        <f ca="1">IF(Table1[Area]="Alberta",Table1[income],0)</f>
        <v>0</v>
      </c>
      <c r="BM319">
        <f ca="1">IF(Table1[Area]="Quebec",Table1[income],0)</f>
        <v>0</v>
      </c>
      <c r="BN319">
        <f ca="1">IF(Table1[[#This Row],[Area]]="BC",Table1[[#This Row],[income]],0)</f>
        <v>0</v>
      </c>
      <c r="BO319">
        <f ca="1">IF(Table1[[#This Row],[Area]]="Northwest Ter",Table1[[#This Row],[income]],0)</f>
        <v>0</v>
      </c>
      <c r="BP319">
        <f ca="1">IF(Table1[[#This Row],[Area]]="Newfounland",Table1[[#This Row],[income]],0)</f>
        <v>0</v>
      </c>
      <c r="BQ319">
        <f ca="1">IF(Table1[[#This Row],[Area]]="Manitoba",Table1[[#This Row],[income]],0)</f>
        <v>0</v>
      </c>
      <c r="BR319">
        <f ca="1">IF(Table1[[#This Row],[Area]]="New bruncwick",Table1[[#This Row],[income]],0)</f>
        <v>0</v>
      </c>
      <c r="BS319">
        <f ca="1">IF(Table1[[#This Row],[Area]]="Nunavut",Table1[[#This Row],[income]],0)</f>
        <v>0</v>
      </c>
      <c r="BT319">
        <f ca="1">IF(Table1[[#This Row],[Area]]="Ontario",Table1[[#This Row],[income]],0)</f>
        <v>50696</v>
      </c>
      <c r="BU319">
        <f ca="1">IF(Table1[[#This Row],[Area]]="yukon",Table1[[#This Row],[income]],0)</f>
        <v>0</v>
      </c>
      <c r="BV319">
        <f ca="1">IF(Table1[[#This Row],[Area]]="Prince edward Island",Table1[[#This Row],[income]],0)</f>
        <v>0</v>
      </c>
      <c r="BW319">
        <f ca="1">IF(Table1[[#This Row],[Area]]="Saskatchewan",Table1[[#This Row],[income]],0)</f>
        <v>0</v>
      </c>
      <c r="BX319" s="8">
        <f ca="1">IF(Table1[[#This Row],[Area]]="Nova scotia",Table1[[#This Row],[income]],0)</f>
        <v>0</v>
      </c>
      <c r="BZ319" s="7">
        <f ca="1">IF(Table1[field of work]="health",Table1[income],0)</f>
        <v>0</v>
      </c>
      <c r="CA319">
        <f ca="1">IF(Table1[field of work]="agriculture",Table1[income],0)</f>
        <v>0</v>
      </c>
      <c r="CB319">
        <f ca="1">IF(Table1[[#This Row],[field of work]]="teaching",Table1[[#This Row],[income]],0)</f>
        <v>0</v>
      </c>
      <c r="CC319">
        <f ca="1">IF(Table1[[#This Row],[field of work]]="IT",Table1[[#This Row],[income]],0)</f>
        <v>50696</v>
      </c>
      <c r="CD319">
        <f ca="1">IF(Table1[[#This Row],[field of work]]="construction",Table1[[#This Row],[income]],0)</f>
        <v>0</v>
      </c>
      <c r="CE319" s="8">
        <f ca="1">IF(Table1[[#This Row],[field of work]]="general work ",Table1[[#This Row],[income]],0)</f>
        <v>0</v>
      </c>
      <c r="CH319" s="7">
        <f t="shared" ca="1" si="115"/>
        <v>1</v>
      </c>
      <c r="CI319" s="8"/>
      <c r="CK319" s="7">
        <f ca="1">IF(Table1[[#This Row],[Net worth of person ($)]]&gt;$CM$3,Table1[[#This Row],[age]],0)</f>
        <v>29</v>
      </c>
      <c r="CL319" s="8"/>
    </row>
    <row r="320" spans="2:90" x14ac:dyDescent="0.3">
      <c r="B320">
        <f t="shared" ca="1" si="101"/>
        <v>1</v>
      </c>
      <c r="C320" t="str">
        <f t="shared" ca="1" si="102"/>
        <v>men</v>
      </c>
      <c r="D320">
        <f t="shared" ca="1" si="103"/>
        <v>45</v>
      </c>
      <c r="E320">
        <f t="shared" ca="1" si="104"/>
        <v>2</v>
      </c>
      <c r="F320" t="str">
        <f t="shared" ca="1" si="105"/>
        <v>construction</v>
      </c>
      <c r="G320">
        <f t="shared" ca="1" si="106"/>
        <v>3</v>
      </c>
      <c r="H320" t="str">
        <f t="shared" ca="1" si="107"/>
        <v>University</v>
      </c>
      <c r="I320">
        <f t="shared" ca="1" si="108"/>
        <v>3</v>
      </c>
      <c r="J320">
        <f t="shared" ca="1" si="100"/>
        <v>1</v>
      </c>
      <c r="K320">
        <f t="shared" ca="1" si="109"/>
        <v>46364</v>
      </c>
      <c r="L320">
        <f t="shared" ca="1" si="110"/>
        <v>10</v>
      </c>
      <c r="M320" t="str">
        <f t="shared" ca="1" si="111"/>
        <v>Quebec</v>
      </c>
      <c r="N320">
        <f t="shared" ca="1" si="116"/>
        <v>231820</v>
      </c>
      <c r="O320">
        <f t="shared" ca="1" si="112"/>
        <v>145403.26302621709</v>
      </c>
      <c r="P320">
        <f t="shared" ca="1" si="117"/>
        <v>459.18939615845738</v>
      </c>
      <c r="Q320">
        <f t="shared" ca="1" si="113"/>
        <v>52</v>
      </c>
      <c r="R320">
        <f t="shared" ca="1" si="118"/>
        <v>57710.705111060837</v>
      </c>
      <c r="S320">
        <f t="shared" ca="1" si="119"/>
        <v>52617.568158516398</v>
      </c>
      <c r="T320">
        <f t="shared" ca="1" si="120"/>
        <v>284896.75755467487</v>
      </c>
      <c r="U320">
        <f t="shared" ca="1" si="121"/>
        <v>203165.96813727793</v>
      </c>
      <c r="V320">
        <f t="shared" ca="1" si="122"/>
        <v>81730.78941739694</v>
      </c>
      <c r="X320" s="3">
        <f ca="1">IF(Table1[[#This Row],[gender]]="men",1,0)</f>
        <v>1</v>
      </c>
      <c r="Y320" s="3">
        <f ca="1">IF(Table1[[#This Row],[gender]]="women",1,0)</f>
        <v>0</v>
      </c>
      <c r="Z320" s="3"/>
      <c r="AA320" s="3"/>
      <c r="AB320" s="3"/>
      <c r="AC320" s="3"/>
      <c r="AD320" s="3"/>
      <c r="AE320" s="3"/>
      <c r="AF320" s="3"/>
      <c r="AG320" s="3"/>
      <c r="AH320" s="3"/>
      <c r="AJ320" s="17"/>
      <c r="AL320" s="7">
        <f ca="1">IF(Table1[[#This Row],[field of work]]="health",1,0)</f>
        <v>0</v>
      </c>
      <c r="AM320">
        <f ca="1">IF(Table1[[#This Row],[field of work]]="general work ",1,0)</f>
        <v>0</v>
      </c>
      <c r="AN320">
        <f ca="1">IF(Table1[[#This Row],[field of work]]="agriculture",1,0)</f>
        <v>0</v>
      </c>
      <c r="AO320">
        <f ca="1">IF(Table1[[#This Row],[field of work]]="teaching",1,0)</f>
        <v>0</v>
      </c>
      <c r="AP320">
        <f ca="1">IF(Table1[[#This Row],[field of work]]="IT",1,0)</f>
        <v>0</v>
      </c>
      <c r="AQ320" s="8">
        <f ca="1">IF(Table1[[#This Row],[field of work]]="construction",1,0)</f>
        <v>1</v>
      </c>
      <c r="AS320" s="7"/>
      <c r="AX320" s="8"/>
      <c r="AZ320" s="7"/>
      <c r="BA320" s="8"/>
      <c r="BB320" s="105">
        <f ca="1">Table1[[#This Row],[Cars Value ]]/Table1[[#This Row],[cars]]</f>
        <v>459.18939615845738</v>
      </c>
      <c r="BC320" s="8"/>
      <c r="BD320" s="7">
        <f ca="1">IF(Table1[Values of debts]&gt;$BE$6,1,0)</f>
        <v>1</v>
      </c>
      <c r="BE320" s="8"/>
      <c r="BF320" s="17"/>
      <c r="BG320" s="20">
        <f ca="1">Table1[[#This Row],[mortage left]]/Table1[[#This Row],[value of house]]</f>
        <v>0.62722484266334688</v>
      </c>
      <c r="BH320">
        <f t="shared" ca="1" si="114"/>
        <v>0</v>
      </c>
      <c r="BI320" s="8"/>
      <c r="BJ320" s="17"/>
      <c r="BL320" s="7">
        <f ca="1">IF(Table1[Area]="Alberta",Table1[income],0)</f>
        <v>0</v>
      </c>
      <c r="BM320">
        <f ca="1">IF(Table1[Area]="Quebec",Table1[income],0)</f>
        <v>46364</v>
      </c>
      <c r="BN320">
        <f ca="1">IF(Table1[[#This Row],[Area]]="BC",Table1[[#This Row],[income]],0)</f>
        <v>0</v>
      </c>
      <c r="BO320">
        <f ca="1">IF(Table1[[#This Row],[Area]]="Northwest Ter",Table1[[#This Row],[income]],0)</f>
        <v>0</v>
      </c>
      <c r="BP320">
        <f ca="1">IF(Table1[[#This Row],[Area]]="Newfounland",Table1[[#This Row],[income]],0)</f>
        <v>0</v>
      </c>
      <c r="BQ320">
        <f ca="1">IF(Table1[[#This Row],[Area]]="Manitoba",Table1[[#This Row],[income]],0)</f>
        <v>0</v>
      </c>
      <c r="BR320">
        <f ca="1">IF(Table1[[#This Row],[Area]]="New bruncwick",Table1[[#This Row],[income]],0)</f>
        <v>0</v>
      </c>
      <c r="BS320">
        <f ca="1">IF(Table1[[#This Row],[Area]]="Nunavut",Table1[[#This Row],[income]],0)</f>
        <v>0</v>
      </c>
      <c r="BT320">
        <f ca="1">IF(Table1[[#This Row],[Area]]="Ontario",Table1[[#This Row],[income]],0)</f>
        <v>0</v>
      </c>
      <c r="BU320">
        <f ca="1">IF(Table1[[#This Row],[Area]]="yukon",Table1[[#This Row],[income]],0)</f>
        <v>0</v>
      </c>
      <c r="BV320">
        <f ca="1">IF(Table1[[#This Row],[Area]]="Prince edward Island",Table1[[#This Row],[income]],0)</f>
        <v>0</v>
      </c>
      <c r="BW320">
        <f ca="1">IF(Table1[[#This Row],[Area]]="Saskatchewan",Table1[[#This Row],[income]],0)</f>
        <v>0</v>
      </c>
      <c r="BX320" s="8">
        <f ca="1">IF(Table1[[#This Row],[Area]]="Nova scotia",Table1[[#This Row],[income]],0)</f>
        <v>0</v>
      </c>
      <c r="BZ320" s="7">
        <f ca="1">IF(Table1[field of work]="health",Table1[income],0)</f>
        <v>0</v>
      </c>
      <c r="CA320">
        <f ca="1">IF(Table1[field of work]="agriculture",Table1[income],0)</f>
        <v>0</v>
      </c>
      <c r="CB320">
        <f ca="1">IF(Table1[[#This Row],[field of work]]="teaching",Table1[[#This Row],[income]],0)</f>
        <v>0</v>
      </c>
      <c r="CC320">
        <f ca="1">IF(Table1[[#This Row],[field of work]]="IT",Table1[[#This Row],[income]],0)</f>
        <v>0</v>
      </c>
      <c r="CD320">
        <f ca="1">IF(Table1[[#This Row],[field of work]]="construction",Table1[[#This Row],[income]],0)</f>
        <v>46364</v>
      </c>
      <c r="CE320" s="8">
        <f ca="1">IF(Table1[[#This Row],[field of work]]="general work ",Table1[[#This Row],[income]],0)</f>
        <v>0</v>
      </c>
      <c r="CH320" s="7">
        <f t="shared" ca="1" si="115"/>
        <v>1</v>
      </c>
      <c r="CI320" s="8"/>
      <c r="CK320" s="7">
        <f ca="1">IF(Table1[[#This Row],[Net worth of person ($)]]&gt;$CM$3,Table1[[#This Row],[age]],0)</f>
        <v>45</v>
      </c>
      <c r="CL320" s="8"/>
    </row>
    <row r="321" spans="2:90" x14ac:dyDescent="0.3">
      <c r="B321">
        <f t="shared" ca="1" si="101"/>
        <v>1</v>
      </c>
      <c r="C321" t="str">
        <f t="shared" ca="1" si="102"/>
        <v>men</v>
      </c>
      <c r="D321">
        <f t="shared" ca="1" si="103"/>
        <v>45</v>
      </c>
      <c r="E321">
        <f t="shared" ca="1" si="104"/>
        <v>5</v>
      </c>
      <c r="F321" t="str">
        <f t="shared" ca="1" si="105"/>
        <v xml:space="preserve">general work </v>
      </c>
      <c r="G321">
        <f t="shared" ca="1" si="106"/>
        <v>6</v>
      </c>
      <c r="H321" t="str">
        <f t="shared" ca="1" si="107"/>
        <v>Other</v>
      </c>
      <c r="I321">
        <f t="shared" ca="1" si="108"/>
        <v>4</v>
      </c>
      <c r="J321">
        <f t="shared" ca="1" si="100"/>
        <v>2</v>
      </c>
      <c r="K321">
        <f t="shared" ca="1" si="109"/>
        <v>76378</v>
      </c>
      <c r="L321">
        <f t="shared" ca="1" si="110"/>
        <v>3</v>
      </c>
      <c r="M321" t="str">
        <f t="shared" ca="1" si="111"/>
        <v>Northwest Ter</v>
      </c>
      <c r="N321">
        <f t="shared" ca="1" si="116"/>
        <v>229134</v>
      </c>
      <c r="O321">
        <f t="shared" ca="1" si="112"/>
        <v>112644.48821226833</v>
      </c>
      <c r="P321">
        <f t="shared" ca="1" si="117"/>
        <v>149037.48503722477</v>
      </c>
      <c r="Q321">
        <f t="shared" ca="1" si="113"/>
        <v>82904</v>
      </c>
      <c r="R321">
        <f t="shared" ca="1" si="118"/>
        <v>19425.605539693144</v>
      </c>
      <c r="S321">
        <f t="shared" ca="1" si="119"/>
        <v>6571.49756798211</v>
      </c>
      <c r="T321">
        <f t="shared" ca="1" si="120"/>
        <v>384742.9826052069</v>
      </c>
      <c r="U321">
        <f t="shared" ca="1" si="121"/>
        <v>214974.09375196148</v>
      </c>
      <c r="V321">
        <f t="shared" ca="1" si="122"/>
        <v>169768.88885324541</v>
      </c>
      <c r="X321" s="3">
        <f ca="1">IF(Table1[[#This Row],[gender]]="men",1,0)</f>
        <v>1</v>
      </c>
      <c r="Y321" s="3">
        <f ca="1">IF(Table1[[#This Row],[gender]]="women",1,0)</f>
        <v>0</v>
      </c>
      <c r="Z321" s="3"/>
      <c r="AA321" s="3"/>
      <c r="AB321" s="3"/>
      <c r="AC321" s="3"/>
      <c r="AD321" s="3"/>
      <c r="AE321" s="3"/>
      <c r="AF321" s="3"/>
      <c r="AG321" s="3"/>
      <c r="AH321" s="3"/>
      <c r="AJ321" s="17"/>
      <c r="AL321" s="7">
        <f ca="1">IF(Table1[[#This Row],[field of work]]="health",1,0)</f>
        <v>0</v>
      </c>
      <c r="AM321">
        <f ca="1">IF(Table1[[#This Row],[field of work]]="general work ",1,0)</f>
        <v>1</v>
      </c>
      <c r="AN321">
        <f ca="1">IF(Table1[[#This Row],[field of work]]="agriculture",1,0)</f>
        <v>0</v>
      </c>
      <c r="AO321">
        <f ca="1">IF(Table1[[#This Row],[field of work]]="teaching",1,0)</f>
        <v>0</v>
      </c>
      <c r="AP321">
        <f ca="1">IF(Table1[[#This Row],[field of work]]="IT",1,0)</f>
        <v>0</v>
      </c>
      <c r="AQ321" s="8">
        <f ca="1">IF(Table1[[#This Row],[field of work]]="construction",1,0)</f>
        <v>0</v>
      </c>
      <c r="AS321" s="7"/>
      <c r="AX321" s="8"/>
      <c r="AZ321" s="7"/>
      <c r="BA321" s="8"/>
      <c r="BB321" s="105">
        <f ca="1">Table1[[#This Row],[Cars Value ]]/Table1[[#This Row],[cars]]</f>
        <v>74518.742518612387</v>
      </c>
      <c r="BC321" s="8"/>
      <c r="BD321" s="7">
        <f ca="1">IF(Table1[Values of debts]&gt;$BE$6,1,0)</f>
        <v>1</v>
      </c>
      <c r="BE321" s="8"/>
      <c r="BF321" s="17"/>
      <c r="BG321" s="20">
        <f ca="1">Table1[[#This Row],[mortage left]]/Table1[[#This Row],[value of house]]</f>
        <v>0.49160966164894049</v>
      </c>
      <c r="BH321">
        <f t="shared" ca="1" si="114"/>
        <v>1</v>
      </c>
      <c r="BI321" s="8"/>
      <c r="BJ321" s="17"/>
      <c r="BL321" s="7">
        <f ca="1">IF(Table1[Area]="Alberta",Table1[income],0)</f>
        <v>0</v>
      </c>
      <c r="BM321">
        <f ca="1">IF(Table1[Area]="Quebec",Table1[income],0)</f>
        <v>0</v>
      </c>
      <c r="BN321">
        <f ca="1">IF(Table1[[#This Row],[Area]]="BC",Table1[[#This Row],[income]],0)</f>
        <v>0</v>
      </c>
      <c r="BO321">
        <f ca="1">IF(Table1[[#This Row],[Area]]="Northwest Ter",Table1[[#This Row],[income]],0)</f>
        <v>76378</v>
      </c>
      <c r="BP321">
        <f ca="1">IF(Table1[[#This Row],[Area]]="Newfounland",Table1[[#This Row],[income]],0)</f>
        <v>0</v>
      </c>
      <c r="BQ321">
        <f ca="1">IF(Table1[[#This Row],[Area]]="Manitoba",Table1[[#This Row],[income]],0)</f>
        <v>0</v>
      </c>
      <c r="BR321">
        <f ca="1">IF(Table1[[#This Row],[Area]]="New bruncwick",Table1[[#This Row],[income]],0)</f>
        <v>0</v>
      </c>
      <c r="BS321">
        <f ca="1">IF(Table1[[#This Row],[Area]]="Nunavut",Table1[[#This Row],[income]],0)</f>
        <v>0</v>
      </c>
      <c r="BT321">
        <f ca="1">IF(Table1[[#This Row],[Area]]="Ontario",Table1[[#This Row],[income]],0)</f>
        <v>0</v>
      </c>
      <c r="BU321">
        <f ca="1">IF(Table1[[#This Row],[Area]]="yukon",Table1[[#This Row],[income]],0)</f>
        <v>0</v>
      </c>
      <c r="BV321">
        <f ca="1">IF(Table1[[#This Row],[Area]]="Prince edward Island",Table1[[#This Row],[income]],0)</f>
        <v>0</v>
      </c>
      <c r="BW321">
        <f ca="1">IF(Table1[[#This Row],[Area]]="Saskatchewan",Table1[[#This Row],[income]],0)</f>
        <v>0</v>
      </c>
      <c r="BX321" s="8">
        <f ca="1">IF(Table1[[#This Row],[Area]]="Nova scotia",Table1[[#This Row],[income]],0)</f>
        <v>0</v>
      </c>
      <c r="BZ321" s="7">
        <f ca="1">IF(Table1[field of work]="health",Table1[income],0)</f>
        <v>0</v>
      </c>
      <c r="CA321">
        <f ca="1">IF(Table1[field of work]="agriculture",Table1[income],0)</f>
        <v>0</v>
      </c>
      <c r="CB321">
        <f ca="1">IF(Table1[[#This Row],[field of work]]="teaching",Table1[[#This Row],[income]],0)</f>
        <v>0</v>
      </c>
      <c r="CC321">
        <f ca="1">IF(Table1[[#This Row],[field of work]]="IT",Table1[[#This Row],[income]],0)</f>
        <v>0</v>
      </c>
      <c r="CD321">
        <f ca="1">IF(Table1[[#This Row],[field of work]]="construction",Table1[[#This Row],[income]],0)</f>
        <v>0</v>
      </c>
      <c r="CE321" s="8">
        <f ca="1">IF(Table1[[#This Row],[field of work]]="general work ",Table1[[#This Row],[income]],0)</f>
        <v>76378</v>
      </c>
      <c r="CH321" s="7">
        <f t="shared" ca="1" si="115"/>
        <v>1</v>
      </c>
      <c r="CI321" s="8"/>
      <c r="CK321" s="7">
        <f ca="1">IF(Table1[[#This Row],[Net worth of person ($)]]&gt;$CM$3,Table1[[#This Row],[age]],0)</f>
        <v>45</v>
      </c>
      <c r="CL321" s="8"/>
    </row>
    <row r="322" spans="2:90" x14ac:dyDescent="0.3">
      <c r="B322">
        <f t="shared" ca="1" si="101"/>
        <v>1</v>
      </c>
      <c r="C322" t="str">
        <f t="shared" ca="1" si="102"/>
        <v>men</v>
      </c>
      <c r="D322">
        <f t="shared" ca="1" si="103"/>
        <v>33</v>
      </c>
      <c r="E322">
        <f t="shared" ca="1" si="104"/>
        <v>5</v>
      </c>
      <c r="F322" t="str">
        <f t="shared" ca="1" si="105"/>
        <v xml:space="preserve">general work </v>
      </c>
      <c r="G322">
        <f t="shared" ca="1" si="106"/>
        <v>6</v>
      </c>
      <c r="H322" t="str">
        <f t="shared" ca="1" si="107"/>
        <v>Other</v>
      </c>
      <c r="I322">
        <f t="shared" ca="1" si="108"/>
        <v>0</v>
      </c>
      <c r="J322">
        <f t="shared" ca="1" si="100"/>
        <v>1</v>
      </c>
      <c r="K322">
        <f t="shared" ca="1" si="109"/>
        <v>44372</v>
      </c>
      <c r="L322">
        <f t="shared" ca="1" si="110"/>
        <v>8</v>
      </c>
      <c r="M322" t="str">
        <f t="shared" ca="1" si="111"/>
        <v>Manitoba</v>
      </c>
      <c r="N322">
        <f t="shared" ca="1" si="116"/>
        <v>221860</v>
      </c>
      <c r="O322">
        <f t="shared" ca="1" si="112"/>
        <v>117529.05510972765</v>
      </c>
      <c r="P322">
        <f t="shared" ca="1" si="117"/>
        <v>3832.5915352374491</v>
      </c>
      <c r="Q322">
        <f t="shared" ca="1" si="113"/>
        <v>1613</v>
      </c>
      <c r="R322">
        <f t="shared" ca="1" si="118"/>
        <v>62682.09527901814</v>
      </c>
      <c r="S322">
        <f t="shared" ca="1" si="119"/>
        <v>19866.404268941093</v>
      </c>
      <c r="T322">
        <f t="shared" ca="1" si="120"/>
        <v>245558.99580417853</v>
      </c>
      <c r="U322">
        <f t="shared" ca="1" si="121"/>
        <v>181824.15038874579</v>
      </c>
      <c r="V322">
        <f t="shared" ca="1" si="122"/>
        <v>63734.845415432734</v>
      </c>
      <c r="X322" s="3">
        <f ca="1">IF(Table1[[#This Row],[gender]]="men",1,0)</f>
        <v>1</v>
      </c>
      <c r="Y322" s="3">
        <f ca="1">IF(Table1[[#This Row],[gender]]="women",1,0)</f>
        <v>0</v>
      </c>
      <c r="Z322" s="3"/>
      <c r="AA322" s="3"/>
      <c r="AB322" s="3"/>
      <c r="AC322" s="3"/>
      <c r="AD322" s="3"/>
      <c r="AE322" s="3"/>
      <c r="AF322" s="3"/>
      <c r="AG322" s="3"/>
      <c r="AH322" s="3"/>
      <c r="AJ322" s="17"/>
      <c r="AL322" s="7">
        <f ca="1">IF(Table1[[#This Row],[field of work]]="health",1,0)</f>
        <v>0</v>
      </c>
      <c r="AM322">
        <f ca="1">IF(Table1[[#This Row],[field of work]]="general work ",1,0)</f>
        <v>1</v>
      </c>
      <c r="AN322">
        <f ca="1">IF(Table1[[#This Row],[field of work]]="agriculture",1,0)</f>
        <v>0</v>
      </c>
      <c r="AO322">
        <f ca="1">IF(Table1[[#This Row],[field of work]]="teaching",1,0)</f>
        <v>0</v>
      </c>
      <c r="AP322">
        <f ca="1">IF(Table1[[#This Row],[field of work]]="IT",1,0)</f>
        <v>0</v>
      </c>
      <c r="AQ322" s="8">
        <f ca="1">IF(Table1[[#This Row],[field of work]]="construction",1,0)</f>
        <v>0</v>
      </c>
      <c r="AS322" s="7"/>
      <c r="AX322" s="8"/>
      <c r="AZ322" s="7"/>
      <c r="BA322" s="8"/>
      <c r="BB322" s="105">
        <f ca="1">Table1[[#This Row],[Cars Value ]]/Table1[[#This Row],[cars]]</f>
        <v>3832.5915352374491</v>
      </c>
      <c r="BC322" s="8"/>
      <c r="BD322" s="7">
        <f ca="1">IF(Table1[Values of debts]&gt;$BE$6,1,0)</f>
        <v>1</v>
      </c>
      <c r="BE322" s="8"/>
      <c r="BF322" s="17"/>
      <c r="BG322" s="20">
        <f ca="1">Table1[[#This Row],[mortage left]]/Table1[[#This Row],[value of house]]</f>
        <v>0.52974423109045188</v>
      </c>
      <c r="BH322">
        <f t="shared" ca="1" si="114"/>
        <v>0</v>
      </c>
      <c r="BI322" s="8"/>
      <c r="BJ322" s="17"/>
      <c r="BL322" s="7">
        <f ca="1">IF(Table1[Area]="Alberta",Table1[income],0)</f>
        <v>0</v>
      </c>
      <c r="BM322">
        <f ca="1">IF(Table1[Area]="Quebec",Table1[income],0)</f>
        <v>0</v>
      </c>
      <c r="BN322">
        <f ca="1">IF(Table1[[#This Row],[Area]]="BC",Table1[[#This Row],[income]],0)</f>
        <v>0</v>
      </c>
      <c r="BO322">
        <f ca="1">IF(Table1[[#This Row],[Area]]="Northwest Ter",Table1[[#This Row],[income]],0)</f>
        <v>0</v>
      </c>
      <c r="BP322">
        <f ca="1">IF(Table1[[#This Row],[Area]]="Newfounland",Table1[[#This Row],[income]],0)</f>
        <v>0</v>
      </c>
      <c r="BQ322">
        <f ca="1">IF(Table1[[#This Row],[Area]]="Manitoba",Table1[[#This Row],[income]],0)</f>
        <v>44372</v>
      </c>
      <c r="BR322">
        <f ca="1">IF(Table1[[#This Row],[Area]]="New bruncwick",Table1[[#This Row],[income]],0)</f>
        <v>0</v>
      </c>
      <c r="BS322">
        <f ca="1">IF(Table1[[#This Row],[Area]]="Nunavut",Table1[[#This Row],[income]],0)</f>
        <v>0</v>
      </c>
      <c r="BT322">
        <f ca="1">IF(Table1[[#This Row],[Area]]="Ontario",Table1[[#This Row],[income]],0)</f>
        <v>0</v>
      </c>
      <c r="BU322">
        <f ca="1">IF(Table1[[#This Row],[Area]]="yukon",Table1[[#This Row],[income]],0)</f>
        <v>0</v>
      </c>
      <c r="BV322">
        <f ca="1">IF(Table1[[#This Row],[Area]]="Prince edward Island",Table1[[#This Row],[income]],0)</f>
        <v>0</v>
      </c>
      <c r="BW322">
        <f ca="1">IF(Table1[[#This Row],[Area]]="Saskatchewan",Table1[[#This Row],[income]],0)</f>
        <v>0</v>
      </c>
      <c r="BX322" s="8">
        <f ca="1">IF(Table1[[#This Row],[Area]]="Nova scotia",Table1[[#This Row],[income]],0)</f>
        <v>0</v>
      </c>
      <c r="BZ322" s="7">
        <f ca="1">IF(Table1[field of work]="health",Table1[income],0)</f>
        <v>0</v>
      </c>
      <c r="CA322">
        <f ca="1">IF(Table1[field of work]="agriculture",Table1[income],0)</f>
        <v>0</v>
      </c>
      <c r="CB322">
        <f ca="1">IF(Table1[[#This Row],[field of work]]="teaching",Table1[[#This Row],[income]],0)</f>
        <v>0</v>
      </c>
      <c r="CC322">
        <f ca="1">IF(Table1[[#This Row],[field of work]]="IT",Table1[[#This Row],[income]],0)</f>
        <v>0</v>
      </c>
      <c r="CD322">
        <f ca="1">IF(Table1[[#This Row],[field of work]]="construction",Table1[[#This Row],[income]],0)</f>
        <v>0</v>
      </c>
      <c r="CE322" s="8">
        <f ca="1">IF(Table1[[#This Row],[field of work]]="general work ",Table1[[#This Row],[income]],0)</f>
        <v>44372</v>
      </c>
      <c r="CH322" s="7">
        <f t="shared" ca="1" si="115"/>
        <v>1</v>
      </c>
      <c r="CI322" s="8"/>
      <c r="CK322" s="7">
        <f ca="1">IF(Table1[[#This Row],[Net worth of person ($)]]&gt;$CM$3,Table1[[#This Row],[age]],0)</f>
        <v>33</v>
      </c>
      <c r="CL322" s="8"/>
    </row>
    <row r="323" spans="2:90" x14ac:dyDescent="0.3">
      <c r="B323">
        <f t="shared" ca="1" si="101"/>
        <v>1</v>
      </c>
      <c r="C323" t="str">
        <f t="shared" ca="1" si="102"/>
        <v>men</v>
      </c>
      <c r="D323">
        <f t="shared" ca="1" si="103"/>
        <v>40</v>
      </c>
      <c r="E323">
        <f t="shared" ca="1" si="104"/>
        <v>5</v>
      </c>
      <c r="F323" t="str">
        <f t="shared" ca="1" si="105"/>
        <v xml:space="preserve">general work </v>
      </c>
      <c r="G323">
        <f t="shared" ca="1" si="106"/>
        <v>1</v>
      </c>
      <c r="H323" t="str">
        <f t="shared" ca="1" si="107"/>
        <v>highschool</v>
      </c>
      <c r="I323">
        <f t="shared" ca="1" si="108"/>
        <v>3</v>
      </c>
      <c r="J323">
        <f t="shared" ca="1" si="100"/>
        <v>2</v>
      </c>
      <c r="K323">
        <f t="shared" ca="1" si="109"/>
        <v>29845</v>
      </c>
      <c r="L323">
        <f t="shared" ca="1" si="110"/>
        <v>12</v>
      </c>
      <c r="M323" t="str">
        <f t="shared" ca="1" si="111"/>
        <v>New bruncwick</v>
      </c>
      <c r="N323">
        <f t="shared" ca="1" si="116"/>
        <v>179070</v>
      </c>
      <c r="O323">
        <f t="shared" ca="1" si="112"/>
        <v>53083.457839956187</v>
      </c>
      <c r="P323">
        <f t="shared" ca="1" si="117"/>
        <v>18313.969698302179</v>
      </c>
      <c r="Q323">
        <f t="shared" ca="1" si="113"/>
        <v>3326</v>
      </c>
      <c r="R323">
        <f t="shared" ca="1" si="118"/>
        <v>47990.171285008153</v>
      </c>
      <c r="S323">
        <f t="shared" ca="1" si="119"/>
        <v>14093.468236348686</v>
      </c>
      <c r="T323">
        <f t="shared" ca="1" si="120"/>
        <v>211477.43793465086</v>
      </c>
      <c r="U323">
        <f t="shared" ca="1" si="121"/>
        <v>104399.62912496434</v>
      </c>
      <c r="V323">
        <f t="shared" ca="1" si="122"/>
        <v>107077.80880968652</v>
      </c>
      <c r="X323" s="3">
        <f ca="1">IF(Table1[[#This Row],[gender]]="men",1,0)</f>
        <v>1</v>
      </c>
      <c r="Y323" s="3">
        <f ca="1">IF(Table1[[#This Row],[gender]]="women",1,0)</f>
        <v>0</v>
      </c>
      <c r="Z323" s="3"/>
      <c r="AA323" s="3"/>
      <c r="AB323" s="3"/>
      <c r="AC323" s="3"/>
      <c r="AD323" s="3"/>
      <c r="AE323" s="3"/>
      <c r="AF323" s="3"/>
      <c r="AG323" s="3"/>
      <c r="AH323" s="3"/>
      <c r="AJ323" s="17"/>
      <c r="AL323" s="7">
        <f ca="1">IF(Table1[[#This Row],[field of work]]="health",1,0)</f>
        <v>0</v>
      </c>
      <c r="AM323">
        <f ca="1">IF(Table1[[#This Row],[field of work]]="general work ",1,0)</f>
        <v>1</v>
      </c>
      <c r="AN323">
        <f ca="1">IF(Table1[[#This Row],[field of work]]="agriculture",1,0)</f>
        <v>0</v>
      </c>
      <c r="AO323">
        <f ca="1">IF(Table1[[#This Row],[field of work]]="teaching",1,0)</f>
        <v>0</v>
      </c>
      <c r="AP323">
        <f ca="1">IF(Table1[[#This Row],[field of work]]="IT",1,0)</f>
        <v>0</v>
      </c>
      <c r="AQ323" s="8">
        <f ca="1">IF(Table1[[#This Row],[field of work]]="construction",1,0)</f>
        <v>0</v>
      </c>
      <c r="AS323" s="7"/>
      <c r="AX323" s="8"/>
      <c r="AZ323" s="7"/>
      <c r="BA323" s="8"/>
      <c r="BB323" s="105">
        <f ca="1">Table1[[#This Row],[Cars Value ]]/Table1[[#This Row],[cars]]</f>
        <v>9156.9848491510893</v>
      </c>
      <c r="BC323" s="8"/>
      <c r="BD323" s="7">
        <f ca="1">IF(Table1[Values of debts]&gt;$BE$6,1,0)</f>
        <v>1</v>
      </c>
      <c r="BE323" s="8"/>
      <c r="BF323" s="17"/>
      <c r="BG323" s="20">
        <f ca="1">Table1[[#This Row],[mortage left]]/Table1[[#This Row],[value of house]]</f>
        <v>0.29643970424949007</v>
      </c>
      <c r="BH323">
        <f t="shared" ca="1" si="114"/>
        <v>1</v>
      </c>
      <c r="BI323" s="8"/>
      <c r="BJ323" s="17"/>
      <c r="BL323" s="7">
        <f ca="1">IF(Table1[Area]="Alberta",Table1[income],0)</f>
        <v>0</v>
      </c>
      <c r="BM323">
        <f ca="1">IF(Table1[Area]="Quebec",Table1[income],0)</f>
        <v>0</v>
      </c>
      <c r="BN323">
        <f ca="1">IF(Table1[[#This Row],[Area]]="BC",Table1[[#This Row],[income]],0)</f>
        <v>0</v>
      </c>
      <c r="BO323">
        <f ca="1">IF(Table1[[#This Row],[Area]]="Northwest Ter",Table1[[#This Row],[income]],0)</f>
        <v>0</v>
      </c>
      <c r="BP323">
        <f ca="1">IF(Table1[[#This Row],[Area]]="Newfounland",Table1[[#This Row],[income]],0)</f>
        <v>0</v>
      </c>
      <c r="BQ323">
        <f ca="1">IF(Table1[[#This Row],[Area]]="Manitoba",Table1[[#This Row],[income]],0)</f>
        <v>0</v>
      </c>
      <c r="BR323">
        <f ca="1">IF(Table1[[#This Row],[Area]]="New bruncwick",Table1[[#This Row],[income]],0)</f>
        <v>29845</v>
      </c>
      <c r="BS323">
        <f ca="1">IF(Table1[[#This Row],[Area]]="Nunavut",Table1[[#This Row],[income]],0)</f>
        <v>0</v>
      </c>
      <c r="BT323">
        <f ca="1">IF(Table1[[#This Row],[Area]]="Ontario",Table1[[#This Row],[income]],0)</f>
        <v>0</v>
      </c>
      <c r="BU323">
        <f ca="1">IF(Table1[[#This Row],[Area]]="yukon",Table1[[#This Row],[income]],0)</f>
        <v>0</v>
      </c>
      <c r="BV323">
        <f ca="1">IF(Table1[[#This Row],[Area]]="Prince edward Island",Table1[[#This Row],[income]],0)</f>
        <v>0</v>
      </c>
      <c r="BW323">
        <f ca="1">IF(Table1[[#This Row],[Area]]="Saskatchewan",Table1[[#This Row],[income]],0)</f>
        <v>0</v>
      </c>
      <c r="BX323" s="8">
        <f ca="1">IF(Table1[[#This Row],[Area]]="Nova scotia",Table1[[#This Row],[income]],0)</f>
        <v>0</v>
      </c>
      <c r="BZ323" s="7">
        <f ca="1">IF(Table1[field of work]="health",Table1[income],0)</f>
        <v>0</v>
      </c>
      <c r="CA323">
        <f ca="1">IF(Table1[field of work]="agriculture",Table1[income],0)</f>
        <v>0</v>
      </c>
      <c r="CB323">
        <f ca="1">IF(Table1[[#This Row],[field of work]]="teaching",Table1[[#This Row],[income]],0)</f>
        <v>0</v>
      </c>
      <c r="CC323">
        <f ca="1">IF(Table1[[#This Row],[field of work]]="IT",Table1[[#This Row],[income]],0)</f>
        <v>0</v>
      </c>
      <c r="CD323">
        <f ca="1">IF(Table1[[#This Row],[field of work]]="construction",Table1[[#This Row],[income]],0)</f>
        <v>0</v>
      </c>
      <c r="CE323" s="8">
        <f ca="1">IF(Table1[[#This Row],[field of work]]="general work ",Table1[[#This Row],[income]],0)</f>
        <v>29845</v>
      </c>
      <c r="CH323" s="7">
        <f t="shared" ca="1" si="115"/>
        <v>1</v>
      </c>
      <c r="CI323" s="8"/>
      <c r="CK323" s="7">
        <f ca="1">IF(Table1[[#This Row],[Net worth of person ($)]]&gt;$CM$3,Table1[[#This Row],[age]],0)</f>
        <v>40</v>
      </c>
      <c r="CL323" s="8"/>
    </row>
    <row r="324" spans="2:90" x14ac:dyDescent="0.3">
      <c r="B324">
        <f t="shared" ca="1" si="101"/>
        <v>1</v>
      </c>
      <c r="C324" t="str">
        <f t="shared" ca="1" si="102"/>
        <v>men</v>
      </c>
      <c r="D324">
        <f t="shared" ca="1" si="103"/>
        <v>45</v>
      </c>
      <c r="E324">
        <f t="shared" ca="1" si="104"/>
        <v>3</v>
      </c>
      <c r="F324" t="str">
        <f t="shared" ca="1" si="105"/>
        <v>teaching</v>
      </c>
      <c r="G324">
        <f t="shared" ca="1" si="106"/>
        <v>6</v>
      </c>
      <c r="H324" t="str">
        <f t="shared" ca="1" si="107"/>
        <v>Other</v>
      </c>
      <c r="I324">
        <f t="shared" ca="1" si="108"/>
        <v>1</v>
      </c>
      <c r="J324">
        <f t="shared" ca="1" si="100"/>
        <v>2</v>
      </c>
      <c r="K324">
        <f t="shared" ca="1" si="109"/>
        <v>72975</v>
      </c>
      <c r="L324">
        <f t="shared" ca="1" si="110"/>
        <v>14</v>
      </c>
      <c r="M324" t="str">
        <f t="shared" ca="1" si="111"/>
        <v>Prince edward island</v>
      </c>
      <c r="N324">
        <f t="shared" ca="1" si="116"/>
        <v>437850</v>
      </c>
      <c r="O324">
        <f t="shared" ca="1" si="112"/>
        <v>125553.20031022246</v>
      </c>
      <c r="P324">
        <f t="shared" ca="1" si="117"/>
        <v>121166.60649415212</v>
      </c>
      <c r="Q324">
        <f t="shared" ca="1" si="113"/>
        <v>105917</v>
      </c>
      <c r="R324">
        <f t="shared" ca="1" si="118"/>
        <v>20349.724064321999</v>
      </c>
      <c r="S324">
        <f t="shared" ca="1" si="119"/>
        <v>53781.484008392144</v>
      </c>
      <c r="T324">
        <f t="shared" ca="1" si="120"/>
        <v>612798.09050254431</v>
      </c>
      <c r="U324">
        <f t="shared" ca="1" si="121"/>
        <v>251819.92437454447</v>
      </c>
      <c r="V324">
        <f t="shared" ca="1" si="122"/>
        <v>360978.16612799984</v>
      </c>
      <c r="X324" s="3">
        <f ca="1">IF(Table1[[#This Row],[gender]]="men",1,0)</f>
        <v>1</v>
      </c>
      <c r="Y324" s="3">
        <f ca="1">IF(Table1[[#This Row],[gender]]="women",1,0)</f>
        <v>0</v>
      </c>
      <c r="Z324" s="3"/>
      <c r="AA324" s="3"/>
      <c r="AB324" s="3"/>
      <c r="AC324" s="3"/>
      <c r="AD324" s="3"/>
      <c r="AE324" s="3"/>
      <c r="AF324" s="3"/>
      <c r="AG324" s="3"/>
      <c r="AH324" s="3"/>
      <c r="AJ324" s="17"/>
      <c r="AL324" s="7">
        <f ca="1">IF(Table1[[#This Row],[field of work]]="health",1,0)</f>
        <v>0</v>
      </c>
      <c r="AM324">
        <f ca="1">IF(Table1[[#This Row],[field of work]]="general work ",1,0)</f>
        <v>0</v>
      </c>
      <c r="AN324">
        <f ca="1">IF(Table1[[#This Row],[field of work]]="agriculture",1,0)</f>
        <v>0</v>
      </c>
      <c r="AO324">
        <f ca="1">IF(Table1[[#This Row],[field of work]]="teaching",1,0)</f>
        <v>1</v>
      </c>
      <c r="AP324">
        <f ca="1">IF(Table1[[#This Row],[field of work]]="IT",1,0)</f>
        <v>0</v>
      </c>
      <c r="AQ324" s="8">
        <f ca="1">IF(Table1[[#This Row],[field of work]]="construction",1,0)</f>
        <v>0</v>
      </c>
      <c r="AS324" s="7"/>
      <c r="AX324" s="8"/>
      <c r="AZ324" s="7"/>
      <c r="BA324" s="8"/>
      <c r="BB324" s="105">
        <f ca="1">Table1[[#This Row],[Cars Value ]]/Table1[[#This Row],[cars]]</f>
        <v>60583.303247076059</v>
      </c>
      <c r="BC324" s="8"/>
      <c r="BD324" s="7">
        <f ca="1">IF(Table1[Values of debts]&gt;$BE$6,1,0)</f>
        <v>1</v>
      </c>
      <c r="BE324" s="8"/>
      <c r="BF324" s="17"/>
      <c r="BG324" s="20">
        <f ca="1">Table1[[#This Row],[mortage left]]/Table1[[#This Row],[value of house]]</f>
        <v>0.28674934409094999</v>
      </c>
      <c r="BH324">
        <f t="shared" ca="1" si="114"/>
        <v>1</v>
      </c>
      <c r="BI324" s="8"/>
      <c r="BJ324" s="17"/>
      <c r="BL324" s="7">
        <f ca="1">IF(Table1[Area]="Alberta",Table1[income],0)</f>
        <v>0</v>
      </c>
      <c r="BM324">
        <f ca="1">IF(Table1[Area]="Quebec",Table1[income],0)</f>
        <v>0</v>
      </c>
      <c r="BN324">
        <f ca="1">IF(Table1[[#This Row],[Area]]="BC",Table1[[#This Row],[income]],0)</f>
        <v>0</v>
      </c>
      <c r="BO324">
        <f ca="1">IF(Table1[[#This Row],[Area]]="Northwest Ter",Table1[[#This Row],[income]],0)</f>
        <v>0</v>
      </c>
      <c r="BP324">
        <f ca="1">IF(Table1[[#This Row],[Area]]="Newfounland",Table1[[#This Row],[income]],0)</f>
        <v>0</v>
      </c>
      <c r="BQ324">
        <f ca="1">IF(Table1[[#This Row],[Area]]="Manitoba",Table1[[#This Row],[income]],0)</f>
        <v>0</v>
      </c>
      <c r="BR324">
        <f ca="1">IF(Table1[[#This Row],[Area]]="New bruncwick",Table1[[#This Row],[income]],0)</f>
        <v>0</v>
      </c>
      <c r="BS324">
        <f ca="1">IF(Table1[[#This Row],[Area]]="Nunavut",Table1[[#This Row],[income]],0)</f>
        <v>0</v>
      </c>
      <c r="BT324">
        <f ca="1">IF(Table1[[#This Row],[Area]]="Ontario",Table1[[#This Row],[income]],0)</f>
        <v>0</v>
      </c>
      <c r="BU324">
        <f ca="1">IF(Table1[[#This Row],[Area]]="yukon",Table1[[#This Row],[income]],0)</f>
        <v>0</v>
      </c>
      <c r="BV324">
        <f ca="1">IF(Table1[[#This Row],[Area]]="Prince edward Island",Table1[[#This Row],[income]],0)</f>
        <v>72975</v>
      </c>
      <c r="BW324">
        <f ca="1">IF(Table1[[#This Row],[Area]]="Saskatchewan",Table1[[#This Row],[income]],0)</f>
        <v>0</v>
      </c>
      <c r="BX324" s="8">
        <f ca="1">IF(Table1[[#This Row],[Area]]="Nova scotia",Table1[[#This Row],[income]],0)</f>
        <v>0</v>
      </c>
      <c r="BZ324" s="7">
        <f ca="1">IF(Table1[field of work]="health",Table1[income],0)</f>
        <v>0</v>
      </c>
      <c r="CA324">
        <f ca="1">IF(Table1[field of work]="agriculture",Table1[income],0)</f>
        <v>0</v>
      </c>
      <c r="CB324">
        <f ca="1">IF(Table1[[#This Row],[field of work]]="teaching",Table1[[#This Row],[income]],0)</f>
        <v>72975</v>
      </c>
      <c r="CC324">
        <f ca="1">IF(Table1[[#This Row],[field of work]]="IT",Table1[[#This Row],[income]],0)</f>
        <v>0</v>
      </c>
      <c r="CD324">
        <f ca="1">IF(Table1[[#This Row],[field of work]]="construction",Table1[[#This Row],[income]],0)</f>
        <v>0</v>
      </c>
      <c r="CE324" s="8">
        <f ca="1">IF(Table1[[#This Row],[field of work]]="general work ",Table1[[#This Row],[income]],0)</f>
        <v>0</v>
      </c>
      <c r="CH324" s="7">
        <f t="shared" ca="1" si="115"/>
        <v>1</v>
      </c>
      <c r="CI324" s="8"/>
      <c r="CK324" s="7">
        <f ca="1">IF(Table1[[#This Row],[Net worth of person ($)]]&gt;$CM$3,Table1[[#This Row],[age]],0)</f>
        <v>45</v>
      </c>
      <c r="CL324" s="8"/>
    </row>
    <row r="325" spans="2:90" x14ac:dyDescent="0.3">
      <c r="B325">
        <f t="shared" ca="1" si="101"/>
        <v>2</v>
      </c>
      <c r="C325" t="str">
        <f t="shared" ca="1" si="102"/>
        <v>women</v>
      </c>
      <c r="D325">
        <f t="shared" ca="1" si="103"/>
        <v>41</v>
      </c>
      <c r="E325">
        <f t="shared" ca="1" si="104"/>
        <v>5</v>
      </c>
      <c r="F325" t="str">
        <f t="shared" ca="1" si="105"/>
        <v xml:space="preserve">general work </v>
      </c>
      <c r="G325">
        <f t="shared" ca="1" si="106"/>
        <v>1</v>
      </c>
      <c r="H325" t="str">
        <f t="shared" ca="1" si="107"/>
        <v>highschool</v>
      </c>
      <c r="I325">
        <f t="shared" ca="1" si="108"/>
        <v>2</v>
      </c>
      <c r="J325">
        <f t="shared" ca="1" si="100"/>
        <v>1</v>
      </c>
      <c r="K325">
        <f t="shared" ca="1" si="109"/>
        <v>30218</v>
      </c>
      <c r="L325">
        <f t="shared" ca="1" si="110"/>
        <v>13</v>
      </c>
      <c r="M325" t="str">
        <f t="shared" ca="1" si="111"/>
        <v>Nova scotia</v>
      </c>
      <c r="N325">
        <f t="shared" ca="1" si="116"/>
        <v>151090</v>
      </c>
      <c r="O325">
        <f t="shared" ca="1" si="112"/>
        <v>117978.96092997419</v>
      </c>
      <c r="P325">
        <f t="shared" ca="1" si="117"/>
        <v>15592.952160467157</v>
      </c>
      <c r="Q325">
        <f t="shared" ca="1" si="113"/>
        <v>2540</v>
      </c>
      <c r="R325">
        <f t="shared" ca="1" si="118"/>
        <v>583.94781663993467</v>
      </c>
      <c r="S325">
        <f t="shared" ca="1" si="119"/>
        <v>38264.107735792481</v>
      </c>
      <c r="T325">
        <f t="shared" ca="1" si="120"/>
        <v>204947.05989625963</v>
      </c>
      <c r="U325">
        <f t="shared" ca="1" si="121"/>
        <v>121102.90874661412</v>
      </c>
      <c r="V325">
        <f t="shared" ca="1" si="122"/>
        <v>83844.151149645506</v>
      </c>
      <c r="X325" s="3">
        <f ca="1">IF(Table1[[#This Row],[gender]]="men",1,0)</f>
        <v>0</v>
      </c>
      <c r="Y325" s="3">
        <f ca="1">IF(Table1[[#This Row],[gender]]="women",1,0)</f>
        <v>1</v>
      </c>
      <c r="Z325" s="3"/>
      <c r="AA325" s="3"/>
      <c r="AB325" s="3"/>
      <c r="AC325" s="3"/>
      <c r="AD325" s="3"/>
      <c r="AE325" s="3"/>
      <c r="AF325" s="3"/>
      <c r="AG325" s="3"/>
      <c r="AH325" s="3"/>
      <c r="AJ325" s="17"/>
      <c r="AL325" s="7">
        <f ca="1">IF(Table1[[#This Row],[field of work]]="health",1,0)</f>
        <v>0</v>
      </c>
      <c r="AM325">
        <f ca="1">IF(Table1[[#This Row],[field of work]]="general work ",1,0)</f>
        <v>1</v>
      </c>
      <c r="AN325">
        <f ca="1">IF(Table1[[#This Row],[field of work]]="agriculture",1,0)</f>
        <v>0</v>
      </c>
      <c r="AO325">
        <f ca="1">IF(Table1[[#This Row],[field of work]]="teaching",1,0)</f>
        <v>0</v>
      </c>
      <c r="AP325">
        <f ca="1">IF(Table1[[#This Row],[field of work]]="IT",1,0)</f>
        <v>0</v>
      </c>
      <c r="AQ325" s="8">
        <f ca="1">IF(Table1[[#This Row],[field of work]]="construction",1,0)</f>
        <v>0</v>
      </c>
      <c r="AS325" s="7"/>
      <c r="AX325" s="8"/>
      <c r="AZ325" s="7"/>
      <c r="BA325" s="8"/>
      <c r="BB325" s="105">
        <f ca="1">Table1[[#This Row],[Cars Value ]]/Table1[[#This Row],[cars]]</f>
        <v>15592.952160467157</v>
      </c>
      <c r="BC325" s="8"/>
      <c r="BD325" s="7">
        <f ca="1">IF(Table1[Values of debts]&gt;$BE$6,1,0)</f>
        <v>1</v>
      </c>
      <c r="BE325" s="8"/>
      <c r="BF325" s="17"/>
      <c r="BG325" s="20">
        <f ca="1">Table1[[#This Row],[mortage left]]/Table1[[#This Row],[value of house]]</f>
        <v>0.78085221344876687</v>
      </c>
      <c r="BH325">
        <f t="shared" ca="1" si="114"/>
        <v>0</v>
      </c>
      <c r="BI325" s="8"/>
      <c r="BJ325" s="17"/>
      <c r="BL325" s="7">
        <f ca="1">IF(Table1[Area]="Alberta",Table1[income],0)</f>
        <v>0</v>
      </c>
      <c r="BM325">
        <f ca="1">IF(Table1[Area]="Quebec",Table1[income],0)</f>
        <v>0</v>
      </c>
      <c r="BN325">
        <f ca="1">IF(Table1[[#This Row],[Area]]="BC",Table1[[#This Row],[income]],0)</f>
        <v>0</v>
      </c>
      <c r="BO325">
        <f ca="1">IF(Table1[[#This Row],[Area]]="Northwest Ter",Table1[[#This Row],[income]],0)</f>
        <v>0</v>
      </c>
      <c r="BP325">
        <f ca="1">IF(Table1[[#This Row],[Area]]="Newfounland",Table1[[#This Row],[income]],0)</f>
        <v>0</v>
      </c>
      <c r="BQ325">
        <f ca="1">IF(Table1[[#This Row],[Area]]="Manitoba",Table1[[#This Row],[income]],0)</f>
        <v>0</v>
      </c>
      <c r="BR325">
        <f ca="1">IF(Table1[[#This Row],[Area]]="New bruncwick",Table1[[#This Row],[income]],0)</f>
        <v>0</v>
      </c>
      <c r="BS325">
        <f ca="1">IF(Table1[[#This Row],[Area]]="Nunavut",Table1[[#This Row],[income]],0)</f>
        <v>0</v>
      </c>
      <c r="BT325">
        <f ca="1">IF(Table1[[#This Row],[Area]]="Ontario",Table1[[#This Row],[income]],0)</f>
        <v>0</v>
      </c>
      <c r="BU325">
        <f ca="1">IF(Table1[[#This Row],[Area]]="yukon",Table1[[#This Row],[income]],0)</f>
        <v>0</v>
      </c>
      <c r="BV325">
        <f ca="1">IF(Table1[[#This Row],[Area]]="Prince edward Island",Table1[[#This Row],[income]],0)</f>
        <v>0</v>
      </c>
      <c r="BW325">
        <f ca="1">IF(Table1[[#This Row],[Area]]="Saskatchewan",Table1[[#This Row],[income]],0)</f>
        <v>0</v>
      </c>
      <c r="BX325" s="8">
        <f ca="1">IF(Table1[[#This Row],[Area]]="Nova scotia",Table1[[#This Row],[income]],0)</f>
        <v>30218</v>
      </c>
      <c r="BZ325" s="7">
        <f ca="1">IF(Table1[field of work]="health",Table1[income],0)</f>
        <v>0</v>
      </c>
      <c r="CA325">
        <f ca="1">IF(Table1[field of work]="agriculture",Table1[income],0)</f>
        <v>0</v>
      </c>
      <c r="CB325">
        <f ca="1">IF(Table1[[#This Row],[field of work]]="teaching",Table1[[#This Row],[income]],0)</f>
        <v>0</v>
      </c>
      <c r="CC325">
        <f ca="1">IF(Table1[[#This Row],[field of work]]="IT",Table1[[#This Row],[income]],0)</f>
        <v>0</v>
      </c>
      <c r="CD325">
        <f ca="1">IF(Table1[[#This Row],[field of work]]="construction",Table1[[#This Row],[income]],0)</f>
        <v>0</v>
      </c>
      <c r="CE325" s="8">
        <f ca="1">IF(Table1[[#This Row],[field of work]]="general work ",Table1[[#This Row],[income]],0)</f>
        <v>30218</v>
      </c>
      <c r="CH325" s="7">
        <f t="shared" ca="1" si="115"/>
        <v>1</v>
      </c>
      <c r="CI325" s="8"/>
      <c r="CK325" s="7">
        <f ca="1">IF(Table1[[#This Row],[Net worth of person ($)]]&gt;$CM$3,Table1[[#This Row],[age]],0)</f>
        <v>41</v>
      </c>
      <c r="CL325" s="8"/>
    </row>
    <row r="326" spans="2:90" x14ac:dyDescent="0.3">
      <c r="B326">
        <f t="shared" ca="1" si="101"/>
        <v>2</v>
      </c>
      <c r="C326" t="str">
        <f t="shared" ca="1" si="102"/>
        <v>women</v>
      </c>
      <c r="D326">
        <f t="shared" ca="1" si="103"/>
        <v>32</v>
      </c>
      <c r="E326">
        <f t="shared" ca="1" si="104"/>
        <v>1</v>
      </c>
      <c r="F326" t="str">
        <f t="shared" ca="1" si="105"/>
        <v>health</v>
      </c>
      <c r="G326">
        <f t="shared" ca="1" si="106"/>
        <v>5</v>
      </c>
      <c r="H326" t="str">
        <f t="shared" ca="1" si="107"/>
        <v>Other</v>
      </c>
      <c r="I326">
        <f t="shared" ca="1" si="108"/>
        <v>3</v>
      </c>
      <c r="J326">
        <f t="shared" ca="1" si="100"/>
        <v>1</v>
      </c>
      <c r="K326">
        <f t="shared" ca="1" si="109"/>
        <v>58249</v>
      </c>
      <c r="L326">
        <f t="shared" ca="1" si="110"/>
        <v>8</v>
      </c>
      <c r="M326" t="str">
        <f t="shared" ca="1" si="111"/>
        <v>Manitoba</v>
      </c>
      <c r="N326">
        <f t="shared" ca="1" si="116"/>
        <v>291245</v>
      </c>
      <c r="O326">
        <f t="shared" ca="1" si="112"/>
        <v>21557.715744541161</v>
      </c>
      <c r="P326">
        <f t="shared" ca="1" si="117"/>
        <v>13405.977034597461</v>
      </c>
      <c r="Q326">
        <f t="shared" ca="1" si="113"/>
        <v>12962</v>
      </c>
      <c r="R326">
        <f t="shared" ca="1" si="118"/>
        <v>88337.99324013642</v>
      </c>
      <c r="S326">
        <f t="shared" ca="1" si="119"/>
        <v>9866.5600345980911</v>
      </c>
      <c r="T326">
        <f t="shared" ca="1" si="120"/>
        <v>314517.53706919559</v>
      </c>
      <c r="U326">
        <f t="shared" ca="1" si="121"/>
        <v>122857.70898467758</v>
      </c>
      <c r="V326">
        <f t="shared" ca="1" si="122"/>
        <v>191659.82808451803</v>
      </c>
      <c r="X326" s="3">
        <f ca="1">IF(Table1[[#This Row],[gender]]="men",1,0)</f>
        <v>0</v>
      </c>
      <c r="Y326" s="3">
        <f ca="1">IF(Table1[[#This Row],[gender]]="women",1,0)</f>
        <v>1</v>
      </c>
      <c r="Z326" s="3"/>
      <c r="AA326" s="3"/>
      <c r="AB326" s="3"/>
      <c r="AC326" s="3"/>
      <c r="AD326" s="3"/>
      <c r="AE326" s="3"/>
      <c r="AF326" s="3"/>
      <c r="AG326" s="3"/>
      <c r="AH326" s="3"/>
      <c r="AJ326" s="17"/>
      <c r="AL326" s="7">
        <f ca="1">IF(Table1[[#This Row],[field of work]]="health",1,0)</f>
        <v>1</v>
      </c>
      <c r="AM326">
        <f ca="1">IF(Table1[[#This Row],[field of work]]="general work ",1,0)</f>
        <v>0</v>
      </c>
      <c r="AN326">
        <f ca="1">IF(Table1[[#This Row],[field of work]]="agriculture",1,0)</f>
        <v>0</v>
      </c>
      <c r="AO326">
        <f ca="1">IF(Table1[[#This Row],[field of work]]="teaching",1,0)</f>
        <v>0</v>
      </c>
      <c r="AP326">
        <f ca="1">IF(Table1[[#This Row],[field of work]]="IT",1,0)</f>
        <v>0</v>
      </c>
      <c r="AQ326" s="8">
        <f ca="1">IF(Table1[[#This Row],[field of work]]="construction",1,0)</f>
        <v>0</v>
      </c>
      <c r="AS326" s="7"/>
      <c r="AX326" s="8"/>
      <c r="AZ326" s="7"/>
      <c r="BA326" s="8"/>
      <c r="BB326" s="105">
        <f ca="1">Table1[[#This Row],[Cars Value ]]/Table1[[#This Row],[cars]]</f>
        <v>13405.977034597461</v>
      </c>
      <c r="BC326" s="8"/>
      <c r="BD326" s="7">
        <f ca="1">IF(Table1[Values of debts]&gt;$BE$6,1,0)</f>
        <v>1</v>
      </c>
      <c r="BE326" s="8"/>
      <c r="BF326" s="17"/>
      <c r="BG326" s="20">
        <f ca="1">Table1[[#This Row],[mortage left]]/Table1[[#This Row],[value of house]]</f>
        <v>7.4019178851280398E-2</v>
      </c>
      <c r="BH326">
        <f t="shared" ca="1" si="114"/>
        <v>1</v>
      </c>
      <c r="BI326" s="8"/>
      <c r="BJ326" s="17"/>
      <c r="BL326" s="7">
        <f ca="1">IF(Table1[Area]="Alberta",Table1[income],0)</f>
        <v>0</v>
      </c>
      <c r="BM326">
        <f ca="1">IF(Table1[Area]="Quebec",Table1[income],0)</f>
        <v>0</v>
      </c>
      <c r="BN326">
        <f ca="1">IF(Table1[[#This Row],[Area]]="BC",Table1[[#This Row],[income]],0)</f>
        <v>0</v>
      </c>
      <c r="BO326">
        <f ca="1">IF(Table1[[#This Row],[Area]]="Northwest Ter",Table1[[#This Row],[income]],0)</f>
        <v>0</v>
      </c>
      <c r="BP326">
        <f ca="1">IF(Table1[[#This Row],[Area]]="Newfounland",Table1[[#This Row],[income]],0)</f>
        <v>0</v>
      </c>
      <c r="BQ326">
        <f ca="1">IF(Table1[[#This Row],[Area]]="Manitoba",Table1[[#This Row],[income]],0)</f>
        <v>58249</v>
      </c>
      <c r="BR326">
        <f ca="1">IF(Table1[[#This Row],[Area]]="New bruncwick",Table1[[#This Row],[income]],0)</f>
        <v>0</v>
      </c>
      <c r="BS326">
        <f ca="1">IF(Table1[[#This Row],[Area]]="Nunavut",Table1[[#This Row],[income]],0)</f>
        <v>0</v>
      </c>
      <c r="BT326">
        <f ca="1">IF(Table1[[#This Row],[Area]]="Ontario",Table1[[#This Row],[income]],0)</f>
        <v>0</v>
      </c>
      <c r="BU326">
        <f ca="1">IF(Table1[[#This Row],[Area]]="yukon",Table1[[#This Row],[income]],0)</f>
        <v>0</v>
      </c>
      <c r="BV326">
        <f ca="1">IF(Table1[[#This Row],[Area]]="Prince edward Island",Table1[[#This Row],[income]],0)</f>
        <v>0</v>
      </c>
      <c r="BW326">
        <f ca="1">IF(Table1[[#This Row],[Area]]="Saskatchewan",Table1[[#This Row],[income]],0)</f>
        <v>0</v>
      </c>
      <c r="BX326" s="8">
        <f ca="1">IF(Table1[[#This Row],[Area]]="Nova scotia",Table1[[#This Row],[income]],0)</f>
        <v>0</v>
      </c>
      <c r="BZ326" s="7">
        <f ca="1">IF(Table1[field of work]="health",Table1[income],0)</f>
        <v>58249</v>
      </c>
      <c r="CA326">
        <f ca="1">IF(Table1[field of work]="agriculture",Table1[income],0)</f>
        <v>0</v>
      </c>
      <c r="CB326">
        <f ca="1">IF(Table1[[#This Row],[field of work]]="teaching",Table1[[#This Row],[income]],0)</f>
        <v>0</v>
      </c>
      <c r="CC326">
        <f ca="1">IF(Table1[[#This Row],[field of work]]="IT",Table1[[#This Row],[income]],0)</f>
        <v>0</v>
      </c>
      <c r="CD326">
        <f ca="1">IF(Table1[[#This Row],[field of work]]="construction",Table1[[#This Row],[income]],0)</f>
        <v>0</v>
      </c>
      <c r="CE326" s="8">
        <f ca="1">IF(Table1[[#This Row],[field of work]]="general work ",Table1[[#This Row],[income]],0)</f>
        <v>0</v>
      </c>
      <c r="CH326" s="7">
        <f t="shared" ca="1" si="115"/>
        <v>1</v>
      </c>
      <c r="CI326" s="8"/>
      <c r="CK326" s="7">
        <f ca="1">IF(Table1[[#This Row],[Net worth of person ($)]]&gt;$CM$3,Table1[[#This Row],[age]],0)</f>
        <v>32</v>
      </c>
      <c r="CL326" s="8"/>
    </row>
    <row r="327" spans="2:90" x14ac:dyDescent="0.3">
      <c r="B327">
        <f t="shared" ca="1" si="101"/>
        <v>2</v>
      </c>
      <c r="C327" t="str">
        <f t="shared" ca="1" si="102"/>
        <v>women</v>
      </c>
      <c r="D327">
        <f t="shared" ca="1" si="103"/>
        <v>38</v>
      </c>
      <c r="E327">
        <f t="shared" ca="1" si="104"/>
        <v>2</v>
      </c>
      <c r="F327" t="str">
        <f t="shared" ca="1" si="105"/>
        <v>construction</v>
      </c>
      <c r="G327">
        <f t="shared" ca="1" si="106"/>
        <v>4</v>
      </c>
      <c r="H327" t="str">
        <f t="shared" ca="1" si="107"/>
        <v>technical</v>
      </c>
      <c r="I327">
        <f t="shared" ca="1" si="108"/>
        <v>2</v>
      </c>
      <c r="J327">
        <f t="shared" ref="J327:J390" ca="1" si="123">RANDBETWEEN(1,2)</f>
        <v>1</v>
      </c>
      <c r="K327">
        <f t="shared" ca="1" si="109"/>
        <v>34115</v>
      </c>
      <c r="L327">
        <f t="shared" ca="1" si="110"/>
        <v>11</v>
      </c>
      <c r="M327" t="str">
        <f t="shared" ca="1" si="111"/>
        <v>Newfounland</v>
      </c>
      <c r="N327">
        <f t="shared" ca="1" si="116"/>
        <v>102345</v>
      </c>
      <c r="O327">
        <f t="shared" ca="1" si="112"/>
        <v>57602.499886913814</v>
      </c>
      <c r="P327">
        <f t="shared" ca="1" si="117"/>
        <v>23750.765901824987</v>
      </c>
      <c r="Q327">
        <f t="shared" ca="1" si="113"/>
        <v>12789</v>
      </c>
      <c r="R327">
        <f t="shared" ca="1" si="118"/>
        <v>53727.453267598175</v>
      </c>
      <c r="S327">
        <f t="shared" ca="1" si="119"/>
        <v>3911.8426831737756</v>
      </c>
      <c r="T327">
        <f t="shared" ca="1" si="120"/>
        <v>130007.60858499876</v>
      </c>
      <c r="U327">
        <f t="shared" ca="1" si="121"/>
        <v>124118.95315451198</v>
      </c>
      <c r="V327">
        <f t="shared" ca="1" si="122"/>
        <v>5888.655430486775</v>
      </c>
      <c r="X327" s="3">
        <f ca="1">IF(Table1[[#This Row],[gender]]="men",1,0)</f>
        <v>0</v>
      </c>
      <c r="Y327" s="3">
        <f ca="1">IF(Table1[[#This Row],[gender]]="women",1,0)</f>
        <v>1</v>
      </c>
      <c r="Z327" s="3"/>
      <c r="AA327" s="3"/>
      <c r="AB327" s="3"/>
      <c r="AC327" s="3"/>
      <c r="AD327" s="3"/>
      <c r="AE327" s="3"/>
      <c r="AF327" s="3"/>
      <c r="AG327" s="3"/>
      <c r="AH327" s="3"/>
      <c r="AJ327" s="17"/>
      <c r="AL327" s="7">
        <f ca="1">IF(Table1[[#This Row],[field of work]]="health",1,0)</f>
        <v>0</v>
      </c>
      <c r="AM327">
        <f ca="1">IF(Table1[[#This Row],[field of work]]="general work ",1,0)</f>
        <v>0</v>
      </c>
      <c r="AN327">
        <f ca="1">IF(Table1[[#This Row],[field of work]]="agriculture",1,0)</f>
        <v>0</v>
      </c>
      <c r="AO327">
        <f ca="1">IF(Table1[[#This Row],[field of work]]="teaching",1,0)</f>
        <v>0</v>
      </c>
      <c r="AP327">
        <f ca="1">IF(Table1[[#This Row],[field of work]]="IT",1,0)</f>
        <v>0</v>
      </c>
      <c r="AQ327" s="8">
        <f ca="1">IF(Table1[[#This Row],[field of work]]="construction",1,0)</f>
        <v>1</v>
      </c>
      <c r="AS327" s="7"/>
      <c r="AX327" s="8"/>
      <c r="AZ327" s="7"/>
      <c r="BA327" s="8"/>
      <c r="BB327" s="105">
        <f ca="1">Table1[[#This Row],[Cars Value ]]/Table1[[#This Row],[cars]]</f>
        <v>23750.765901824987</v>
      </c>
      <c r="BC327" s="8"/>
      <c r="BD327" s="7">
        <f ca="1">IF(Table1[Values of debts]&gt;$BE$6,1,0)</f>
        <v>1</v>
      </c>
      <c r="BE327" s="8"/>
      <c r="BF327" s="17"/>
      <c r="BG327" s="20">
        <f ca="1">Table1[[#This Row],[mortage left]]/Table1[[#This Row],[value of house]]</f>
        <v>0.56282671246190641</v>
      </c>
      <c r="BH327">
        <f t="shared" ca="1" si="114"/>
        <v>0</v>
      </c>
      <c r="BI327" s="8"/>
      <c r="BJ327" s="17"/>
      <c r="BL327" s="7">
        <f ca="1">IF(Table1[Area]="Alberta",Table1[income],0)</f>
        <v>0</v>
      </c>
      <c r="BM327">
        <f ca="1">IF(Table1[Area]="Quebec",Table1[income],0)</f>
        <v>0</v>
      </c>
      <c r="BN327">
        <f ca="1">IF(Table1[[#This Row],[Area]]="BC",Table1[[#This Row],[income]],0)</f>
        <v>0</v>
      </c>
      <c r="BO327">
        <f ca="1">IF(Table1[[#This Row],[Area]]="Northwest Ter",Table1[[#This Row],[income]],0)</f>
        <v>0</v>
      </c>
      <c r="BP327">
        <f ca="1">IF(Table1[[#This Row],[Area]]="Newfounland",Table1[[#This Row],[income]],0)</f>
        <v>34115</v>
      </c>
      <c r="BQ327">
        <f ca="1">IF(Table1[[#This Row],[Area]]="Manitoba",Table1[[#This Row],[income]],0)</f>
        <v>0</v>
      </c>
      <c r="BR327">
        <f ca="1">IF(Table1[[#This Row],[Area]]="New bruncwick",Table1[[#This Row],[income]],0)</f>
        <v>0</v>
      </c>
      <c r="BS327">
        <f ca="1">IF(Table1[[#This Row],[Area]]="Nunavut",Table1[[#This Row],[income]],0)</f>
        <v>0</v>
      </c>
      <c r="BT327">
        <f ca="1">IF(Table1[[#This Row],[Area]]="Ontario",Table1[[#This Row],[income]],0)</f>
        <v>0</v>
      </c>
      <c r="BU327">
        <f ca="1">IF(Table1[[#This Row],[Area]]="yukon",Table1[[#This Row],[income]],0)</f>
        <v>0</v>
      </c>
      <c r="BV327">
        <f ca="1">IF(Table1[[#This Row],[Area]]="Prince edward Island",Table1[[#This Row],[income]],0)</f>
        <v>0</v>
      </c>
      <c r="BW327">
        <f ca="1">IF(Table1[[#This Row],[Area]]="Saskatchewan",Table1[[#This Row],[income]],0)</f>
        <v>0</v>
      </c>
      <c r="BX327" s="8">
        <f ca="1">IF(Table1[[#This Row],[Area]]="Nova scotia",Table1[[#This Row],[income]],0)</f>
        <v>0</v>
      </c>
      <c r="BZ327" s="7">
        <f ca="1">IF(Table1[field of work]="health",Table1[income],0)</f>
        <v>0</v>
      </c>
      <c r="CA327">
        <f ca="1">IF(Table1[field of work]="agriculture",Table1[income],0)</f>
        <v>0</v>
      </c>
      <c r="CB327">
        <f ca="1">IF(Table1[[#This Row],[field of work]]="teaching",Table1[[#This Row],[income]],0)</f>
        <v>0</v>
      </c>
      <c r="CC327">
        <f ca="1">IF(Table1[[#This Row],[field of work]]="IT",Table1[[#This Row],[income]],0)</f>
        <v>0</v>
      </c>
      <c r="CD327">
        <f ca="1">IF(Table1[[#This Row],[field of work]]="construction",Table1[[#This Row],[income]],0)</f>
        <v>34115</v>
      </c>
      <c r="CE327" s="8">
        <f ca="1">IF(Table1[[#This Row],[field of work]]="general work ",Table1[[#This Row],[income]],0)</f>
        <v>0</v>
      </c>
      <c r="CH327" s="7">
        <f t="shared" ca="1" si="115"/>
        <v>1</v>
      </c>
      <c r="CI327" s="8"/>
      <c r="CK327" s="7">
        <f ca="1">IF(Table1[[#This Row],[Net worth of person ($)]]&gt;$CM$3,Table1[[#This Row],[age]],0)</f>
        <v>38</v>
      </c>
      <c r="CL327" s="8"/>
    </row>
    <row r="328" spans="2:90" x14ac:dyDescent="0.3">
      <c r="B328">
        <f t="shared" ref="B328:B391" ca="1" si="124">RANDBETWEEN(1,2)</f>
        <v>2</v>
      </c>
      <c r="C328" t="str">
        <f t="shared" ref="C328:C391" ca="1" si="125">IF(B328=1,"men","women")</f>
        <v>women</v>
      </c>
      <c r="D328">
        <f t="shared" ref="D328:D391" ca="1" si="126">RANDBETWEEN(25,45)</f>
        <v>27</v>
      </c>
      <c r="E328">
        <f t="shared" ref="E328:E391" ca="1" si="127">RANDBETWEEN(1,6)</f>
        <v>1</v>
      </c>
      <c r="F328" t="str">
        <f t="shared" ref="F328:F391" ca="1" si="128">VLOOKUP(E328,$Z$5:$AA$11,2)</f>
        <v>health</v>
      </c>
      <c r="G328">
        <f t="shared" ref="G328:G391" ca="1" si="129">RANDBETWEEN(1,6)</f>
        <v>4</v>
      </c>
      <c r="H328" t="str">
        <f t="shared" ref="H328:H391" ca="1" si="130">VLOOKUP(G328,$AB$5:$AC$10,2)</f>
        <v>technical</v>
      </c>
      <c r="I328">
        <f t="shared" ref="I328:I391" ca="1" si="131">RANDBETWEEN(0,4)</f>
        <v>1</v>
      </c>
      <c r="J328">
        <f t="shared" ca="1" si="123"/>
        <v>1</v>
      </c>
      <c r="K328">
        <f t="shared" ref="K328:K391" ca="1" si="132">RANDBETWEEN(25000,90000)</f>
        <v>88217</v>
      </c>
      <c r="L328">
        <f t="shared" ref="L328:L391" ca="1" si="133">RANDBETWEEN(1,14)</f>
        <v>12</v>
      </c>
      <c r="M328" t="str">
        <f t="shared" ref="M328:M391" ca="1" si="134">VLOOKUP(L328,$AD$6:$AF$18,2)</f>
        <v>New bruncwick</v>
      </c>
      <c r="N328">
        <f t="shared" ca="1" si="116"/>
        <v>352868</v>
      </c>
      <c r="O328">
        <f t="shared" ref="O328:O391" ca="1" si="135">RAND()*N328</f>
        <v>295710.19866578426</v>
      </c>
      <c r="P328">
        <f t="shared" ca="1" si="117"/>
        <v>24585.501643647389</v>
      </c>
      <c r="Q328">
        <f t="shared" ref="Q328:Q391" ca="1" si="136">RANDBETWEEN(0,P328)</f>
        <v>22174</v>
      </c>
      <c r="R328">
        <f t="shared" ca="1" si="118"/>
        <v>152668.7313342987</v>
      </c>
      <c r="S328">
        <f t="shared" ca="1" si="119"/>
        <v>80354.191043827494</v>
      </c>
      <c r="T328">
        <f t="shared" ca="1" si="120"/>
        <v>457807.69268747489</v>
      </c>
      <c r="U328">
        <f t="shared" ca="1" si="121"/>
        <v>470552.93000008294</v>
      </c>
      <c r="V328">
        <f t="shared" ca="1" si="122"/>
        <v>-12745.237312608049</v>
      </c>
      <c r="X328" s="3">
        <f ca="1">IF(Table1[[#This Row],[gender]]="men",1,0)</f>
        <v>0</v>
      </c>
      <c r="Y328" s="3">
        <f ca="1">IF(Table1[[#This Row],[gender]]="women",1,0)</f>
        <v>1</v>
      </c>
      <c r="Z328" s="3"/>
      <c r="AA328" s="3"/>
      <c r="AB328" s="3"/>
      <c r="AC328" s="3"/>
      <c r="AD328" s="3"/>
      <c r="AE328" s="3"/>
      <c r="AF328" s="3"/>
      <c r="AG328" s="3"/>
      <c r="AH328" s="3"/>
      <c r="AJ328" s="17"/>
      <c r="AL328" s="7">
        <f ca="1">IF(Table1[[#This Row],[field of work]]="health",1,0)</f>
        <v>1</v>
      </c>
      <c r="AM328">
        <f ca="1">IF(Table1[[#This Row],[field of work]]="general work ",1,0)</f>
        <v>0</v>
      </c>
      <c r="AN328">
        <f ca="1">IF(Table1[[#This Row],[field of work]]="agriculture",1,0)</f>
        <v>0</v>
      </c>
      <c r="AO328">
        <f ca="1">IF(Table1[[#This Row],[field of work]]="teaching",1,0)</f>
        <v>0</v>
      </c>
      <c r="AP328">
        <f ca="1">IF(Table1[[#This Row],[field of work]]="IT",1,0)</f>
        <v>0</v>
      </c>
      <c r="AQ328" s="8">
        <f ca="1">IF(Table1[[#This Row],[field of work]]="construction",1,0)</f>
        <v>0</v>
      </c>
      <c r="AS328" s="7"/>
      <c r="AX328" s="8"/>
      <c r="AZ328" s="7"/>
      <c r="BA328" s="8"/>
      <c r="BB328" s="105">
        <f ca="1">Table1[[#This Row],[Cars Value ]]/Table1[[#This Row],[cars]]</f>
        <v>24585.501643647389</v>
      </c>
      <c r="BC328" s="8"/>
      <c r="BD328" s="7">
        <f ca="1">IF(Table1[Values of debts]&gt;$BE$6,1,0)</f>
        <v>1</v>
      </c>
      <c r="BE328" s="8"/>
      <c r="BF328" s="17"/>
      <c r="BG328" s="20">
        <f ca="1">Table1[[#This Row],[mortage left]]/Table1[[#This Row],[value of house]]</f>
        <v>0.83801931222378978</v>
      </c>
      <c r="BH328">
        <f t="shared" ref="BH328:BH391" ca="1" si="137">IF(BG328&lt;$BI$6,1,0)</f>
        <v>0</v>
      </c>
      <c r="BI328" s="8"/>
      <c r="BJ328" s="17"/>
      <c r="BL328" s="7">
        <f ca="1">IF(Table1[Area]="Alberta",Table1[income],0)</f>
        <v>0</v>
      </c>
      <c r="BM328">
        <f ca="1">IF(Table1[Area]="Quebec",Table1[income],0)</f>
        <v>0</v>
      </c>
      <c r="BN328">
        <f ca="1">IF(Table1[[#This Row],[Area]]="BC",Table1[[#This Row],[income]],0)</f>
        <v>0</v>
      </c>
      <c r="BO328">
        <f ca="1">IF(Table1[[#This Row],[Area]]="Northwest Ter",Table1[[#This Row],[income]],0)</f>
        <v>0</v>
      </c>
      <c r="BP328">
        <f ca="1">IF(Table1[[#This Row],[Area]]="Newfounland",Table1[[#This Row],[income]],0)</f>
        <v>0</v>
      </c>
      <c r="BQ328">
        <f ca="1">IF(Table1[[#This Row],[Area]]="Manitoba",Table1[[#This Row],[income]],0)</f>
        <v>0</v>
      </c>
      <c r="BR328">
        <f ca="1">IF(Table1[[#This Row],[Area]]="New bruncwick",Table1[[#This Row],[income]],0)</f>
        <v>88217</v>
      </c>
      <c r="BS328">
        <f ca="1">IF(Table1[[#This Row],[Area]]="Nunavut",Table1[[#This Row],[income]],0)</f>
        <v>0</v>
      </c>
      <c r="BT328">
        <f ca="1">IF(Table1[[#This Row],[Area]]="Ontario",Table1[[#This Row],[income]],0)</f>
        <v>0</v>
      </c>
      <c r="BU328">
        <f ca="1">IF(Table1[[#This Row],[Area]]="yukon",Table1[[#This Row],[income]],0)</f>
        <v>0</v>
      </c>
      <c r="BV328">
        <f ca="1">IF(Table1[[#This Row],[Area]]="Prince edward Island",Table1[[#This Row],[income]],0)</f>
        <v>0</v>
      </c>
      <c r="BW328">
        <f ca="1">IF(Table1[[#This Row],[Area]]="Saskatchewan",Table1[[#This Row],[income]],0)</f>
        <v>0</v>
      </c>
      <c r="BX328" s="8">
        <f ca="1">IF(Table1[[#This Row],[Area]]="Nova scotia",Table1[[#This Row],[income]],0)</f>
        <v>0</v>
      </c>
      <c r="BZ328" s="7">
        <f ca="1">IF(Table1[field of work]="health",Table1[income],0)</f>
        <v>88217</v>
      </c>
      <c r="CA328">
        <f ca="1">IF(Table1[field of work]="agriculture",Table1[income],0)</f>
        <v>0</v>
      </c>
      <c r="CB328">
        <f ca="1">IF(Table1[[#This Row],[field of work]]="teaching",Table1[[#This Row],[income]],0)</f>
        <v>0</v>
      </c>
      <c r="CC328">
        <f ca="1">IF(Table1[[#This Row],[field of work]]="IT",Table1[[#This Row],[income]],0)</f>
        <v>0</v>
      </c>
      <c r="CD328">
        <f ca="1">IF(Table1[[#This Row],[field of work]]="construction",Table1[[#This Row],[income]],0)</f>
        <v>0</v>
      </c>
      <c r="CE328" s="8">
        <f ca="1">IF(Table1[[#This Row],[field of work]]="general work ",Table1[[#This Row],[income]],0)</f>
        <v>0</v>
      </c>
      <c r="CH328" s="7">
        <f t="shared" ref="CH328:CH391" ca="1" si="138">IF(U328&gt;K328,1,0)</f>
        <v>1</v>
      </c>
      <c r="CI328" s="8"/>
      <c r="CK328" s="7">
        <f ca="1">IF(Table1[[#This Row],[Net worth of person ($)]]&gt;$CM$3,Table1[[#This Row],[age]],0)</f>
        <v>0</v>
      </c>
      <c r="CL328" s="8"/>
    </row>
    <row r="329" spans="2:90" x14ac:dyDescent="0.3">
      <c r="B329">
        <f t="shared" ca="1" si="124"/>
        <v>1</v>
      </c>
      <c r="C329" t="str">
        <f t="shared" ca="1" si="125"/>
        <v>men</v>
      </c>
      <c r="D329">
        <f t="shared" ca="1" si="126"/>
        <v>44</v>
      </c>
      <c r="E329">
        <f t="shared" ca="1" si="127"/>
        <v>5</v>
      </c>
      <c r="F329" t="str">
        <f t="shared" ca="1" si="128"/>
        <v xml:space="preserve">general work </v>
      </c>
      <c r="G329">
        <f t="shared" ca="1" si="129"/>
        <v>6</v>
      </c>
      <c r="H329" t="str">
        <f t="shared" ca="1" si="130"/>
        <v>Other</v>
      </c>
      <c r="I329">
        <f t="shared" ca="1" si="131"/>
        <v>3</v>
      </c>
      <c r="J329">
        <f t="shared" ca="1" si="123"/>
        <v>2</v>
      </c>
      <c r="K329">
        <f t="shared" ca="1" si="132"/>
        <v>80373</v>
      </c>
      <c r="L329">
        <f t="shared" ca="1" si="133"/>
        <v>13</v>
      </c>
      <c r="M329" t="str">
        <f t="shared" ca="1" si="134"/>
        <v>Nova scotia</v>
      </c>
      <c r="N329">
        <f t="shared" ca="1" si="116"/>
        <v>241119</v>
      </c>
      <c r="O329">
        <f t="shared" ca="1" si="135"/>
        <v>84975.401206161201</v>
      </c>
      <c r="P329">
        <f t="shared" ca="1" si="117"/>
        <v>63176.569848191808</v>
      </c>
      <c r="Q329">
        <f t="shared" ca="1" si="136"/>
        <v>59825</v>
      </c>
      <c r="R329">
        <f t="shared" ca="1" si="118"/>
        <v>149915.52931929164</v>
      </c>
      <c r="S329">
        <f t="shared" ca="1" si="119"/>
        <v>44474.615369211679</v>
      </c>
      <c r="T329">
        <f t="shared" ca="1" si="120"/>
        <v>348770.18521740346</v>
      </c>
      <c r="U329">
        <f t="shared" ca="1" si="121"/>
        <v>294715.93052545283</v>
      </c>
      <c r="V329">
        <f t="shared" ca="1" si="122"/>
        <v>54054.254691950628</v>
      </c>
      <c r="X329" s="3">
        <f ca="1">IF(Table1[[#This Row],[gender]]="men",1,0)</f>
        <v>1</v>
      </c>
      <c r="Y329" s="3">
        <f ca="1">IF(Table1[[#This Row],[gender]]="women",1,0)</f>
        <v>0</v>
      </c>
      <c r="Z329" s="3"/>
      <c r="AA329" s="3"/>
      <c r="AB329" s="3"/>
      <c r="AC329" s="3"/>
      <c r="AD329" s="3"/>
      <c r="AE329" s="3"/>
      <c r="AF329" s="3"/>
      <c r="AG329" s="3"/>
      <c r="AH329" s="3"/>
      <c r="AJ329" s="17"/>
      <c r="AL329" s="7">
        <f ca="1">IF(Table1[[#This Row],[field of work]]="health",1,0)</f>
        <v>0</v>
      </c>
      <c r="AM329">
        <f ca="1">IF(Table1[[#This Row],[field of work]]="general work ",1,0)</f>
        <v>1</v>
      </c>
      <c r="AN329">
        <f ca="1">IF(Table1[[#This Row],[field of work]]="agriculture",1,0)</f>
        <v>0</v>
      </c>
      <c r="AO329">
        <f ca="1">IF(Table1[[#This Row],[field of work]]="teaching",1,0)</f>
        <v>0</v>
      </c>
      <c r="AP329">
        <f ca="1">IF(Table1[[#This Row],[field of work]]="IT",1,0)</f>
        <v>0</v>
      </c>
      <c r="AQ329" s="8">
        <f ca="1">IF(Table1[[#This Row],[field of work]]="construction",1,0)</f>
        <v>0</v>
      </c>
      <c r="AS329" s="7"/>
      <c r="AX329" s="8"/>
      <c r="AZ329" s="7"/>
      <c r="BA329" s="8"/>
      <c r="BB329" s="105">
        <f ca="1">Table1[[#This Row],[Cars Value ]]/Table1[[#This Row],[cars]]</f>
        <v>31588.284924095904</v>
      </c>
      <c r="BC329" s="8"/>
      <c r="BD329" s="7">
        <f ca="1">IF(Table1[Values of debts]&gt;$BE$6,1,0)</f>
        <v>1</v>
      </c>
      <c r="BE329" s="8"/>
      <c r="BF329" s="17"/>
      <c r="BG329" s="20">
        <f ca="1">Table1[[#This Row],[mortage left]]/Table1[[#This Row],[value of house]]</f>
        <v>0.35242100873909232</v>
      </c>
      <c r="BH329">
        <f t="shared" ca="1" si="137"/>
        <v>1</v>
      </c>
      <c r="BI329" s="8"/>
      <c r="BJ329" s="17"/>
      <c r="BL329" s="7">
        <f ca="1">IF(Table1[Area]="Alberta",Table1[income],0)</f>
        <v>0</v>
      </c>
      <c r="BM329">
        <f ca="1">IF(Table1[Area]="Quebec",Table1[income],0)</f>
        <v>0</v>
      </c>
      <c r="BN329">
        <f ca="1">IF(Table1[[#This Row],[Area]]="BC",Table1[[#This Row],[income]],0)</f>
        <v>0</v>
      </c>
      <c r="BO329">
        <f ca="1">IF(Table1[[#This Row],[Area]]="Northwest Ter",Table1[[#This Row],[income]],0)</f>
        <v>0</v>
      </c>
      <c r="BP329">
        <f ca="1">IF(Table1[[#This Row],[Area]]="Newfounland",Table1[[#This Row],[income]],0)</f>
        <v>0</v>
      </c>
      <c r="BQ329">
        <f ca="1">IF(Table1[[#This Row],[Area]]="Manitoba",Table1[[#This Row],[income]],0)</f>
        <v>0</v>
      </c>
      <c r="BR329">
        <f ca="1">IF(Table1[[#This Row],[Area]]="New bruncwick",Table1[[#This Row],[income]],0)</f>
        <v>0</v>
      </c>
      <c r="BS329">
        <f ca="1">IF(Table1[[#This Row],[Area]]="Nunavut",Table1[[#This Row],[income]],0)</f>
        <v>0</v>
      </c>
      <c r="BT329">
        <f ca="1">IF(Table1[[#This Row],[Area]]="Ontario",Table1[[#This Row],[income]],0)</f>
        <v>0</v>
      </c>
      <c r="BU329">
        <f ca="1">IF(Table1[[#This Row],[Area]]="yukon",Table1[[#This Row],[income]],0)</f>
        <v>0</v>
      </c>
      <c r="BV329">
        <f ca="1">IF(Table1[[#This Row],[Area]]="Prince edward Island",Table1[[#This Row],[income]],0)</f>
        <v>0</v>
      </c>
      <c r="BW329">
        <f ca="1">IF(Table1[[#This Row],[Area]]="Saskatchewan",Table1[[#This Row],[income]],0)</f>
        <v>0</v>
      </c>
      <c r="BX329" s="8">
        <f ca="1">IF(Table1[[#This Row],[Area]]="Nova scotia",Table1[[#This Row],[income]],0)</f>
        <v>80373</v>
      </c>
      <c r="BZ329" s="7">
        <f ca="1">IF(Table1[field of work]="health",Table1[income],0)</f>
        <v>0</v>
      </c>
      <c r="CA329">
        <f ca="1">IF(Table1[field of work]="agriculture",Table1[income],0)</f>
        <v>0</v>
      </c>
      <c r="CB329">
        <f ca="1">IF(Table1[[#This Row],[field of work]]="teaching",Table1[[#This Row],[income]],0)</f>
        <v>0</v>
      </c>
      <c r="CC329">
        <f ca="1">IF(Table1[[#This Row],[field of work]]="IT",Table1[[#This Row],[income]],0)</f>
        <v>0</v>
      </c>
      <c r="CD329">
        <f ca="1">IF(Table1[[#This Row],[field of work]]="construction",Table1[[#This Row],[income]],0)</f>
        <v>0</v>
      </c>
      <c r="CE329" s="8">
        <f ca="1">IF(Table1[[#This Row],[field of work]]="general work ",Table1[[#This Row],[income]],0)</f>
        <v>80373</v>
      </c>
      <c r="CH329" s="7">
        <f t="shared" ca="1" si="138"/>
        <v>1</v>
      </c>
      <c r="CI329" s="8"/>
      <c r="CK329" s="7">
        <f ca="1">IF(Table1[[#This Row],[Net worth of person ($)]]&gt;$CM$3,Table1[[#This Row],[age]],0)</f>
        <v>44</v>
      </c>
      <c r="CL329" s="8"/>
    </row>
    <row r="330" spans="2:90" x14ac:dyDescent="0.3">
      <c r="B330">
        <f t="shared" ca="1" si="124"/>
        <v>2</v>
      </c>
      <c r="C330" t="str">
        <f t="shared" ca="1" si="125"/>
        <v>women</v>
      </c>
      <c r="D330">
        <f t="shared" ca="1" si="126"/>
        <v>26</v>
      </c>
      <c r="E330">
        <f t="shared" ca="1" si="127"/>
        <v>5</v>
      </c>
      <c r="F330" t="str">
        <f t="shared" ca="1" si="128"/>
        <v xml:space="preserve">general work </v>
      </c>
      <c r="G330">
        <f t="shared" ca="1" si="129"/>
        <v>5</v>
      </c>
      <c r="H330" t="str">
        <f t="shared" ca="1" si="130"/>
        <v>Other</v>
      </c>
      <c r="I330">
        <f t="shared" ca="1" si="131"/>
        <v>0</v>
      </c>
      <c r="J330">
        <f t="shared" ca="1" si="123"/>
        <v>2</v>
      </c>
      <c r="K330">
        <f t="shared" ca="1" si="132"/>
        <v>29695</v>
      </c>
      <c r="L330">
        <f t="shared" ca="1" si="133"/>
        <v>7</v>
      </c>
      <c r="M330" t="str">
        <f t="shared" ca="1" si="134"/>
        <v>Manitoba</v>
      </c>
      <c r="N330">
        <f t="shared" ca="1" si="116"/>
        <v>148475</v>
      </c>
      <c r="O330">
        <f t="shared" ca="1" si="135"/>
        <v>33420.224248312617</v>
      </c>
      <c r="P330">
        <f t="shared" ca="1" si="117"/>
        <v>22135.896749568419</v>
      </c>
      <c r="Q330">
        <f t="shared" ca="1" si="136"/>
        <v>14944</v>
      </c>
      <c r="R330">
        <f t="shared" ca="1" si="118"/>
        <v>16057.882300720812</v>
      </c>
      <c r="S330">
        <f t="shared" ca="1" si="119"/>
        <v>20233.653255038669</v>
      </c>
      <c r="T330">
        <f t="shared" ca="1" si="120"/>
        <v>190844.55000460707</v>
      </c>
      <c r="U330">
        <f t="shared" ca="1" si="121"/>
        <v>64422.106549033429</v>
      </c>
      <c r="V330">
        <f t="shared" ca="1" si="122"/>
        <v>126422.44345557364</v>
      </c>
      <c r="X330" s="3">
        <f ca="1">IF(Table1[[#This Row],[gender]]="men",1,0)</f>
        <v>0</v>
      </c>
      <c r="Y330" s="3">
        <f ca="1">IF(Table1[[#This Row],[gender]]="women",1,0)</f>
        <v>1</v>
      </c>
      <c r="Z330" s="3"/>
      <c r="AA330" s="3"/>
      <c r="AB330" s="3"/>
      <c r="AC330" s="3"/>
      <c r="AD330" s="3"/>
      <c r="AE330" s="3"/>
      <c r="AF330" s="3"/>
      <c r="AG330" s="3"/>
      <c r="AH330" s="3"/>
      <c r="AJ330" s="17"/>
      <c r="AL330" s="7">
        <f ca="1">IF(Table1[[#This Row],[field of work]]="health",1,0)</f>
        <v>0</v>
      </c>
      <c r="AM330">
        <f ca="1">IF(Table1[[#This Row],[field of work]]="general work ",1,0)</f>
        <v>1</v>
      </c>
      <c r="AN330">
        <f ca="1">IF(Table1[[#This Row],[field of work]]="agriculture",1,0)</f>
        <v>0</v>
      </c>
      <c r="AO330">
        <f ca="1">IF(Table1[[#This Row],[field of work]]="teaching",1,0)</f>
        <v>0</v>
      </c>
      <c r="AP330">
        <f ca="1">IF(Table1[[#This Row],[field of work]]="IT",1,0)</f>
        <v>0</v>
      </c>
      <c r="AQ330" s="8">
        <f ca="1">IF(Table1[[#This Row],[field of work]]="construction",1,0)</f>
        <v>0</v>
      </c>
      <c r="AS330" s="7"/>
      <c r="AX330" s="8"/>
      <c r="AZ330" s="7"/>
      <c r="BA330" s="8"/>
      <c r="BB330" s="105">
        <f ca="1">Table1[[#This Row],[Cars Value ]]/Table1[[#This Row],[cars]]</f>
        <v>11067.94837478421</v>
      </c>
      <c r="BC330" s="8"/>
      <c r="BD330" s="7">
        <f ca="1">IF(Table1[Values of debts]&gt;$BE$6,1,0)</f>
        <v>0</v>
      </c>
      <c r="BE330" s="8"/>
      <c r="BF330" s="17"/>
      <c r="BG330" s="20">
        <f ca="1">Table1[[#This Row],[mortage left]]/Table1[[#This Row],[value of house]]</f>
        <v>0.2250899090642372</v>
      </c>
      <c r="BH330">
        <f t="shared" ca="1" si="137"/>
        <v>1</v>
      </c>
      <c r="BI330" s="8"/>
      <c r="BJ330" s="17"/>
      <c r="BL330" s="7">
        <f ca="1">IF(Table1[Area]="Alberta",Table1[income],0)</f>
        <v>0</v>
      </c>
      <c r="BM330">
        <f ca="1">IF(Table1[Area]="Quebec",Table1[income],0)</f>
        <v>0</v>
      </c>
      <c r="BN330">
        <f ca="1">IF(Table1[[#This Row],[Area]]="BC",Table1[[#This Row],[income]],0)</f>
        <v>0</v>
      </c>
      <c r="BO330">
        <f ca="1">IF(Table1[[#This Row],[Area]]="Northwest Ter",Table1[[#This Row],[income]],0)</f>
        <v>0</v>
      </c>
      <c r="BP330">
        <f ca="1">IF(Table1[[#This Row],[Area]]="Newfounland",Table1[[#This Row],[income]],0)</f>
        <v>0</v>
      </c>
      <c r="BQ330">
        <f ca="1">IF(Table1[[#This Row],[Area]]="Manitoba",Table1[[#This Row],[income]],0)</f>
        <v>29695</v>
      </c>
      <c r="BR330">
        <f ca="1">IF(Table1[[#This Row],[Area]]="New bruncwick",Table1[[#This Row],[income]],0)</f>
        <v>0</v>
      </c>
      <c r="BS330">
        <f ca="1">IF(Table1[[#This Row],[Area]]="Nunavut",Table1[[#This Row],[income]],0)</f>
        <v>0</v>
      </c>
      <c r="BT330">
        <f ca="1">IF(Table1[[#This Row],[Area]]="Ontario",Table1[[#This Row],[income]],0)</f>
        <v>0</v>
      </c>
      <c r="BU330">
        <f ca="1">IF(Table1[[#This Row],[Area]]="yukon",Table1[[#This Row],[income]],0)</f>
        <v>0</v>
      </c>
      <c r="BV330">
        <f ca="1">IF(Table1[[#This Row],[Area]]="Prince edward Island",Table1[[#This Row],[income]],0)</f>
        <v>0</v>
      </c>
      <c r="BW330">
        <f ca="1">IF(Table1[[#This Row],[Area]]="Saskatchewan",Table1[[#This Row],[income]],0)</f>
        <v>0</v>
      </c>
      <c r="BX330" s="8">
        <f ca="1">IF(Table1[[#This Row],[Area]]="Nova scotia",Table1[[#This Row],[income]],0)</f>
        <v>0</v>
      </c>
      <c r="BZ330" s="7">
        <f ca="1">IF(Table1[field of work]="health",Table1[income],0)</f>
        <v>0</v>
      </c>
      <c r="CA330">
        <f ca="1">IF(Table1[field of work]="agriculture",Table1[income],0)</f>
        <v>0</v>
      </c>
      <c r="CB330">
        <f ca="1">IF(Table1[[#This Row],[field of work]]="teaching",Table1[[#This Row],[income]],0)</f>
        <v>0</v>
      </c>
      <c r="CC330">
        <f ca="1">IF(Table1[[#This Row],[field of work]]="IT",Table1[[#This Row],[income]],0)</f>
        <v>0</v>
      </c>
      <c r="CD330">
        <f ca="1">IF(Table1[[#This Row],[field of work]]="construction",Table1[[#This Row],[income]],0)</f>
        <v>0</v>
      </c>
      <c r="CE330" s="8">
        <f ca="1">IF(Table1[[#This Row],[field of work]]="general work ",Table1[[#This Row],[income]],0)</f>
        <v>29695</v>
      </c>
      <c r="CH330" s="7">
        <f t="shared" ca="1" si="138"/>
        <v>1</v>
      </c>
      <c r="CI330" s="8"/>
      <c r="CK330" s="7">
        <f ca="1">IF(Table1[[#This Row],[Net worth of person ($)]]&gt;$CM$3,Table1[[#This Row],[age]],0)</f>
        <v>26</v>
      </c>
      <c r="CL330" s="8"/>
    </row>
    <row r="331" spans="2:90" x14ac:dyDescent="0.3">
      <c r="B331">
        <f t="shared" ca="1" si="124"/>
        <v>1</v>
      </c>
      <c r="C331" t="str">
        <f t="shared" ca="1" si="125"/>
        <v>men</v>
      </c>
      <c r="D331">
        <f t="shared" ca="1" si="126"/>
        <v>29</v>
      </c>
      <c r="E331">
        <f t="shared" ca="1" si="127"/>
        <v>5</v>
      </c>
      <c r="F331" t="str">
        <f t="shared" ca="1" si="128"/>
        <v xml:space="preserve">general work </v>
      </c>
      <c r="G331">
        <f t="shared" ca="1" si="129"/>
        <v>5</v>
      </c>
      <c r="H331" t="str">
        <f t="shared" ca="1" si="130"/>
        <v>Other</v>
      </c>
      <c r="I331">
        <f t="shared" ca="1" si="131"/>
        <v>2</v>
      </c>
      <c r="J331">
        <f t="shared" ca="1" si="123"/>
        <v>2</v>
      </c>
      <c r="K331">
        <f t="shared" ca="1" si="132"/>
        <v>61635</v>
      </c>
      <c r="L331">
        <f t="shared" ca="1" si="133"/>
        <v>14</v>
      </c>
      <c r="M331" t="str">
        <f t="shared" ca="1" si="134"/>
        <v>Prince edward island</v>
      </c>
      <c r="N331">
        <f t="shared" ca="1" si="116"/>
        <v>184905</v>
      </c>
      <c r="O331">
        <f t="shared" ca="1" si="135"/>
        <v>159747.34060899261</v>
      </c>
      <c r="P331">
        <f t="shared" ca="1" si="117"/>
        <v>86569.686870968173</v>
      </c>
      <c r="Q331">
        <f t="shared" ca="1" si="136"/>
        <v>61087</v>
      </c>
      <c r="R331">
        <f t="shared" ca="1" si="118"/>
        <v>99907.234443095673</v>
      </c>
      <c r="S331">
        <f t="shared" ca="1" si="119"/>
        <v>31747.080793333876</v>
      </c>
      <c r="T331">
        <f t="shared" ca="1" si="120"/>
        <v>303221.76766430208</v>
      </c>
      <c r="U331">
        <f t="shared" ca="1" si="121"/>
        <v>320741.5750520883</v>
      </c>
      <c r="V331">
        <f t="shared" ca="1" si="122"/>
        <v>-17519.807387786219</v>
      </c>
      <c r="X331" s="3">
        <f ca="1">IF(Table1[[#This Row],[gender]]="men",1,0)</f>
        <v>1</v>
      </c>
      <c r="Y331" s="3">
        <f ca="1">IF(Table1[[#This Row],[gender]]="women",1,0)</f>
        <v>0</v>
      </c>
      <c r="Z331" s="3"/>
      <c r="AA331" s="3"/>
      <c r="AB331" s="3"/>
      <c r="AC331" s="3"/>
      <c r="AD331" s="3"/>
      <c r="AE331" s="3"/>
      <c r="AF331" s="3"/>
      <c r="AG331" s="3"/>
      <c r="AH331" s="3"/>
      <c r="AJ331" s="17"/>
      <c r="AL331" s="7">
        <f ca="1">IF(Table1[[#This Row],[field of work]]="health",1,0)</f>
        <v>0</v>
      </c>
      <c r="AM331">
        <f ca="1">IF(Table1[[#This Row],[field of work]]="general work ",1,0)</f>
        <v>1</v>
      </c>
      <c r="AN331">
        <f ca="1">IF(Table1[[#This Row],[field of work]]="agriculture",1,0)</f>
        <v>0</v>
      </c>
      <c r="AO331">
        <f ca="1">IF(Table1[[#This Row],[field of work]]="teaching",1,0)</f>
        <v>0</v>
      </c>
      <c r="AP331">
        <f ca="1">IF(Table1[[#This Row],[field of work]]="IT",1,0)</f>
        <v>0</v>
      </c>
      <c r="AQ331" s="8">
        <f ca="1">IF(Table1[[#This Row],[field of work]]="construction",1,0)</f>
        <v>0</v>
      </c>
      <c r="AS331" s="7"/>
      <c r="AX331" s="8"/>
      <c r="AZ331" s="7"/>
      <c r="BA331" s="8"/>
      <c r="BB331" s="105">
        <f ca="1">Table1[[#This Row],[Cars Value ]]/Table1[[#This Row],[cars]]</f>
        <v>43284.843435484087</v>
      </c>
      <c r="BC331" s="8"/>
      <c r="BD331" s="7">
        <f ca="1">IF(Table1[Values of debts]&gt;$BE$6,1,0)</f>
        <v>1</v>
      </c>
      <c r="BE331" s="8"/>
      <c r="BF331" s="17"/>
      <c r="BG331" s="20">
        <f ca="1">Table1[[#This Row],[mortage left]]/Table1[[#This Row],[value of house]]</f>
        <v>0.86394278472184427</v>
      </c>
      <c r="BH331">
        <f t="shared" ca="1" si="137"/>
        <v>0</v>
      </c>
      <c r="BI331" s="8"/>
      <c r="BJ331" s="17"/>
      <c r="BL331" s="7">
        <f ca="1">IF(Table1[Area]="Alberta",Table1[income],0)</f>
        <v>0</v>
      </c>
      <c r="BM331">
        <f ca="1">IF(Table1[Area]="Quebec",Table1[income],0)</f>
        <v>0</v>
      </c>
      <c r="BN331">
        <f ca="1">IF(Table1[[#This Row],[Area]]="BC",Table1[[#This Row],[income]],0)</f>
        <v>0</v>
      </c>
      <c r="BO331">
        <f ca="1">IF(Table1[[#This Row],[Area]]="Northwest Ter",Table1[[#This Row],[income]],0)</f>
        <v>0</v>
      </c>
      <c r="BP331">
        <f ca="1">IF(Table1[[#This Row],[Area]]="Newfounland",Table1[[#This Row],[income]],0)</f>
        <v>0</v>
      </c>
      <c r="BQ331">
        <f ca="1">IF(Table1[[#This Row],[Area]]="Manitoba",Table1[[#This Row],[income]],0)</f>
        <v>0</v>
      </c>
      <c r="BR331">
        <f ca="1">IF(Table1[[#This Row],[Area]]="New bruncwick",Table1[[#This Row],[income]],0)</f>
        <v>0</v>
      </c>
      <c r="BS331">
        <f ca="1">IF(Table1[[#This Row],[Area]]="Nunavut",Table1[[#This Row],[income]],0)</f>
        <v>0</v>
      </c>
      <c r="BT331">
        <f ca="1">IF(Table1[[#This Row],[Area]]="Ontario",Table1[[#This Row],[income]],0)</f>
        <v>0</v>
      </c>
      <c r="BU331">
        <f ca="1">IF(Table1[[#This Row],[Area]]="yukon",Table1[[#This Row],[income]],0)</f>
        <v>0</v>
      </c>
      <c r="BV331">
        <f ca="1">IF(Table1[[#This Row],[Area]]="Prince edward Island",Table1[[#This Row],[income]],0)</f>
        <v>61635</v>
      </c>
      <c r="BW331">
        <f ca="1">IF(Table1[[#This Row],[Area]]="Saskatchewan",Table1[[#This Row],[income]],0)</f>
        <v>0</v>
      </c>
      <c r="BX331" s="8">
        <f ca="1">IF(Table1[[#This Row],[Area]]="Nova scotia",Table1[[#This Row],[income]],0)</f>
        <v>0</v>
      </c>
      <c r="BZ331" s="7">
        <f ca="1">IF(Table1[field of work]="health",Table1[income],0)</f>
        <v>0</v>
      </c>
      <c r="CA331">
        <f ca="1">IF(Table1[field of work]="agriculture",Table1[income],0)</f>
        <v>0</v>
      </c>
      <c r="CB331">
        <f ca="1">IF(Table1[[#This Row],[field of work]]="teaching",Table1[[#This Row],[income]],0)</f>
        <v>0</v>
      </c>
      <c r="CC331">
        <f ca="1">IF(Table1[[#This Row],[field of work]]="IT",Table1[[#This Row],[income]],0)</f>
        <v>0</v>
      </c>
      <c r="CD331">
        <f ca="1">IF(Table1[[#This Row],[field of work]]="construction",Table1[[#This Row],[income]],0)</f>
        <v>0</v>
      </c>
      <c r="CE331" s="8">
        <f ca="1">IF(Table1[[#This Row],[field of work]]="general work ",Table1[[#This Row],[income]],0)</f>
        <v>61635</v>
      </c>
      <c r="CH331" s="7">
        <f t="shared" ca="1" si="138"/>
        <v>1</v>
      </c>
      <c r="CI331" s="8"/>
      <c r="CK331" s="7">
        <f ca="1">IF(Table1[[#This Row],[Net worth of person ($)]]&gt;$CM$3,Table1[[#This Row],[age]],0)</f>
        <v>0</v>
      </c>
      <c r="CL331" s="8"/>
    </row>
    <row r="332" spans="2:90" x14ac:dyDescent="0.3">
      <c r="B332">
        <f t="shared" ca="1" si="124"/>
        <v>1</v>
      </c>
      <c r="C332" t="str">
        <f t="shared" ca="1" si="125"/>
        <v>men</v>
      </c>
      <c r="D332">
        <f t="shared" ca="1" si="126"/>
        <v>29</v>
      </c>
      <c r="E332">
        <f t="shared" ca="1" si="127"/>
        <v>5</v>
      </c>
      <c r="F332" t="str">
        <f t="shared" ca="1" si="128"/>
        <v xml:space="preserve">general work </v>
      </c>
      <c r="G332">
        <f t="shared" ca="1" si="129"/>
        <v>6</v>
      </c>
      <c r="H332" t="str">
        <f t="shared" ca="1" si="130"/>
        <v>Other</v>
      </c>
      <c r="I332">
        <f t="shared" ca="1" si="131"/>
        <v>3</v>
      </c>
      <c r="J332">
        <f t="shared" ca="1" si="123"/>
        <v>2</v>
      </c>
      <c r="K332">
        <f t="shared" ca="1" si="132"/>
        <v>47051</v>
      </c>
      <c r="L332">
        <f t="shared" ca="1" si="133"/>
        <v>10</v>
      </c>
      <c r="M332" t="str">
        <f t="shared" ca="1" si="134"/>
        <v>Quebec</v>
      </c>
      <c r="N332">
        <f t="shared" ca="1" si="116"/>
        <v>188204</v>
      </c>
      <c r="O332">
        <f t="shared" ca="1" si="135"/>
        <v>91722.910274435912</v>
      </c>
      <c r="P332">
        <f t="shared" ca="1" si="117"/>
        <v>35250.174649352739</v>
      </c>
      <c r="Q332">
        <f t="shared" ca="1" si="136"/>
        <v>20250</v>
      </c>
      <c r="R332">
        <f t="shared" ca="1" si="118"/>
        <v>66768.109706760384</v>
      </c>
      <c r="S332">
        <f t="shared" ca="1" si="119"/>
        <v>52572.014427081158</v>
      </c>
      <c r="T332">
        <f t="shared" ca="1" si="120"/>
        <v>276026.18907643389</v>
      </c>
      <c r="U332">
        <f t="shared" ca="1" si="121"/>
        <v>178741.0199811963</v>
      </c>
      <c r="V332">
        <f t="shared" ca="1" si="122"/>
        <v>97285.169095237594</v>
      </c>
      <c r="X332" s="3">
        <f ca="1">IF(Table1[[#This Row],[gender]]="men",1,0)</f>
        <v>1</v>
      </c>
      <c r="Y332" s="3">
        <f ca="1">IF(Table1[[#This Row],[gender]]="women",1,0)</f>
        <v>0</v>
      </c>
      <c r="Z332" s="3"/>
      <c r="AA332" s="3"/>
      <c r="AB332" s="3"/>
      <c r="AC332" s="3"/>
      <c r="AD332" s="3"/>
      <c r="AE332" s="3"/>
      <c r="AF332" s="3"/>
      <c r="AG332" s="3"/>
      <c r="AH332" s="3"/>
      <c r="AJ332" s="17"/>
      <c r="AL332" s="7">
        <f ca="1">IF(Table1[[#This Row],[field of work]]="health",1,0)</f>
        <v>0</v>
      </c>
      <c r="AM332">
        <f ca="1">IF(Table1[[#This Row],[field of work]]="general work ",1,0)</f>
        <v>1</v>
      </c>
      <c r="AN332">
        <f ca="1">IF(Table1[[#This Row],[field of work]]="agriculture",1,0)</f>
        <v>0</v>
      </c>
      <c r="AO332">
        <f ca="1">IF(Table1[[#This Row],[field of work]]="teaching",1,0)</f>
        <v>0</v>
      </c>
      <c r="AP332">
        <f ca="1">IF(Table1[[#This Row],[field of work]]="IT",1,0)</f>
        <v>0</v>
      </c>
      <c r="AQ332" s="8">
        <f ca="1">IF(Table1[[#This Row],[field of work]]="construction",1,0)</f>
        <v>0</v>
      </c>
      <c r="AS332" s="7"/>
      <c r="AX332" s="8"/>
      <c r="AZ332" s="7"/>
      <c r="BA332" s="8"/>
      <c r="BB332" s="105">
        <f ca="1">Table1[[#This Row],[Cars Value ]]/Table1[[#This Row],[cars]]</f>
        <v>17625.087324676369</v>
      </c>
      <c r="BC332" s="8"/>
      <c r="BD332" s="7">
        <f ca="1">IF(Table1[Values of debts]&gt;$BE$6,1,0)</f>
        <v>1</v>
      </c>
      <c r="BE332" s="8"/>
      <c r="BF332" s="17"/>
      <c r="BG332" s="20">
        <f ca="1">Table1[[#This Row],[mortage left]]/Table1[[#This Row],[value of house]]</f>
        <v>0.4873589842640747</v>
      </c>
      <c r="BH332">
        <f t="shared" ca="1" si="137"/>
        <v>1</v>
      </c>
      <c r="BI332" s="8"/>
      <c r="BJ332" s="17"/>
      <c r="BL332" s="7">
        <f ca="1">IF(Table1[Area]="Alberta",Table1[income],0)</f>
        <v>0</v>
      </c>
      <c r="BM332">
        <f ca="1">IF(Table1[Area]="Quebec",Table1[income],0)</f>
        <v>47051</v>
      </c>
      <c r="BN332">
        <f ca="1">IF(Table1[[#This Row],[Area]]="BC",Table1[[#This Row],[income]],0)</f>
        <v>0</v>
      </c>
      <c r="BO332">
        <f ca="1">IF(Table1[[#This Row],[Area]]="Northwest Ter",Table1[[#This Row],[income]],0)</f>
        <v>0</v>
      </c>
      <c r="BP332">
        <f ca="1">IF(Table1[[#This Row],[Area]]="Newfounland",Table1[[#This Row],[income]],0)</f>
        <v>0</v>
      </c>
      <c r="BQ332">
        <f ca="1">IF(Table1[[#This Row],[Area]]="Manitoba",Table1[[#This Row],[income]],0)</f>
        <v>0</v>
      </c>
      <c r="BR332">
        <f ca="1">IF(Table1[[#This Row],[Area]]="New bruncwick",Table1[[#This Row],[income]],0)</f>
        <v>0</v>
      </c>
      <c r="BS332">
        <f ca="1">IF(Table1[[#This Row],[Area]]="Nunavut",Table1[[#This Row],[income]],0)</f>
        <v>0</v>
      </c>
      <c r="BT332">
        <f ca="1">IF(Table1[[#This Row],[Area]]="Ontario",Table1[[#This Row],[income]],0)</f>
        <v>0</v>
      </c>
      <c r="BU332">
        <f ca="1">IF(Table1[[#This Row],[Area]]="yukon",Table1[[#This Row],[income]],0)</f>
        <v>0</v>
      </c>
      <c r="BV332">
        <f ca="1">IF(Table1[[#This Row],[Area]]="Prince edward Island",Table1[[#This Row],[income]],0)</f>
        <v>0</v>
      </c>
      <c r="BW332">
        <f ca="1">IF(Table1[[#This Row],[Area]]="Saskatchewan",Table1[[#This Row],[income]],0)</f>
        <v>0</v>
      </c>
      <c r="BX332" s="8">
        <f ca="1">IF(Table1[[#This Row],[Area]]="Nova scotia",Table1[[#This Row],[income]],0)</f>
        <v>0</v>
      </c>
      <c r="BZ332" s="7">
        <f ca="1">IF(Table1[field of work]="health",Table1[income],0)</f>
        <v>0</v>
      </c>
      <c r="CA332">
        <f ca="1">IF(Table1[field of work]="agriculture",Table1[income],0)</f>
        <v>0</v>
      </c>
      <c r="CB332">
        <f ca="1">IF(Table1[[#This Row],[field of work]]="teaching",Table1[[#This Row],[income]],0)</f>
        <v>0</v>
      </c>
      <c r="CC332">
        <f ca="1">IF(Table1[[#This Row],[field of work]]="IT",Table1[[#This Row],[income]],0)</f>
        <v>0</v>
      </c>
      <c r="CD332">
        <f ca="1">IF(Table1[[#This Row],[field of work]]="construction",Table1[[#This Row],[income]],0)</f>
        <v>0</v>
      </c>
      <c r="CE332" s="8">
        <f ca="1">IF(Table1[[#This Row],[field of work]]="general work ",Table1[[#This Row],[income]],0)</f>
        <v>47051</v>
      </c>
      <c r="CH332" s="7">
        <f t="shared" ca="1" si="138"/>
        <v>1</v>
      </c>
      <c r="CI332" s="8"/>
      <c r="CK332" s="7">
        <f ca="1">IF(Table1[[#This Row],[Net worth of person ($)]]&gt;$CM$3,Table1[[#This Row],[age]],0)</f>
        <v>29</v>
      </c>
      <c r="CL332" s="8"/>
    </row>
    <row r="333" spans="2:90" x14ac:dyDescent="0.3">
      <c r="B333">
        <f t="shared" ca="1" si="124"/>
        <v>1</v>
      </c>
      <c r="C333" t="str">
        <f t="shared" ca="1" si="125"/>
        <v>men</v>
      </c>
      <c r="D333">
        <f t="shared" ca="1" si="126"/>
        <v>29</v>
      </c>
      <c r="E333">
        <f t="shared" ca="1" si="127"/>
        <v>3</v>
      </c>
      <c r="F333" t="str">
        <f t="shared" ca="1" si="128"/>
        <v>teaching</v>
      </c>
      <c r="G333">
        <f t="shared" ca="1" si="129"/>
        <v>6</v>
      </c>
      <c r="H333" t="str">
        <f t="shared" ca="1" si="130"/>
        <v>Other</v>
      </c>
      <c r="I333">
        <f t="shared" ca="1" si="131"/>
        <v>3</v>
      </c>
      <c r="J333">
        <f t="shared" ca="1" si="123"/>
        <v>2</v>
      </c>
      <c r="K333">
        <f t="shared" ca="1" si="132"/>
        <v>82969</v>
      </c>
      <c r="L333">
        <f t="shared" ca="1" si="133"/>
        <v>9</v>
      </c>
      <c r="M333" t="str">
        <f t="shared" ca="1" si="134"/>
        <v>Ontario</v>
      </c>
      <c r="N333">
        <f t="shared" ca="1" si="116"/>
        <v>414845</v>
      </c>
      <c r="O333">
        <f t="shared" ca="1" si="135"/>
        <v>395643.19938461389</v>
      </c>
      <c r="P333">
        <f t="shared" ca="1" si="117"/>
        <v>93643.816876928831</v>
      </c>
      <c r="Q333">
        <f t="shared" ca="1" si="136"/>
        <v>15348</v>
      </c>
      <c r="R333">
        <f t="shared" ca="1" si="118"/>
        <v>41450.414403461858</v>
      </c>
      <c r="S333">
        <f t="shared" ca="1" si="119"/>
        <v>98519.637982969536</v>
      </c>
      <c r="T333">
        <f t="shared" ca="1" si="120"/>
        <v>607008.45485989843</v>
      </c>
      <c r="U333">
        <f t="shared" ca="1" si="121"/>
        <v>452441.61378807575</v>
      </c>
      <c r="V333">
        <f t="shared" ca="1" si="122"/>
        <v>154566.84107182268</v>
      </c>
      <c r="X333" s="3">
        <f ca="1">IF(Table1[[#This Row],[gender]]="men",1,0)</f>
        <v>1</v>
      </c>
      <c r="Y333" s="3">
        <f ca="1">IF(Table1[[#This Row],[gender]]="women",1,0)</f>
        <v>0</v>
      </c>
      <c r="Z333" s="3"/>
      <c r="AA333" s="3"/>
      <c r="AB333" s="3"/>
      <c r="AC333" s="3"/>
      <c r="AD333" s="3"/>
      <c r="AE333" s="3"/>
      <c r="AF333" s="3"/>
      <c r="AG333" s="3"/>
      <c r="AH333" s="3"/>
      <c r="AJ333" s="17"/>
      <c r="AL333" s="7">
        <f ca="1">IF(Table1[[#This Row],[field of work]]="health",1,0)</f>
        <v>0</v>
      </c>
      <c r="AM333">
        <f ca="1">IF(Table1[[#This Row],[field of work]]="general work ",1,0)</f>
        <v>0</v>
      </c>
      <c r="AN333">
        <f ca="1">IF(Table1[[#This Row],[field of work]]="agriculture",1,0)</f>
        <v>0</v>
      </c>
      <c r="AO333">
        <f ca="1">IF(Table1[[#This Row],[field of work]]="teaching",1,0)</f>
        <v>1</v>
      </c>
      <c r="AP333">
        <f ca="1">IF(Table1[[#This Row],[field of work]]="IT",1,0)</f>
        <v>0</v>
      </c>
      <c r="AQ333" s="8">
        <f ca="1">IF(Table1[[#This Row],[field of work]]="construction",1,0)</f>
        <v>0</v>
      </c>
      <c r="AS333" s="7"/>
      <c r="AX333" s="8"/>
      <c r="AZ333" s="7"/>
      <c r="BA333" s="8"/>
      <c r="BB333" s="105">
        <f ca="1">Table1[[#This Row],[Cars Value ]]/Table1[[#This Row],[cars]]</f>
        <v>46821.908438464416</v>
      </c>
      <c r="BC333" s="8"/>
      <c r="BD333" s="7">
        <f ca="1">IF(Table1[Values of debts]&gt;$BE$6,1,0)</f>
        <v>1</v>
      </c>
      <c r="BE333" s="8"/>
      <c r="BF333" s="17"/>
      <c r="BG333" s="20">
        <f ca="1">Table1[[#This Row],[mortage left]]/Table1[[#This Row],[value of house]]</f>
        <v>0.95371331312806928</v>
      </c>
      <c r="BH333">
        <f t="shared" ca="1" si="137"/>
        <v>0</v>
      </c>
      <c r="BI333" s="8"/>
      <c r="BJ333" s="17"/>
      <c r="BL333" s="7">
        <f ca="1">IF(Table1[Area]="Alberta",Table1[income],0)</f>
        <v>0</v>
      </c>
      <c r="BM333">
        <f ca="1">IF(Table1[Area]="Quebec",Table1[income],0)</f>
        <v>0</v>
      </c>
      <c r="BN333">
        <f ca="1">IF(Table1[[#This Row],[Area]]="BC",Table1[[#This Row],[income]],0)</f>
        <v>0</v>
      </c>
      <c r="BO333">
        <f ca="1">IF(Table1[[#This Row],[Area]]="Northwest Ter",Table1[[#This Row],[income]],0)</f>
        <v>0</v>
      </c>
      <c r="BP333">
        <f ca="1">IF(Table1[[#This Row],[Area]]="Newfounland",Table1[[#This Row],[income]],0)</f>
        <v>0</v>
      </c>
      <c r="BQ333">
        <f ca="1">IF(Table1[[#This Row],[Area]]="Manitoba",Table1[[#This Row],[income]],0)</f>
        <v>0</v>
      </c>
      <c r="BR333">
        <f ca="1">IF(Table1[[#This Row],[Area]]="New bruncwick",Table1[[#This Row],[income]],0)</f>
        <v>0</v>
      </c>
      <c r="BS333">
        <f ca="1">IF(Table1[[#This Row],[Area]]="Nunavut",Table1[[#This Row],[income]],0)</f>
        <v>0</v>
      </c>
      <c r="BT333">
        <f ca="1">IF(Table1[[#This Row],[Area]]="Ontario",Table1[[#This Row],[income]],0)</f>
        <v>82969</v>
      </c>
      <c r="BU333">
        <f ca="1">IF(Table1[[#This Row],[Area]]="yukon",Table1[[#This Row],[income]],0)</f>
        <v>0</v>
      </c>
      <c r="BV333">
        <f ca="1">IF(Table1[[#This Row],[Area]]="Prince edward Island",Table1[[#This Row],[income]],0)</f>
        <v>0</v>
      </c>
      <c r="BW333">
        <f ca="1">IF(Table1[[#This Row],[Area]]="Saskatchewan",Table1[[#This Row],[income]],0)</f>
        <v>0</v>
      </c>
      <c r="BX333" s="8">
        <f ca="1">IF(Table1[[#This Row],[Area]]="Nova scotia",Table1[[#This Row],[income]],0)</f>
        <v>0</v>
      </c>
      <c r="BZ333" s="7">
        <f ca="1">IF(Table1[field of work]="health",Table1[income],0)</f>
        <v>0</v>
      </c>
      <c r="CA333">
        <f ca="1">IF(Table1[field of work]="agriculture",Table1[income],0)</f>
        <v>0</v>
      </c>
      <c r="CB333">
        <f ca="1">IF(Table1[[#This Row],[field of work]]="teaching",Table1[[#This Row],[income]],0)</f>
        <v>82969</v>
      </c>
      <c r="CC333">
        <f ca="1">IF(Table1[[#This Row],[field of work]]="IT",Table1[[#This Row],[income]],0)</f>
        <v>0</v>
      </c>
      <c r="CD333">
        <f ca="1">IF(Table1[[#This Row],[field of work]]="construction",Table1[[#This Row],[income]],0)</f>
        <v>0</v>
      </c>
      <c r="CE333" s="8">
        <f ca="1">IF(Table1[[#This Row],[field of work]]="general work ",Table1[[#This Row],[income]],0)</f>
        <v>0</v>
      </c>
      <c r="CH333" s="7">
        <f t="shared" ca="1" si="138"/>
        <v>1</v>
      </c>
      <c r="CI333" s="8"/>
      <c r="CK333" s="7">
        <f ca="1">IF(Table1[[#This Row],[Net worth of person ($)]]&gt;$CM$3,Table1[[#This Row],[age]],0)</f>
        <v>29</v>
      </c>
      <c r="CL333" s="8"/>
    </row>
    <row r="334" spans="2:90" x14ac:dyDescent="0.3">
      <c r="B334">
        <f t="shared" ca="1" si="124"/>
        <v>2</v>
      </c>
      <c r="C334" t="str">
        <f t="shared" ca="1" si="125"/>
        <v>women</v>
      </c>
      <c r="D334">
        <f t="shared" ca="1" si="126"/>
        <v>42</v>
      </c>
      <c r="E334">
        <f t="shared" ca="1" si="127"/>
        <v>6</v>
      </c>
      <c r="F334" t="str">
        <f t="shared" ca="1" si="128"/>
        <v>agriculture</v>
      </c>
      <c r="G334">
        <f t="shared" ca="1" si="129"/>
        <v>2</v>
      </c>
      <c r="H334" t="str">
        <f t="shared" ca="1" si="130"/>
        <v>college</v>
      </c>
      <c r="I334">
        <f t="shared" ca="1" si="131"/>
        <v>0</v>
      </c>
      <c r="J334">
        <f t="shared" ca="1" si="123"/>
        <v>2</v>
      </c>
      <c r="K334">
        <f t="shared" ca="1" si="132"/>
        <v>78764</v>
      </c>
      <c r="L334">
        <f t="shared" ca="1" si="133"/>
        <v>11</v>
      </c>
      <c r="M334" t="str">
        <f t="shared" ca="1" si="134"/>
        <v>Newfounland</v>
      </c>
      <c r="N334">
        <f t="shared" ca="1" si="116"/>
        <v>236292</v>
      </c>
      <c r="O334">
        <f t="shared" ca="1" si="135"/>
        <v>122386.27869947889</v>
      </c>
      <c r="P334">
        <f t="shared" ca="1" si="117"/>
        <v>107940.67208818257</v>
      </c>
      <c r="Q334">
        <f t="shared" ca="1" si="136"/>
        <v>18834</v>
      </c>
      <c r="R334">
        <f t="shared" ca="1" si="118"/>
        <v>83065.653214852311</v>
      </c>
      <c r="S334">
        <f t="shared" ca="1" si="119"/>
        <v>50626.412176200276</v>
      </c>
      <c r="T334">
        <f t="shared" ca="1" si="120"/>
        <v>394859.08426438284</v>
      </c>
      <c r="U334">
        <f t="shared" ca="1" si="121"/>
        <v>224285.93191433122</v>
      </c>
      <c r="V334">
        <f t="shared" ca="1" si="122"/>
        <v>170573.15235005162</v>
      </c>
      <c r="X334" s="3">
        <f ca="1">IF(Table1[[#This Row],[gender]]="men",1,0)</f>
        <v>0</v>
      </c>
      <c r="Y334" s="3">
        <f ca="1">IF(Table1[[#This Row],[gender]]="women",1,0)</f>
        <v>1</v>
      </c>
      <c r="Z334" s="3"/>
      <c r="AA334" s="3"/>
      <c r="AB334" s="3"/>
      <c r="AC334" s="3"/>
      <c r="AD334" s="3"/>
      <c r="AE334" s="3"/>
      <c r="AF334" s="3"/>
      <c r="AG334" s="3"/>
      <c r="AH334" s="3"/>
      <c r="AJ334" s="17"/>
      <c r="AL334" s="7">
        <f ca="1">IF(Table1[[#This Row],[field of work]]="health",1,0)</f>
        <v>0</v>
      </c>
      <c r="AM334">
        <f ca="1">IF(Table1[[#This Row],[field of work]]="general work ",1,0)</f>
        <v>0</v>
      </c>
      <c r="AN334">
        <f ca="1">IF(Table1[[#This Row],[field of work]]="agriculture",1,0)</f>
        <v>1</v>
      </c>
      <c r="AO334">
        <f ca="1">IF(Table1[[#This Row],[field of work]]="teaching",1,0)</f>
        <v>0</v>
      </c>
      <c r="AP334">
        <f ca="1">IF(Table1[[#This Row],[field of work]]="IT",1,0)</f>
        <v>0</v>
      </c>
      <c r="AQ334" s="8">
        <f ca="1">IF(Table1[[#This Row],[field of work]]="construction",1,0)</f>
        <v>0</v>
      </c>
      <c r="AS334" s="7"/>
      <c r="AX334" s="8"/>
      <c r="AZ334" s="7"/>
      <c r="BA334" s="8"/>
      <c r="BB334" s="105">
        <f ca="1">Table1[[#This Row],[Cars Value ]]/Table1[[#This Row],[cars]]</f>
        <v>53970.336044091287</v>
      </c>
      <c r="BC334" s="8"/>
      <c r="BD334" s="7">
        <f ca="1">IF(Table1[Values of debts]&gt;$BE$6,1,0)</f>
        <v>1</v>
      </c>
      <c r="BE334" s="8"/>
      <c r="BF334" s="17"/>
      <c r="BG334" s="20">
        <f ca="1">Table1[[#This Row],[mortage left]]/Table1[[#This Row],[value of house]]</f>
        <v>0.51794507939108769</v>
      </c>
      <c r="BH334">
        <f t="shared" ca="1" si="137"/>
        <v>0</v>
      </c>
      <c r="BI334" s="8"/>
      <c r="BJ334" s="17"/>
      <c r="BL334" s="7">
        <f ca="1">IF(Table1[Area]="Alberta",Table1[income],0)</f>
        <v>0</v>
      </c>
      <c r="BM334">
        <f ca="1">IF(Table1[Area]="Quebec",Table1[income],0)</f>
        <v>0</v>
      </c>
      <c r="BN334">
        <f ca="1">IF(Table1[[#This Row],[Area]]="BC",Table1[[#This Row],[income]],0)</f>
        <v>0</v>
      </c>
      <c r="BO334">
        <f ca="1">IF(Table1[[#This Row],[Area]]="Northwest Ter",Table1[[#This Row],[income]],0)</f>
        <v>0</v>
      </c>
      <c r="BP334">
        <f ca="1">IF(Table1[[#This Row],[Area]]="Newfounland",Table1[[#This Row],[income]],0)</f>
        <v>78764</v>
      </c>
      <c r="BQ334">
        <f ca="1">IF(Table1[[#This Row],[Area]]="Manitoba",Table1[[#This Row],[income]],0)</f>
        <v>0</v>
      </c>
      <c r="BR334">
        <f ca="1">IF(Table1[[#This Row],[Area]]="New bruncwick",Table1[[#This Row],[income]],0)</f>
        <v>0</v>
      </c>
      <c r="BS334">
        <f ca="1">IF(Table1[[#This Row],[Area]]="Nunavut",Table1[[#This Row],[income]],0)</f>
        <v>0</v>
      </c>
      <c r="BT334">
        <f ca="1">IF(Table1[[#This Row],[Area]]="Ontario",Table1[[#This Row],[income]],0)</f>
        <v>0</v>
      </c>
      <c r="BU334">
        <f ca="1">IF(Table1[[#This Row],[Area]]="yukon",Table1[[#This Row],[income]],0)</f>
        <v>0</v>
      </c>
      <c r="BV334">
        <f ca="1">IF(Table1[[#This Row],[Area]]="Prince edward Island",Table1[[#This Row],[income]],0)</f>
        <v>0</v>
      </c>
      <c r="BW334">
        <f ca="1">IF(Table1[[#This Row],[Area]]="Saskatchewan",Table1[[#This Row],[income]],0)</f>
        <v>0</v>
      </c>
      <c r="BX334" s="8">
        <f ca="1">IF(Table1[[#This Row],[Area]]="Nova scotia",Table1[[#This Row],[income]],0)</f>
        <v>0</v>
      </c>
      <c r="BZ334" s="7">
        <f ca="1">IF(Table1[field of work]="health",Table1[income],0)</f>
        <v>0</v>
      </c>
      <c r="CA334">
        <f ca="1">IF(Table1[field of work]="agriculture",Table1[income],0)</f>
        <v>78764</v>
      </c>
      <c r="CB334">
        <f ca="1">IF(Table1[[#This Row],[field of work]]="teaching",Table1[[#This Row],[income]],0)</f>
        <v>0</v>
      </c>
      <c r="CC334">
        <f ca="1">IF(Table1[[#This Row],[field of work]]="IT",Table1[[#This Row],[income]],0)</f>
        <v>0</v>
      </c>
      <c r="CD334">
        <f ca="1">IF(Table1[[#This Row],[field of work]]="construction",Table1[[#This Row],[income]],0)</f>
        <v>0</v>
      </c>
      <c r="CE334" s="8">
        <f ca="1">IF(Table1[[#This Row],[field of work]]="general work ",Table1[[#This Row],[income]],0)</f>
        <v>0</v>
      </c>
      <c r="CH334" s="7">
        <f t="shared" ca="1" si="138"/>
        <v>1</v>
      </c>
      <c r="CI334" s="8"/>
      <c r="CK334" s="7">
        <f ca="1">IF(Table1[[#This Row],[Net worth of person ($)]]&gt;$CM$3,Table1[[#This Row],[age]],0)</f>
        <v>42</v>
      </c>
      <c r="CL334" s="8"/>
    </row>
    <row r="335" spans="2:90" x14ac:dyDescent="0.3">
      <c r="B335">
        <f t="shared" ca="1" si="124"/>
        <v>2</v>
      </c>
      <c r="C335" t="str">
        <f t="shared" ca="1" si="125"/>
        <v>women</v>
      </c>
      <c r="D335">
        <f t="shared" ca="1" si="126"/>
        <v>34</v>
      </c>
      <c r="E335">
        <f t="shared" ca="1" si="127"/>
        <v>2</v>
      </c>
      <c r="F335" t="str">
        <f t="shared" ca="1" si="128"/>
        <v>construction</v>
      </c>
      <c r="G335">
        <f t="shared" ca="1" si="129"/>
        <v>3</v>
      </c>
      <c r="H335" t="str">
        <f t="shared" ca="1" si="130"/>
        <v>University</v>
      </c>
      <c r="I335">
        <f t="shared" ca="1" si="131"/>
        <v>2</v>
      </c>
      <c r="J335">
        <f t="shared" ca="1" si="123"/>
        <v>1</v>
      </c>
      <c r="K335">
        <f t="shared" ca="1" si="132"/>
        <v>29116</v>
      </c>
      <c r="L335">
        <f t="shared" ca="1" si="133"/>
        <v>9</v>
      </c>
      <c r="M335" t="str">
        <f t="shared" ca="1" si="134"/>
        <v>Ontario</v>
      </c>
      <c r="N335">
        <f t="shared" ca="1" si="116"/>
        <v>145580</v>
      </c>
      <c r="O335">
        <f t="shared" ca="1" si="135"/>
        <v>88310.020609436411</v>
      </c>
      <c r="P335">
        <f t="shared" ca="1" si="117"/>
        <v>22434.137518093696</v>
      </c>
      <c r="Q335">
        <f t="shared" ca="1" si="136"/>
        <v>17903</v>
      </c>
      <c r="R335">
        <f t="shared" ca="1" si="118"/>
        <v>2075.6903080242046</v>
      </c>
      <c r="S335">
        <f t="shared" ca="1" si="119"/>
        <v>19037.370592504809</v>
      </c>
      <c r="T335">
        <f t="shared" ca="1" si="120"/>
        <v>187051.50811059849</v>
      </c>
      <c r="U335">
        <f t="shared" ca="1" si="121"/>
        <v>108288.71091746062</v>
      </c>
      <c r="V335">
        <f t="shared" ca="1" si="122"/>
        <v>78762.797193137871</v>
      </c>
      <c r="X335" s="3">
        <f ca="1">IF(Table1[[#This Row],[gender]]="men",1,0)</f>
        <v>0</v>
      </c>
      <c r="Y335" s="3">
        <f ca="1">IF(Table1[[#This Row],[gender]]="women",1,0)</f>
        <v>1</v>
      </c>
      <c r="Z335" s="3"/>
      <c r="AA335" s="3"/>
      <c r="AB335" s="3"/>
      <c r="AC335" s="3"/>
      <c r="AD335" s="3"/>
      <c r="AE335" s="3"/>
      <c r="AF335" s="3"/>
      <c r="AG335" s="3"/>
      <c r="AH335" s="3"/>
      <c r="AJ335" s="17"/>
      <c r="AL335" s="7">
        <f ca="1">IF(Table1[[#This Row],[field of work]]="health",1,0)</f>
        <v>0</v>
      </c>
      <c r="AM335">
        <f ca="1">IF(Table1[[#This Row],[field of work]]="general work ",1,0)</f>
        <v>0</v>
      </c>
      <c r="AN335">
        <f ca="1">IF(Table1[[#This Row],[field of work]]="agriculture",1,0)</f>
        <v>0</v>
      </c>
      <c r="AO335">
        <f ca="1">IF(Table1[[#This Row],[field of work]]="teaching",1,0)</f>
        <v>0</v>
      </c>
      <c r="AP335">
        <f ca="1">IF(Table1[[#This Row],[field of work]]="IT",1,0)</f>
        <v>0</v>
      </c>
      <c r="AQ335" s="8">
        <f ca="1">IF(Table1[[#This Row],[field of work]]="construction",1,0)</f>
        <v>1</v>
      </c>
      <c r="AS335" s="7"/>
      <c r="AX335" s="8"/>
      <c r="AZ335" s="7"/>
      <c r="BA335" s="8"/>
      <c r="BB335" s="105">
        <f ca="1">Table1[[#This Row],[Cars Value ]]/Table1[[#This Row],[cars]]</f>
        <v>22434.137518093696</v>
      </c>
      <c r="BC335" s="8"/>
      <c r="BD335" s="7">
        <f ca="1">IF(Table1[Values of debts]&gt;$BE$6,1,0)</f>
        <v>1</v>
      </c>
      <c r="BE335" s="8"/>
      <c r="BF335" s="17"/>
      <c r="BG335" s="20">
        <f ca="1">Table1[[#This Row],[mortage left]]/Table1[[#This Row],[value of house]]</f>
        <v>0.60660819212416828</v>
      </c>
      <c r="BH335">
        <f t="shared" ca="1" si="137"/>
        <v>0</v>
      </c>
      <c r="BI335" s="8"/>
      <c r="BJ335" s="17"/>
      <c r="BL335" s="7">
        <f ca="1">IF(Table1[Area]="Alberta",Table1[income],0)</f>
        <v>0</v>
      </c>
      <c r="BM335">
        <f ca="1">IF(Table1[Area]="Quebec",Table1[income],0)</f>
        <v>0</v>
      </c>
      <c r="BN335">
        <f ca="1">IF(Table1[[#This Row],[Area]]="BC",Table1[[#This Row],[income]],0)</f>
        <v>0</v>
      </c>
      <c r="BO335">
        <f ca="1">IF(Table1[[#This Row],[Area]]="Northwest Ter",Table1[[#This Row],[income]],0)</f>
        <v>0</v>
      </c>
      <c r="BP335">
        <f ca="1">IF(Table1[[#This Row],[Area]]="Newfounland",Table1[[#This Row],[income]],0)</f>
        <v>0</v>
      </c>
      <c r="BQ335">
        <f ca="1">IF(Table1[[#This Row],[Area]]="Manitoba",Table1[[#This Row],[income]],0)</f>
        <v>0</v>
      </c>
      <c r="BR335">
        <f ca="1">IF(Table1[[#This Row],[Area]]="New bruncwick",Table1[[#This Row],[income]],0)</f>
        <v>0</v>
      </c>
      <c r="BS335">
        <f ca="1">IF(Table1[[#This Row],[Area]]="Nunavut",Table1[[#This Row],[income]],0)</f>
        <v>0</v>
      </c>
      <c r="BT335">
        <f ca="1">IF(Table1[[#This Row],[Area]]="Ontario",Table1[[#This Row],[income]],0)</f>
        <v>29116</v>
      </c>
      <c r="BU335">
        <f ca="1">IF(Table1[[#This Row],[Area]]="yukon",Table1[[#This Row],[income]],0)</f>
        <v>0</v>
      </c>
      <c r="BV335">
        <f ca="1">IF(Table1[[#This Row],[Area]]="Prince edward Island",Table1[[#This Row],[income]],0)</f>
        <v>0</v>
      </c>
      <c r="BW335">
        <f ca="1">IF(Table1[[#This Row],[Area]]="Saskatchewan",Table1[[#This Row],[income]],0)</f>
        <v>0</v>
      </c>
      <c r="BX335" s="8">
        <f ca="1">IF(Table1[[#This Row],[Area]]="Nova scotia",Table1[[#This Row],[income]],0)</f>
        <v>0</v>
      </c>
      <c r="BZ335" s="7">
        <f ca="1">IF(Table1[field of work]="health",Table1[income],0)</f>
        <v>0</v>
      </c>
      <c r="CA335">
        <f ca="1">IF(Table1[field of work]="agriculture",Table1[income],0)</f>
        <v>0</v>
      </c>
      <c r="CB335">
        <f ca="1">IF(Table1[[#This Row],[field of work]]="teaching",Table1[[#This Row],[income]],0)</f>
        <v>0</v>
      </c>
      <c r="CC335">
        <f ca="1">IF(Table1[[#This Row],[field of work]]="IT",Table1[[#This Row],[income]],0)</f>
        <v>0</v>
      </c>
      <c r="CD335">
        <f ca="1">IF(Table1[[#This Row],[field of work]]="construction",Table1[[#This Row],[income]],0)</f>
        <v>29116</v>
      </c>
      <c r="CE335" s="8">
        <f ca="1">IF(Table1[[#This Row],[field of work]]="general work ",Table1[[#This Row],[income]],0)</f>
        <v>0</v>
      </c>
      <c r="CH335" s="7">
        <f t="shared" ca="1" si="138"/>
        <v>1</v>
      </c>
      <c r="CI335" s="8"/>
      <c r="CK335" s="7">
        <f ca="1">IF(Table1[[#This Row],[Net worth of person ($)]]&gt;$CM$3,Table1[[#This Row],[age]],0)</f>
        <v>34</v>
      </c>
      <c r="CL335" s="8"/>
    </row>
    <row r="336" spans="2:90" x14ac:dyDescent="0.3">
      <c r="B336">
        <f t="shared" ca="1" si="124"/>
        <v>2</v>
      </c>
      <c r="C336" t="str">
        <f t="shared" ca="1" si="125"/>
        <v>women</v>
      </c>
      <c r="D336">
        <f t="shared" ca="1" si="126"/>
        <v>33</v>
      </c>
      <c r="E336">
        <f t="shared" ca="1" si="127"/>
        <v>1</v>
      </c>
      <c r="F336" t="str">
        <f t="shared" ca="1" si="128"/>
        <v>health</v>
      </c>
      <c r="G336">
        <f t="shared" ca="1" si="129"/>
        <v>5</v>
      </c>
      <c r="H336" t="str">
        <f t="shared" ca="1" si="130"/>
        <v>Other</v>
      </c>
      <c r="I336">
        <f t="shared" ca="1" si="131"/>
        <v>4</v>
      </c>
      <c r="J336">
        <f t="shared" ca="1" si="123"/>
        <v>2</v>
      </c>
      <c r="K336">
        <f t="shared" ca="1" si="132"/>
        <v>48403</v>
      </c>
      <c r="L336">
        <f t="shared" ca="1" si="133"/>
        <v>11</v>
      </c>
      <c r="M336" t="str">
        <f t="shared" ca="1" si="134"/>
        <v>Newfounland</v>
      </c>
      <c r="N336">
        <f t="shared" ca="1" si="116"/>
        <v>145209</v>
      </c>
      <c r="O336">
        <f t="shared" ca="1" si="135"/>
        <v>50383.636831149583</v>
      </c>
      <c r="P336">
        <f t="shared" ca="1" si="117"/>
        <v>84443.643331796426</v>
      </c>
      <c r="Q336">
        <f t="shared" ca="1" si="136"/>
        <v>79598</v>
      </c>
      <c r="R336">
        <f t="shared" ca="1" si="118"/>
        <v>55493.155165650642</v>
      </c>
      <c r="S336">
        <f t="shared" ca="1" si="119"/>
        <v>3564.306949759834</v>
      </c>
      <c r="T336">
        <f t="shared" ca="1" si="120"/>
        <v>233216.95028155626</v>
      </c>
      <c r="U336">
        <f t="shared" ca="1" si="121"/>
        <v>185474.79199680022</v>
      </c>
      <c r="V336">
        <f t="shared" ca="1" si="122"/>
        <v>47742.158284756035</v>
      </c>
      <c r="X336" s="3">
        <f ca="1">IF(Table1[[#This Row],[gender]]="men",1,0)</f>
        <v>0</v>
      </c>
      <c r="Y336" s="3">
        <f ca="1">IF(Table1[[#This Row],[gender]]="women",1,0)</f>
        <v>1</v>
      </c>
      <c r="Z336" s="3"/>
      <c r="AA336" s="3"/>
      <c r="AB336" s="3"/>
      <c r="AC336" s="3"/>
      <c r="AD336" s="3"/>
      <c r="AE336" s="3"/>
      <c r="AF336" s="3"/>
      <c r="AG336" s="3"/>
      <c r="AH336" s="3"/>
      <c r="AJ336" s="17"/>
      <c r="AL336" s="7">
        <f ca="1">IF(Table1[[#This Row],[field of work]]="health",1,0)</f>
        <v>1</v>
      </c>
      <c r="AM336">
        <f ca="1">IF(Table1[[#This Row],[field of work]]="general work ",1,0)</f>
        <v>0</v>
      </c>
      <c r="AN336">
        <f ca="1">IF(Table1[[#This Row],[field of work]]="agriculture",1,0)</f>
        <v>0</v>
      </c>
      <c r="AO336">
        <f ca="1">IF(Table1[[#This Row],[field of work]]="teaching",1,0)</f>
        <v>0</v>
      </c>
      <c r="AP336">
        <f ca="1">IF(Table1[[#This Row],[field of work]]="IT",1,0)</f>
        <v>0</v>
      </c>
      <c r="AQ336" s="8">
        <f ca="1">IF(Table1[[#This Row],[field of work]]="construction",1,0)</f>
        <v>0</v>
      </c>
      <c r="AS336" s="7"/>
      <c r="AX336" s="8"/>
      <c r="AZ336" s="7"/>
      <c r="BA336" s="8"/>
      <c r="BB336" s="105">
        <f ca="1">Table1[[#This Row],[Cars Value ]]/Table1[[#This Row],[cars]]</f>
        <v>42221.821665898213</v>
      </c>
      <c r="BC336" s="8"/>
      <c r="BD336" s="7">
        <f ca="1">IF(Table1[Values of debts]&gt;$BE$6,1,0)</f>
        <v>1</v>
      </c>
      <c r="BE336" s="8"/>
      <c r="BF336" s="17"/>
      <c r="BG336" s="20">
        <f ca="1">Table1[[#This Row],[mortage left]]/Table1[[#This Row],[value of house]]</f>
        <v>0.34697323741055708</v>
      </c>
      <c r="BH336">
        <f t="shared" ca="1" si="137"/>
        <v>1</v>
      </c>
      <c r="BI336" s="8"/>
      <c r="BJ336" s="17"/>
      <c r="BL336" s="7">
        <f ca="1">IF(Table1[Area]="Alberta",Table1[income],0)</f>
        <v>0</v>
      </c>
      <c r="BM336">
        <f ca="1">IF(Table1[Area]="Quebec",Table1[income],0)</f>
        <v>0</v>
      </c>
      <c r="BN336">
        <f ca="1">IF(Table1[[#This Row],[Area]]="BC",Table1[[#This Row],[income]],0)</f>
        <v>0</v>
      </c>
      <c r="BO336">
        <f ca="1">IF(Table1[[#This Row],[Area]]="Northwest Ter",Table1[[#This Row],[income]],0)</f>
        <v>0</v>
      </c>
      <c r="BP336">
        <f ca="1">IF(Table1[[#This Row],[Area]]="Newfounland",Table1[[#This Row],[income]],0)</f>
        <v>48403</v>
      </c>
      <c r="BQ336">
        <f ca="1">IF(Table1[[#This Row],[Area]]="Manitoba",Table1[[#This Row],[income]],0)</f>
        <v>0</v>
      </c>
      <c r="BR336">
        <f ca="1">IF(Table1[[#This Row],[Area]]="New bruncwick",Table1[[#This Row],[income]],0)</f>
        <v>0</v>
      </c>
      <c r="BS336">
        <f ca="1">IF(Table1[[#This Row],[Area]]="Nunavut",Table1[[#This Row],[income]],0)</f>
        <v>0</v>
      </c>
      <c r="BT336">
        <f ca="1">IF(Table1[[#This Row],[Area]]="Ontario",Table1[[#This Row],[income]],0)</f>
        <v>0</v>
      </c>
      <c r="BU336">
        <f ca="1">IF(Table1[[#This Row],[Area]]="yukon",Table1[[#This Row],[income]],0)</f>
        <v>0</v>
      </c>
      <c r="BV336">
        <f ca="1">IF(Table1[[#This Row],[Area]]="Prince edward Island",Table1[[#This Row],[income]],0)</f>
        <v>0</v>
      </c>
      <c r="BW336">
        <f ca="1">IF(Table1[[#This Row],[Area]]="Saskatchewan",Table1[[#This Row],[income]],0)</f>
        <v>0</v>
      </c>
      <c r="BX336" s="8">
        <f ca="1">IF(Table1[[#This Row],[Area]]="Nova scotia",Table1[[#This Row],[income]],0)</f>
        <v>0</v>
      </c>
      <c r="BZ336" s="7">
        <f ca="1">IF(Table1[field of work]="health",Table1[income],0)</f>
        <v>48403</v>
      </c>
      <c r="CA336">
        <f ca="1">IF(Table1[field of work]="agriculture",Table1[income],0)</f>
        <v>0</v>
      </c>
      <c r="CB336">
        <f ca="1">IF(Table1[[#This Row],[field of work]]="teaching",Table1[[#This Row],[income]],0)</f>
        <v>0</v>
      </c>
      <c r="CC336">
        <f ca="1">IF(Table1[[#This Row],[field of work]]="IT",Table1[[#This Row],[income]],0)</f>
        <v>0</v>
      </c>
      <c r="CD336">
        <f ca="1">IF(Table1[[#This Row],[field of work]]="construction",Table1[[#This Row],[income]],0)</f>
        <v>0</v>
      </c>
      <c r="CE336" s="8">
        <f ca="1">IF(Table1[[#This Row],[field of work]]="general work ",Table1[[#This Row],[income]],0)</f>
        <v>0</v>
      </c>
      <c r="CH336" s="7">
        <f t="shared" ca="1" si="138"/>
        <v>1</v>
      </c>
      <c r="CI336" s="8"/>
      <c r="CK336" s="7">
        <f ca="1">IF(Table1[[#This Row],[Net worth of person ($)]]&gt;$CM$3,Table1[[#This Row],[age]],0)</f>
        <v>33</v>
      </c>
      <c r="CL336" s="8"/>
    </row>
    <row r="337" spans="2:90" x14ac:dyDescent="0.3">
      <c r="B337">
        <f t="shared" ca="1" si="124"/>
        <v>1</v>
      </c>
      <c r="C337" t="str">
        <f t="shared" ca="1" si="125"/>
        <v>men</v>
      </c>
      <c r="D337">
        <f t="shared" ca="1" si="126"/>
        <v>44</v>
      </c>
      <c r="E337">
        <f t="shared" ca="1" si="127"/>
        <v>4</v>
      </c>
      <c r="F337" t="str">
        <f t="shared" ca="1" si="128"/>
        <v>IT</v>
      </c>
      <c r="G337">
        <f t="shared" ca="1" si="129"/>
        <v>6</v>
      </c>
      <c r="H337" t="str">
        <f t="shared" ca="1" si="130"/>
        <v>Other</v>
      </c>
      <c r="I337">
        <f t="shared" ca="1" si="131"/>
        <v>4</v>
      </c>
      <c r="J337">
        <f t="shared" ca="1" si="123"/>
        <v>1</v>
      </c>
      <c r="K337">
        <f t="shared" ca="1" si="132"/>
        <v>49763</v>
      </c>
      <c r="L337">
        <f t="shared" ca="1" si="133"/>
        <v>8</v>
      </c>
      <c r="M337" t="str">
        <f t="shared" ca="1" si="134"/>
        <v>Manitoba</v>
      </c>
      <c r="N337">
        <f t="shared" ca="1" si="116"/>
        <v>199052</v>
      </c>
      <c r="O337">
        <f t="shared" ca="1" si="135"/>
        <v>49321.237328485186</v>
      </c>
      <c r="P337">
        <f t="shared" ca="1" si="117"/>
        <v>2383.0078146827191</v>
      </c>
      <c r="Q337">
        <f t="shared" ca="1" si="136"/>
        <v>850</v>
      </c>
      <c r="R337">
        <f t="shared" ca="1" si="118"/>
        <v>41862.550668918826</v>
      </c>
      <c r="S337">
        <f t="shared" ca="1" si="119"/>
        <v>29095.152677836872</v>
      </c>
      <c r="T337">
        <f t="shared" ca="1" si="120"/>
        <v>230530.16049251962</v>
      </c>
      <c r="U337">
        <f t="shared" ca="1" si="121"/>
        <v>92033.787997404012</v>
      </c>
      <c r="V337">
        <f t="shared" ca="1" si="122"/>
        <v>138496.37249511562</v>
      </c>
      <c r="X337" s="3">
        <f ca="1">IF(Table1[[#This Row],[gender]]="men",1,0)</f>
        <v>1</v>
      </c>
      <c r="Y337" s="3">
        <f ca="1">IF(Table1[[#This Row],[gender]]="women",1,0)</f>
        <v>0</v>
      </c>
      <c r="Z337" s="3"/>
      <c r="AA337" s="3"/>
      <c r="AB337" s="3"/>
      <c r="AC337" s="3"/>
      <c r="AD337" s="3"/>
      <c r="AE337" s="3"/>
      <c r="AF337" s="3"/>
      <c r="AG337" s="3"/>
      <c r="AH337" s="3"/>
      <c r="AJ337" s="17"/>
      <c r="AL337" s="7">
        <f ca="1">IF(Table1[[#This Row],[field of work]]="health",1,0)</f>
        <v>0</v>
      </c>
      <c r="AM337">
        <f ca="1">IF(Table1[[#This Row],[field of work]]="general work ",1,0)</f>
        <v>0</v>
      </c>
      <c r="AN337">
        <f ca="1">IF(Table1[[#This Row],[field of work]]="agriculture",1,0)</f>
        <v>0</v>
      </c>
      <c r="AO337">
        <f ca="1">IF(Table1[[#This Row],[field of work]]="teaching",1,0)</f>
        <v>0</v>
      </c>
      <c r="AP337">
        <f ca="1">IF(Table1[[#This Row],[field of work]]="IT",1,0)</f>
        <v>1</v>
      </c>
      <c r="AQ337" s="8">
        <f ca="1">IF(Table1[[#This Row],[field of work]]="construction",1,0)</f>
        <v>0</v>
      </c>
      <c r="AS337" s="7"/>
      <c r="AX337" s="8"/>
      <c r="AZ337" s="7"/>
      <c r="BA337" s="8"/>
      <c r="BB337" s="105">
        <f ca="1">Table1[[#This Row],[Cars Value ]]/Table1[[#This Row],[cars]]</f>
        <v>2383.0078146827191</v>
      </c>
      <c r="BC337" s="8"/>
      <c r="BD337" s="7">
        <f ca="1">IF(Table1[Values of debts]&gt;$BE$6,1,0)</f>
        <v>0</v>
      </c>
      <c r="BE337" s="8"/>
      <c r="BF337" s="17"/>
      <c r="BG337" s="20">
        <f ca="1">Table1[[#This Row],[mortage left]]/Table1[[#This Row],[value of house]]</f>
        <v>0.24778066700402501</v>
      </c>
      <c r="BH337">
        <f t="shared" ca="1" si="137"/>
        <v>1</v>
      </c>
      <c r="BI337" s="8"/>
      <c r="BJ337" s="17"/>
      <c r="BL337" s="7">
        <f ca="1">IF(Table1[Area]="Alberta",Table1[income],0)</f>
        <v>0</v>
      </c>
      <c r="BM337">
        <f ca="1">IF(Table1[Area]="Quebec",Table1[income],0)</f>
        <v>0</v>
      </c>
      <c r="BN337">
        <f ca="1">IF(Table1[[#This Row],[Area]]="BC",Table1[[#This Row],[income]],0)</f>
        <v>0</v>
      </c>
      <c r="BO337">
        <f ca="1">IF(Table1[[#This Row],[Area]]="Northwest Ter",Table1[[#This Row],[income]],0)</f>
        <v>0</v>
      </c>
      <c r="BP337">
        <f ca="1">IF(Table1[[#This Row],[Area]]="Newfounland",Table1[[#This Row],[income]],0)</f>
        <v>0</v>
      </c>
      <c r="BQ337">
        <f ca="1">IF(Table1[[#This Row],[Area]]="Manitoba",Table1[[#This Row],[income]],0)</f>
        <v>49763</v>
      </c>
      <c r="BR337">
        <f ca="1">IF(Table1[[#This Row],[Area]]="New bruncwick",Table1[[#This Row],[income]],0)</f>
        <v>0</v>
      </c>
      <c r="BS337">
        <f ca="1">IF(Table1[[#This Row],[Area]]="Nunavut",Table1[[#This Row],[income]],0)</f>
        <v>0</v>
      </c>
      <c r="BT337">
        <f ca="1">IF(Table1[[#This Row],[Area]]="Ontario",Table1[[#This Row],[income]],0)</f>
        <v>0</v>
      </c>
      <c r="BU337">
        <f ca="1">IF(Table1[[#This Row],[Area]]="yukon",Table1[[#This Row],[income]],0)</f>
        <v>0</v>
      </c>
      <c r="BV337">
        <f ca="1">IF(Table1[[#This Row],[Area]]="Prince edward Island",Table1[[#This Row],[income]],0)</f>
        <v>0</v>
      </c>
      <c r="BW337">
        <f ca="1">IF(Table1[[#This Row],[Area]]="Saskatchewan",Table1[[#This Row],[income]],0)</f>
        <v>0</v>
      </c>
      <c r="BX337" s="8">
        <f ca="1">IF(Table1[[#This Row],[Area]]="Nova scotia",Table1[[#This Row],[income]],0)</f>
        <v>0</v>
      </c>
      <c r="BZ337" s="7">
        <f ca="1">IF(Table1[field of work]="health",Table1[income],0)</f>
        <v>0</v>
      </c>
      <c r="CA337">
        <f ca="1">IF(Table1[field of work]="agriculture",Table1[income],0)</f>
        <v>0</v>
      </c>
      <c r="CB337">
        <f ca="1">IF(Table1[[#This Row],[field of work]]="teaching",Table1[[#This Row],[income]],0)</f>
        <v>0</v>
      </c>
      <c r="CC337">
        <f ca="1">IF(Table1[[#This Row],[field of work]]="IT",Table1[[#This Row],[income]],0)</f>
        <v>49763</v>
      </c>
      <c r="CD337">
        <f ca="1">IF(Table1[[#This Row],[field of work]]="construction",Table1[[#This Row],[income]],0)</f>
        <v>0</v>
      </c>
      <c r="CE337" s="8">
        <f ca="1">IF(Table1[[#This Row],[field of work]]="general work ",Table1[[#This Row],[income]],0)</f>
        <v>0</v>
      </c>
      <c r="CH337" s="7">
        <f t="shared" ca="1" si="138"/>
        <v>1</v>
      </c>
      <c r="CI337" s="8"/>
      <c r="CK337" s="7">
        <f ca="1">IF(Table1[[#This Row],[Net worth of person ($)]]&gt;$CM$3,Table1[[#This Row],[age]],0)</f>
        <v>44</v>
      </c>
      <c r="CL337" s="8"/>
    </row>
    <row r="338" spans="2:90" x14ac:dyDescent="0.3">
      <c r="B338">
        <f t="shared" ca="1" si="124"/>
        <v>2</v>
      </c>
      <c r="C338" t="str">
        <f t="shared" ca="1" si="125"/>
        <v>women</v>
      </c>
      <c r="D338">
        <f t="shared" ca="1" si="126"/>
        <v>27</v>
      </c>
      <c r="E338">
        <f t="shared" ca="1" si="127"/>
        <v>6</v>
      </c>
      <c r="F338" t="str">
        <f t="shared" ca="1" si="128"/>
        <v>agriculture</v>
      </c>
      <c r="G338">
        <f t="shared" ca="1" si="129"/>
        <v>6</v>
      </c>
      <c r="H338" t="str">
        <f t="shared" ca="1" si="130"/>
        <v>Other</v>
      </c>
      <c r="I338">
        <f t="shared" ca="1" si="131"/>
        <v>3</v>
      </c>
      <c r="J338">
        <f t="shared" ca="1" si="123"/>
        <v>2</v>
      </c>
      <c r="K338">
        <f t="shared" ca="1" si="132"/>
        <v>87689</v>
      </c>
      <c r="L338">
        <f t="shared" ca="1" si="133"/>
        <v>9</v>
      </c>
      <c r="M338" t="str">
        <f t="shared" ca="1" si="134"/>
        <v>Ontario</v>
      </c>
      <c r="N338">
        <f t="shared" ca="1" si="116"/>
        <v>350756</v>
      </c>
      <c r="O338">
        <f t="shared" ca="1" si="135"/>
        <v>204708.64591485061</v>
      </c>
      <c r="P338">
        <f t="shared" ca="1" si="117"/>
        <v>80236.537596227688</v>
      </c>
      <c r="Q338">
        <f t="shared" ca="1" si="136"/>
        <v>36431</v>
      </c>
      <c r="R338">
        <f t="shared" ca="1" si="118"/>
        <v>99225.241791050939</v>
      </c>
      <c r="S338">
        <f t="shared" ca="1" si="119"/>
        <v>63405.098228507006</v>
      </c>
      <c r="T338">
        <f t="shared" ca="1" si="120"/>
        <v>494397.63582473469</v>
      </c>
      <c r="U338">
        <f t="shared" ca="1" si="121"/>
        <v>340364.88770590152</v>
      </c>
      <c r="V338">
        <f t="shared" ca="1" si="122"/>
        <v>154032.74811883317</v>
      </c>
      <c r="X338" s="3">
        <f ca="1">IF(Table1[[#This Row],[gender]]="men",1,0)</f>
        <v>0</v>
      </c>
      <c r="Y338" s="3">
        <f ca="1">IF(Table1[[#This Row],[gender]]="women",1,0)</f>
        <v>1</v>
      </c>
      <c r="Z338" s="3"/>
      <c r="AA338" s="3"/>
      <c r="AB338" s="3"/>
      <c r="AC338" s="3"/>
      <c r="AD338" s="3"/>
      <c r="AE338" s="3"/>
      <c r="AF338" s="3"/>
      <c r="AG338" s="3"/>
      <c r="AH338" s="3"/>
      <c r="AJ338" s="17"/>
      <c r="AL338" s="7">
        <f ca="1">IF(Table1[[#This Row],[field of work]]="health",1,0)</f>
        <v>0</v>
      </c>
      <c r="AM338">
        <f ca="1">IF(Table1[[#This Row],[field of work]]="general work ",1,0)</f>
        <v>0</v>
      </c>
      <c r="AN338">
        <f ca="1">IF(Table1[[#This Row],[field of work]]="agriculture",1,0)</f>
        <v>1</v>
      </c>
      <c r="AO338">
        <f ca="1">IF(Table1[[#This Row],[field of work]]="teaching",1,0)</f>
        <v>0</v>
      </c>
      <c r="AP338">
        <f ca="1">IF(Table1[[#This Row],[field of work]]="IT",1,0)</f>
        <v>0</v>
      </c>
      <c r="AQ338" s="8">
        <f ca="1">IF(Table1[[#This Row],[field of work]]="construction",1,0)</f>
        <v>0</v>
      </c>
      <c r="AS338" s="7"/>
      <c r="AX338" s="8"/>
      <c r="AZ338" s="7"/>
      <c r="BA338" s="8"/>
      <c r="BB338" s="105">
        <f ca="1">Table1[[#This Row],[Cars Value ]]/Table1[[#This Row],[cars]]</f>
        <v>40118.268798113844</v>
      </c>
      <c r="BC338" s="8"/>
      <c r="BD338" s="7">
        <f ca="1">IF(Table1[Values of debts]&gt;$BE$6,1,0)</f>
        <v>1</v>
      </c>
      <c r="BE338" s="8"/>
      <c r="BF338" s="17"/>
      <c r="BG338" s="20">
        <f ca="1">Table1[[#This Row],[mortage left]]/Table1[[#This Row],[value of house]]</f>
        <v>0.58362122362796531</v>
      </c>
      <c r="BH338">
        <f t="shared" ca="1" si="137"/>
        <v>0</v>
      </c>
      <c r="BI338" s="8"/>
      <c r="BJ338" s="17"/>
      <c r="BL338" s="7">
        <f ca="1">IF(Table1[Area]="Alberta",Table1[income],0)</f>
        <v>0</v>
      </c>
      <c r="BM338">
        <f ca="1">IF(Table1[Area]="Quebec",Table1[income],0)</f>
        <v>0</v>
      </c>
      <c r="BN338">
        <f ca="1">IF(Table1[[#This Row],[Area]]="BC",Table1[[#This Row],[income]],0)</f>
        <v>0</v>
      </c>
      <c r="BO338">
        <f ca="1">IF(Table1[[#This Row],[Area]]="Northwest Ter",Table1[[#This Row],[income]],0)</f>
        <v>0</v>
      </c>
      <c r="BP338">
        <f ca="1">IF(Table1[[#This Row],[Area]]="Newfounland",Table1[[#This Row],[income]],0)</f>
        <v>0</v>
      </c>
      <c r="BQ338">
        <f ca="1">IF(Table1[[#This Row],[Area]]="Manitoba",Table1[[#This Row],[income]],0)</f>
        <v>0</v>
      </c>
      <c r="BR338">
        <f ca="1">IF(Table1[[#This Row],[Area]]="New bruncwick",Table1[[#This Row],[income]],0)</f>
        <v>0</v>
      </c>
      <c r="BS338">
        <f ca="1">IF(Table1[[#This Row],[Area]]="Nunavut",Table1[[#This Row],[income]],0)</f>
        <v>0</v>
      </c>
      <c r="BT338">
        <f ca="1">IF(Table1[[#This Row],[Area]]="Ontario",Table1[[#This Row],[income]],0)</f>
        <v>87689</v>
      </c>
      <c r="BU338">
        <f ca="1">IF(Table1[[#This Row],[Area]]="yukon",Table1[[#This Row],[income]],0)</f>
        <v>0</v>
      </c>
      <c r="BV338">
        <f ca="1">IF(Table1[[#This Row],[Area]]="Prince edward Island",Table1[[#This Row],[income]],0)</f>
        <v>0</v>
      </c>
      <c r="BW338">
        <f ca="1">IF(Table1[[#This Row],[Area]]="Saskatchewan",Table1[[#This Row],[income]],0)</f>
        <v>0</v>
      </c>
      <c r="BX338" s="8">
        <f ca="1">IF(Table1[[#This Row],[Area]]="Nova scotia",Table1[[#This Row],[income]],0)</f>
        <v>0</v>
      </c>
      <c r="BZ338" s="7">
        <f ca="1">IF(Table1[field of work]="health",Table1[income],0)</f>
        <v>0</v>
      </c>
      <c r="CA338">
        <f ca="1">IF(Table1[field of work]="agriculture",Table1[income],0)</f>
        <v>87689</v>
      </c>
      <c r="CB338">
        <f ca="1">IF(Table1[[#This Row],[field of work]]="teaching",Table1[[#This Row],[income]],0)</f>
        <v>0</v>
      </c>
      <c r="CC338">
        <f ca="1">IF(Table1[[#This Row],[field of work]]="IT",Table1[[#This Row],[income]],0)</f>
        <v>0</v>
      </c>
      <c r="CD338">
        <f ca="1">IF(Table1[[#This Row],[field of work]]="construction",Table1[[#This Row],[income]],0)</f>
        <v>0</v>
      </c>
      <c r="CE338" s="8">
        <f ca="1">IF(Table1[[#This Row],[field of work]]="general work ",Table1[[#This Row],[income]],0)</f>
        <v>0</v>
      </c>
      <c r="CH338" s="7">
        <f t="shared" ca="1" si="138"/>
        <v>1</v>
      </c>
      <c r="CI338" s="8"/>
      <c r="CK338" s="7">
        <f ca="1">IF(Table1[[#This Row],[Net worth of person ($)]]&gt;$CM$3,Table1[[#This Row],[age]],0)</f>
        <v>27</v>
      </c>
      <c r="CL338" s="8"/>
    </row>
    <row r="339" spans="2:90" x14ac:dyDescent="0.3">
      <c r="B339">
        <f t="shared" ca="1" si="124"/>
        <v>1</v>
      </c>
      <c r="C339" t="str">
        <f t="shared" ca="1" si="125"/>
        <v>men</v>
      </c>
      <c r="D339">
        <f t="shared" ca="1" si="126"/>
        <v>25</v>
      </c>
      <c r="E339">
        <f t="shared" ca="1" si="127"/>
        <v>1</v>
      </c>
      <c r="F339" t="str">
        <f t="shared" ca="1" si="128"/>
        <v>health</v>
      </c>
      <c r="G339">
        <f t="shared" ca="1" si="129"/>
        <v>4</v>
      </c>
      <c r="H339" t="str">
        <f t="shared" ca="1" si="130"/>
        <v>technical</v>
      </c>
      <c r="I339">
        <f t="shared" ca="1" si="131"/>
        <v>1</v>
      </c>
      <c r="J339">
        <f t="shared" ca="1" si="123"/>
        <v>2</v>
      </c>
      <c r="K339">
        <f t="shared" ca="1" si="132"/>
        <v>70848</v>
      </c>
      <c r="L339">
        <f t="shared" ca="1" si="133"/>
        <v>14</v>
      </c>
      <c r="M339" t="str">
        <f t="shared" ca="1" si="134"/>
        <v>Prince edward island</v>
      </c>
      <c r="N339">
        <f t="shared" ca="1" si="116"/>
        <v>425088</v>
      </c>
      <c r="O339">
        <f t="shared" ca="1" si="135"/>
        <v>365461.90197032038</v>
      </c>
      <c r="P339">
        <f t="shared" ca="1" si="117"/>
        <v>48978.743748435845</v>
      </c>
      <c r="Q339">
        <f t="shared" ca="1" si="136"/>
        <v>41437</v>
      </c>
      <c r="R339">
        <f t="shared" ca="1" si="118"/>
        <v>111283.69502270629</v>
      </c>
      <c r="S339">
        <f t="shared" ca="1" si="119"/>
        <v>81181.60304178494</v>
      </c>
      <c r="T339">
        <f t="shared" ca="1" si="120"/>
        <v>555248.34679022082</v>
      </c>
      <c r="U339">
        <f t="shared" ca="1" si="121"/>
        <v>518182.59699302667</v>
      </c>
      <c r="V339">
        <f t="shared" ca="1" si="122"/>
        <v>37065.749797194148</v>
      </c>
      <c r="X339" s="3">
        <f ca="1">IF(Table1[[#This Row],[gender]]="men",1,0)</f>
        <v>1</v>
      </c>
      <c r="Y339" s="3">
        <f ca="1">IF(Table1[[#This Row],[gender]]="women",1,0)</f>
        <v>0</v>
      </c>
      <c r="Z339" s="3"/>
      <c r="AA339" s="3"/>
      <c r="AB339" s="3"/>
      <c r="AC339" s="3"/>
      <c r="AD339" s="3"/>
      <c r="AE339" s="3"/>
      <c r="AF339" s="3"/>
      <c r="AG339" s="3"/>
      <c r="AH339" s="3"/>
      <c r="AJ339" s="17"/>
      <c r="AL339" s="7">
        <f ca="1">IF(Table1[[#This Row],[field of work]]="health",1,0)</f>
        <v>1</v>
      </c>
      <c r="AM339">
        <f ca="1">IF(Table1[[#This Row],[field of work]]="general work ",1,0)</f>
        <v>0</v>
      </c>
      <c r="AN339">
        <f ca="1">IF(Table1[[#This Row],[field of work]]="agriculture",1,0)</f>
        <v>0</v>
      </c>
      <c r="AO339">
        <f ca="1">IF(Table1[[#This Row],[field of work]]="teaching",1,0)</f>
        <v>0</v>
      </c>
      <c r="AP339">
        <f ca="1">IF(Table1[[#This Row],[field of work]]="IT",1,0)</f>
        <v>0</v>
      </c>
      <c r="AQ339" s="8">
        <f ca="1">IF(Table1[[#This Row],[field of work]]="construction",1,0)</f>
        <v>0</v>
      </c>
      <c r="AS339" s="7"/>
      <c r="AX339" s="8"/>
      <c r="AZ339" s="7"/>
      <c r="BA339" s="8"/>
      <c r="BB339" s="105">
        <f ca="1">Table1[[#This Row],[Cars Value ]]/Table1[[#This Row],[cars]]</f>
        <v>24489.371874217923</v>
      </c>
      <c r="BC339" s="8"/>
      <c r="BD339" s="7">
        <f ca="1">IF(Table1[Values of debts]&gt;$BE$6,1,0)</f>
        <v>1</v>
      </c>
      <c r="BE339" s="8"/>
      <c r="BF339" s="17"/>
      <c r="BG339" s="20">
        <f ca="1">Table1[[#This Row],[mortage left]]/Table1[[#This Row],[value of house]]</f>
        <v>0.85973234240985485</v>
      </c>
      <c r="BH339">
        <f t="shared" ca="1" si="137"/>
        <v>0</v>
      </c>
      <c r="BI339" s="8"/>
      <c r="BJ339" s="17"/>
      <c r="BL339" s="7">
        <f ca="1">IF(Table1[Area]="Alberta",Table1[income],0)</f>
        <v>0</v>
      </c>
      <c r="BM339">
        <f ca="1">IF(Table1[Area]="Quebec",Table1[income],0)</f>
        <v>0</v>
      </c>
      <c r="BN339">
        <f ca="1">IF(Table1[[#This Row],[Area]]="BC",Table1[[#This Row],[income]],0)</f>
        <v>0</v>
      </c>
      <c r="BO339">
        <f ca="1">IF(Table1[[#This Row],[Area]]="Northwest Ter",Table1[[#This Row],[income]],0)</f>
        <v>0</v>
      </c>
      <c r="BP339">
        <f ca="1">IF(Table1[[#This Row],[Area]]="Newfounland",Table1[[#This Row],[income]],0)</f>
        <v>0</v>
      </c>
      <c r="BQ339">
        <f ca="1">IF(Table1[[#This Row],[Area]]="Manitoba",Table1[[#This Row],[income]],0)</f>
        <v>0</v>
      </c>
      <c r="BR339">
        <f ca="1">IF(Table1[[#This Row],[Area]]="New bruncwick",Table1[[#This Row],[income]],0)</f>
        <v>0</v>
      </c>
      <c r="BS339">
        <f ca="1">IF(Table1[[#This Row],[Area]]="Nunavut",Table1[[#This Row],[income]],0)</f>
        <v>0</v>
      </c>
      <c r="BT339">
        <f ca="1">IF(Table1[[#This Row],[Area]]="Ontario",Table1[[#This Row],[income]],0)</f>
        <v>0</v>
      </c>
      <c r="BU339">
        <f ca="1">IF(Table1[[#This Row],[Area]]="yukon",Table1[[#This Row],[income]],0)</f>
        <v>0</v>
      </c>
      <c r="BV339">
        <f ca="1">IF(Table1[[#This Row],[Area]]="Prince edward Island",Table1[[#This Row],[income]],0)</f>
        <v>70848</v>
      </c>
      <c r="BW339">
        <f ca="1">IF(Table1[[#This Row],[Area]]="Saskatchewan",Table1[[#This Row],[income]],0)</f>
        <v>0</v>
      </c>
      <c r="BX339" s="8">
        <f ca="1">IF(Table1[[#This Row],[Area]]="Nova scotia",Table1[[#This Row],[income]],0)</f>
        <v>0</v>
      </c>
      <c r="BZ339" s="7">
        <f ca="1">IF(Table1[field of work]="health",Table1[income],0)</f>
        <v>70848</v>
      </c>
      <c r="CA339">
        <f ca="1">IF(Table1[field of work]="agriculture",Table1[income],0)</f>
        <v>0</v>
      </c>
      <c r="CB339">
        <f ca="1">IF(Table1[[#This Row],[field of work]]="teaching",Table1[[#This Row],[income]],0)</f>
        <v>0</v>
      </c>
      <c r="CC339">
        <f ca="1">IF(Table1[[#This Row],[field of work]]="IT",Table1[[#This Row],[income]],0)</f>
        <v>0</v>
      </c>
      <c r="CD339">
        <f ca="1">IF(Table1[[#This Row],[field of work]]="construction",Table1[[#This Row],[income]],0)</f>
        <v>0</v>
      </c>
      <c r="CE339" s="8">
        <f ca="1">IF(Table1[[#This Row],[field of work]]="general work ",Table1[[#This Row],[income]],0)</f>
        <v>0</v>
      </c>
      <c r="CH339" s="7">
        <f t="shared" ca="1" si="138"/>
        <v>1</v>
      </c>
      <c r="CI339" s="8"/>
      <c r="CK339" s="7">
        <f ca="1">IF(Table1[[#This Row],[Net worth of person ($)]]&gt;$CM$3,Table1[[#This Row],[age]],0)</f>
        <v>25</v>
      </c>
      <c r="CL339" s="8"/>
    </row>
    <row r="340" spans="2:90" x14ac:dyDescent="0.3">
      <c r="B340">
        <f t="shared" ca="1" si="124"/>
        <v>2</v>
      </c>
      <c r="C340" t="str">
        <f t="shared" ca="1" si="125"/>
        <v>women</v>
      </c>
      <c r="D340">
        <f t="shared" ca="1" si="126"/>
        <v>36</v>
      </c>
      <c r="E340">
        <f t="shared" ca="1" si="127"/>
        <v>6</v>
      </c>
      <c r="F340" t="str">
        <f t="shared" ca="1" si="128"/>
        <v>agriculture</v>
      </c>
      <c r="G340">
        <f t="shared" ca="1" si="129"/>
        <v>5</v>
      </c>
      <c r="H340" t="str">
        <f t="shared" ca="1" si="130"/>
        <v>Other</v>
      </c>
      <c r="I340">
        <f t="shared" ca="1" si="131"/>
        <v>0</v>
      </c>
      <c r="J340">
        <f t="shared" ca="1" si="123"/>
        <v>1</v>
      </c>
      <c r="K340">
        <f t="shared" ca="1" si="132"/>
        <v>33521</v>
      </c>
      <c r="L340">
        <f t="shared" ca="1" si="133"/>
        <v>3</v>
      </c>
      <c r="M340" t="str">
        <f t="shared" ca="1" si="134"/>
        <v>Northwest Ter</v>
      </c>
      <c r="N340">
        <f t="shared" ca="1" si="116"/>
        <v>167605</v>
      </c>
      <c r="O340">
        <f t="shared" ca="1" si="135"/>
        <v>45862.591850417914</v>
      </c>
      <c r="P340">
        <f t="shared" ca="1" si="117"/>
        <v>19192.730150295294</v>
      </c>
      <c r="Q340">
        <f t="shared" ca="1" si="136"/>
        <v>16775</v>
      </c>
      <c r="R340">
        <f t="shared" ca="1" si="118"/>
        <v>2830.1754640332811</v>
      </c>
      <c r="S340">
        <f t="shared" ca="1" si="119"/>
        <v>7490.3800918289899</v>
      </c>
      <c r="T340">
        <f t="shared" ca="1" si="120"/>
        <v>194288.1102421243</v>
      </c>
      <c r="U340">
        <f t="shared" ca="1" si="121"/>
        <v>65467.767314451194</v>
      </c>
      <c r="V340">
        <f t="shared" ca="1" si="122"/>
        <v>128820.3429276731</v>
      </c>
      <c r="X340" s="3">
        <f ca="1">IF(Table1[[#This Row],[gender]]="men",1,0)</f>
        <v>0</v>
      </c>
      <c r="Y340" s="3">
        <f ca="1">IF(Table1[[#This Row],[gender]]="women",1,0)</f>
        <v>1</v>
      </c>
      <c r="Z340" s="3"/>
      <c r="AA340" s="3"/>
      <c r="AB340" s="3"/>
      <c r="AC340" s="3"/>
      <c r="AD340" s="3"/>
      <c r="AE340" s="3"/>
      <c r="AF340" s="3"/>
      <c r="AG340" s="3"/>
      <c r="AH340" s="3"/>
      <c r="AJ340" s="17"/>
      <c r="AL340" s="7">
        <f ca="1">IF(Table1[[#This Row],[field of work]]="health",1,0)</f>
        <v>0</v>
      </c>
      <c r="AM340">
        <f ca="1">IF(Table1[[#This Row],[field of work]]="general work ",1,0)</f>
        <v>0</v>
      </c>
      <c r="AN340">
        <f ca="1">IF(Table1[[#This Row],[field of work]]="agriculture",1,0)</f>
        <v>1</v>
      </c>
      <c r="AO340">
        <f ca="1">IF(Table1[[#This Row],[field of work]]="teaching",1,0)</f>
        <v>0</v>
      </c>
      <c r="AP340">
        <f ca="1">IF(Table1[[#This Row],[field of work]]="IT",1,0)</f>
        <v>0</v>
      </c>
      <c r="AQ340" s="8">
        <f ca="1">IF(Table1[[#This Row],[field of work]]="construction",1,0)</f>
        <v>0</v>
      </c>
      <c r="AS340" s="7"/>
      <c r="AX340" s="8"/>
      <c r="AZ340" s="7"/>
      <c r="BA340" s="8"/>
      <c r="BB340" s="105">
        <f ca="1">Table1[[#This Row],[Cars Value ]]/Table1[[#This Row],[cars]]</f>
        <v>19192.730150295294</v>
      </c>
      <c r="BC340" s="8"/>
      <c r="BD340" s="7">
        <f ca="1">IF(Table1[Values of debts]&gt;$BE$6,1,0)</f>
        <v>0</v>
      </c>
      <c r="BE340" s="8"/>
      <c r="BF340" s="17"/>
      <c r="BG340" s="20">
        <f ca="1">Table1[[#This Row],[mortage left]]/Table1[[#This Row],[value of house]]</f>
        <v>0.27363498613059223</v>
      </c>
      <c r="BH340">
        <f t="shared" ca="1" si="137"/>
        <v>1</v>
      </c>
      <c r="BI340" s="8"/>
      <c r="BJ340" s="17"/>
      <c r="BL340" s="7">
        <f ca="1">IF(Table1[Area]="Alberta",Table1[income],0)</f>
        <v>0</v>
      </c>
      <c r="BM340">
        <f ca="1">IF(Table1[Area]="Quebec",Table1[income],0)</f>
        <v>0</v>
      </c>
      <c r="BN340">
        <f ca="1">IF(Table1[[#This Row],[Area]]="BC",Table1[[#This Row],[income]],0)</f>
        <v>0</v>
      </c>
      <c r="BO340">
        <f ca="1">IF(Table1[[#This Row],[Area]]="Northwest Ter",Table1[[#This Row],[income]],0)</f>
        <v>33521</v>
      </c>
      <c r="BP340">
        <f ca="1">IF(Table1[[#This Row],[Area]]="Newfounland",Table1[[#This Row],[income]],0)</f>
        <v>0</v>
      </c>
      <c r="BQ340">
        <f ca="1">IF(Table1[[#This Row],[Area]]="Manitoba",Table1[[#This Row],[income]],0)</f>
        <v>0</v>
      </c>
      <c r="BR340">
        <f ca="1">IF(Table1[[#This Row],[Area]]="New bruncwick",Table1[[#This Row],[income]],0)</f>
        <v>0</v>
      </c>
      <c r="BS340">
        <f ca="1">IF(Table1[[#This Row],[Area]]="Nunavut",Table1[[#This Row],[income]],0)</f>
        <v>0</v>
      </c>
      <c r="BT340">
        <f ca="1">IF(Table1[[#This Row],[Area]]="Ontario",Table1[[#This Row],[income]],0)</f>
        <v>0</v>
      </c>
      <c r="BU340">
        <f ca="1">IF(Table1[[#This Row],[Area]]="yukon",Table1[[#This Row],[income]],0)</f>
        <v>0</v>
      </c>
      <c r="BV340">
        <f ca="1">IF(Table1[[#This Row],[Area]]="Prince edward Island",Table1[[#This Row],[income]],0)</f>
        <v>0</v>
      </c>
      <c r="BW340">
        <f ca="1">IF(Table1[[#This Row],[Area]]="Saskatchewan",Table1[[#This Row],[income]],0)</f>
        <v>0</v>
      </c>
      <c r="BX340" s="8">
        <f ca="1">IF(Table1[[#This Row],[Area]]="Nova scotia",Table1[[#This Row],[income]],0)</f>
        <v>0</v>
      </c>
      <c r="BZ340" s="7">
        <f ca="1">IF(Table1[field of work]="health",Table1[income],0)</f>
        <v>0</v>
      </c>
      <c r="CA340">
        <f ca="1">IF(Table1[field of work]="agriculture",Table1[income],0)</f>
        <v>33521</v>
      </c>
      <c r="CB340">
        <f ca="1">IF(Table1[[#This Row],[field of work]]="teaching",Table1[[#This Row],[income]],0)</f>
        <v>0</v>
      </c>
      <c r="CC340">
        <f ca="1">IF(Table1[[#This Row],[field of work]]="IT",Table1[[#This Row],[income]],0)</f>
        <v>0</v>
      </c>
      <c r="CD340">
        <f ca="1">IF(Table1[[#This Row],[field of work]]="construction",Table1[[#This Row],[income]],0)</f>
        <v>0</v>
      </c>
      <c r="CE340" s="8">
        <f ca="1">IF(Table1[[#This Row],[field of work]]="general work ",Table1[[#This Row],[income]],0)</f>
        <v>0</v>
      </c>
      <c r="CH340" s="7">
        <f t="shared" ca="1" si="138"/>
        <v>1</v>
      </c>
      <c r="CI340" s="8"/>
      <c r="CK340" s="7">
        <f ca="1">IF(Table1[[#This Row],[Net worth of person ($)]]&gt;$CM$3,Table1[[#This Row],[age]],0)</f>
        <v>36</v>
      </c>
      <c r="CL340" s="8"/>
    </row>
    <row r="341" spans="2:90" x14ac:dyDescent="0.3">
      <c r="B341">
        <f t="shared" ca="1" si="124"/>
        <v>1</v>
      </c>
      <c r="C341" t="str">
        <f t="shared" ca="1" si="125"/>
        <v>men</v>
      </c>
      <c r="D341">
        <f t="shared" ca="1" si="126"/>
        <v>26</v>
      </c>
      <c r="E341">
        <f t="shared" ca="1" si="127"/>
        <v>2</v>
      </c>
      <c r="F341" t="str">
        <f t="shared" ca="1" si="128"/>
        <v>construction</v>
      </c>
      <c r="G341">
        <f t="shared" ca="1" si="129"/>
        <v>1</v>
      </c>
      <c r="H341" t="str">
        <f t="shared" ca="1" si="130"/>
        <v>highschool</v>
      </c>
      <c r="I341">
        <f t="shared" ca="1" si="131"/>
        <v>4</v>
      </c>
      <c r="J341">
        <f t="shared" ca="1" si="123"/>
        <v>1</v>
      </c>
      <c r="K341">
        <f t="shared" ca="1" si="132"/>
        <v>65872</v>
      </c>
      <c r="L341">
        <f t="shared" ca="1" si="133"/>
        <v>10</v>
      </c>
      <c r="M341" t="str">
        <f t="shared" ca="1" si="134"/>
        <v>Quebec</v>
      </c>
      <c r="N341">
        <f t="shared" ca="1" si="116"/>
        <v>263488</v>
      </c>
      <c r="O341">
        <f t="shared" ca="1" si="135"/>
        <v>11772.280338281267</v>
      </c>
      <c r="P341">
        <f t="shared" ca="1" si="117"/>
        <v>15848.195780879123</v>
      </c>
      <c r="Q341">
        <f t="shared" ca="1" si="136"/>
        <v>3858</v>
      </c>
      <c r="R341">
        <f t="shared" ca="1" si="118"/>
        <v>1928.2639139922474</v>
      </c>
      <c r="S341">
        <f t="shared" ca="1" si="119"/>
        <v>93330.694060159469</v>
      </c>
      <c r="T341">
        <f t="shared" ca="1" si="120"/>
        <v>372666.88984103862</v>
      </c>
      <c r="U341">
        <f t="shared" ca="1" si="121"/>
        <v>17558.544252273514</v>
      </c>
      <c r="V341">
        <f t="shared" ca="1" si="122"/>
        <v>355108.34558876511</v>
      </c>
      <c r="X341" s="3">
        <f ca="1">IF(Table1[[#This Row],[gender]]="men",1,0)</f>
        <v>1</v>
      </c>
      <c r="Y341" s="3">
        <f ca="1">IF(Table1[[#This Row],[gender]]="women",1,0)</f>
        <v>0</v>
      </c>
      <c r="Z341" s="3"/>
      <c r="AA341" s="3"/>
      <c r="AB341" s="3"/>
      <c r="AC341" s="3"/>
      <c r="AD341" s="3"/>
      <c r="AE341" s="3"/>
      <c r="AF341" s="3"/>
      <c r="AG341" s="3"/>
      <c r="AH341" s="3"/>
      <c r="AJ341" s="17"/>
      <c r="AL341" s="7">
        <f ca="1">IF(Table1[[#This Row],[field of work]]="health",1,0)</f>
        <v>0</v>
      </c>
      <c r="AM341">
        <f ca="1">IF(Table1[[#This Row],[field of work]]="general work ",1,0)</f>
        <v>0</v>
      </c>
      <c r="AN341">
        <f ca="1">IF(Table1[[#This Row],[field of work]]="agriculture",1,0)</f>
        <v>0</v>
      </c>
      <c r="AO341">
        <f ca="1">IF(Table1[[#This Row],[field of work]]="teaching",1,0)</f>
        <v>0</v>
      </c>
      <c r="AP341">
        <f ca="1">IF(Table1[[#This Row],[field of work]]="IT",1,0)</f>
        <v>0</v>
      </c>
      <c r="AQ341" s="8">
        <f ca="1">IF(Table1[[#This Row],[field of work]]="construction",1,0)</f>
        <v>1</v>
      </c>
      <c r="AS341" s="7"/>
      <c r="AX341" s="8"/>
      <c r="AZ341" s="7"/>
      <c r="BA341" s="8"/>
      <c r="BB341" s="105">
        <f ca="1">Table1[[#This Row],[Cars Value ]]/Table1[[#This Row],[cars]]</f>
        <v>15848.195780879123</v>
      </c>
      <c r="BC341" s="8"/>
      <c r="BD341" s="7">
        <f ca="1">IF(Table1[Values of debts]&gt;$BE$6,1,0)</f>
        <v>0</v>
      </c>
      <c r="BE341" s="8"/>
      <c r="BF341" s="17"/>
      <c r="BG341" s="20">
        <f ca="1">Table1[[#This Row],[mortage left]]/Table1[[#This Row],[value of house]]</f>
        <v>4.4678620424008941E-2</v>
      </c>
      <c r="BH341">
        <f t="shared" ca="1" si="137"/>
        <v>1</v>
      </c>
      <c r="BI341" s="8"/>
      <c r="BJ341" s="17"/>
      <c r="BL341" s="7">
        <f ca="1">IF(Table1[Area]="Alberta",Table1[income],0)</f>
        <v>0</v>
      </c>
      <c r="BM341">
        <f ca="1">IF(Table1[Area]="Quebec",Table1[income],0)</f>
        <v>65872</v>
      </c>
      <c r="BN341">
        <f ca="1">IF(Table1[[#This Row],[Area]]="BC",Table1[[#This Row],[income]],0)</f>
        <v>0</v>
      </c>
      <c r="BO341">
        <f ca="1">IF(Table1[[#This Row],[Area]]="Northwest Ter",Table1[[#This Row],[income]],0)</f>
        <v>0</v>
      </c>
      <c r="BP341">
        <f ca="1">IF(Table1[[#This Row],[Area]]="Newfounland",Table1[[#This Row],[income]],0)</f>
        <v>0</v>
      </c>
      <c r="BQ341">
        <f ca="1">IF(Table1[[#This Row],[Area]]="Manitoba",Table1[[#This Row],[income]],0)</f>
        <v>0</v>
      </c>
      <c r="BR341">
        <f ca="1">IF(Table1[[#This Row],[Area]]="New bruncwick",Table1[[#This Row],[income]],0)</f>
        <v>0</v>
      </c>
      <c r="BS341">
        <f ca="1">IF(Table1[[#This Row],[Area]]="Nunavut",Table1[[#This Row],[income]],0)</f>
        <v>0</v>
      </c>
      <c r="BT341">
        <f ca="1">IF(Table1[[#This Row],[Area]]="Ontario",Table1[[#This Row],[income]],0)</f>
        <v>0</v>
      </c>
      <c r="BU341">
        <f ca="1">IF(Table1[[#This Row],[Area]]="yukon",Table1[[#This Row],[income]],0)</f>
        <v>0</v>
      </c>
      <c r="BV341">
        <f ca="1">IF(Table1[[#This Row],[Area]]="Prince edward Island",Table1[[#This Row],[income]],0)</f>
        <v>0</v>
      </c>
      <c r="BW341">
        <f ca="1">IF(Table1[[#This Row],[Area]]="Saskatchewan",Table1[[#This Row],[income]],0)</f>
        <v>0</v>
      </c>
      <c r="BX341" s="8">
        <f ca="1">IF(Table1[[#This Row],[Area]]="Nova scotia",Table1[[#This Row],[income]],0)</f>
        <v>0</v>
      </c>
      <c r="BZ341" s="7">
        <f ca="1">IF(Table1[field of work]="health",Table1[income],0)</f>
        <v>0</v>
      </c>
      <c r="CA341">
        <f ca="1">IF(Table1[field of work]="agriculture",Table1[income],0)</f>
        <v>0</v>
      </c>
      <c r="CB341">
        <f ca="1">IF(Table1[[#This Row],[field of work]]="teaching",Table1[[#This Row],[income]],0)</f>
        <v>0</v>
      </c>
      <c r="CC341">
        <f ca="1">IF(Table1[[#This Row],[field of work]]="IT",Table1[[#This Row],[income]],0)</f>
        <v>0</v>
      </c>
      <c r="CD341">
        <f ca="1">IF(Table1[[#This Row],[field of work]]="construction",Table1[[#This Row],[income]],0)</f>
        <v>65872</v>
      </c>
      <c r="CE341" s="8">
        <f ca="1">IF(Table1[[#This Row],[field of work]]="general work ",Table1[[#This Row],[income]],0)</f>
        <v>0</v>
      </c>
      <c r="CH341" s="7">
        <f t="shared" ca="1" si="138"/>
        <v>0</v>
      </c>
      <c r="CI341" s="8"/>
      <c r="CK341" s="7">
        <f ca="1">IF(Table1[[#This Row],[Net worth of person ($)]]&gt;$CM$3,Table1[[#This Row],[age]],0)</f>
        <v>26</v>
      </c>
      <c r="CL341" s="8"/>
    </row>
    <row r="342" spans="2:90" x14ac:dyDescent="0.3">
      <c r="B342">
        <f t="shared" ca="1" si="124"/>
        <v>1</v>
      </c>
      <c r="C342" t="str">
        <f t="shared" ca="1" si="125"/>
        <v>men</v>
      </c>
      <c r="D342">
        <f t="shared" ca="1" si="126"/>
        <v>26</v>
      </c>
      <c r="E342">
        <f t="shared" ca="1" si="127"/>
        <v>3</v>
      </c>
      <c r="F342" t="str">
        <f t="shared" ca="1" si="128"/>
        <v>teaching</v>
      </c>
      <c r="G342">
        <f t="shared" ca="1" si="129"/>
        <v>5</v>
      </c>
      <c r="H342" t="str">
        <f t="shared" ca="1" si="130"/>
        <v>Other</v>
      </c>
      <c r="I342">
        <f t="shared" ca="1" si="131"/>
        <v>0</v>
      </c>
      <c r="J342">
        <f t="shared" ca="1" si="123"/>
        <v>1</v>
      </c>
      <c r="K342">
        <f t="shared" ca="1" si="132"/>
        <v>35874</v>
      </c>
      <c r="L342">
        <f t="shared" ca="1" si="133"/>
        <v>13</v>
      </c>
      <c r="M342" t="str">
        <f t="shared" ca="1" si="134"/>
        <v>Nova scotia</v>
      </c>
      <c r="N342">
        <f t="shared" ref="N342:N405" ca="1" si="139">K342*RANDBETWEEN(3,6)</f>
        <v>179370</v>
      </c>
      <c r="O342">
        <f t="shared" ca="1" si="135"/>
        <v>85649.536655913718</v>
      </c>
      <c r="P342">
        <f t="shared" ref="P342:P405" ca="1" si="140">J342*RAND()*K342</f>
        <v>25504.1777102407</v>
      </c>
      <c r="Q342">
        <f t="shared" ca="1" si="136"/>
        <v>8787</v>
      </c>
      <c r="R342">
        <f t="shared" ref="R342:R405" ca="1" si="141">RAND()*K342*2</f>
        <v>35982.552759808292</v>
      </c>
      <c r="S342">
        <f t="shared" ref="S342:S405" ca="1" si="142">RAND()*K342*1.5</f>
        <v>13573.217230058939</v>
      </c>
      <c r="T342">
        <f t="shared" ref="T342:T405" ca="1" si="143">N342+P342+S342</f>
        <v>218447.39494029965</v>
      </c>
      <c r="U342">
        <f t="shared" ref="U342:U405" ca="1" si="144">O342+Q342+R342</f>
        <v>130419.089415722</v>
      </c>
      <c r="V342">
        <f t="shared" ref="V342:V405" ca="1" si="145">T342-U342</f>
        <v>88028.305524577649</v>
      </c>
      <c r="X342" s="3">
        <f ca="1">IF(Table1[[#This Row],[gender]]="men",1,0)</f>
        <v>1</v>
      </c>
      <c r="Y342" s="3">
        <f ca="1">IF(Table1[[#This Row],[gender]]="women",1,0)</f>
        <v>0</v>
      </c>
      <c r="Z342" s="3"/>
      <c r="AA342" s="3"/>
      <c r="AB342" s="3"/>
      <c r="AC342" s="3"/>
      <c r="AD342" s="3"/>
      <c r="AE342" s="3"/>
      <c r="AF342" s="3"/>
      <c r="AG342" s="3"/>
      <c r="AH342" s="3"/>
      <c r="AJ342" s="17"/>
      <c r="AL342" s="7">
        <f ca="1">IF(Table1[[#This Row],[field of work]]="health",1,0)</f>
        <v>0</v>
      </c>
      <c r="AM342">
        <f ca="1">IF(Table1[[#This Row],[field of work]]="general work ",1,0)</f>
        <v>0</v>
      </c>
      <c r="AN342">
        <f ca="1">IF(Table1[[#This Row],[field of work]]="agriculture",1,0)</f>
        <v>0</v>
      </c>
      <c r="AO342">
        <f ca="1">IF(Table1[[#This Row],[field of work]]="teaching",1,0)</f>
        <v>1</v>
      </c>
      <c r="AP342">
        <f ca="1">IF(Table1[[#This Row],[field of work]]="IT",1,0)</f>
        <v>0</v>
      </c>
      <c r="AQ342" s="8">
        <f ca="1">IF(Table1[[#This Row],[field of work]]="construction",1,0)</f>
        <v>0</v>
      </c>
      <c r="AS342" s="7"/>
      <c r="AX342" s="8"/>
      <c r="AZ342" s="7"/>
      <c r="BA342" s="8"/>
      <c r="BB342" s="105">
        <f ca="1">Table1[[#This Row],[Cars Value ]]/Table1[[#This Row],[cars]]</f>
        <v>25504.1777102407</v>
      </c>
      <c r="BC342" s="8"/>
      <c r="BD342" s="7">
        <f ca="1">IF(Table1[Values of debts]&gt;$BE$6,1,0)</f>
        <v>1</v>
      </c>
      <c r="BE342" s="8"/>
      <c r="BF342" s="17"/>
      <c r="BG342" s="20">
        <f ca="1">Table1[[#This Row],[mortage left]]/Table1[[#This Row],[value of house]]</f>
        <v>0.47750201625641814</v>
      </c>
      <c r="BH342">
        <f t="shared" ca="1" si="137"/>
        <v>1</v>
      </c>
      <c r="BI342" s="8"/>
      <c r="BJ342" s="17"/>
      <c r="BL342" s="7">
        <f ca="1">IF(Table1[Area]="Alberta",Table1[income],0)</f>
        <v>0</v>
      </c>
      <c r="BM342">
        <f ca="1">IF(Table1[Area]="Quebec",Table1[income],0)</f>
        <v>0</v>
      </c>
      <c r="BN342">
        <f ca="1">IF(Table1[[#This Row],[Area]]="BC",Table1[[#This Row],[income]],0)</f>
        <v>0</v>
      </c>
      <c r="BO342">
        <f ca="1">IF(Table1[[#This Row],[Area]]="Northwest Ter",Table1[[#This Row],[income]],0)</f>
        <v>0</v>
      </c>
      <c r="BP342">
        <f ca="1">IF(Table1[[#This Row],[Area]]="Newfounland",Table1[[#This Row],[income]],0)</f>
        <v>0</v>
      </c>
      <c r="BQ342">
        <f ca="1">IF(Table1[[#This Row],[Area]]="Manitoba",Table1[[#This Row],[income]],0)</f>
        <v>0</v>
      </c>
      <c r="BR342">
        <f ca="1">IF(Table1[[#This Row],[Area]]="New bruncwick",Table1[[#This Row],[income]],0)</f>
        <v>0</v>
      </c>
      <c r="BS342">
        <f ca="1">IF(Table1[[#This Row],[Area]]="Nunavut",Table1[[#This Row],[income]],0)</f>
        <v>0</v>
      </c>
      <c r="BT342">
        <f ca="1">IF(Table1[[#This Row],[Area]]="Ontario",Table1[[#This Row],[income]],0)</f>
        <v>0</v>
      </c>
      <c r="BU342">
        <f ca="1">IF(Table1[[#This Row],[Area]]="yukon",Table1[[#This Row],[income]],0)</f>
        <v>0</v>
      </c>
      <c r="BV342">
        <f ca="1">IF(Table1[[#This Row],[Area]]="Prince edward Island",Table1[[#This Row],[income]],0)</f>
        <v>0</v>
      </c>
      <c r="BW342">
        <f ca="1">IF(Table1[[#This Row],[Area]]="Saskatchewan",Table1[[#This Row],[income]],0)</f>
        <v>0</v>
      </c>
      <c r="BX342" s="8">
        <f ca="1">IF(Table1[[#This Row],[Area]]="Nova scotia",Table1[[#This Row],[income]],0)</f>
        <v>35874</v>
      </c>
      <c r="BZ342" s="7">
        <f ca="1">IF(Table1[field of work]="health",Table1[income],0)</f>
        <v>0</v>
      </c>
      <c r="CA342">
        <f ca="1">IF(Table1[field of work]="agriculture",Table1[income],0)</f>
        <v>0</v>
      </c>
      <c r="CB342">
        <f ca="1">IF(Table1[[#This Row],[field of work]]="teaching",Table1[[#This Row],[income]],0)</f>
        <v>35874</v>
      </c>
      <c r="CC342">
        <f ca="1">IF(Table1[[#This Row],[field of work]]="IT",Table1[[#This Row],[income]],0)</f>
        <v>0</v>
      </c>
      <c r="CD342">
        <f ca="1">IF(Table1[[#This Row],[field of work]]="construction",Table1[[#This Row],[income]],0)</f>
        <v>0</v>
      </c>
      <c r="CE342" s="8">
        <f ca="1">IF(Table1[[#This Row],[field of work]]="general work ",Table1[[#This Row],[income]],0)</f>
        <v>0</v>
      </c>
      <c r="CH342" s="7">
        <f t="shared" ca="1" si="138"/>
        <v>1</v>
      </c>
      <c r="CI342" s="8"/>
      <c r="CK342" s="7">
        <f ca="1">IF(Table1[[#This Row],[Net worth of person ($)]]&gt;$CM$3,Table1[[#This Row],[age]],0)</f>
        <v>26</v>
      </c>
      <c r="CL342" s="8"/>
    </row>
    <row r="343" spans="2:90" x14ac:dyDescent="0.3">
      <c r="B343">
        <f t="shared" ca="1" si="124"/>
        <v>2</v>
      </c>
      <c r="C343" t="str">
        <f t="shared" ca="1" si="125"/>
        <v>women</v>
      </c>
      <c r="D343">
        <f t="shared" ca="1" si="126"/>
        <v>35</v>
      </c>
      <c r="E343">
        <f t="shared" ca="1" si="127"/>
        <v>2</v>
      </c>
      <c r="F343" t="str">
        <f t="shared" ca="1" si="128"/>
        <v>construction</v>
      </c>
      <c r="G343">
        <f t="shared" ca="1" si="129"/>
        <v>6</v>
      </c>
      <c r="H343" t="str">
        <f t="shared" ca="1" si="130"/>
        <v>Other</v>
      </c>
      <c r="I343">
        <f t="shared" ca="1" si="131"/>
        <v>4</v>
      </c>
      <c r="J343">
        <f t="shared" ca="1" si="123"/>
        <v>2</v>
      </c>
      <c r="K343">
        <f t="shared" ca="1" si="132"/>
        <v>25808</v>
      </c>
      <c r="L343">
        <f t="shared" ca="1" si="133"/>
        <v>8</v>
      </c>
      <c r="M343" t="str">
        <f t="shared" ca="1" si="134"/>
        <v>Manitoba</v>
      </c>
      <c r="N343">
        <f t="shared" ca="1" si="139"/>
        <v>103232</v>
      </c>
      <c r="O343">
        <f t="shared" ca="1" si="135"/>
        <v>64698.025069856012</v>
      </c>
      <c r="P343">
        <f t="shared" ca="1" si="140"/>
        <v>4951.0458245859982</v>
      </c>
      <c r="Q343">
        <f t="shared" ca="1" si="136"/>
        <v>3859</v>
      </c>
      <c r="R343">
        <f t="shared" ca="1" si="141"/>
        <v>17420.215097728291</v>
      </c>
      <c r="S343">
        <f t="shared" ca="1" si="142"/>
        <v>14292.241423627376</v>
      </c>
      <c r="T343">
        <f t="shared" ca="1" si="143"/>
        <v>122475.28724821337</v>
      </c>
      <c r="U343">
        <f t="shared" ca="1" si="144"/>
        <v>85977.240167584299</v>
      </c>
      <c r="V343">
        <f t="shared" ca="1" si="145"/>
        <v>36498.047080629069</v>
      </c>
      <c r="X343" s="3">
        <f ca="1">IF(Table1[[#This Row],[gender]]="men",1,0)</f>
        <v>0</v>
      </c>
      <c r="Y343" s="3">
        <f ca="1">IF(Table1[[#This Row],[gender]]="women",1,0)</f>
        <v>1</v>
      </c>
      <c r="Z343" s="3"/>
      <c r="AA343" s="3"/>
      <c r="AB343" s="3"/>
      <c r="AC343" s="3"/>
      <c r="AD343" s="3"/>
      <c r="AE343" s="3"/>
      <c r="AF343" s="3"/>
      <c r="AG343" s="3"/>
      <c r="AH343" s="3"/>
      <c r="AJ343" s="17"/>
      <c r="AL343" s="7">
        <f ca="1">IF(Table1[[#This Row],[field of work]]="health",1,0)</f>
        <v>0</v>
      </c>
      <c r="AM343">
        <f ca="1">IF(Table1[[#This Row],[field of work]]="general work ",1,0)</f>
        <v>0</v>
      </c>
      <c r="AN343">
        <f ca="1">IF(Table1[[#This Row],[field of work]]="agriculture",1,0)</f>
        <v>0</v>
      </c>
      <c r="AO343">
        <f ca="1">IF(Table1[[#This Row],[field of work]]="teaching",1,0)</f>
        <v>0</v>
      </c>
      <c r="AP343">
        <f ca="1">IF(Table1[[#This Row],[field of work]]="IT",1,0)</f>
        <v>0</v>
      </c>
      <c r="AQ343" s="8">
        <f ca="1">IF(Table1[[#This Row],[field of work]]="construction",1,0)</f>
        <v>1</v>
      </c>
      <c r="AS343" s="7"/>
      <c r="AX343" s="8"/>
      <c r="AZ343" s="7"/>
      <c r="BA343" s="8"/>
      <c r="BB343" s="105">
        <f ca="1">Table1[[#This Row],[Cars Value ]]/Table1[[#This Row],[cars]]</f>
        <v>2475.5229122929991</v>
      </c>
      <c r="BC343" s="8"/>
      <c r="BD343" s="7">
        <f ca="1">IF(Table1[Values of debts]&gt;$BE$6,1,0)</f>
        <v>0</v>
      </c>
      <c r="BE343" s="8"/>
      <c r="BF343" s="17"/>
      <c r="BG343" s="20">
        <f ca="1">Table1[[#This Row],[mortage left]]/Table1[[#This Row],[value of house]]</f>
        <v>0.62672451439336652</v>
      </c>
      <c r="BH343">
        <f t="shared" ca="1" si="137"/>
        <v>0</v>
      </c>
      <c r="BI343" s="8"/>
      <c r="BJ343" s="17"/>
      <c r="BL343" s="7">
        <f ca="1">IF(Table1[Area]="Alberta",Table1[income],0)</f>
        <v>0</v>
      </c>
      <c r="BM343">
        <f ca="1">IF(Table1[Area]="Quebec",Table1[income],0)</f>
        <v>0</v>
      </c>
      <c r="BN343">
        <f ca="1">IF(Table1[[#This Row],[Area]]="BC",Table1[[#This Row],[income]],0)</f>
        <v>0</v>
      </c>
      <c r="BO343">
        <f ca="1">IF(Table1[[#This Row],[Area]]="Northwest Ter",Table1[[#This Row],[income]],0)</f>
        <v>0</v>
      </c>
      <c r="BP343">
        <f ca="1">IF(Table1[[#This Row],[Area]]="Newfounland",Table1[[#This Row],[income]],0)</f>
        <v>0</v>
      </c>
      <c r="BQ343">
        <f ca="1">IF(Table1[[#This Row],[Area]]="Manitoba",Table1[[#This Row],[income]],0)</f>
        <v>25808</v>
      </c>
      <c r="BR343">
        <f ca="1">IF(Table1[[#This Row],[Area]]="New bruncwick",Table1[[#This Row],[income]],0)</f>
        <v>0</v>
      </c>
      <c r="BS343">
        <f ca="1">IF(Table1[[#This Row],[Area]]="Nunavut",Table1[[#This Row],[income]],0)</f>
        <v>0</v>
      </c>
      <c r="BT343">
        <f ca="1">IF(Table1[[#This Row],[Area]]="Ontario",Table1[[#This Row],[income]],0)</f>
        <v>0</v>
      </c>
      <c r="BU343">
        <f ca="1">IF(Table1[[#This Row],[Area]]="yukon",Table1[[#This Row],[income]],0)</f>
        <v>0</v>
      </c>
      <c r="BV343">
        <f ca="1">IF(Table1[[#This Row],[Area]]="Prince edward Island",Table1[[#This Row],[income]],0)</f>
        <v>0</v>
      </c>
      <c r="BW343">
        <f ca="1">IF(Table1[[#This Row],[Area]]="Saskatchewan",Table1[[#This Row],[income]],0)</f>
        <v>0</v>
      </c>
      <c r="BX343" s="8">
        <f ca="1">IF(Table1[[#This Row],[Area]]="Nova scotia",Table1[[#This Row],[income]],0)</f>
        <v>0</v>
      </c>
      <c r="BZ343" s="7">
        <f ca="1">IF(Table1[field of work]="health",Table1[income],0)</f>
        <v>0</v>
      </c>
      <c r="CA343">
        <f ca="1">IF(Table1[field of work]="agriculture",Table1[income],0)</f>
        <v>0</v>
      </c>
      <c r="CB343">
        <f ca="1">IF(Table1[[#This Row],[field of work]]="teaching",Table1[[#This Row],[income]],0)</f>
        <v>0</v>
      </c>
      <c r="CC343">
        <f ca="1">IF(Table1[[#This Row],[field of work]]="IT",Table1[[#This Row],[income]],0)</f>
        <v>0</v>
      </c>
      <c r="CD343">
        <f ca="1">IF(Table1[[#This Row],[field of work]]="construction",Table1[[#This Row],[income]],0)</f>
        <v>25808</v>
      </c>
      <c r="CE343" s="8">
        <f ca="1">IF(Table1[[#This Row],[field of work]]="general work ",Table1[[#This Row],[income]],0)</f>
        <v>0</v>
      </c>
      <c r="CH343" s="7">
        <f t="shared" ca="1" si="138"/>
        <v>1</v>
      </c>
      <c r="CI343" s="8"/>
      <c r="CK343" s="7">
        <f ca="1">IF(Table1[[#This Row],[Net worth of person ($)]]&gt;$CM$3,Table1[[#This Row],[age]],0)</f>
        <v>35</v>
      </c>
      <c r="CL343" s="8"/>
    </row>
    <row r="344" spans="2:90" x14ac:dyDescent="0.3">
      <c r="B344">
        <f t="shared" ca="1" si="124"/>
        <v>2</v>
      </c>
      <c r="C344" t="str">
        <f t="shared" ca="1" si="125"/>
        <v>women</v>
      </c>
      <c r="D344">
        <f t="shared" ca="1" si="126"/>
        <v>35</v>
      </c>
      <c r="E344">
        <f t="shared" ca="1" si="127"/>
        <v>3</v>
      </c>
      <c r="F344" t="str">
        <f t="shared" ca="1" si="128"/>
        <v>teaching</v>
      </c>
      <c r="G344">
        <f t="shared" ca="1" si="129"/>
        <v>1</v>
      </c>
      <c r="H344" t="str">
        <f t="shared" ca="1" si="130"/>
        <v>highschool</v>
      </c>
      <c r="I344">
        <f t="shared" ca="1" si="131"/>
        <v>4</v>
      </c>
      <c r="J344">
        <f t="shared" ca="1" si="123"/>
        <v>1</v>
      </c>
      <c r="K344">
        <f t="shared" ca="1" si="132"/>
        <v>70775</v>
      </c>
      <c r="L344">
        <f t="shared" ca="1" si="133"/>
        <v>3</v>
      </c>
      <c r="M344" t="str">
        <f t="shared" ca="1" si="134"/>
        <v>Northwest Ter</v>
      </c>
      <c r="N344">
        <f t="shared" ca="1" si="139"/>
        <v>283100</v>
      </c>
      <c r="O344">
        <f t="shared" ca="1" si="135"/>
        <v>194824.32819710459</v>
      </c>
      <c r="P344">
        <f t="shared" ca="1" si="140"/>
        <v>15436.961107009038</v>
      </c>
      <c r="Q344">
        <f t="shared" ca="1" si="136"/>
        <v>3836</v>
      </c>
      <c r="R344">
        <f t="shared" ca="1" si="141"/>
        <v>37788.38748437402</v>
      </c>
      <c r="S344">
        <f t="shared" ca="1" si="142"/>
        <v>8360.7028675830661</v>
      </c>
      <c r="T344">
        <f t="shared" ca="1" si="143"/>
        <v>306897.66397459211</v>
      </c>
      <c r="U344">
        <f t="shared" ca="1" si="144"/>
        <v>236448.71568147861</v>
      </c>
      <c r="V344">
        <f t="shared" ca="1" si="145"/>
        <v>70448.948293113499</v>
      </c>
      <c r="X344" s="3">
        <f ca="1">IF(Table1[[#This Row],[gender]]="men",1,0)</f>
        <v>0</v>
      </c>
      <c r="Y344" s="3">
        <f ca="1">IF(Table1[[#This Row],[gender]]="women",1,0)</f>
        <v>1</v>
      </c>
      <c r="Z344" s="3"/>
      <c r="AA344" s="3"/>
      <c r="AB344" s="3"/>
      <c r="AC344" s="3"/>
      <c r="AD344" s="3"/>
      <c r="AE344" s="3"/>
      <c r="AF344" s="3"/>
      <c r="AG344" s="3"/>
      <c r="AH344" s="3"/>
      <c r="AJ344" s="17"/>
      <c r="AL344" s="7">
        <f ca="1">IF(Table1[[#This Row],[field of work]]="health",1,0)</f>
        <v>0</v>
      </c>
      <c r="AM344">
        <f ca="1">IF(Table1[[#This Row],[field of work]]="general work ",1,0)</f>
        <v>0</v>
      </c>
      <c r="AN344">
        <f ca="1">IF(Table1[[#This Row],[field of work]]="agriculture",1,0)</f>
        <v>0</v>
      </c>
      <c r="AO344">
        <f ca="1">IF(Table1[[#This Row],[field of work]]="teaching",1,0)</f>
        <v>1</v>
      </c>
      <c r="AP344">
        <f ca="1">IF(Table1[[#This Row],[field of work]]="IT",1,0)</f>
        <v>0</v>
      </c>
      <c r="AQ344" s="8">
        <f ca="1">IF(Table1[[#This Row],[field of work]]="construction",1,0)</f>
        <v>0</v>
      </c>
      <c r="AS344" s="7"/>
      <c r="AX344" s="8"/>
      <c r="AZ344" s="7"/>
      <c r="BA344" s="8"/>
      <c r="BB344" s="105">
        <f ca="1">Table1[[#This Row],[Cars Value ]]/Table1[[#This Row],[cars]]</f>
        <v>15436.961107009038</v>
      </c>
      <c r="BC344" s="8"/>
      <c r="BD344" s="7">
        <f ca="1">IF(Table1[Values of debts]&gt;$BE$6,1,0)</f>
        <v>1</v>
      </c>
      <c r="BE344" s="8"/>
      <c r="BF344" s="17"/>
      <c r="BG344" s="20">
        <f ca="1">Table1[[#This Row],[mortage left]]/Table1[[#This Row],[value of house]]</f>
        <v>0.68818201411905544</v>
      </c>
      <c r="BH344">
        <f t="shared" ca="1" si="137"/>
        <v>0</v>
      </c>
      <c r="BI344" s="8"/>
      <c r="BJ344" s="17"/>
      <c r="BL344" s="7">
        <f ca="1">IF(Table1[Area]="Alberta",Table1[income],0)</f>
        <v>0</v>
      </c>
      <c r="BM344">
        <f ca="1">IF(Table1[Area]="Quebec",Table1[income],0)</f>
        <v>0</v>
      </c>
      <c r="BN344">
        <f ca="1">IF(Table1[[#This Row],[Area]]="BC",Table1[[#This Row],[income]],0)</f>
        <v>0</v>
      </c>
      <c r="BO344">
        <f ca="1">IF(Table1[[#This Row],[Area]]="Northwest Ter",Table1[[#This Row],[income]],0)</f>
        <v>70775</v>
      </c>
      <c r="BP344">
        <f ca="1">IF(Table1[[#This Row],[Area]]="Newfounland",Table1[[#This Row],[income]],0)</f>
        <v>0</v>
      </c>
      <c r="BQ344">
        <f ca="1">IF(Table1[[#This Row],[Area]]="Manitoba",Table1[[#This Row],[income]],0)</f>
        <v>0</v>
      </c>
      <c r="BR344">
        <f ca="1">IF(Table1[[#This Row],[Area]]="New bruncwick",Table1[[#This Row],[income]],0)</f>
        <v>0</v>
      </c>
      <c r="BS344">
        <f ca="1">IF(Table1[[#This Row],[Area]]="Nunavut",Table1[[#This Row],[income]],0)</f>
        <v>0</v>
      </c>
      <c r="BT344">
        <f ca="1">IF(Table1[[#This Row],[Area]]="Ontario",Table1[[#This Row],[income]],0)</f>
        <v>0</v>
      </c>
      <c r="BU344">
        <f ca="1">IF(Table1[[#This Row],[Area]]="yukon",Table1[[#This Row],[income]],0)</f>
        <v>0</v>
      </c>
      <c r="BV344">
        <f ca="1">IF(Table1[[#This Row],[Area]]="Prince edward Island",Table1[[#This Row],[income]],0)</f>
        <v>0</v>
      </c>
      <c r="BW344">
        <f ca="1">IF(Table1[[#This Row],[Area]]="Saskatchewan",Table1[[#This Row],[income]],0)</f>
        <v>0</v>
      </c>
      <c r="BX344" s="8">
        <f ca="1">IF(Table1[[#This Row],[Area]]="Nova scotia",Table1[[#This Row],[income]],0)</f>
        <v>0</v>
      </c>
      <c r="BZ344" s="7">
        <f ca="1">IF(Table1[field of work]="health",Table1[income],0)</f>
        <v>0</v>
      </c>
      <c r="CA344">
        <f ca="1">IF(Table1[field of work]="agriculture",Table1[income],0)</f>
        <v>0</v>
      </c>
      <c r="CB344">
        <f ca="1">IF(Table1[[#This Row],[field of work]]="teaching",Table1[[#This Row],[income]],0)</f>
        <v>70775</v>
      </c>
      <c r="CC344">
        <f ca="1">IF(Table1[[#This Row],[field of work]]="IT",Table1[[#This Row],[income]],0)</f>
        <v>0</v>
      </c>
      <c r="CD344">
        <f ca="1">IF(Table1[[#This Row],[field of work]]="construction",Table1[[#This Row],[income]],0)</f>
        <v>0</v>
      </c>
      <c r="CE344" s="8">
        <f ca="1">IF(Table1[[#This Row],[field of work]]="general work ",Table1[[#This Row],[income]],0)</f>
        <v>0</v>
      </c>
      <c r="CH344" s="7">
        <f t="shared" ca="1" si="138"/>
        <v>1</v>
      </c>
      <c r="CI344" s="8"/>
      <c r="CK344" s="7">
        <f ca="1">IF(Table1[[#This Row],[Net worth of person ($)]]&gt;$CM$3,Table1[[#This Row],[age]],0)</f>
        <v>35</v>
      </c>
      <c r="CL344" s="8"/>
    </row>
    <row r="345" spans="2:90" x14ac:dyDescent="0.3">
      <c r="B345">
        <f t="shared" ca="1" si="124"/>
        <v>2</v>
      </c>
      <c r="C345" t="str">
        <f t="shared" ca="1" si="125"/>
        <v>women</v>
      </c>
      <c r="D345">
        <f t="shared" ca="1" si="126"/>
        <v>33</v>
      </c>
      <c r="E345">
        <f t="shared" ca="1" si="127"/>
        <v>1</v>
      </c>
      <c r="F345" t="str">
        <f t="shared" ca="1" si="128"/>
        <v>health</v>
      </c>
      <c r="G345">
        <f t="shared" ca="1" si="129"/>
        <v>6</v>
      </c>
      <c r="H345" t="str">
        <f t="shared" ca="1" si="130"/>
        <v>Other</v>
      </c>
      <c r="I345">
        <f t="shared" ca="1" si="131"/>
        <v>4</v>
      </c>
      <c r="J345">
        <f t="shared" ca="1" si="123"/>
        <v>2</v>
      </c>
      <c r="K345">
        <f t="shared" ca="1" si="132"/>
        <v>43312</v>
      </c>
      <c r="L345">
        <f t="shared" ca="1" si="133"/>
        <v>6</v>
      </c>
      <c r="M345" t="str">
        <f t="shared" ca="1" si="134"/>
        <v>Saskatchewan</v>
      </c>
      <c r="N345">
        <f t="shared" ca="1" si="139"/>
        <v>259872</v>
      </c>
      <c r="O345">
        <f t="shared" ca="1" si="135"/>
        <v>26918.699707565516</v>
      </c>
      <c r="P345">
        <f t="shared" ca="1" si="140"/>
        <v>74286.050444579814</v>
      </c>
      <c r="Q345">
        <f t="shared" ca="1" si="136"/>
        <v>73427</v>
      </c>
      <c r="R345">
        <f t="shared" ca="1" si="141"/>
        <v>12097.572260881712</v>
      </c>
      <c r="S345">
        <f t="shared" ca="1" si="142"/>
        <v>2457.2564981905775</v>
      </c>
      <c r="T345">
        <f t="shared" ca="1" si="143"/>
        <v>336615.30694277037</v>
      </c>
      <c r="U345">
        <f t="shared" ca="1" si="144"/>
        <v>112443.27196844722</v>
      </c>
      <c r="V345">
        <f t="shared" ca="1" si="145"/>
        <v>224172.03497432315</v>
      </c>
      <c r="X345" s="3">
        <f ca="1">IF(Table1[[#This Row],[gender]]="men",1,0)</f>
        <v>0</v>
      </c>
      <c r="Y345" s="3">
        <f ca="1">IF(Table1[[#This Row],[gender]]="women",1,0)</f>
        <v>1</v>
      </c>
      <c r="Z345" s="3"/>
      <c r="AA345" s="3"/>
      <c r="AB345" s="3"/>
      <c r="AC345" s="3"/>
      <c r="AD345" s="3"/>
      <c r="AE345" s="3"/>
      <c r="AF345" s="3"/>
      <c r="AG345" s="3"/>
      <c r="AH345" s="3"/>
      <c r="AJ345" s="17"/>
      <c r="AL345" s="7">
        <f ca="1">IF(Table1[[#This Row],[field of work]]="health",1,0)</f>
        <v>1</v>
      </c>
      <c r="AM345">
        <f ca="1">IF(Table1[[#This Row],[field of work]]="general work ",1,0)</f>
        <v>0</v>
      </c>
      <c r="AN345">
        <f ca="1">IF(Table1[[#This Row],[field of work]]="agriculture",1,0)</f>
        <v>0</v>
      </c>
      <c r="AO345">
        <f ca="1">IF(Table1[[#This Row],[field of work]]="teaching",1,0)</f>
        <v>0</v>
      </c>
      <c r="AP345">
        <f ca="1">IF(Table1[[#This Row],[field of work]]="IT",1,0)</f>
        <v>0</v>
      </c>
      <c r="AQ345" s="8">
        <f ca="1">IF(Table1[[#This Row],[field of work]]="construction",1,0)</f>
        <v>0</v>
      </c>
      <c r="AS345" s="7"/>
      <c r="AX345" s="8"/>
      <c r="AZ345" s="7"/>
      <c r="BA345" s="8"/>
      <c r="BB345" s="105">
        <f ca="1">Table1[[#This Row],[Cars Value ]]/Table1[[#This Row],[cars]]</f>
        <v>37143.025222289907</v>
      </c>
      <c r="BC345" s="8"/>
      <c r="BD345" s="7">
        <f ca="1">IF(Table1[Values of debts]&gt;$BE$6,1,0)</f>
        <v>1</v>
      </c>
      <c r="BE345" s="8"/>
      <c r="BF345" s="17"/>
      <c r="BG345" s="20">
        <f ca="1">Table1[[#This Row],[mortage left]]/Table1[[#This Row],[value of house]]</f>
        <v>0.10358445583812614</v>
      </c>
      <c r="BH345">
        <f t="shared" ca="1" si="137"/>
        <v>1</v>
      </c>
      <c r="BI345" s="8"/>
      <c r="BJ345" s="17"/>
      <c r="BL345" s="7">
        <f ca="1">IF(Table1[Area]="Alberta",Table1[income],0)</f>
        <v>0</v>
      </c>
      <c r="BM345">
        <f ca="1">IF(Table1[Area]="Quebec",Table1[income],0)</f>
        <v>0</v>
      </c>
      <c r="BN345">
        <f ca="1">IF(Table1[[#This Row],[Area]]="BC",Table1[[#This Row],[income]],0)</f>
        <v>0</v>
      </c>
      <c r="BO345">
        <f ca="1">IF(Table1[[#This Row],[Area]]="Northwest Ter",Table1[[#This Row],[income]],0)</f>
        <v>0</v>
      </c>
      <c r="BP345">
        <f ca="1">IF(Table1[[#This Row],[Area]]="Newfounland",Table1[[#This Row],[income]],0)</f>
        <v>0</v>
      </c>
      <c r="BQ345">
        <f ca="1">IF(Table1[[#This Row],[Area]]="Manitoba",Table1[[#This Row],[income]],0)</f>
        <v>0</v>
      </c>
      <c r="BR345">
        <f ca="1">IF(Table1[[#This Row],[Area]]="New bruncwick",Table1[[#This Row],[income]],0)</f>
        <v>0</v>
      </c>
      <c r="BS345">
        <f ca="1">IF(Table1[[#This Row],[Area]]="Nunavut",Table1[[#This Row],[income]],0)</f>
        <v>0</v>
      </c>
      <c r="BT345">
        <f ca="1">IF(Table1[[#This Row],[Area]]="Ontario",Table1[[#This Row],[income]],0)</f>
        <v>0</v>
      </c>
      <c r="BU345">
        <f ca="1">IF(Table1[[#This Row],[Area]]="yukon",Table1[[#This Row],[income]],0)</f>
        <v>0</v>
      </c>
      <c r="BV345">
        <f ca="1">IF(Table1[[#This Row],[Area]]="Prince edward Island",Table1[[#This Row],[income]],0)</f>
        <v>0</v>
      </c>
      <c r="BW345">
        <f ca="1">IF(Table1[[#This Row],[Area]]="Saskatchewan",Table1[[#This Row],[income]],0)</f>
        <v>43312</v>
      </c>
      <c r="BX345" s="8">
        <f ca="1">IF(Table1[[#This Row],[Area]]="Nova scotia",Table1[[#This Row],[income]],0)</f>
        <v>0</v>
      </c>
      <c r="BZ345" s="7">
        <f ca="1">IF(Table1[field of work]="health",Table1[income],0)</f>
        <v>43312</v>
      </c>
      <c r="CA345">
        <f ca="1">IF(Table1[field of work]="agriculture",Table1[income],0)</f>
        <v>0</v>
      </c>
      <c r="CB345">
        <f ca="1">IF(Table1[[#This Row],[field of work]]="teaching",Table1[[#This Row],[income]],0)</f>
        <v>0</v>
      </c>
      <c r="CC345">
        <f ca="1">IF(Table1[[#This Row],[field of work]]="IT",Table1[[#This Row],[income]],0)</f>
        <v>0</v>
      </c>
      <c r="CD345">
        <f ca="1">IF(Table1[[#This Row],[field of work]]="construction",Table1[[#This Row],[income]],0)</f>
        <v>0</v>
      </c>
      <c r="CE345" s="8">
        <f ca="1">IF(Table1[[#This Row],[field of work]]="general work ",Table1[[#This Row],[income]],0)</f>
        <v>0</v>
      </c>
      <c r="CH345" s="7">
        <f t="shared" ca="1" si="138"/>
        <v>1</v>
      </c>
      <c r="CI345" s="8"/>
      <c r="CK345" s="7">
        <f ca="1">IF(Table1[[#This Row],[Net worth of person ($)]]&gt;$CM$3,Table1[[#This Row],[age]],0)</f>
        <v>33</v>
      </c>
      <c r="CL345" s="8"/>
    </row>
    <row r="346" spans="2:90" x14ac:dyDescent="0.3">
      <c r="B346">
        <f t="shared" ca="1" si="124"/>
        <v>2</v>
      </c>
      <c r="C346" t="str">
        <f t="shared" ca="1" si="125"/>
        <v>women</v>
      </c>
      <c r="D346">
        <f t="shared" ca="1" si="126"/>
        <v>25</v>
      </c>
      <c r="E346">
        <f t="shared" ca="1" si="127"/>
        <v>2</v>
      </c>
      <c r="F346" t="str">
        <f t="shared" ca="1" si="128"/>
        <v>construction</v>
      </c>
      <c r="G346">
        <f t="shared" ca="1" si="129"/>
        <v>2</v>
      </c>
      <c r="H346" t="str">
        <f t="shared" ca="1" si="130"/>
        <v>college</v>
      </c>
      <c r="I346">
        <f t="shared" ca="1" si="131"/>
        <v>4</v>
      </c>
      <c r="J346">
        <f t="shared" ca="1" si="123"/>
        <v>2</v>
      </c>
      <c r="K346">
        <f t="shared" ca="1" si="132"/>
        <v>53644</v>
      </c>
      <c r="L346">
        <f t="shared" ca="1" si="133"/>
        <v>12</v>
      </c>
      <c r="M346" t="str">
        <f t="shared" ca="1" si="134"/>
        <v>New bruncwick</v>
      </c>
      <c r="N346">
        <f t="shared" ca="1" si="139"/>
        <v>160932</v>
      </c>
      <c r="O346">
        <f t="shared" ca="1" si="135"/>
        <v>98435.019888804003</v>
      </c>
      <c r="P346">
        <f t="shared" ca="1" si="140"/>
        <v>6855.0781966717241</v>
      </c>
      <c r="Q346">
        <f t="shared" ca="1" si="136"/>
        <v>6421</v>
      </c>
      <c r="R346">
        <f t="shared" ca="1" si="141"/>
        <v>28554.816901311766</v>
      </c>
      <c r="S346">
        <f t="shared" ca="1" si="142"/>
        <v>75949.01024108156</v>
      </c>
      <c r="T346">
        <f t="shared" ca="1" si="143"/>
        <v>243736.08843775329</v>
      </c>
      <c r="U346">
        <f t="shared" ca="1" si="144"/>
        <v>133410.83679011578</v>
      </c>
      <c r="V346">
        <f t="shared" ca="1" si="145"/>
        <v>110325.25164763752</v>
      </c>
      <c r="X346" s="3">
        <f ca="1">IF(Table1[[#This Row],[gender]]="men",1,0)</f>
        <v>0</v>
      </c>
      <c r="Y346" s="3">
        <f ca="1">IF(Table1[[#This Row],[gender]]="women",1,0)</f>
        <v>1</v>
      </c>
      <c r="Z346" s="3"/>
      <c r="AA346" s="3"/>
      <c r="AB346" s="3"/>
      <c r="AC346" s="3"/>
      <c r="AD346" s="3"/>
      <c r="AE346" s="3"/>
      <c r="AF346" s="3"/>
      <c r="AG346" s="3"/>
      <c r="AH346" s="3"/>
      <c r="AJ346" s="17"/>
      <c r="AL346" s="7">
        <f ca="1">IF(Table1[[#This Row],[field of work]]="health",1,0)</f>
        <v>0</v>
      </c>
      <c r="AM346">
        <f ca="1">IF(Table1[[#This Row],[field of work]]="general work ",1,0)</f>
        <v>0</v>
      </c>
      <c r="AN346">
        <f ca="1">IF(Table1[[#This Row],[field of work]]="agriculture",1,0)</f>
        <v>0</v>
      </c>
      <c r="AO346">
        <f ca="1">IF(Table1[[#This Row],[field of work]]="teaching",1,0)</f>
        <v>0</v>
      </c>
      <c r="AP346">
        <f ca="1">IF(Table1[[#This Row],[field of work]]="IT",1,0)</f>
        <v>0</v>
      </c>
      <c r="AQ346" s="8">
        <f ca="1">IF(Table1[[#This Row],[field of work]]="construction",1,0)</f>
        <v>1</v>
      </c>
      <c r="AS346" s="7"/>
      <c r="AX346" s="8"/>
      <c r="AZ346" s="7"/>
      <c r="BA346" s="8"/>
      <c r="BB346" s="105">
        <f ca="1">Table1[[#This Row],[Cars Value ]]/Table1[[#This Row],[cars]]</f>
        <v>3427.539098335862</v>
      </c>
      <c r="BC346" s="8"/>
      <c r="BD346" s="7">
        <f ca="1">IF(Table1[Values of debts]&gt;$BE$6,1,0)</f>
        <v>1</v>
      </c>
      <c r="BE346" s="8"/>
      <c r="BF346" s="17"/>
      <c r="BG346" s="20">
        <f ca="1">Table1[[#This Row],[mortage left]]/Table1[[#This Row],[value of house]]</f>
        <v>0.6116559782318246</v>
      </c>
      <c r="BH346">
        <f t="shared" ca="1" si="137"/>
        <v>0</v>
      </c>
      <c r="BI346" s="8"/>
      <c r="BJ346" s="17"/>
      <c r="BL346" s="7">
        <f ca="1">IF(Table1[Area]="Alberta",Table1[income],0)</f>
        <v>0</v>
      </c>
      <c r="BM346">
        <f ca="1">IF(Table1[Area]="Quebec",Table1[income],0)</f>
        <v>0</v>
      </c>
      <c r="BN346">
        <f ca="1">IF(Table1[[#This Row],[Area]]="BC",Table1[[#This Row],[income]],0)</f>
        <v>0</v>
      </c>
      <c r="BO346">
        <f ca="1">IF(Table1[[#This Row],[Area]]="Northwest Ter",Table1[[#This Row],[income]],0)</f>
        <v>0</v>
      </c>
      <c r="BP346">
        <f ca="1">IF(Table1[[#This Row],[Area]]="Newfounland",Table1[[#This Row],[income]],0)</f>
        <v>0</v>
      </c>
      <c r="BQ346">
        <f ca="1">IF(Table1[[#This Row],[Area]]="Manitoba",Table1[[#This Row],[income]],0)</f>
        <v>0</v>
      </c>
      <c r="BR346">
        <f ca="1">IF(Table1[[#This Row],[Area]]="New bruncwick",Table1[[#This Row],[income]],0)</f>
        <v>53644</v>
      </c>
      <c r="BS346">
        <f ca="1">IF(Table1[[#This Row],[Area]]="Nunavut",Table1[[#This Row],[income]],0)</f>
        <v>0</v>
      </c>
      <c r="BT346">
        <f ca="1">IF(Table1[[#This Row],[Area]]="Ontario",Table1[[#This Row],[income]],0)</f>
        <v>0</v>
      </c>
      <c r="BU346">
        <f ca="1">IF(Table1[[#This Row],[Area]]="yukon",Table1[[#This Row],[income]],0)</f>
        <v>0</v>
      </c>
      <c r="BV346">
        <f ca="1">IF(Table1[[#This Row],[Area]]="Prince edward Island",Table1[[#This Row],[income]],0)</f>
        <v>0</v>
      </c>
      <c r="BW346">
        <f ca="1">IF(Table1[[#This Row],[Area]]="Saskatchewan",Table1[[#This Row],[income]],0)</f>
        <v>0</v>
      </c>
      <c r="BX346" s="8">
        <f ca="1">IF(Table1[[#This Row],[Area]]="Nova scotia",Table1[[#This Row],[income]],0)</f>
        <v>0</v>
      </c>
      <c r="BZ346" s="7">
        <f ca="1">IF(Table1[field of work]="health",Table1[income],0)</f>
        <v>0</v>
      </c>
      <c r="CA346">
        <f ca="1">IF(Table1[field of work]="agriculture",Table1[income],0)</f>
        <v>0</v>
      </c>
      <c r="CB346">
        <f ca="1">IF(Table1[[#This Row],[field of work]]="teaching",Table1[[#This Row],[income]],0)</f>
        <v>0</v>
      </c>
      <c r="CC346">
        <f ca="1">IF(Table1[[#This Row],[field of work]]="IT",Table1[[#This Row],[income]],0)</f>
        <v>0</v>
      </c>
      <c r="CD346">
        <f ca="1">IF(Table1[[#This Row],[field of work]]="construction",Table1[[#This Row],[income]],0)</f>
        <v>53644</v>
      </c>
      <c r="CE346" s="8">
        <f ca="1">IF(Table1[[#This Row],[field of work]]="general work ",Table1[[#This Row],[income]],0)</f>
        <v>0</v>
      </c>
      <c r="CH346" s="7">
        <f t="shared" ca="1" si="138"/>
        <v>1</v>
      </c>
      <c r="CI346" s="8"/>
      <c r="CK346" s="7">
        <f ca="1">IF(Table1[[#This Row],[Net worth of person ($)]]&gt;$CM$3,Table1[[#This Row],[age]],0)</f>
        <v>25</v>
      </c>
      <c r="CL346" s="8"/>
    </row>
    <row r="347" spans="2:90" x14ac:dyDescent="0.3">
      <c r="B347">
        <f t="shared" ca="1" si="124"/>
        <v>1</v>
      </c>
      <c r="C347" t="str">
        <f t="shared" ca="1" si="125"/>
        <v>men</v>
      </c>
      <c r="D347">
        <f t="shared" ca="1" si="126"/>
        <v>42</v>
      </c>
      <c r="E347">
        <f t="shared" ca="1" si="127"/>
        <v>3</v>
      </c>
      <c r="F347" t="str">
        <f t="shared" ca="1" si="128"/>
        <v>teaching</v>
      </c>
      <c r="G347">
        <f t="shared" ca="1" si="129"/>
        <v>3</v>
      </c>
      <c r="H347" t="str">
        <f t="shared" ca="1" si="130"/>
        <v>University</v>
      </c>
      <c r="I347">
        <f t="shared" ca="1" si="131"/>
        <v>1</v>
      </c>
      <c r="J347">
        <f t="shared" ca="1" si="123"/>
        <v>2</v>
      </c>
      <c r="K347">
        <f t="shared" ca="1" si="132"/>
        <v>51074</v>
      </c>
      <c r="L347">
        <f t="shared" ca="1" si="133"/>
        <v>3</v>
      </c>
      <c r="M347" t="str">
        <f t="shared" ca="1" si="134"/>
        <v>Northwest Ter</v>
      </c>
      <c r="N347">
        <f t="shared" ca="1" si="139"/>
        <v>255370</v>
      </c>
      <c r="O347">
        <f t="shared" ca="1" si="135"/>
        <v>188754.95032796441</v>
      </c>
      <c r="P347">
        <f t="shared" ca="1" si="140"/>
        <v>3330.5290278672232</v>
      </c>
      <c r="Q347">
        <f t="shared" ca="1" si="136"/>
        <v>1869</v>
      </c>
      <c r="R347">
        <f t="shared" ca="1" si="141"/>
        <v>93798.514062748625</v>
      </c>
      <c r="S347">
        <f t="shared" ca="1" si="142"/>
        <v>30506.096710328224</v>
      </c>
      <c r="T347">
        <f t="shared" ca="1" si="143"/>
        <v>289206.62573819543</v>
      </c>
      <c r="U347">
        <f t="shared" ca="1" si="144"/>
        <v>284422.46439071302</v>
      </c>
      <c r="V347">
        <f t="shared" ca="1" si="145"/>
        <v>4784.1613474824117</v>
      </c>
      <c r="X347" s="3">
        <f ca="1">IF(Table1[[#This Row],[gender]]="men",1,0)</f>
        <v>1</v>
      </c>
      <c r="Y347" s="3">
        <f ca="1">IF(Table1[[#This Row],[gender]]="women",1,0)</f>
        <v>0</v>
      </c>
      <c r="Z347" s="3"/>
      <c r="AA347" s="3"/>
      <c r="AB347" s="3"/>
      <c r="AC347" s="3"/>
      <c r="AD347" s="3"/>
      <c r="AE347" s="3"/>
      <c r="AF347" s="3"/>
      <c r="AG347" s="3"/>
      <c r="AH347" s="3"/>
      <c r="AJ347" s="17"/>
      <c r="AL347" s="7">
        <f ca="1">IF(Table1[[#This Row],[field of work]]="health",1,0)</f>
        <v>0</v>
      </c>
      <c r="AM347">
        <f ca="1">IF(Table1[[#This Row],[field of work]]="general work ",1,0)</f>
        <v>0</v>
      </c>
      <c r="AN347">
        <f ca="1">IF(Table1[[#This Row],[field of work]]="agriculture",1,0)</f>
        <v>0</v>
      </c>
      <c r="AO347">
        <f ca="1">IF(Table1[[#This Row],[field of work]]="teaching",1,0)</f>
        <v>1</v>
      </c>
      <c r="AP347">
        <f ca="1">IF(Table1[[#This Row],[field of work]]="IT",1,0)</f>
        <v>0</v>
      </c>
      <c r="AQ347" s="8">
        <f ca="1">IF(Table1[[#This Row],[field of work]]="construction",1,0)</f>
        <v>0</v>
      </c>
      <c r="AS347" s="7"/>
      <c r="AX347" s="8"/>
      <c r="AZ347" s="7"/>
      <c r="BA347" s="8"/>
      <c r="BB347" s="105">
        <f ca="1">Table1[[#This Row],[Cars Value ]]/Table1[[#This Row],[cars]]</f>
        <v>1665.2645139336116</v>
      </c>
      <c r="BC347" s="8"/>
      <c r="BD347" s="7">
        <f ca="1">IF(Table1[Values of debts]&gt;$BE$6,1,0)</f>
        <v>1</v>
      </c>
      <c r="BE347" s="8"/>
      <c r="BF347" s="17"/>
      <c r="BG347" s="20">
        <f ca="1">Table1[[#This Row],[mortage left]]/Table1[[#This Row],[value of house]]</f>
        <v>0.73914300946847478</v>
      </c>
      <c r="BH347">
        <f t="shared" ca="1" si="137"/>
        <v>0</v>
      </c>
      <c r="BI347" s="8"/>
      <c r="BJ347" s="17"/>
      <c r="BL347" s="7">
        <f ca="1">IF(Table1[Area]="Alberta",Table1[income],0)</f>
        <v>0</v>
      </c>
      <c r="BM347">
        <f ca="1">IF(Table1[Area]="Quebec",Table1[income],0)</f>
        <v>0</v>
      </c>
      <c r="BN347">
        <f ca="1">IF(Table1[[#This Row],[Area]]="BC",Table1[[#This Row],[income]],0)</f>
        <v>0</v>
      </c>
      <c r="BO347">
        <f ca="1">IF(Table1[[#This Row],[Area]]="Northwest Ter",Table1[[#This Row],[income]],0)</f>
        <v>51074</v>
      </c>
      <c r="BP347">
        <f ca="1">IF(Table1[[#This Row],[Area]]="Newfounland",Table1[[#This Row],[income]],0)</f>
        <v>0</v>
      </c>
      <c r="BQ347">
        <f ca="1">IF(Table1[[#This Row],[Area]]="Manitoba",Table1[[#This Row],[income]],0)</f>
        <v>0</v>
      </c>
      <c r="BR347">
        <f ca="1">IF(Table1[[#This Row],[Area]]="New bruncwick",Table1[[#This Row],[income]],0)</f>
        <v>0</v>
      </c>
      <c r="BS347">
        <f ca="1">IF(Table1[[#This Row],[Area]]="Nunavut",Table1[[#This Row],[income]],0)</f>
        <v>0</v>
      </c>
      <c r="BT347">
        <f ca="1">IF(Table1[[#This Row],[Area]]="Ontario",Table1[[#This Row],[income]],0)</f>
        <v>0</v>
      </c>
      <c r="BU347">
        <f ca="1">IF(Table1[[#This Row],[Area]]="yukon",Table1[[#This Row],[income]],0)</f>
        <v>0</v>
      </c>
      <c r="BV347">
        <f ca="1">IF(Table1[[#This Row],[Area]]="Prince edward Island",Table1[[#This Row],[income]],0)</f>
        <v>0</v>
      </c>
      <c r="BW347">
        <f ca="1">IF(Table1[[#This Row],[Area]]="Saskatchewan",Table1[[#This Row],[income]],0)</f>
        <v>0</v>
      </c>
      <c r="BX347" s="8">
        <f ca="1">IF(Table1[[#This Row],[Area]]="Nova scotia",Table1[[#This Row],[income]],0)</f>
        <v>0</v>
      </c>
      <c r="BZ347" s="7">
        <f ca="1">IF(Table1[field of work]="health",Table1[income],0)</f>
        <v>0</v>
      </c>
      <c r="CA347">
        <f ca="1">IF(Table1[field of work]="agriculture",Table1[income],0)</f>
        <v>0</v>
      </c>
      <c r="CB347">
        <f ca="1">IF(Table1[[#This Row],[field of work]]="teaching",Table1[[#This Row],[income]],0)</f>
        <v>51074</v>
      </c>
      <c r="CC347">
        <f ca="1">IF(Table1[[#This Row],[field of work]]="IT",Table1[[#This Row],[income]],0)</f>
        <v>0</v>
      </c>
      <c r="CD347">
        <f ca="1">IF(Table1[[#This Row],[field of work]]="construction",Table1[[#This Row],[income]],0)</f>
        <v>0</v>
      </c>
      <c r="CE347" s="8">
        <f ca="1">IF(Table1[[#This Row],[field of work]]="general work ",Table1[[#This Row],[income]],0)</f>
        <v>0</v>
      </c>
      <c r="CH347" s="7">
        <f t="shared" ca="1" si="138"/>
        <v>1</v>
      </c>
      <c r="CI347" s="8"/>
      <c r="CK347" s="7">
        <f ca="1">IF(Table1[[#This Row],[Net worth of person ($)]]&gt;$CM$3,Table1[[#This Row],[age]],0)</f>
        <v>42</v>
      </c>
      <c r="CL347" s="8"/>
    </row>
    <row r="348" spans="2:90" x14ac:dyDescent="0.3">
      <c r="B348">
        <f t="shared" ca="1" si="124"/>
        <v>2</v>
      </c>
      <c r="C348" t="str">
        <f t="shared" ca="1" si="125"/>
        <v>women</v>
      </c>
      <c r="D348">
        <f t="shared" ca="1" si="126"/>
        <v>39</v>
      </c>
      <c r="E348">
        <f t="shared" ca="1" si="127"/>
        <v>5</v>
      </c>
      <c r="F348" t="str">
        <f t="shared" ca="1" si="128"/>
        <v xml:space="preserve">general work </v>
      </c>
      <c r="G348">
        <f t="shared" ca="1" si="129"/>
        <v>3</v>
      </c>
      <c r="H348" t="str">
        <f t="shared" ca="1" si="130"/>
        <v>University</v>
      </c>
      <c r="I348">
        <f t="shared" ca="1" si="131"/>
        <v>3</v>
      </c>
      <c r="J348">
        <f t="shared" ca="1" si="123"/>
        <v>2</v>
      </c>
      <c r="K348">
        <f t="shared" ca="1" si="132"/>
        <v>38791</v>
      </c>
      <c r="L348">
        <f t="shared" ca="1" si="133"/>
        <v>9</v>
      </c>
      <c r="M348" t="str">
        <f t="shared" ca="1" si="134"/>
        <v>Ontario</v>
      </c>
      <c r="N348">
        <f t="shared" ca="1" si="139"/>
        <v>155164</v>
      </c>
      <c r="O348">
        <f t="shared" ca="1" si="135"/>
        <v>138871.06908715548</v>
      </c>
      <c r="P348">
        <f t="shared" ca="1" si="140"/>
        <v>51224.376923786818</v>
      </c>
      <c r="Q348">
        <f t="shared" ca="1" si="136"/>
        <v>11042</v>
      </c>
      <c r="R348">
        <f t="shared" ca="1" si="141"/>
        <v>18387.905777921915</v>
      </c>
      <c r="S348">
        <f t="shared" ca="1" si="142"/>
        <v>30108.047722407584</v>
      </c>
      <c r="T348">
        <f t="shared" ca="1" si="143"/>
        <v>236496.42464619441</v>
      </c>
      <c r="U348">
        <f t="shared" ca="1" si="144"/>
        <v>168300.97486507741</v>
      </c>
      <c r="V348">
        <f t="shared" ca="1" si="145"/>
        <v>68195.449781117</v>
      </c>
      <c r="X348" s="3">
        <f ca="1">IF(Table1[[#This Row],[gender]]="men",1,0)</f>
        <v>0</v>
      </c>
      <c r="Y348" s="3">
        <f ca="1">IF(Table1[[#This Row],[gender]]="women",1,0)</f>
        <v>1</v>
      </c>
      <c r="Z348" s="3"/>
      <c r="AA348" s="3"/>
      <c r="AB348" s="3"/>
      <c r="AC348" s="3"/>
      <c r="AD348" s="3"/>
      <c r="AE348" s="3"/>
      <c r="AF348" s="3"/>
      <c r="AG348" s="3"/>
      <c r="AH348" s="3"/>
      <c r="AJ348" s="17"/>
      <c r="AL348" s="7">
        <f ca="1">IF(Table1[[#This Row],[field of work]]="health",1,0)</f>
        <v>0</v>
      </c>
      <c r="AM348">
        <f ca="1">IF(Table1[[#This Row],[field of work]]="general work ",1,0)</f>
        <v>1</v>
      </c>
      <c r="AN348">
        <f ca="1">IF(Table1[[#This Row],[field of work]]="agriculture",1,0)</f>
        <v>0</v>
      </c>
      <c r="AO348">
        <f ca="1">IF(Table1[[#This Row],[field of work]]="teaching",1,0)</f>
        <v>0</v>
      </c>
      <c r="AP348">
        <f ca="1">IF(Table1[[#This Row],[field of work]]="IT",1,0)</f>
        <v>0</v>
      </c>
      <c r="AQ348" s="8">
        <f ca="1">IF(Table1[[#This Row],[field of work]]="construction",1,0)</f>
        <v>0</v>
      </c>
      <c r="AS348" s="7"/>
      <c r="AX348" s="8"/>
      <c r="AZ348" s="7"/>
      <c r="BA348" s="8"/>
      <c r="BB348" s="105">
        <f ca="1">Table1[[#This Row],[Cars Value ]]/Table1[[#This Row],[cars]]</f>
        <v>25612.188461893409</v>
      </c>
      <c r="BC348" s="8"/>
      <c r="BD348" s="7">
        <f ca="1">IF(Table1[Values of debts]&gt;$BE$6,1,0)</f>
        <v>1</v>
      </c>
      <c r="BE348" s="8"/>
      <c r="BF348" s="17"/>
      <c r="BG348" s="20">
        <f ca="1">Table1[[#This Row],[mortage left]]/Table1[[#This Row],[value of house]]</f>
        <v>0.89499541831323948</v>
      </c>
      <c r="BH348">
        <f t="shared" ca="1" si="137"/>
        <v>0</v>
      </c>
      <c r="BI348" s="8"/>
      <c r="BJ348" s="17"/>
      <c r="BL348" s="7">
        <f ca="1">IF(Table1[Area]="Alberta",Table1[income],0)</f>
        <v>0</v>
      </c>
      <c r="BM348">
        <f ca="1">IF(Table1[Area]="Quebec",Table1[income],0)</f>
        <v>0</v>
      </c>
      <c r="BN348">
        <f ca="1">IF(Table1[[#This Row],[Area]]="BC",Table1[[#This Row],[income]],0)</f>
        <v>0</v>
      </c>
      <c r="BO348">
        <f ca="1">IF(Table1[[#This Row],[Area]]="Northwest Ter",Table1[[#This Row],[income]],0)</f>
        <v>0</v>
      </c>
      <c r="BP348">
        <f ca="1">IF(Table1[[#This Row],[Area]]="Newfounland",Table1[[#This Row],[income]],0)</f>
        <v>0</v>
      </c>
      <c r="BQ348">
        <f ca="1">IF(Table1[[#This Row],[Area]]="Manitoba",Table1[[#This Row],[income]],0)</f>
        <v>0</v>
      </c>
      <c r="BR348">
        <f ca="1">IF(Table1[[#This Row],[Area]]="New bruncwick",Table1[[#This Row],[income]],0)</f>
        <v>0</v>
      </c>
      <c r="BS348">
        <f ca="1">IF(Table1[[#This Row],[Area]]="Nunavut",Table1[[#This Row],[income]],0)</f>
        <v>0</v>
      </c>
      <c r="BT348">
        <f ca="1">IF(Table1[[#This Row],[Area]]="Ontario",Table1[[#This Row],[income]],0)</f>
        <v>38791</v>
      </c>
      <c r="BU348">
        <f ca="1">IF(Table1[[#This Row],[Area]]="yukon",Table1[[#This Row],[income]],0)</f>
        <v>0</v>
      </c>
      <c r="BV348">
        <f ca="1">IF(Table1[[#This Row],[Area]]="Prince edward Island",Table1[[#This Row],[income]],0)</f>
        <v>0</v>
      </c>
      <c r="BW348">
        <f ca="1">IF(Table1[[#This Row],[Area]]="Saskatchewan",Table1[[#This Row],[income]],0)</f>
        <v>0</v>
      </c>
      <c r="BX348" s="8">
        <f ca="1">IF(Table1[[#This Row],[Area]]="Nova scotia",Table1[[#This Row],[income]],0)</f>
        <v>0</v>
      </c>
      <c r="BZ348" s="7">
        <f ca="1">IF(Table1[field of work]="health",Table1[income],0)</f>
        <v>0</v>
      </c>
      <c r="CA348">
        <f ca="1">IF(Table1[field of work]="agriculture",Table1[income],0)</f>
        <v>0</v>
      </c>
      <c r="CB348">
        <f ca="1">IF(Table1[[#This Row],[field of work]]="teaching",Table1[[#This Row],[income]],0)</f>
        <v>0</v>
      </c>
      <c r="CC348">
        <f ca="1">IF(Table1[[#This Row],[field of work]]="IT",Table1[[#This Row],[income]],0)</f>
        <v>0</v>
      </c>
      <c r="CD348">
        <f ca="1">IF(Table1[[#This Row],[field of work]]="construction",Table1[[#This Row],[income]],0)</f>
        <v>0</v>
      </c>
      <c r="CE348" s="8">
        <f ca="1">IF(Table1[[#This Row],[field of work]]="general work ",Table1[[#This Row],[income]],0)</f>
        <v>38791</v>
      </c>
      <c r="CH348" s="7">
        <f t="shared" ca="1" si="138"/>
        <v>1</v>
      </c>
      <c r="CI348" s="8"/>
      <c r="CK348" s="7">
        <f ca="1">IF(Table1[[#This Row],[Net worth of person ($)]]&gt;$CM$3,Table1[[#This Row],[age]],0)</f>
        <v>39</v>
      </c>
      <c r="CL348" s="8"/>
    </row>
    <row r="349" spans="2:90" x14ac:dyDescent="0.3">
      <c r="B349">
        <f t="shared" ca="1" si="124"/>
        <v>1</v>
      </c>
      <c r="C349" t="str">
        <f t="shared" ca="1" si="125"/>
        <v>men</v>
      </c>
      <c r="D349">
        <f t="shared" ca="1" si="126"/>
        <v>40</v>
      </c>
      <c r="E349">
        <f t="shared" ca="1" si="127"/>
        <v>1</v>
      </c>
      <c r="F349" t="str">
        <f t="shared" ca="1" si="128"/>
        <v>health</v>
      </c>
      <c r="G349">
        <f t="shared" ca="1" si="129"/>
        <v>1</v>
      </c>
      <c r="H349" t="str">
        <f t="shared" ca="1" si="130"/>
        <v>highschool</v>
      </c>
      <c r="I349">
        <f t="shared" ca="1" si="131"/>
        <v>1</v>
      </c>
      <c r="J349">
        <f t="shared" ca="1" si="123"/>
        <v>2</v>
      </c>
      <c r="K349">
        <f t="shared" ca="1" si="132"/>
        <v>61038</v>
      </c>
      <c r="L349">
        <f t="shared" ca="1" si="133"/>
        <v>10</v>
      </c>
      <c r="M349" t="str">
        <f t="shared" ca="1" si="134"/>
        <v>Quebec</v>
      </c>
      <c r="N349">
        <f t="shared" ca="1" si="139"/>
        <v>183114</v>
      </c>
      <c r="O349">
        <f t="shared" ca="1" si="135"/>
        <v>53372.016940107191</v>
      </c>
      <c r="P349">
        <f t="shared" ca="1" si="140"/>
        <v>24086.228858614002</v>
      </c>
      <c r="Q349">
        <f t="shared" ca="1" si="136"/>
        <v>6209</v>
      </c>
      <c r="R349">
        <f t="shared" ca="1" si="141"/>
        <v>119855.45861526567</v>
      </c>
      <c r="S349">
        <f t="shared" ca="1" si="142"/>
        <v>26646.902970562478</v>
      </c>
      <c r="T349">
        <f t="shared" ca="1" si="143"/>
        <v>233847.13182917648</v>
      </c>
      <c r="U349">
        <f t="shared" ca="1" si="144"/>
        <v>179436.47555537286</v>
      </c>
      <c r="V349">
        <f t="shared" ca="1" si="145"/>
        <v>54410.656273803615</v>
      </c>
      <c r="X349" s="3">
        <f ca="1">IF(Table1[[#This Row],[gender]]="men",1,0)</f>
        <v>1</v>
      </c>
      <c r="Y349" s="3">
        <f ca="1">IF(Table1[[#This Row],[gender]]="women",1,0)</f>
        <v>0</v>
      </c>
      <c r="Z349" s="3"/>
      <c r="AA349" s="3"/>
      <c r="AB349" s="3"/>
      <c r="AC349" s="3"/>
      <c r="AD349" s="3"/>
      <c r="AE349" s="3"/>
      <c r="AF349" s="3"/>
      <c r="AG349" s="3"/>
      <c r="AH349" s="3"/>
      <c r="AJ349" s="17"/>
      <c r="AL349" s="7">
        <f ca="1">IF(Table1[[#This Row],[field of work]]="health",1,0)</f>
        <v>1</v>
      </c>
      <c r="AM349">
        <f ca="1">IF(Table1[[#This Row],[field of work]]="general work ",1,0)</f>
        <v>0</v>
      </c>
      <c r="AN349">
        <f ca="1">IF(Table1[[#This Row],[field of work]]="agriculture",1,0)</f>
        <v>0</v>
      </c>
      <c r="AO349">
        <f ca="1">IF(Table1[[#This Row],[field of work]]="teaching",1,0)</f>
        <v>0</v>
      </c>
      <c r="AP349">
        <f ca="1">IF(Table1[[#This Row],[field of work]]="IT",1,0)</f>
        <v>0</v>
      </c>
      <c r="AQ349" s="8">
        <f ca="1">IF(Table1[[#This Row],[field of work]]="construction",1,0)</f>
        <v>0</v>
      </c>
      <c r="AS349" s="7"/>
      <c r="AX349" s="8"/>
      <c r="AZ349" s="7"/>
      <c r="BA349" s="8"/>
      <c r="BB349" s="105">
        <f ca="1">Table1[[#This Row],[Cars Value ]]/Table1[[#This Row],[cars]]</f>
        <v>12043.114429307001</v>
      </c>
      <c r="BC349" s="8"/>
      <c r="BD349" s="7">
        <f ca="1">IF(Table1[Values of debts]&gt;$BE$6,1,0)</f>
        <v>1</v>
      </c>
      <c r="BE349" s="8"/>
      <c r="BF349" s="17"/>
      <c r="BG349" s="20">
        <f ca="1">Table1[[#This Row],[mortage left]]/Table1[[#This Row],[value of house]]</f>
        <v>0.29146879506813894</v>
      </c>
      <c r="BH349">
        <f t="shared" ca="1" si="137"/>
        <v>1</v>
      </c>
      <c r="BI349" s="8"/>
      <c r="BJ349" s="17"/>
      <c r="BL349" s="7">
        <f ca="1">IF(Table1[Area]="Alberta",Table1[income],0)</f>
        <v>0</v>
      </c>
      <c r="BM349">
        <f ca="1">IF(Table1[Area]="Quebec",Table1[income],0)</f>
        <v>61038</v>
      </c>
      <c r="BN349">
        <f ca="1">IF(Table1[[#This Row],[Area]]="BC",Table1[[#This Row],[income]],0)</f>
        <v>0</v>
      </c>
      <c r="BO349">
        <f ca="1">IF(Table1[[#This Row],[Area]]="Northwest Ter",Table1[[#This Row],[income]],0)</f>
        <v>0</v>
      </c>
      <c r="BP349">
        <f ca="1">IF(Table1[[#This Row],[Area]]="Newfounland",Table1[[#This Row],[income]],0)</f>
        <v>0</v>
      </c>
      <c r="BQ349">
        <f ca="1">IF(Table1[[#This Row],[Area]]="Manitoba",Table1[[#This Row],[income]],0)</f>
        <v>0</v>
      </c>
      <c r="BR349">
        <f ca="1">IF(Table1[[#This Row],[Area]]="New bruncwick",Table1[[#This Row],[income]],0)</f>
        <v>0</v>
      </c>
      <c r="BS349">
        <f ca="1">IF(Table1[[#This Row],[Area]]="Nunavut",Table1[[#This Row],[income]],0)</f>
        <v>0</v>
      </c>
      <c r="BT349">
        <f ca="1">IF(Table1[[#This Row],[Area]]="Ontario",Table1[[#This Row],[income]],0)</f>
        <v>0</v>
      </c>
      <c r="BU349">
        <f ca="1">IF(Table1[[#This Row],[Area]]="yukon",Table1[[#This Row],[income]],0)</f>
        <v>0</v>
      </c>
      <c r="BV349">
        <f ca="1">IF(Table1[[#This Row],[Area]]="Prince edward Island",Table1[[#This Row],[income]],0)</f>
        <v>0</v>
      </c>
      <c r="BW349">
        <f ca="1">IF(Table1[[#This Row],[Area]]="Saskatchewan",Table1[[#This Row],[income]],0)</f>
        <v>0</v>
      </c>
      <c r="BX349" s="8">
        <f ca="1">IF(Table1[[#This Row],[Area]]="Nova scotia",Table1[[#This Row],[income]],0)</f>
        <v>0</v>
      </c>
      <c r="BZ349" s="7">
        <f ca="1">IF(Table1[field of work]="health",Table1[income],0)</f>
        <v>61038</v>
      </c>
      <c r="CA349">
        <f ca="1">IF(Table1[field of work]="agriculture",Table1[income],0)</f>
        <v>0</v>
      </c>
      <c r="CB349">
        <f ca="1">IF(Table1[[#This Row],[field of work]]="teaching",Table1[[#This Row],[income]],0)</f>
        <v>0</v>
      </c>
      <c r="CC349">
        <f ca="1">IF(Table1[[#This Row],[field of work]]="IT",Table1[[#This Row],[income]],0)</f>
        <v>0</v>
      </c>
      <c r="CD349">
        <f ca="1">IF(Table1[[#This Row],[field of work]]="construction",Table1[[#This Row],[income]],0)</f>
        <v>0</v>
      </c>
      <c r="CE349" s="8">
        <f ca="1">IF(Table1[[#This Row],[field of work]]="general work ",Table1[[#This Row],[income]],0)</f>
        <v>0</v>
      </c>
      <c r="CH349" s="7">
        <f t="shared" ca="1" si="138"/>
        <v>1</v>
      </c>
      <c r="CI349" s="8"/>
      <c r="CK349" s="7">
        <f ca="1">IF(Table1[[#This Row],[Net worth of person ($)]]&gt;$CM$3,Table1[[#This Row],[age]],0)</f>
        <v>40</v>
      </c>
      <c r="CL349" s="8"/>
    </row>
    <row r="350" spans="2:90" x14ac:dyDescent="0.3">
      <c r="B350">
        <f t="shared" ca="1" si="124"/>
        <v>2</v>
      </c>
      <c r="C350" t="str">
        <f t="shared" ca="1" si="125"/>
        <v>women</v>
      </c>
      <c r="D350">
        <f t="shared" ca="1" si="126"/>
        <v>25</v>
      </c>
      <c r="E350">
        <f t="shared" ca="1" si="127"/>
        <v>6</v>
      </c>
      <c r="F350" t="str">
        <f t="shared" ca="1" si="128"/>
        <v>agriculture</v>
      </c>
      <c r="G350">
        <f t="shared" ca="1" si="129"/>
        <v>1</v>
      </c>
      <c r="H350" t="str">
        <f t="shared" ca="1" si="130"/>
        <v>highschool</v>
      </c>
      <c r="I350">
        <f t="shared" ca="1" si="131"/>
        <v>0</v>
      </c>
      <c r="J350">
        <f t="shared" ca="1" si="123"/>
        <v>1</v>
      </c>
      <c r="K350">
        <f t="shared" ca="1" si="132"/>
        <v>67696</v>
      </c>
      <c r="L350">
        <f t="shared" ca="1" si="133"/>
        <v>11</v>
      </c>
      <c r="M350" t="str">
        <f t="shared" ca="1" si="134"/>
        <v>Newfounland</v>
      </c>
      <c r="N350">
        <f t="shared" ca="1" si="139"/>
        <v>406176</v>
      </c>
      <c r="O350">
        <f t="shared" ca="1" si="135"/>
        <v>396021.41178950126</v>
      </c>
      <c r="P350">
        <f t="shared" ca="1" si="140"/>
        <v>45087.200554278606</v>
      </c>
      <c r="Q350">
        <f t="shared" ca="1" si="136"/>
        <v>40126</v>
      </c>
      <c r="R350">
        <f t="shared" ca="1" si="141"/>
        <v>85134.977933402028</v>
      </c>
      <c r="S350">
        <f t="shared" ca="1" si="142"/>
        <v>11181.244883391397</v>
      </c>
      <c r="T350">
        <f t="shared" ca="1" si="143"/>
        <v>462444.44543767005</v>
      </c>
      <c r="U350">
        <f t="shared" ca="1" si="144"/>
        <v>521282.38972290326</v>
      </c>
      <c r="V350">
        <f t="shared" ca="1" si="145"/>
        <v>-58837.944285233214</v>
      </c>
      <c r="X350" s="3">
        <f ca="1">IF(Table1[[#This Row],[gender]]="men",1,0)</f>
        <v>0</v>
      </c>
      <c r="Y350" s="3">
        <f ca="1">IF(Table1[[#This Row],[gender]]="women",1,0)</f>
        <v>1</v>
      </c>
      <c r="Z350" s="3"/>
      <c r="AA350" s="3"/>
      <c r="AB350" s="3"/>
      <c r="AC350" s="3"/>
      <c r="AD350" s="3"/>
      <c r="AE350" s="3"/>
      <c r="AF350" s="3"/>
      <c r="AG350" s="3"/>
      <c r="AH350" s="3"/>
      <c r="AJ350" s="17"/>
      <c r="AL350" s="7">
        <f ca="1">IF(Table1[[#This Row],[field of work]]="health",1,0)</f>
        <v>0</v>
      </c>
      <c r="AM350">
        <f ca="1">IF(Table1[[#This Row],[field of work]]="general work ",1,0)</f>
        <v>0</v>
      </c>
      <c r="AN350">
        <f ca="1">IF(Table1[[#This Row],[field of work]]="agriculture",1,0)</f>
        <v>1</v>
      </c>
      <c r="AO350">
        <f ca="1">IF(Table1[[#This Row],[field of work]]="teaching",1,0)</f>
        <v>0</v>
      </c>
      <c r="AP350">
        <f ca="1">IF(Table1[[#This Row],[field of work]]="IT",1,0)</f>
        <v>0</v>
      </c>
      <c r="AQ350" s="8">
        <f ca="1">IF(Table1[[#This Row],[field of work]]="construction",1,0)</f>
        <v>0</v>
      </c>
      <c r="AS350" s="7"/>
      <c r="AX350" s="8"/>
      <c r="AZ350" s="7"/>
      <c r="BA350" s="8"/>
      <c r="BB350" s="105">
        <f ca="1">Table1[[#This Row],[Cars Value ]]/Table1[[#This Row],[cars]]</f>
        <v>45087.200554278606</v>
      </c>
      <c r="BC350" s="8"/>
      <c r="BD350" s="7">
        <f ca="1">IF(Table1[Values of debts]&gt;$BE$6,1,0)</f>
        <v>1</v>
      </c>
      <c r="BE350" s="8"/>
      <c r="BF350" s="17"/>
      <c r="BG350" s="20">
        <f ca="1">Table1[[#This Row],[mortage left]]/Table1[[#This Row],[value of house]]</f>
        <v>0.97499953662821348</v>
      </c>
      <c r="BH350">
        <f t="shared" ca="1" si="137"/>
        <v>0</v>
      </c>
      <c r="BI350" s="8"/>
      <c r="BJ350" s="17"/>
      <c r="BL350" s="7">
        <f ca="1">IF(Table1[Area]="Alberta",Table1[income],0)</f>
        <v>0</v>
      </c>
      <c r="BM350">
        <f ca="1">IF(Table1[Area]="Quebec",Table1[income],0)</f>
        <v>0</v>
      </c>
      <c r="BN350">
        <f ca="1">IF(Table1[[#This Row],[Area]]="BC",Table1[[#This Row],[income]],0)</f>
        <v>0</v>
      </c>
      <c r="BO350">
        <f ca="1">IF(Table1[[#This Row],[Area]]="Northwest Ter",Table1[[#This Row],[income]],0)</f>
        <v>0</v>
      </c>
      <c r="BP350">
        <f ca="1">IF(Table1[[#This Row],[Area]]="Newfounland",Table1[[#This Row],[income]],0)</f>
        <v>67696</v>
      </c>
      <c r="BQ350">
        <f ca="1">IF(Table1[[#This Row],[Area]]="Manitoba",Table1[[#This Row],[income]],0)</f>
        <v>0</v>
      </c>
      <c r="BR350">
        <f ca="1">IF(Table1[[#This Row],[Area]]="New bruncwick",Table1[[#This Row],[income]],0)</f>
        <v>0</v>
      </c>
      <c r="BS350">
        <f ca="1">IF(Table1[[#This Row],[Area]]="Nunavut",Table1[[#This Row],[income]],0)</f>
        <v>0</v>
      </c>
      <c r="BT350">
        <f ca="1">IF(Table1[[#This Row],[Area]]="Ontario",Table1[[#This Row],[income]],0)</f>
        <v>0</v>
      </c>
      <c r="BU350">
        <f ca="1">IF(Table1[[#This Row],[Area]]="yukon",Table1[[#This Row],[income]],0)</f>
        <v>0</v>
      </c>
      <c r="BV350">
        <f ca="1">IF(Table1[[#This Row],[Area]]="Prince edward Island",Table1[[#This Row],[income]],0)</f>
        <v>0</v>
      </c>
      <c r="BW350">
        <f ca="1">IF(Table1[[#This Row],[Area]]="Saskatchewan",Table1[[#This Row],[income]],0)</f>
        <v>0</v>
      </c>
      <c r="BX350" s="8">
        <f ca="1">IF(Table1[[#This Row],[Area]]="Nova scotia",Table1[[#This Row],[income]],0)</f>
        <v>0</v>
      </c>
      <c r="BZ350" s="7">
        <f ca="1">IF(Table1[field of work]="health",Table1[income],0)</f>
        <v>0</v>
      </c>
      <c r="CA350">
        <f ca="1">IF(Table1[field of work]="agriculture",Table1[income],0)</f>
        <v>67696</v>
      </c>
      <c r="CB350">
        <f ca="1">IF(Table1[[#This Row],[field of work]]="teaching",Table1[[#This Row],[income]],0)</f>
        <v>0</v>
      </c>
      <c r="CC350">
        <f ca="1">IF(Table1[[#This Row],[field of work]]="IT",Table1[[#This Row],[income]],0)</f>
        <v>0</v>
      </c>
      <c r="CD350">
        <f ca="1">IF(Table1[[#This Row],[field of work]]="construction",Table1[[#This Row],[income]],0)</f>
        <v>0</v>
      </c>
      <c r="CE350" s="8">
        <f ca="1">IF(Table1[[#This Row],[field of work]]="general work ",Table1[[#This Row],[income]],0)</f>
        <v>0</v>
      </c>
      <c r="CH350" s="7">
        <f t="shared" ca="1" si="138"/>
        <v>1</v>
      </c>
      <c r="CI350" s="8"/>
      <c r="CK350" s="7">
        <f ca="1">IF(Table1[[#This Row],[Net worth of person ($)]]&gt;$CM$3,Table1[[#This Row],[age]],0)</f>
        <v>0</v>
      </c>
      <c r="CL350" s="8"/>
    </row>
    <row r="351" spans="2:90" x14ac:dyDescent="0.3">
      <c r="B351">
        <f t="shared" ca="1" si="124"/>
        <v>1</v>
      </c>
      <c r="C351" t="str">
        <f t="shared" ca="1" si="125"/>
        <v>men</v>
      </c>
      <c r="D351">
        <f t="shared" ca="1" si="126"/>
        <v>41</v>
      </c>
      <c r="E351">
        <f t="shared" ca="1" si="127"/>
        <v>4</v>
      </c>
      <c r="F351" t="str">
        <f t="shared" ca="1" si="128"/>
        <v>IT</v>
      </c>
      <c r="G351">
        <f t="shared" ca="1" si="129"/>
        <v>5</v>
      </c>
      <c r="H351" t="str">
        <f t="shared" ca="1" si="130"/>
        <v>Other</v>
      </c>
      <c r="I351">
        <f t="shared" ca="1" si="131"/>
        <v>1</v>
      </c>
      <c r="J351">
        <f t="shared" ca="1" si="123"/>
        <v>2</v>
      </c>
      <c r="K351">
        <f t="shared" ca="1" si="132"/>
        <v>84797</v>
      </c>
      <c r="L351">
        <f t="shared" ca="1" si="133"/>
        <v>8</v>
      </c>
      <c r="M351" t="str">
        <f t="shared" ca="1" si="134"/>
        <v>Manitoba</v>
      </c>
      <c r="N351">
        <f t="shared" ca="1" si="139"/>
        <v>254391</v>
      </c>
      <c r="O351">
        <f t="shared" ca="1" si="135"/>
        <v>227239.13178922905</v>
      </c>
      <c r="P351">
        <f t="shared" ca="1" si="140"/>
        <v>112072.19661887526</v>
      </c>
      <c r="Q351">
        <f t="shared" ca="1" si="136"/>
        <v>38548</v>
      </c>
      <c r="R351">
        <f t="shared" ca="1" si="141"/>
        <v>77061.656225687315</v>
      </c>
      <c r="S351">
        <f t="shared" ca="1" si="142"/>
        <v>25518.256570962691</v>
      </c>
      <c r="T351">
        <f t="shared" ca="1" si="143"/>
        <v>391981.45318983792</v>
      </c>
      <c r="U351">
        <f t="shared" ca="1" si="144"/>
        <v>342848.78801491635</v>
      </c>
      <c r="V351">
        <f t="shared" ca="1" si="145"/>
        <v>49132.665174921567</v>
      </c>
      <c r="X351" s="3">
        <f ca="1">IF(Table1[[#This Row],[gender]]="men",1,0)</f>
        <v>1</v>
      </c>
      <c r="Y351" s="3">
        <f ca="1">IF(Table1[[#This Row],[gender]]="women",1,0)</f>
        <v>0</v>
      </c>
      <c r="Z351" s="3"/>
      <c r="AA351" s="3"/>
      <c r="AB351" s="3"/>
      <c r="AC351" s="3"/>
      <c r="AD351" s="3"/>
      <c r="AE351" s="3"/>
      <c r="AF351" s="3"/>
      <c r="AG351" s="3"/>
      <c r="AH351" s="3"/>
      <c r="AJ351" s="17"/>
      <c r="AL351" s="7">
        <f ca="1">IF(Table1[[#This Row],[field of work]]="health",1,0)</f>
        <v>0</v>
      </c>
      <c r="AM351">
        <f ca="1">IF(Table1[[#This Row],[field of work]]="general work ",1,0)</f>
        <v>0</v>
      </c>
      <c r="AN351">
        <f ca="1">IF(Table1[[#This Row],[field of work]]="agriculture",1,0)</f>
        <v>0</v>
      </c>
      <c r="AO351">
        <f ca="1">IF(Table1[[#This Row],[field of work]]="teaching",1,0)</f>
        <v>0</v>
      </c>
      <c r="AP351">
        <f ca="1">IF(Table1[[#This Row],[field of work]]="IT",1,0)</f>
        <v>1</v>
      </c>
      <c r="AQ351" s="8">
        <f ca="1">IF(Table1[[#This Row],[field of work]]="construction",1,0)</f>
        <v>0</v>
      </c>
      <c r="AS351" s="7"/>
      <c r="AX351" s="8"/>
      <c r="AZ351" s="7"/>
      <c r="BA351" s="8"/>
      <c r="BB351" s="105">
        <f ca="1">Table1[[#This Row],[Cars Value ]]/Table1[[#This Row],[cars]]</f>
        <v>56036.098309437628</v>
      </c>
      <c r="BC351" s="8"/>
      <c r="BD351" s="7">
        <f ca="1">IF(Table1[Values of debts]&gt;$BE$6,1,0)</f>
        <v>1</v>
      </c>
      <c r="BE351" s="8"/>
      <c r="BF351" s="17"/>
      <c r="BG351" s="20">
        <f ca="1">Table1[[#This Row],[mortage left]]/Table1[[#This Row],[value of house]]</f>
        <v>0.89326718236584257</v>
      </c>
      <c r="BH351">
        <f t="shared" ca="1" si="137"/>
        <v>0</v>
      </c>
      <c r="BI351" s="8"/>
      <c r="BJ351" s="17"/>
      <c r="BL351" s="7">
        <f ca="1">IF(Table1[Area]="Alberta",Table1[income],0)</f>
        <v>0</v>
      </c>
      <c r="BM351">
        <f ca="1">IF(Table1[Area]="Quebec",Table1[income],0)</f>
        <v>0</v>
      </c>
      <c r="BN351">
        <f ca="1">IF(Table1[[#This Row],[Area]]="BC",Table1[[#This Row],[income]],0)</f>
        <v>0</v>
      </c>
      <c r="BO351">
        <f ca="1">IF(Table1[[#This Row],[Area]]="Northwest Ter",Table1[[#This Row],[income]],0)</f>
        <v>0</v>
      </c>
      <c r="BP351">
        <f ca="1">IF(Table1[[#This Row],[Area]]="Newfounland",Table1[[#This Row],[income]],0)</f>
        <v>0</v>
      </c>
      <c r="BQ351">
        <f ca="1">IF(Table1[[#This Row],[Area]]="Manitoba",Table1[[#This Row],[income]],0)</f>
        <v>84797</v>
      </c>
      <c r="BR351">
        <f ca="1">IF(Table1[[#This Row],[Area]]="New bruncwick",Table1[[#This Row],[income]],0)</f>
        <v>0</v>
      </c>
      <c r="BS351">
        <f ca="1">IF(Table1[[#This Row],[Area]]="Nunavut",Table1[[#This Row],[income]],0)</f>
        <v>0</v>
      </c>
      <c r="BT351">
        <f ca="1">IF(Table1[[#This Row],[Area]]="Ontario",Table1[[#This Row],[income]],0)</f>
        <v>0</v>
      </c>
      <c r="BU351">
        <f ca="1">IF(Table1[[#This Row],[Area]]="yukon",Table1[[#This Row],[income]],0)</f>
        <v>0</v>
      </c>
      <c r="BV351">
        <f ca="1">IF(Table1[[#This Row],[Area]]="Prince edward Island",Table1[[#This Row],[income]],0)</f>
        <v>0</v>
      </c>
      <c r="BW351">
        <f ca="1">IF(Table1[[#This Row],[Area]]="Saskatchewan",Table1[[#This Row],[income]],0)</f>
        <v>0</v>
      </c>
      <c r="BX351" s="8">
        <f ca="1">IF(Table1[[#This Row],[Area]]="Nova scotia",Table1[[#This Row],[income]],0)</f>
        <v>0</v>
      </c>
      <c r="BZ351" s="7">
        <f ca="1">IF(Table1[field of work]="health",Table1[income],0)</f>
        <v>0</v>
      </c>
      <c r="CA351">
        <f ca="1">IF(Table1[field of work]="agriculture",Table1[income],0)</f>
        <v>0</v>
      </c>
      <c r="CB351">
        <f ca="1">IF(Table1[[#This Row],[field of work]]="teaching",Table1[[#This Row],[income]],0)</f>
        <v>0</v>
      </c>
      <c r="CC351">
        <f ca="1">IF(Table1[[#This Row],[field of work]]="IT",Table1[[#This Row],[income]],0)</f>
        <v>84797</v>
      </c>
      <c r="CD351">
        <f ca="1">IF(Table1[[#This Row],[field of work]]="construction",Table1[[#This Row],[income]],0)</f>
        <v>0</v>
      </c>
      <c r="CE351" s="8">
        <f ca="1">IF(Table1[[#This Row],[field of work]]="general work ",Table1[[#This Row],[income]],0)</f>
        <v>0</v>
      </c>
      <c r="CH351" s="7">
        <f t="shared" ca="1" si="138"/>
        <v>1</v>
      </c>
      <c r="CI351" s="8"/>
      <c r="CK351" s="7">
        <f ca="1">IF(Table1[[#This Row],[Net worth of person ($)]]&gt;$CM$3,Table1[[#This Row],[age]],0)</f>
        <v>41</v>
      </c>
      <c r="CL351" s="8"/>
    </row>
    <row r="352" spans="2:90" x14ac:dyDescent="0.3">
      <c r="B352">
        <f t="shared" ca="1" si="124"/>
        <v>2</v>
      </c>
      <c r="C352" t="str">
        <f t="shared" ca="1" si="125"/>
        <v>women</v>
      </c>
      <c r="D352">
        <f t="shared" ca="1" si="126"/>
        <v>35</v>
      </c>
      <c r="E352">
        <f t="shared" ca="1" si="127"/>
        <v>3</v>
      </c>
      <c r="F352" t="str">
        <f t="shared" ca="1" si="128"/>
        <v>teaching</v>
      </c>
      <c r="G352">
        <f t="shared" ca="1" si="129"/>
        <v>1</v>
      </c>
      <c r="H352" t="str">
        <f t="shared" ca="1" si="130"/>
        <v>highschool</v>
      </c>
      <c r="I352">
        <f t="shared" ca="1" si="131"/>
        <v>0</v>
      </c>
      <c r="J352">
        <f t="shared" ca="1" si="123"/>
        <v>2</v>
      </c>
      <c r="K352">
        <f t="shared" ca="1" si="132"/>
        <v>81754</v>
      </c>
      <c r="L352">
        <f t="shared" ca="1" si="133"/>
        <v>8</v>
      </c>
      <c r="M352" t="str">
        <f t="shared" ca="1" si="134"/>
        <v>Manitoba</v>
      </c>
      <c r="N352">
        <f t="shared" ca="1" si="139"/>
        <v>327016</v>
      </c>
      <c r="O352">
        <f t="shared" ca="1" si="135"/>
        <v>66925.347469467073</v>
      </c>
      <c r="P352">
        <f t="shared" ca="1" si="140"/>
        <v>144485.77759455855</v>
      </c>
      <c r="Q352">
        <f t="shared" ca="1" si="136"/>
        <v>135047</v>
      </c>
      <c r="R352">
        <f t="shared" ca="1" si="141"/>
        <v>121523.48673042067</v>
      </c>
      <c r="S352">
        <f t="shared" ca="1" si="142"/>
        <v>43511.03938587982</v>
      </c>
      <c r="T352">
        <f t="shared" ca="1" si="143"/>
        <v>515012.81698043837</v>
      </c>
      <c r="U352">
        <f t="shared" ca="1" si="144"/>
        <v>323495.83419988776</v>
      </c>
      <c r="V352">
        <f t="shared" ca="1" si="145"/>
        <v>191516.98278055061</v>
      </c>
      <c r="X352" s="3">
        <f ca="1">IF(Table1[[#This Row],[gender]]="men",1,0)</f>
        <v>0</v>
      </c>
      <c r="Y352" s="3">
        <f ca="1">IF(Table1[[#This Row],[gender]]="women",1,0)</f>
        <v>1</v>
      </c>
      <c r="Z352" s="3"/>
      <c r="AA352" s="3"/>
      <c r="AB352" s="3"/>
      <c r="AC352" s="3"/>
      <c r="AD352" s="3"/>
      <c r="AE352" s="3"/>
      <c r="AF352" s="3"/>
      <c r="AG352" s="3"/>
      <c r="AH352" s="3"/>
      <c r="AJ352" s="17"/>
      <c r="AL352" s="7">
        <f ca="1">IF(Table1[[#This Row],[field of work]]="health",1,0)</f>
        <v>0</v>
      </c>
      <c r="AM352">
        <f ca="1">IF(Table1[[#This Row],[field of work]]="general work ",1,0)</f>
        <v>0</v>
      </c>
      <c r="AN352">
        <f ca="1">IF(Table1[[#This Row],[field of work]]="agriculture",1,0)</f>
        <v>0</v>
      </c>
      <c r="AO352">
        <f ca="1">IF(Table1[[#This Row],[field of work]]="teaching",1,0)</f>
        <v>1</v>
      </c>
      <c r="AP352">
        <f ca="1">IF(Table1[[#This Row],[field of work]]="IT",1,0)</f>
        <v>0</v>
      </c>
      <c r="AQ352" s="8">
        <f ca="1">IF(Table1[[#This Row],[field of work]]="construction",1,0)</f>
        <v>0</v>
      </c>
      <c r="AS352" s="7"/>
      <c r="AX352" s="8"/>
      <c r="AZ352" s="7"/>
      <c r="BA352" s="8"/>
      <c r="BB352" s="105">
        <f ca="1">Table1[[#This Row],[Cars Value ]]/Table1[[#This Row],[cars]]</f>
        <v>72242.888797279273</v>
      </c>
      <c r="BC352" s="8"/>
      <c r="BD352" s="7">
        <f ca="1">IF(Table1[Values of debts]&gt;$BE$6,1,0)</f>
        <v>1</v>
      </c>
      <c r="BE352" s="8"/>
      <c r="BF352" s="17"/>
      <c r="BG352" s="20">
        <f ca="1">Table1[[#This Row],[mortage left]]/Table1[[#This Row],[value of house]]</f>
        <v>0.20465465747690351</v>
      </c>
      <c r="BH352">
        <f t="shared" ca="1" si="137"/>
        <v>1</v>
      </c>
      <c r="BI352" s="8"/>
      <c r="BJ352" s="17"/>
      <c r="BL352" s="7">
        <f ca="1">IF(Table1[Area]="Alberta",Table1[income],0)</f>
        <v>0</v>
      </c>
      <c r="BM352">
        <f ca="1">IF(Table1[Area]="Quebec",Table1[income],0)</f>
        <v>0</v>
      </c>
      <c r="BN352">
        <f ca="1">IF(Table1[[#This Row],[Area]]="BC",Table1[[#This Row],[income]],0)</f>
        <v>0</v>
      </c>
      <c r="BO352">
        <f ca="1">IF(Table1[[#This Row],[Area]]="Northwest Ter",Table1[[#This Row],[income]],0)</f>
        <v>0</v>
      </c>
      <c r="BP352">
        <f ca="1">IF(Table1[[#This Row],[Area]]="Newfounland",Table1[[#This Row],[income]],0)</f>
        <v>0</v>
      </c>
      <c r="BQ352">
        <f ca="1">IF(Table1[[#This Row],[Area]]="Manitoba",Table1[[#This Row],[income]],0)</f>
        <v>81754</v>
      </c>
      <c r="BR352">
        <f ca="1">IF(Table1[[#This Row],[Area]]="New bruncwick",Table1[[#This Row],[income]],0)</f>
        <v>0</v>
      </c>
      <c r="BS352">
        <f ca="1">IF(Table1[[#This Row],[Area]]="Nunavut",Table1[[#This Row],[income]],0)</f>
        <v>0</v>
      </c>
      <c r="BT352">
        <f ca="1">IF(Table1[[#This Row],[Area]]="Ontario",Table1[[#This Row],[income]],0)</f>
        <v>0</v>
      </c>
      <c r="BU352">
        <f ca="1">IF(Table1[[#This Row],[Area]]="yukon",Table1[[#This Row],[income]],0)</f>
        <v>0</v>
      </c>
      <c r="BV352">
        <f ca="1">IF(Table1[[#This Row],[Area]]="Prince edward Island",Table1[[#This Row],[income]],0)</f>
        <v>0</v>
      </c>
      <c r="BW352">
        <f ca="1">IF(Table1[[#This Row],[Area]]="Saskatchewan",Table1[[#This Row],[income]],0)</f>
        <v>0</v>
      </c>
      <c r="BX352" s="8">
        <f ca="1">IF(Table1[[#This Row],[Area]]="Nova scotia",Table1[[#This Row],[income]],0)</f>
        <v>0</v>
      </c>
      <c r="BZ352" s="7">
        <f ca="1">IF(Table1[field of work]="health",Table1[income],0)</f>
        <v>0</v>
      </c>
      <c r="CA352">
        <f ca="1">IF(Table1[field of work]="agriculture",Table1[income],0)</f>
        <v>0</v>
      </c>
      <c r="CB352">
        <f ca="1">IF(Table1[[#This Row],[field of work]]="teaching",Table1[[#This Row],[income]],0)</f>
        <v>81754</v>
      </c>
      <c r="CC352">
        <f ca="1">IF(Table1[[#This Row],[field of work]]="IT",Table1[[#This Row],[income]],0)</f>
        <v>0</v>
      </c>
      <c r="CD352">
        <f ca="1">IF(Table1[[#This Row],[field of work]]="construction",Table1[[#This Row],[income]],0)</f>
        <v>0</v>
      </c>
      <c r="CE352" s="8">
        <f ca="1">IF(Table1[[#This Row],[field of work]]="general work ",Table1[[#This Row],[income]],0)</f>
        <v>0</v>
      </c>
      <c r="CH352" s="7">
        <f t="shared" ca="1" si="138"/>
        <v>1</v>
      </c>
      <c r="CI352" s="8"/>
      <c r="CK352" s="7">
        <f ca="1">IF(Table1[[#This Row],[Net worth of person ($)]]&gt;$CM$3,Table1[[#This Row],[age]],0)</f>
        <v>35</v>
      </c>
      <c r="CL352" s="8"/>
    </row>
    <row r="353" spans="2:90" x14ac:dyDescent="0.3">
      <c r="B353">
        <f t="shared" ca="1" si="124"/>
        <v>2</v>
      </c>
      <c r="C353" t="str">
        <f t="shared" ca="1" si="125"/>
        <v>women</v>
      </c>
      <c r="D353">
        <f t="shared" ca="1" si="126"/>
        <v>42</v>
      </c>
      <c r="E353">
        <f t="shared" ca="1" si="127"/>
        <v>3</v>
      </c>
      <c r="F353" t="str">
        <f t="shared" ca="1" si="128"/>
        <v>teaching</v>
      </c>
      <c r="G353">
        <f t="shared" ca="1" si="129"/>
        <v>3</v>
      </c>
      <c r="H353" t="str">
        <f t="shared" ca="1" si="130"/>
        <v>University</v>
      </c>
      <c r="I353">
        <f t="shared" ca="1" si="131"/>
        <v>4</v>
      </c>
      <c r="J353">
        <f t="shared" ca="1" si="123"/>
        <v>1</v>
      </c>
      <c r="K353">
        <f t="shared" ca="1" si="132"/>
        <v>40782</v>
      </c>
      <c r="L353">
        <f t="shared" ca="1" si="133"/>
        <v>9</v>
      </c>
      <c r="M353" t="str">
        <f t="shared" ca="1" si="134"/>
        <v>Ontario</v>
      </c>
      <c r="N353">
        <f t="shared" ca="1" si="139"/>
        <v>244692</v>
      </c>
      <c r="O353">
        <f t="shared" ca="1" si="135"/>
        <v>111976.01047193102</v>
      </c>
      <c r="P353">
        <f t="shared" ca="1" si="140"/>
        <v>17687.072973714927</v>
      </c>
      <c r="Q353">
        <f t="shared" ca="1" si="136"/>
        <v>16906</v>
      </c>
      <c r="R353">
        <f t="shared" ca="1" si="141"/>
        <v>2131.0238077926515</v>
      </c>
      <c r="S353">
        <f t="shared" ca="1" si="142"/>
        <v>58697.235916656195</v>
      </c>
      <c r="T353">
        <f t="shared" ca="1" si="143"/>
        <v>321076.30889037112</v>
      </c>
      <c r="U353">
        <f t="shared" ca="1" si="144"/>
        <v>131013.03427972367</v>
      </c>
      <c r="V353">
        <f t="shared" ca="1" si="145"/>
        <v>190063.27461064747</v>
      </c>
      <c r="X353" s="3">
        <f ca="1">IF(Table1[[#This Row],[gender]]="men",1,0)</f>
        <v>0</v>
      </c>
      <c r="Y353" s="3">
        <f ca="1">IF(Table1[[#This Row],[gender]]="women",1,0)</f>
        <v>1</v>
      </c>
      <c r="Z353" s="3"/>
      <c r="AA353" s="3"/>
      <c r="AB353" s="3"/>
      <c r="AC353" s="3"/>
      <c r="AD353" s="3"/>
      <c r="AE353" s="3"/>
      <c r="AF353" s="3"/>
      <c r="AG353" s="3"/>
      <c r="AH353" s="3"/>
      <c r="AJ353" s="17"/>
      <c r="AL353" s="7">
        <f ca="1">IF(Table1[[#This Row],[field of work]]="health",1,0)</f>
        <v>0</v>
      </c>
      <c r="AM353">
        <f ca="1">IF(Table1[[#This Row],[field of work]]="general work ",1,0)</f>
        <v>0</v>
      </c>
      <c r="AN353">
        <f ca="1">IF(Table1[[#This Row],[field of work]]="agriculture",1,0)</f>
        <v>0</v>
      </c>
      <c r="AO353">
        <f ca="1">IF(Table1[[#This Row],[field of work]]="teaching",1,0)</f>
        <v>1</v>
      </c>
      <c r="AP353">
        <f ca="1">IF(Table1[[#This Row],[field of work]]="IT",1,0)</f>
        <v>0</v>
      </c>
      <c r="AQ353" s="8">
        <f ca="1">IF(Table1[[#This Row],[field of work]]="construction",1,0)</f>
        <v>0</v>
      </c>
      <c r="AS353" s="7"/>
      <c r="AX353" s="8"/>
      <c r="AZ353" s="7"/>
      <c r="BA353" s="8"/>
      <c r="BB353" s="105">
        <f ca="1">Table1[[#This Row],[Cars Value ]]/Table1[[#This Row],[cars]]</f>
        <v>17687.072973714927</v>
      </c>
      <c r="BC353" s="8"/>
      <c r="BD353" s="7">
        <f ca="1">IF(Table1[Values of debts]&gt;$BE$6,1,0)</f>
        <v>1</v>
      </c>
      <c r="BE353" s="8"/>
      <c r="BF353" s="17"/>
      <c r="BG353" s="20">
        <f ca="1">Table1[[#This Row],[mortage left]]/Table1[[#This Row],[value of house]]</f>
        <v>0.45762023471111035</v>
      </c>
      <c r="BH353">
        <f t="shared" ca="1" si="137"/>
        <v>1</v>
      </c>
      <c r="BI353" s="8"/>
      <c r="BJ353" s="17"/>
      <c r="BL353" s="7">
        <f ca="1">IF(Table1[Area]="Alberta",Table1[income],0)</f>
        <v>0</v>
      </c>
      <c r="BM353">
        <f ca="1">IF(Table1[Area]="Quebec",Table1[income],0)</f>
        <v>0</v>
      </c>
      <c r="BN353">
        <f ca="1">IF(Table1[[#This Row],[Area]]="BC",Table1[[#This Row],[income]],0)</f>
        <v>0</v>
      </c>
      <c r="BO353">
        <f ca="1">IF(Table1[[#This Row],[Area]]="Northwest Ter",Table1[[#This Row],[income]],0)</f>
        <v>0</v>
      </c>
      <c r="BP353">
        <f ca="1">IF(Table1[[#This Row],[Area]]="Newfounland",Table1[[#This Row],[income]],0)</f>
        <v>0</v>
      </c>
      <c r="BQ353">
        <f ca="1">IF(Table1[[#This Row],[Area]]="Manitoba",Table1[[#This Row],[income]],0)</f>
        <v>0</v>
      </c>
      <c r="BR353">
        <f ca="1">IF(Table1[[#This Row],[Area]]="New bruncwick",Table1[[#This Row],[income]],0)</f>
        <v>0</v>
      </c>
      <c r="BS353">
        <f ca="1">IF(Table1[[#This Row],[Area]]="Nunavut",Table1[[#This Row],[income]],0)</f>
        <v>0</v>
      </c>
      <c r="BT353">
        <f ca="1">IF(Table1[[#This Row],[Area]]="Ontario",Table1[[#This Row],[income]],0)</f>
        <v>40782</v>
      </c>
      <c r="BU353">
        <f ca="1">IF(Table1[[#This Row],[Area]]="yukon",Table1[[#This Row],[income]],0)</f>
        <v>0</v>
      </c>
      <c r="BV353">
        <f ca="1">IF(Table1[[#This Row],[Area]]="Prince edward Island",Table1[[#This Row],[income]],0)</f>
        <v>0</v>
      </c>
      <c r="BW353">
        <f ca="1">IF(Table1[[#This Row],[Area]]="Saskatchewan",Table1[[#This Row],[income]],0)</f>
        <v>0</v>
      </c>
      <c r="BX353" s="8">
        <f ca="1">IF(Table1[[#This Row],[Area]]="Nova scotia",Table1[[#This Row],[income]],0)</f>
        <v>0</v>
      </c>
      <c r="BZ353" s="7">
        <f ca="1">IF(Table1[field of work]="health",Table1[income],0)</f>
        <v>0</v>
      </c>
      <c r="CA353">
        <f ca="1">IF(Table1[field of work]="agriculture",Table1[income],0)</f>
        <v>0</v>
      </c>
      <c r="CB353">
        <f ca="1">IF(Table1[[#This Row],[field of work]]="teaching",Table1[[#This Row],[income]],0)</f>
        <v>40782</v>
      </c>
      <c r="CC353">
        <f ca="1">IF(Table1[[#This Row],[field of work]]="IT",Table1[[#This Row],[income]],0)</f>
        <v>0</v>
      </c>
      <c r="CD353">
        <f ca="1">IF(Table1[[#This Row],[field of work]]="construction",Table1[[#This Row],[income]],0)</f>
        <v>0</v>
      </c>
      <c r="CE353" s="8">
        <f ca="1">IF(Table1[[#This Row],[field of work]]="general work ",Table1[[#This Row],[income]],0)</f>
        <v>0</v>
      </c>
      <c r="CH353" s="7">
        <f t="shared" ca="1" si="138"/>
        <v>1</v>
      </c>
      <c r="CI353" s="8"/>
      <c r="CK353" s="7">
        <f ca="1">IF(Table1[[#This Row],[Net worth of person ($)]]&gt;$CM$3,Table1[[#This Row],[age]],0)</f>
        <v>42</v>
      </c>
      <c r="CL353" s="8"/>
    </row>
    <row r="354" spans="2:90" x14ac:dyDescent="0.3">
      <c r="B354">
        <f t="shared" ca="1" si="124"/>
        <v>2</v>
      </c>
      <c r="C354" t="str">
        <f t="shared" ca="1" si="125"/>
        <v>women</v>
      </c>
      <c r="D354">
        <f t="shared" ca="1" si="126"/>
        <v>27</v>
      </c>
      <c r="E354">
        <f t="shared" ca="1" si="127"/>
        <v>3</v>
      </c>
      <c r="F354" t="str">
        <f t="shared" ca="1" si="128"/>
        <v>teaching</v>
      </c>
      <c r="G354">
        <f t="shared" ca="1" si="129"/>
        <v>1</v>
      </c>
      <c r="H354" t="str">
        <f t="shared" ca="1" si="130"/>
        <v>highschool</v>
      </c>
      <c r="I354">
        <f t="shared" ca="1" si="131"/>
        <v>4</v>
      </c>
      <c r="J354">
        <f t="shared" ca="1" si="123"/>
        <v>1</v>
      </c>
      <c r="K354">
        <f t="shared" ca="1" si="132"/>
        <v>88214</v>
      </c>
      <c r="L354">
        <f t="shared" ca="1" si="133"/>
        <v>14</v>
      </c>
      <c r="M354" t="str">
        <f t="shared" ca="1" si="134"/>
        <v>Prince edward island</v>
      </c>
      <c r="N354">
        <f t="shared" ca="1" si="139"/>
        <v>264642</v>
      </c>
      <c r="O354">
        <f t="shared" ca="1" si="135"/>
        <v>169514.79564569899</v>
      </c>
      <c r="P354">
        <f t="shared" ca="1" si="140"/>
        <v>9034.8428674966235</v>
      </c>
      <c r="Q354">
        <f t="shared" ca="1" si="136"/>
        <v>2023</v>
      </c>
      <c r="R354">
        <f t="shared" ca="1" si="141"/>
        <v>52382.582601390852</v>
      </c>
      <c r="S354">
        <f t="shared" ca="1" si="142"/>
        <v>57645.890117460513</v>
      </c>
      <c r="T354">
        <f t="shared" ca="1" si="143"/>
        <v>331322.73298495711</v>
      </c>
      <c r="U354">
        <f t="shared" ca="1" si="144"/>
        <v>223920.37824708986</v>
      </c>
      <c r="V354">
        <f t="shared" ca="1" si="145"/>
        <v>107402.35473786725</v>
      </c>
      <c r="X354" s="3">
        <f ca="1">IF(Table1[[#This Row],[gender]]="men",1,0)</f>
        <v>0</v>
      </c>
      <c r="Y354" s="3">
        <f ca="1">IF(Table1[[#This Row],[gender]]="women",1,0)</f>
        <v>1</v>
      </c>
      <c r="Z354" s="3"/>
      <c r="AA354" s="3"/>
      <c r="AB354" s="3"/>
      <c r="AC354" s="3"/>
      <c r="AD354" s="3"/>
      <c r="AE354" s="3"/>
      <c r="AF354" s="3"/>
      <c r="AG354" s="3"/>
      <c r="AH354" s="3"/>
      <c r="AJ354" s="17"/>
      <c r="AL354" s="7">
        <f ca="1">IF(Table1[[#This Row],[field of work]]="health",1,0)</f>
        <v>0</v>
      </c>
      <c r="AM354">
        <f ca="1">IF(Table1[[#This Row],[field of work]]="general work ",1,0)</f>
        <v>0</v>
      </c>
      <c r="AN354">
        <f ca="1">IF(Table1[[#This Row],[field of work]]="agriculture",1,0)</f>
        <v>0</v>
      </c>
      <c r="AO354">
        <f ca="1">IF(Table1[[#This Row],[field of work]]="teaching",1,0)</f>
        <v>1</v>
      </c>
      <c r="AP354">
        <f ca="1">IF(Table1[[#This Row],[field of work]]="IT",1,0)</f>
        <v>0</v>
      </c>
      <c r="AQ354" s="8">
        <f ca="1">IF(Table1[[#This Row],[field of work]]="construction",1,0)</f>
        <v>0</v>
      </c>
      <c r="AS354" s="7"/>
      <c r="AX354" s="8"/>
      <c r="AZ354" s="7"/>
      <c r="BA354" s="8"/>
      <c r="BB354" s="105">
        <f ca="1">Table1[[#This Row],[Cars Value ]]/Table1[[#This Row],[cars]]</f>
        <v>9034.8428674966235</v>
      </c>
      <c r="BC354" s="8"/>
      <c r="BD354" s="7">
        <f ca="1">IF(Table1[Values of debts]&gt;$BE$6,1,0)</f>
        <v>1</v>
      </c>
      <c r="BE354" s="8"/>
      <c r="BF354" s="17"/>
      <c r="BG354" s="20">
        <f ca="1">Table1[[#This Row],[mortage left]]/Table1[[#This Row],[value of house]]</f>
        <v>0.64054381256829596</v>
      </c>
      <c r="BH354">
        <f t="shared" ca="1" si="137"/>
        <v>0</v>
      </c>
      <c r="BI354" s="8"/>
      <c r="BJ354" s="17"/>
      <c r="BL354" s="7">
        <f ca="1">IF(Table1[Area]="Alberta",Table1[income],0)</f>
        <v>0</v>
      </c>
      <c r="BM354">
        <f ca="1">IF(Table1[Area]="Quebec",Table1[income],0)</f>
        <v>0</v>
      </c>
      <c r="BN354">
        <f ca="1">IF(Table1[[#This Row],[Area]]="BC",Table1[[#This Row],[income]],0)</f>
        <v>0</v>
      </c>
      <c r="BO354">
        <f ca="1">IF(Table1[[#This Row],[Area]]="Northwest Ter",Table1[[#This Row],[income]],0)</f>
        <v>0</v>
      </c>
      <c r="BP354">
        <f ca="1">IF(Table1[[#This Row],[Area]]="Newfounland",Table1[[#This Row],[income]],0)</f>
        <v>0</v>
      </c>
      <c r="BQ354">
        <f ca="1">IF(Table1[[#This Row],[Area]]="Manitoba",Table1[[#This Row],[income]],0)</f>
        <v>0</v>
      </c>
      <c r="BR354">
        <f ca="1">IF(Table1[[#This Row],[Area]]="New bruncwick",Table1[[#This Row],[income]],0)</f>
        <v>0</v>
      </c>
      <c r="BS354">
        <f ca="1">IF(Table1[[#This Row],[Area]]="Nunavut",Table1[[#This Row],[income]],0)</f>
        <v>0</v>
      </c>
      <c r="BT354">
        <f ca="1">IF(Table1[[#This Row],[Area]]="Ontario",Table1[[#This Row],[income]],0)</f>
        <v>0</v>
      </c>
      <c r="BU354">
        <f ca="1">IF(Table1[[#This Row],[Area]]="yukon",Table1[[#This Row],[income]],0)</f>
        <v>0</v>
      </c>
      <c r="BV354">
        <f ca="1">IF(Table1[[#This Row],[Area]]="Prince edward Island",Table1[[#This Row],[income]],0)</f>
        <v>88214</v>
      </c>
      <c r="BW354">
        <f ca="1">IF(Table1[[#This Row],[Area]]="Saskatchewan",Table1[[#This Row],[income]],0)</f>
        <v>0</v>
      </c>
      <c r="BX354" s="8">
        <f ca="1">IF(Table1[[#This Row],[Area]]="Nova scotia",Table1[[#This Row],[income]],0)</f>
        <v>0</v>
      </c>
      <c r="BZ354" s="7">
        <f ca="1">IF(Table1[field of work]="health",Table1[income],0)</f>
        <v>0</v>
      </c>
      <c r="CA354">
        <f ca="1">IF(Table1[field of work]="agriculture",Table1[income],0)</f>
        <v>0</v>
      </c>
      <c r="CB354">
        <f ca="1">IF(Table1[[#This Row],[field of work]]="teaching",Table1[[#This Row],[income]],0)</f>
        <v>88214</v>
      </c>
      <c r="CC354">
        <f ca="1">IF(Table1[[#This Row],[field of work]]="IT",Table1[[#This Row],[income]],0)</f>
        <v>0</v>
      </c>
      <c r="CD354">
        <f ca="1">IF(Table1[[#This Row],[field of work]]="construction",Table1[[#This Row],[income]],0)</f>
        <v>0</v>
      </c>
      <c r="CE354" s="8">
        <f ca="1">IF(Table1[[#This Row],[field of work]]="general work ",Table1[[#This Row],[income]],0)</f>
        <v>0</v>
      </c>
      <c r="CH354" s="7">
        <f t="shared" ca="1" si="138"/>
        <v>1</v>
      </c>
      <c r="CI354" s="8"/>
      <c r="CK354" s="7">
        <f ca="1">IF(Table1[[#This Row],[Net worth of person ($)]]&gt;$CM$3,Table1[[#This Row],[age]],0)</f>
        <v>27</v>
      </c>
      <c r="CL354" s="8"/>
    </row>
    <row r="355" spans="2:90" x14ac:dyDescent="0.3">
      <c r="B355">
        <f t="shared" ca="1" si="124"/>
        <v>2</v>
      </c>
      <c r="C355" t="str">
        <f t="shared" ca="1" si="125"/>
        <v>women</v>
      </c>
      <c r="D355">
        <f t="shared" ca="1" si="126"/>
        <v>34</v>
      </c>
      <c r="E355">
        <f t="shared" ca="1" si="127"/>
        <v>4</v>
      </c>
      <c r="F355" t="str">
        <f t="shared" ca="1" si="128"/>
        <v>IT</v>
      </c>
      <c r="G355">
        <f t="shared" ca="1" si="129"/>
        <v>5</v>
      </c>
      <c r="H355" t="str">
        <f t="shared" ca="1" si="130"/>
        <v>Other</v>
      </c>
      <c r="I355">
        <f t="shared" ca="1" si="131"/>
        <v>3</v>
      </c>
      <c r="J355">
        <f t="shared" ca="1" si="123"/>
        <v>2</v>
      </c>
      <c r="K355">
        <f t="shared" ca="1" si="132"/>
        <v>45155</v>
      </c>
      <c r="L355">
        <f t="shared" ca="1" si="133"/>
        <v>6</v>
      </c>
      <c r="M355" t="str">
        <f t="shared" ca="1" si="134"/>
        <v>Saskatchewan</v>
      </c>
      <c r="N355">
        <f t="shared" ca="1" si="139"/>
        <v>225775</v>
      </c>
      <c r="O355">
        <f t="shared" ca="1" si="135"/>
        <v>151102.72966530023</v>
      </c>
      <c r="P355">
        <f t="shared" ca="1" si="140"/>
        <v>505.99979052417359</v>
      </c>
      <c r="Q355">
        <f t="shared" ca="1" si="136"/>
        <v>12</v>
      </c>
      <c r="R355">
        <f t="shared" ca="1" si="141"/>
        <v>35495.171897947992</v>
      </c>
      <c r="S355">
        <f t="shared" ca="1" si="142"/>
        <v>10924.407136505302</v>
      </c>
      <c r="T355">
        <f t="shared" ca="1" si="143"/>
        <v>237205.40692702946</v>
      </c>
      <c r="U355">
        <f t="shared" ca="1" si="144"/>
        <v>186609.90156324822</v>
      </c>
      <c r="V355">
        <f t="shared" ca="1" si="145"/>
        <v>50595.505363781238</v>
      </c>
      <c r="X355" s="3">
        <f ca="1">IF(Table1[[#This Row],[gender]]="men",1,0)</f>
        <v>0</v>
      </c>
      <c r="Y355" s="3">
        <f ca="1">IF(Table1[[#This Row],[gender]]="women",1,0)</f>
        <v>1</v>
      </c>
      <c r="Z355" s="3"/>
      <c r="AA355" s="3"/>
      <c r="AB355" s="3"/>
      <c r="AC355" s="3"/>
      <c r="AD355" s="3"/>
      <c r="AE355" s="3"/>
      <c r="AF355" s="3"/>
      <c r="AG355" s="3"/>
      <c r="AH355" s="3"/>
      <c r="AJ355" s="17"/>
      <c r="AL355" s="7">
        <f ca="1">IF(Table1[[#This Row],[field of work]]="health",1,0)</f>
        <v>0</v>
      </c>
      <c r="AM355">
        <f ca="1">IF(Table1[[#This Row],[field of work]]="general work ",1,0)</f>
        <v>0</v>
      </c>
      <c r="AN355">
        <f ca="1">IF(Table1[[#This Row],[field of work]]="agriculture",1,0)</f>
        <v>0</v>
      </c>
      <c r="AO355">
        <f ca="1">IF(Table1[[#This Row],[field of work]]="teaching",1,0)</f>
        <v>0</v>
      </c>
      <c r="AP355">
        <f ca="1">IF(Table1[[#This Row],[field of work]]="IT",1,0)</f>
        <v>1</v>
      </c>
      <c r="AQ355" s="8">
        <f ca="1">IF(Table1[[#This Row],[field of work]]="construction",1,0)</f>
        <v>0</v>
      </c>
      <c r="AS355" s="7"/>
      <c r="AX355" s="8"/>
      <c r="AZ355" s="7"/>
      <c r="BA355" s="8"/>
      <c r="BB355" s="105">
        <f ca="1">Table1[[#This Row],[Cars Value ]]/Table1[[#This Row],[cars]]</f>
        <v>252.9998952620868</v>
      </c>
      <c r="BC355" s="8"/>
      <c r="BD355" s="7">
        <f ca="1">IF(Table1[Values of debts]&gt;$BE$6,1,0)</f>
        <v>1</v>
      </c>
      <c r="BE355" s="8"/>
      <c r="BF355" s="17"/>
      <c r="BG355" s="20">
        <f ca="1">Table1[[#This Row],[mortage left]]/Table1[[#This Row],[value of house]]</f>
        <v>0.66926245007330409</v>
      </c>
      <c r="BH355">
        <f t="shared" ca="1" si="137"/>
        <v>0</v>
      </c>
      <c r="BI355" s="8"/>
      <c r="BJ355" s="17"/>
      <c r="BL355" s="7">
        <f ca="1">IF(Table1[Area]="Alberta",Table1[income],0)</f>
        <v>0</v>
      </c>
      <c r="BM355">
        <f ca="1">IF(Table1[Area]="Quebec",Table1[income],0)</f>
        <v>0</v>
      </c>
      <c r="BN355">
        <f ca="1">IF(Table1[[#This Row],[Area]]="BC",Table1[[#This Row],[income]],0)</f>
        <v>0</v>
      </c>
      <c r="BO355">
        <f ca="1">IF(Table1[[#This Row],[Area]]="Northwest Ter",Table1[[#This Row],[income]],0)</f>
        <v>0</v>
      </c>
      <c r="BP355">
        <f ca="1">IF(Table1[[#This Row],[Area]]="Newfounland",Table1[[#This Row],[income]],0)</f>
        <v>0</v>
      </c>
      <c r="BQ355">
        <f ca="1">IF(Table1[[#This Row],[Area]]="Manitoba",Table1[[#This Row],[income]],0)</f>
        <v>0</v>
      </c>
      <c r="BR355">
        <f ca="1">IF(Table1[[#This Row],[Area]]="New bruncwick",Table1[[#This Row],[income]],0)</f>
        <v>0</v>
      </c>
      <c r="BS355">
        <f ca="1">IF(Table1[[#This Row],[Area]]="Nunavut",Table1[[#This Row],[income]],0)</f>
        <v>0</v>
      </c>
      <c r="BT355">
        <f ca="1">IF(Table1[[#This Row],[Area]]="Ontario",Table1[[#This Row],[income]],0)</f>
        <v>0</v>
      </c>
      <c r="BU355">
        <f ca="1">IF(Table1[[#This Row],[Area]]="yukon",Table1[[#This Row],[income]],0)</f>
        <v>0</v>
      </c>
      <c r="BV355">
        <f ca="1">IF(Table1[[#This Row],[Area]]="Prince edward Island",Table1[[#This Row],[income]],0)</f>
        <v>0</v>
      </c>
      <c r="BW355">
        <f ca="1">IF(Table1[[#This Row],[Area]]="Saskatchewan",Table1[[#This Row],[income]],0)</f>
        <v>45155</v>
      </c>
      <c r="BX355" s="8">
        <f ca="1">IF(Table1[[#This Row],[Area]]="Nova scotia",Table1[[#This Row],[income]],0)</f>
        <v>0</v>
      </c>
      <c r="BZ355" s="7">
        <f ca="1">IF(Table1[field of work]="health",Table1[income],0)</f>
        <v>0</v>
      </c>
      <c r="CA355">
        <f ca="1">IF(Table1[field of work]="agriculture",Table1[income],0)</f>
        <v>0</v>
      </c>
      <c r="CB355">
        <f ca="1">IF(Table1[[#This Row],[field of work]]="teaching",Table1[[#This Row],[income]],0)</f>
        <v>0</v>
      </c>
      <c r="CC355">
        <f ca="1">IF(Table1[[#This Row],[field of work]]="IT",Table1[[#This Row],[income]],0)</f>
        <v>45155</v>
      </c>
      <c r="CD355">
        <f ca="1">IF(Table1[[#This Row],[field of work]]="construction",Table1[[#This Row],[income]],0)</f>
        <v>0</v>
      </c>
      <c r="CE355" s="8">
        <f ca="1">IF(Table1[[#This Row],[field of work]]="general work ",Table1[[#This Row],[income]],0)</f>
        <v>0</v>
      </c>
      <c r="CH355" s="7">
        <f t="shared" ca="1" si="138"/>
        <v>1</v>
      </c>
      <c r="CI355" s="8"/>
      <c r="CK355" s="7">
        <f ca="1">IF(Table1[[#This Row],[Net worth of person ($)]]&gt;$CM$3,Table1[[#This Row],[age]],0)</f>
        <v>34</v>
      </c>
      <c r="CL355" s="8"/>
    </row>
    <row r="356" spans="2:90" x14ac:dyDescent="0.3">
      <c r="B356">
        <f t="shared" ca="1" si="124"/>
        <v>2</v>
      </c>
      <c r="C356" t="str">
        <f t="shared" ca="1" si="125"/>
        <v>women</v>
      </c>
      <c r="D356">
        <f t="shared" ca="1" si="126"/>
        <v>43</v>
      </c>
      <c r="E356">
        <f t="shared" ca="1" si="127"/>
        <v>5</v>
      </c>
      <c r="F356" t="str">
        <f t="shared" ca="1" si="128"/>
        <v xml:space="preserve">general work </v>
      </c>
      <c r="G356">
        <f t="shared" ca="1" si="129"/>
        <v>2</v>
      </c>
      <c r="H356" t="str">
        <f t="shared" ca="1" si="130"/>
        <v>college</v>
      </c>
      <c r="I356">
        <f t="shared" ca="1" si="131"/>
        <v>4</v>
      </c>
      <c r="J356">
        <f t="shared" ca="1" si="123"/>
        <v>1</v>
      </c>
      <c r="K356">
        <f t="shared" ca="1" si="132"/>
        <v>66559</v>
      </c>
      <c r="L356">
        <f t="shared" ca="1" si="133"/>
        <v>14</v>
      </c>
      <c r="M356" t="str">
        <f t="shared" ca="1" si="134"/>
        <v>Prince edward island</v>
      </c>
      <c r="N356">
        <f t="shared" ca="1" si="139"/>
        <v>399354</v>
      </c>
      <c r="O356">
        <f t="shared" ca="1" si="135"/>
        <v>1362.6836671509982</v>
      </c>
      <c r="P356">
        <f t="shared" ca="1" si="140"/>
        <v>52610.172795342187</v>
      </c>
      <c r="Q356">
        <f t="shared" ca="1" si="136"/>
        <v>23946</v>
      </c>
      <c r="R356">
        <f t="shared" ca="1" si="141"/>
        <v>29694.976317817189</v>
      </c>
      <c r="S356">
        <f t="shared" ca="1" si="142"/>
        <v>24231.137458699512</v>
      </c>
      <c r="T356">
        <f t="shared" ca="1" si="143"/>
        <v>476195.31025404169</v>
      </c>
      <c r="U356">
        <f t="shared" ca="1" si="144"/>
        <v>55003.659984968188</v>
      </c>
      <c r="V356">
        <f t="shared" ca="1" si="145"/>
        <v>421191.65026907349</v>
      </c>
      <c r="X356" s="3">
        <f ca="1">IF(Table1[[#This Row],[gender]]="men",1,0)</f>
        <v>0</v>
      </c>
      <c r="Y356" s="3">
        <f ca="1">IF(Table1[[#This Row],[gender]]="women",1,0)</f>
        <v>1</v>
      </c>
      <c r="Z356" s="3"/>
      <c r="AA356" s="3"/>
      <c r="AB356" s="3"/>
      <c r="AC356" s="3"/>
      <c r="AD356" s="3"/>
      <c r="AE356" s="3"/>
      <c r="AF356" s="3"/>
      <c r="AG356" s="3"/>
      <c r="AH356" s="3"/>
      <c r="AJ356" s="17"/>
      <c r="AL356" s="7">
        <f ca="1">IF(Table1[[#This Row],[field of work]]="health",1,0)</f>
        <v>0</v>
      </c>
      <c r="AM356">
        <f ca="1">IF(Table1[[#This Row],[field of work]]="general work ",1,0)</f>
        <v>1</v>
      </c>
      <c r="AN356">
        <f ca="1">IF(Table1[[#This Row],[field of work]]="agriculture",1,0)</f>
        <v>0</v>
      </c>
      <c r="AO356">
        <f ca="1">IF(Table1[[#This Row],[field of work]]="teaching",1,0)</f>
        <v>0</v>
      </c>
      <c r="AP356">
        <f ca="1">IF(Table1[[#This Row],[field of work]]="IT",1,0)</f>
        <v>0</v>
      </c>
      <c r="AQ356" s="8">
        <f ca="1">IF(Table1[[#This Row],[field of work]]="construction",1,0)</f>
        <v>0</v>
      </c>
      <c r="AS356" s="7"/>
      <c r="AX356" s="8"/>
      <c r="AZ356" s="7"/>
      <c r="BA356" s="8"/>
      <c r="BB356" s="105">
        <f ca="1">Table1[[#This Row],[Cars Value ]]/Table1[[#This Row],[cars]]</f>
        <v>52610.172795342187</v>
      </c>
      <c r="BC356" s="8"/>
      <c r="BD356" s="7">
        <f ca="1">IF(Table1[Values of debts]&gt;$BE$6,1,0)</f>
        <v>0</v>
      </c>
      <c r="BE356" s="8"/>
      <c r="BF356" s="17"/>
      <c r="BG356" s="20">
        <f ca="1">Table1[[#This Row],[mortage left]]/Table1[[#This Row],[value of house]]</f>
        <v>3.412219903020874E-3</v>
      </c>
      <c r="BH356">
        <f t="shared" ca="1" si="137"/>
        <v>1</v>
      </c>
      <c r="BI356" s="8"/>
      <c r="BJ356" s="17"/>
      <c r="BL356" s="7">
        <f ca="1">IF(Table1[Area]="Alberta",Table1[income],0)</f>
        <v>0</v>
      </c>
      <c r="BM356">
        <f ca="1">IF(Table1[Area]="Quebec",Table1[income],0)</f>
        <v>0</v>
      </c>
      <c r="BN356">
        <f ca="1">IF(Table1[[#This Row],[Area]]="BC",Table1[[#This Row],[income]],0)</f>
        <v>0</v>
      </c>
      <c r="BO356">
        <f ca="1">IF(Table1[[#This Row],[Area]]="Northwest Ter",Table1[[#This Row],[income]],0)</f>
        <v>0</v>
      </c>
      <c r="BP356">
        <f ca="1">IF(Table1[[#This Row],[Area]]="Newfounland",Table1[[#This Row],[income]],0)</f>
        <v>0</v>
      </c>
      <c r="BQ356">
        <f ca="1">IF(Table1[[#This Row],[Area]]="Manitoba",Table1[[#This Row],[income]],0)</f>
        <v>0</v>
      </c>
      <c r="BR356">
        <f ca="1">IF(Table1[[#This Row],[Area]]="New bruncwick",Table1[[#This Row],[income]],0)</f>
        <v>0</v>
      </c>
      <c r="BS356">
        <f ca="1">IF(Table1[[#This Row],[Area]]="Nunavut",Table1[[#This Row],[income]],0)</f>
        <v>0</v>
      </c>
      <c r="BT356">
        <f ca="1">IF(Table1[[#This Row],[Area]]="Ontario",Table1[[#This Row],[income]],0)</f>
        <v>0</v>
      </c>
      <c r="BU356">
        <f ca="1">IF(Table1[[#This Row],[Area]]="yukon",Table1[[#This Row],[income]],0)</f>
        <v>0</v>
      </c>
      <c r="BV356">
        <f ca="1">IF(Table1[[#This Row],[Area]]="Prince edward Island",Table1[[#This Row],[income]],0)</f>
        <v>66559</v>
      </c>
      <c r="BW356">
        <f ca="1">IF(Table1[[#This Row],[Area]]="Saskatchewan",Table1[[#This Row],[income]],0)</f>
        <v>0</v>
      </c>
      <c r="BX356" s="8">
        <f ca="1">IF(Table1[[#This Row],[Area]]="Nova scotia",Table1[[#This Row],[income]],0)</f>
        <v>0</v>
      </c>
      <c r="BZ356" s="7">
        <f ca="1">IF(Table1[field of work]="health",Table1[income],0)</f>
        <v>0</v>
      </c>
      <c r="CA356">
        <f ca="1">IF(Table1[field of work]="agriculture",Table1[income],0)</f>
        <v>0</v>
      </c>
      <c r="CB356">
        <f ca="1">IF(Table1[[#This Row],[field of work]]="teaching",Table1[[#This Row],[income]],0)</f>
        <v>0</v>
      </c>
      <c r="CC356">
        <f ca="1">IF(Table1[[#This Row],[field of work]]="IT",Table1[[#This Row],[income]],0)</f>
        <v>0</v>
      </c>
      <c r="CD356">
        <f ca="1">IF(Table1[[#This Row],[field of work]]="construction",Table1[[#This Row],[income]],0)</f>
        <v>0</v>
      </c>
      <c r="CE356" s="8">
        <f ca="1">IF(Table1[[#This Row],[field of work]]="general work ",Table1[[#This Row],[income]],0)</f>
        <v>66559</v>
      </c>
      <c r="CH356" s="7">
        <f t="shared" ca="1" si="138"/>
        <v>0</v>
      </c>
      <c r="CI356" s="8"/>
      <c r="CK356" s="7">
        <f ca="1">IF(Table1[[#This Row],[Net worth of person ($)]]&gt;$CM$3,Table1[[#This Row],[age]],0)</f>
        <v>43</v>
      </c>
      <c r="CL356" s="8"/>
    </row>
    <row r="357" spans="2:90" x14ac:dyDescent="0.3">
      <c r="B357">
        <f t="shared" ca="1" si="124"/>
        <v>2</v>
      </c>
      <c r="C357" t="str">
        <f t="shared" ca="1" si="125"/>
        <v>women</v>
      </c>
      <c r="D357">
        <f t="shared" ca="1" si="126"/>
        <v>27</v>
      </c>
      <c r="E357">
        <f t="shared" ca="1" si="127"/>
        <v>3</v>
      </c>
      <c r="F357" t="str">
        <f t="shared" ca="1" si="128"/>
        <v>teaching</v>
      </c>
      <c r="G357">
        <f t="shared" ca="1" si="129"/>
        <v>4</v>
      </c>
      <c r="H357" t="str">
        <f t="shared" ca="1" si="130"/>
        <v>technical</v>
      </c>
      <c r="I357">
        <f t="shared" ca="1" si="131"/>
        <v>2</v>
      </c>
      <c r="J357">
        <f t="shared" ca="1" si="123"/>
        <v>1</v>
      </c>
      <c r="K357">
        <f t="shared" ca="1" si="132"/>
        <v>69610</v>
      </c>
      <c r="L357">
        <f t="shared" ca="1" si="133"/>
        <v>9</v>
      </c>
      <c r="M357" t="str">
        <f t="shared" ca="1" si="134"/>
        <v>Ontario</v>
      </c>
      <c r="N357">
        <f t="shared" ca="1" si="139"/>
        <v>348050</v>
      </c>
      <c r="O357">
        <f t="shared" ca="1" si="135"/>
        <v>185532.729575167</v>
      </c>
      <c r="P357">
        <f t="shared" ca="1" si="140"/>
        <v>20556.72081987164</v>
      </c>
      <c r="Q357">
        <f t="shared" ca="1" si="136"/>
        <v>18788</v>
      </c>
      <c r="R357">
        <f t="shared" ca="1" si="141"/>
        <v>80961.208090745102</v>
      </c>
      <c r="S357">
        <f t="shared" ca="1" si="142"/>
        <v>63307.073613345427</v>
      </c>
      <c r="T357">
        <f t="shared" ca="1" si="143"/>
        <v>431913.79443321709</v>
      </c>
      <c r="U357">
        <f t="shared" ca="1" si="144"/>
        <v>285281.93766591209</v>
      </c>
      <c r="V357">
        <f t="shared" ca="1" si="145"/>
        <v>146631.856767305</v>
      </c>
      <c r="X357" s="3">
        <f ca="1">IF(Table1[[#This Row],[gender]]="men",1,0)</f>
        <v>0</v>
      </c>
      <c r="Y357" s="3">
        <f ca="1">IF(Table1[[#This Row],[gender]]="women",1,0)</f>
        <v>1</v>
      </c>
      <c r="Z357" s="3"/>
      <c r="AA357" s="3"/>
      <c r="AB357" s="3"/>
      <c r="AC357" s="3"/>
      <c r="AD357" s="3"/>
      <c r="AE357" s="3"/>
      <c r="AF357" s="3"/>
      <c r="AG357" s="3"/>
      <c r="AH357" s="3"/>
      <c r="AJ357" s="17"/>
      <c r="AL357" s="7">
        <f ca="1">IF(Table1[[#This Row],[field of work]]="health",1,0)</f>
        <v>0</v>
      </c>
      <c r="AM357">
        <f ca="1">IF(Table1[[#This Row],[field of work]]="general work ",1,0)</f>
        <v>0</v>
      </c>
      <c r="AN357">
        <f ca="1">IF(Table1[[#This Row],[field of work]]="agriculture",1,0)</f>
        <v>0</v>
      </c>
      <c r="AO357">
        <f ca="1">IF(Table1[[#This Row],[field of work]]="teaching",1,0)</f>
        <v>1</v>
      </c>
      <c r="AP357">
        <f ca="1">IF(Table1[[#This Row],[field of work]]="IT",1,0)</f>
        <v>0</v>
      </c>
      <c r="AQ357" s="8">
        <f ca="1">IF(Table1[[#This Row],[field of work]]="construction",1,0)</f>
        <v>0</v>
      </c>
      <c r="AS357" s="7"/>
      <c r="AX357" s="8"/>
      <c r="AZ357" s="7"/>
      <c r="BA357" s="8"/>
      <c r="BB357" s="105">
        <f ca="1">Table1[[#This Row],[Cars Value ]]/Table1[[#This Row],[cars]]</f>
        <v>20556.72081987164</v>
      </c>
      <c r="BC357" s="8"/>
      <c r="BD357" s="7">
        <f ca="1">IF(Table1[Values of debts]&gt;$BE$6,1,0)</f>
        <v>1</v>
      </c>
      <c r="BE357" s="8"/>
      <c r="BF357" s="17"/>
      <c r="BG357" s="20">
        <f ca="1">Table1[[#This Row],[mortage left]]/Table1[[#This Row],[value of house]]</f>
        <v>0.53306343794043098</v>
      </c>
      <c r="BH357">
        <f t="shared" ca="1" si="137"/>
        <v>0</v>
      </c>
      <c r="BI357" s="8"/>
      <c r="BJ357" s="17"/>
      <c r="BL357" s="7">
        <f ca="1">IF(Table1[Area]="Alberta",Table1[income],0)</f>
        <v>0</v>
      </c>
      <c r="BM357">
        <f ca="1">IF(Table1[Area]="Quebec",Table1[income],0)</f>
        <v>0</v>
      </c>
      <c r="BN357">
        <f ca="1">IF(Table1[[#This Row],[Area]]="BC",Table1[[#This Row],[income]],0)</f>
        <v>0</v>
      </c>
      <c r="BO357">
        <f ca="1">IF(Table1[[#This Row],[Area]]="Northwest Ter",Table1[[#This Row],[income]],0)</f>
        <v>0</v>
      </c>
      <c r="BP357">
        <f ca="1">IF(Table1[[#This Row],[Area]]="Newfounland",Table1[[#This Row],[income]],0)</f>
        <v>0</v>
      </c>
      <c r="BQ357">
        <f ca="1">IF(Table1[[#This Row],[Area]]="Manitoba",Table1[[#This Row],[income]],0)</f>
        <v>0</v>
      </c>
      <c r="BR357">
        <f ca="1">IF(Table1[[#This Row],[Area]]="New bruncwick",Table1[[#This Row],[income]],0)</f>
        <v>0</v>
      </c>
      <c r="BS357">
        <f ca="1">IF(Table1[[#This Row],[Area]]="Nunavut",Table1[[#This Row],[income]],0)</f>
        <v>0</v>
      </c>
      <c r="BT357">
        <f ca="1">IF(Table1[[#This Row],[Area]]="Ontario",Table1[[#This Row],[income]],0)</f>
        <v>69610</v>
      </c>
      <c r="BU357">
        <f ca="1">IF(Table1[[#This Row],[Area]]="yukon",Table1[[#This Row],[income]],0)</f>
        <v>0</v>
      </c>
      <c r="BV357">
        <f ca="1">IF(Table1[[#This Row],[Area]]="Prince edward Island",Table1[[#This Row],[income]],0)</f>
        <v>0</v>
      </c>
      <c r="BW357">
        <f ca="1">IF(Table1[[#This Row],[Area]]="Saskatchewan",Table1[[#This Row],[income]],0)</f>
        <v>0</v>
      </c>
      <c r="BX357" s="8">
        <f ca="1">IF(Table1[[#This Row],[Area]]="Nova scotia",Table1[[#This Row],[income]],0)</f>
        <v>0</v>
      </c>
      <c r="BZ357" s="7">
        <f ca="1">IF(Table1[field of work]="health",Table1[income],0)</f>
        <v>0</v>
      </c>
      <c r="CA357">
        <f ca="1">IF(Table1[field of work]="agriculture",Table1[income],0)</f>
        <v>0</v>
      </c>
      <c r="CB357">
        <f ca="1">IF(Table1[[#This Row],[field of work]]="teaching",Table1[[#This Row],[income]],0)</f>
        <v>69610</v>
      </c>
      <c r="CC357">
        <f ca="1">IF(Table1[[#This Row],[field of work]]="IT",Table1[[#This Row],[income]],0)</f>
        <v>0</v>
      </c>
      <c r="CD357">
        <f ca="1">IF(Table1[[#This Row],[field of work]]="construction",Table1[[#This Row],[income]],0)</f>
        <v>0</v>
      </c>
      <c r="CE357" s="8">
        <f ca="1">IF(Table1[[#This Row],[field of work]]="general work ",Table1[[#This Row],[income]],0)</f>
        <v>0</v>
      </c>
      <c r="CH357" s="7">
        <f t="shared" ca="1" si="138"/>
        <v>1</v>
      </c>
      <c r="CI357" s="8"/>
      <c r="CK357" s="7">
        <f ca="1">IF(Table1[[#This Row],[Net worth of person ($)]]&gt;$CM$3,Table1[[#This Row],[age]],0)</f>
        <v>27</v>
      </c>
      <c r="CL357" s="8"/>
    </row>
    <row r="358" spans="2:90" x14ac:dyDescent="0.3">
      <c r="B358">
        <f t="shared" ca="1" si="124"/>
        <v>1</v>
      </c>
      <c r="C358" t="str">
        <f t="shared" ca="1" si="125"/>
        <v>men</v>
      </c>
      <c r="D358">
        <f t="shared" ca="1" si="126"/>
        <v>32</v>
      </c>
      <c r="E358">
        <f t="shared" ca="1" si="127"/>
        <v>3</v>
      </c>
      <c r="F358" t="str">
        <f t="shared" ca="1" si="128"/>
        <v>teaching</v>
      </c>
      <c r="G358">
        <f t="shared" ca="1" si="129"/>
        <v>4</v>
      </c>
      <c r="H358" t="str">
        <f t="shared" ca="1" si="130"/>
        <v>technical</v>
      </c>
      <c r="I358">
        <f t="shared" ca="1" si="131"/>
        <v>2</v>
      </c>
      <c r="J358">
        <f t="shared" ca="1" si="123"/>
        <v>2</v>
      </c>
      <c r="K358">
        <f t="shared" ca="1" si="132"/>
        <v>79798</v>
      </c>
      <c r="L358">
        <f t="shared" ca="1" si="133"/>
        <v>2</v>
      </c>
      <c r="M358" t="str">
        <f t="shared" ca="1" si="134"/>
        <v>BC</v>
      </c>
      <c r="N358">
        <f t="shared" ca="1" si="139"/>
        <v>398990</v>
      </c>
      <c r="O358">
        <f t="shared" ca="1" si="135"/>
        <v>116430.99682627534</v>
      </c>
      <c r="P358">
        <f t="shared" ca="1" si="140"/>
        <v>139050.6843543514</v>
      </c>
      <c r="Q358">
        <f t="shared" ca="1" si="136"/>
        <v>18696</v>
      </c>
      <c r="R358">
        <f t="shared" ca="1" si="141"/>
        <v>154954.02109668156</v>
      </c>
      <c r="S358">
        <f t="shared" ca="1" si="142"/>
        <v>26714.423094120844</v>
      </c>
      <c r="T358">
        <f t="shared" ca="1" si="143"/>
        <v>564755.10744847218</v>
      </c>
      <c r="U358">
        <f t="shared" ca="1" si="144"/>
        <v>290081.0179229569</v>
      </c>
      <c r="V358">
        <f t="shared" ca="1" si="145"/>
        <v>274674.08952551527</v>
      </c>
      <c r="X358" s="3">
        <f ca="1">IF(Table1[[#This Row],[gender]]="men",1,0)</f>
        <v>1</v>
      </c>
      <c r="Y358" s="3">
        <f ca="1">IF(Table1[[#This Row],[gender]]="women",1,0)</f>
        <v>0</v>
      </c>
      <c r="Z358" s="3"/>
      <c r="AA358" s="3"/>
      <c r="AB358" s="3"/>
      <c r="AC358" s="3"/>
      <c r="AD358" s="3"/>
      <c r="AE358" s="3"/>
      <c r="AF358" s="3"/>
      <c r="AG358" s="3"/>
      <c r="AH358" s="3"/>
      <c r="AJ358" s="17"/>
      <c r="AL358" s="7">
        <f ca="1">IF(Table1[[#This Row],[field of work]]="health",1,0)</f>
        <v>0</v>
      </c>
      <c r="AM358">
        <f ca="1">IF(Table1[[#This Row],[field of work]]="general work ",1,0)</f>
        <v>0</v>
      </c>
      <c r="AN358">
        <f ca="1">IF(Table1[[#This Row],[field of work]]="agriculture",1,0)</f>
        <v>0</v>
      </c>
      <c r="AO358">
        <f ca="1">IF(Table1[[#This Row],[field of work]]="teaching",1,0)</f>
        <v>1</v>
      </c>
      <c r="AP358">
        <f ca="1">IF(Table1[[#This Row],[field of work]]="IT",1,0)</f>
        <v>0</v>
      </c>
      <c r="AQ358" s="8">
        <f ca="1">IF(Table1[[#This Row],[field of work]]="construction",1,0)</f>
        <v>0</v>
      </c>
      <c r="AS358" s="7"/>
      <c r="AX358" s="8"/>
      <c r="AZ358" s="7"/>
      <c r="BA358" s="8"/>
      <c r="BB358" s="105">
        <f ca="1">Table1[[#This Row],[Cars Value ]]/Table1[[#This Row],[cars]]</f>
        <v>69525.342177175698</v>
      </c>
      <c r="BC358" s="8"/>
      <c r="BD358" s="7">
        <f ca="1">IF(Table1[Values of debts]&gt;$BE$6,1,0)</f>
        <v>1</v>
      </c>
      <c r="BE358" s="8"/>
      <c r="BF358" s="17"/>
      <c r="BG358" s="20">
        <f ca="1">Table1[[#This Row],[mortage left]]/Table1[[#This Row],[value of house]]</f>
        <v>0.29181432323184875</v>
      </c>
      <c r="BH358">
        <f t="shared" ca="1" si="137"/>
        <v>1</v>
      </c>
      <c r="BI358" s="8"/>
      <c r="BJ358" s="17"/>
      <c r="BL358" s="7">
        <f ca="1">IF(Table1[Area]="Alberta",Table1[income],0)</f>
        <v>0</v>
      </c>
      <c r="BM358">
        <f ca="1">IF(Table1[Area]="Quebec",Table1[income],0)</f>
        <v>0</v>
      </c>
      <c r="BN358">
        <f ca="1">IF(Table1[[#This Row],[Area]]="BC",Table1[[#This Row],[income]],0)</f>
        <v>79798</v>
      </c>
      <c r="BO358">
        <f ca="1">IF(Table1[[#This Row],[Area]]="Northwest Ter",Table1[[#This Row],[income]],0)</f>
        <v>0</v>
      </c>
      <c r="BP358">
        <f ca="1">IF(Table1[[#This Row],[Area]]="Newfounland",Table1[[#This Row],[income]],0)</f>
        <v>0</v>
      </c>
      <c r="BQ358">
        <f ca="1">IF(Table1[[#This Row],[Area]]="Manitoba",Table1[[#This Row],[income]],0)</f>
        <v>0</v>
      </c>
      <c r="BR358">
        <f ca="1">IF(Table1[[#This Row],[Area]]="New bruncwick",Table1[[#This Row],[income]],0)</f>
        <v>0</v>
      </c>
      <c r="BS358">
        <f ca="1">IF(Table1[[#This Row],[Area]]="Nunavut",Table1[[#This Row],[income]],0)</f>
        <v>0</v>
      </c>
      <c r="BT358">
        <f ca="1">IF(Table1[[#This Row],[Area]]="Ontario",Table1[[#This Row],[income]],0)</f>
        <v>0</v>
      </c>
      <c r="BU358">
        <f ca="1">IF(Table1[[#This Row],[Area]]="yukon",Table1[[#This Row],[income]],0)</f>
        <v>0</v>
      </c>
      <c r="BV358">
        <f ca="1">IF(Table1[[#This Row],[Area]]="Prince edward Island",Table1[[#This Row],[income]],0)</f>
        <v>0</v>
      </c>
      <c r="BW358">
        <f ca="1">IF(Table1[[#This Row],[Area]]="Saskatchewan",Table1[[#This Row],[income]],0)</f>
        <v>0</v>
      </c>
      <c r="BX358" s="8">
        <f ca="1">IF(Table1[[#This Row],[Area]]="Nova scotia",Table1[[#This Row],[income]],0)</f>
        <v>0</v>
      </c>
      <c r="BZ358" s="7">
        <f ca="1">IF(Table1[field of work]="health",Table1[income],0)</f>
        <v>0</v>
      </c>
      <c r="CA358">
        <f ca="1">IF(Table1[field of work]="agriculture",Table1[income],0)</f>
        <v>0</v>
      </c>
      <c r="CB358">
        <f ca="1">IF(Table1[[#This Row],[field of work]]="teaching",Table1[[#This Row],[income]],0)</f>
        <v>79798</v>
      </c>
      <c r="CC358">
        <f ca="1">IF(Table1[[#This Row],[field of work]]="IT",Table1[[#This Row],[income]],0)</f>
        <v>0</v>
      </c>
      <c r="CD358">
        <f ca="1">IF(Table1[[#This Row],[field of work]]="construction",Table1[[#This Row],[income]],0)</f>
        <v>0</v>
      </c>
      <c r="CE358" s="8">
        <f ca="1">IF(Table1[[#This Row],[field of work]]="general work ",Table1[[#This Row],[income]],0)</f>
        <v>0</v>
      </c>
      <c r="CH358" s="7">
        <f t="shared" ca="1" si="138"/>
        <v>1</v>
      </c>
      <c r="CI358" s="8"/>
      <c r="CK358" s="7">
        <f ca="1">IF(Table1[[#This Row],[Net worth of person ($)]]&gt;$CM$3,Table1[[#This Row],[age]],0)</f>
        <v>32</v>
      </c>
      <c r="CL358" s="8"/>
    </row>
    <row r="359" spans="2:90" x14ac:dyDescent="0.3">
      <c r="B359">
        <f t="shared" ca="1" si="124"/>
        <v>1</v>
      </c>
      <c r="C359" t="str">
        <f t="shared" ca="1" si="125"/>
        <v>men</v>
      </c>
      <c r="D359">
        <f t="shared" ca="1" si="126"/>
        <v>42</v>
      </c>
      <c r="E359">
        <f t="shared" ca="1" si="127"/>
        <v>5</v>
      </c>
      <c r="F359" t="str">
        <f t="shared" ca="1" si="128"/>
        <v xml:space="preserve">general work </v>
      </c>
      <c r="G359">
        <f t="shared" ca="1" si="129"/>
        <v>5</v>
      </c>
      <c r="H359" t="str">
        <f t="shared" ca="1" si="130"/>
        <v>Other</v>
      </c>
      <c r="I359">
        <f t="shared" ca="1" si="131"/>
        <v>1</v>
      </c>
      <c r="J359">
        <f t="shared" ca="1" si="123"/>
        <v>2</v>
      </c>
      <c r="K359">
        <f t="shared" ca="1" si="132"/>
        <v>88081</v>
      </c>
      <c r="L359">
        <f t="shared" ca="1" si="133"/>
        <v>3</v>
      </c>
      <c r="M359" t="str">
        <f t="shared" ca="1" si="134"/>
        <v>Northwest Ter</v>
      </c>
      <c r="N359">
        <f t="shared" ca="1" si="139"/>
        <v>352324</v>
      </c>
      <c r="O359">
        <f t="shared" ca="1" si="135"/>
        <v>179442.08734855105</v>
      </c>
      <c r="P359">
        <f t="shared" ca="1" si="140"/>
        <v>57215.799562216613</v>
      </c>
      <c r="Q359">
        <f t="shared" ca="1" si="136"/>
        <v>52013</v>
      </c>
      <c r="R359">
        <f t="shared" ca="1" si="141"/>
        <v>150037.74990797142</v>
      </c>
      <c r="S359">
        <f t="shared" ca="1" si="142"/>
        <v>31651.888661947785</v>
      </c>
      <c r="T359">
        <f t="shared" ca="1" si="143"/>
        <v>441191.68822416442</v>
      </c>
      <c r="U359">
        <f t="shared" ca="1" si="144"/>
        <v>381492.8372565225</v>
      </c>
      <c r="V359">
        <f t="shared" ca="1" si="145"/>
        <v>59698.85096764192</v>
      </c>
      <c r="X359" s="3">
        <f ca="1">IF(Table1[[#This Row],[gender]]="men",1,0)</f>
        <v>1</v>
      </c>
      <c r="Y359" s="3">
        <f ca="1">IF(Table1[[#This Row],[gender]]="women",1,0)</f>
        <v>0</v>
      </c>
      <c r="Z359" s="3"/>
      <c r="AA359" s="3"/>
      <c r="AB359" s="3"/>
      <c r="AC359" s="3"/>
      <c r="AD359" s="3"/>
      <c r="AE359" s="3"/>
      <c r="AF359" s="3"/>
      <c r="AG359" s="3"/>
      <c r="AH359" s="3"/>
      <c r="AJ359" s="17"/>
      <c r="AL359" s="7">
        <f ca="1">IF(Table1[[#This Row],[field of work]]="health",1,0)</f>
        <v>0</v>
      </c>
      <c r="AM359">
        <f ca="1">IF(Table1[[#This Row],[field of work]]="general work ",1,0)</f>
        <v>1</v>
      </c>
      <c r="AN359">
        <f ca="1">IF(Table1[[#This Row],[field of work]]="agriculture",1,0)</f>
        <v>0</v>
      </c>
      <c r="AO359">
        <f ca="1">IF(Table1[[#This Row],[field of work]]="teaching",1,0)</f>
        <v>0</v>
      </c>
      <c r="AP359">
        <f ca="1">IF(Table1[[#This Row],[field of work]]="IT",1,0)</f>
        <v>0</v>
      </c>
      <c r="AQ359" s="8">
        <f ca="1">IF(Table1[[#This Row],[field of work]]="construction",1,0)</f>
        <v>0</v>
      </c>
      <c r="AS359" s="7"/>
      <c r="AX359" s="8"/>
      <c r="AZ359" s="7"/>
      <c r="BA359" s="8"/>
      <c r="BB359" s="105">
        <f ca="1">Table1[[#This Row],[Cars Value ]]/Table1[[#This Row],[cars]]</f>
        <v>28607.899781108306</v>
      </c>
      <c r="BC359" s="8"/>
      <c r="BD359" s="7">
        <f ca="1">IF(Table1[Values of debts]&gt;$BE$6,1,0)</f>
        <v>1</v>
      </c>
      <c r="BE359" s="8"/>
      <c r="BF359" s="17"/>
      <c r="BG359" s="20">
        <f ca="1">Table1[[#This Row],[mortage left]]/Table1[[#This Row],[value of house]]</f>
        <v>0.50930986066390893</v>
      </c>
      <c r="BH359">
        <f t="shared" ca="1" si="137"/>
        <v>0</v>
      </c>
      <c r="BI359" s="8"/>
      <c r="BJ359" s="17"/>
      <c r="BL359" s="7">
        <f ca="1">IF(Table1[Area]="Alberta",Table1[income],0)</f>
        <v>0</v>
      </c>
      <c r="BM359">
        <f ca="1">IF(Table1[Area]="Quebec",Table1[income],0)</f>
        <v>0</v>
      </c>
      <c r="BN359">
        <f ca="1">IF(Table1[[#This Row],[Area]]="BC",Table1[[#This Row],[income]],0)</f>
        <v>0</v>
      </c>
      <c r="BO359">
        <f ca="1">IF(Table1[[#This Row],[Area]]="Northwest Ter",Table1[[#This Row],[income]],0)</f>
        <v>88081</v>
      </c>
      <c r="BP359">
        <f ca="1">IF(Table1[[#This Row],[Area]]="Newfounland",Table1[[#This Row],[income]],0)</f>
        <v>0</v>
      </c>
      <c r="BQ359">
        <f ca="1">IF(Table1[[#This Row],[Area]]="Manitoba",Table1[[#This Row],[income]],0)</f>
        <v>0</v>
      </c>
      <c r="BR359">
        <f ca="1">IF(Table1[[#This Row],[Area]]="New bruncwick",Table1[[#This Row],[income]],0)</f>
        <v>0</v>
      </c>
      <c r="BS359">
        <f ca="1">IF(Table1[[#This Row],[Area]]="Nunavut",Table1[[#This Row],[income]],0)</f>
        <v>0</v>
      </c>
      <c r="BT359">
        <f ca="1">IF(Table1[[#This Row],[Area]]="Ontario",Table1[[#This Row],[income]],0)</f>
        <v>0</v>
      </c>
      <c r="BU359">
        <f ca="1">IF(Table1[[#This Row],[Area]]="yukon",Table1[[#This Row],[income]],0)</f>
        <v>0</v>
      </c>
      <c r="BV359">
        <f ca="1">IF(Table1[[#This Row],[Area]]="Prince edward Island",Table1[[#This Row],[income]],0)</f>
        <v>0</v>
      </c>
      <c r="BW359">
        <f ca="1">IF(Table1[[#This Row],[Area]]="Saskatchewan",Table1[[#This Row],[income]],0)</f>
        <v>0</v>
      </c>
      <c r="BX359" s="8">
        <f ca="1">IF(Table1[[#This Row],[Area]]="Nova scotia",Table1[[#This Row],[income]],0)</f>
        <v>0</v>
      </c>
      <c r="BZ359" s="7">
        <f ca="1">IF(Table1[field of work]="health",Table1[income],0)</f>
        <v>0</v>
      </c>
      <c r="CA359">
        <f ca="1">IF(Table1[field of work]="agriculture",Table1[income],0)</f>
        <v>0</v>
      </c>
      <c r="CB359">
        <f ca="1">IF(Table1[[#This Row],[field of work]]="teaching",Table1[[#This Row],[income]],0)</f>
        <v>0</v>
      </c>
      <c r="CC359">
        <f ca="1">IF(Table1[[#This Row],[field of work]]="IT",Table1[[#This Row],[income]],0)</f>
        <v>0</v>
      </c>
      <c r="CD359">
        <f ca="1">IF(Table1[[#This Row],[field of work]]="construction",Table1[[#This Row],[income]],0)</f>
        <v>0</v>
      </c>
      <c r="CE359" s="8">
        <f ca="1">IF(Table1[[#This Row],[field of work]]="general work ",Table1[[#This Row],[income]],0)</f>
        <v>88081</v>
      </c>
      <c r="CH359" s="7">
        <f t="shared" ca="1" si="138"/>
        <v>1</v>
      </c>
      <c r="CI359" s="8"/>
      <c r="CK359" s="7">
        <f ca="1">IF(Table1[[#This Row],[Net worth of person ($)]]&gt;$CM$3,Table1[[#This Row],[age]],0)</f>
        <v>42</v>
      </c>
      <c r="CL359" s="8"/>
    </row>
    <row r="360" spans="2:90" x14ac:dyDescent="0.3">
      <c r="B360">
        <f t="shared" ca="1" si="124"/>
        <v>1</v>
      </c>
      <c r="C360" t="str">
        <f t="shared" ca="1" si="125"/>
        <v>men</v>
      </c>
      <c r="D360">
        <f t="shared" ca="1" si="126"/>
        <v>38</v>
      </c>
      <c r="E360">
        <f t="shared" ca="1" si="127"/>
        <v>6</v>
      </c>
      <c r="F360" t="str">
        <f t="shared" ca="1" si="128"/>
        <v>agriculture</v>
      </c>
      <c r="G360">
        <f t="shared" ca="1" si="129"/>
        <v>2</v>
      </c>
      <c r="H360" t="str">
        <f t="shared" ca="1" si="130"/>
        <v>college</v>
      </c>
      <c r="I360">
        <f t="shared" ca="1" si="131"/>
        <v>0</v>
      </c>
      <c r="J360">
        <f t="shared" ca="1" si="123"/>
        <v>1</v>
      </c>
      <c r="K360">
        <f t="shared" ca="1" si="132"/>
        <v>49017</v>
      </c>
      <c r="L360">
        <f t="shared" ca="1" si="133"/>
        <v>5</v>
      </c>
      <c r="M360" t="str">
        <f t="shared" ca="1" si="134"/>
        <v>Nunavut</v>
      </c>
      <c r="N360">
        <f t="shared" ca="1" si="139"/>
        <v>245085</v>
      </c>
      <c r="O360">
        <f t="shared" ca="1" si="135"/>
        <v>102529.48239148725</v>
      </c>
      <c r="P360">
        <f t="shared" ca="1" si="140"/>
        <v>41415.051689020016</v>
      </c>
      <c r="Q360">
        <f t="shared" ca="1" si="136"/>
        <v>23532</v>
      </c>
      <c r="R360">
        <f t="shared" ca="1" si="141"/>
        <v>86528.755571171641</v>
      </c>
      <c r="S360">
        <f t="shared" ca="1" si="142"/>
        <v>14707.69095147139</v>
      </c>
      <c r="T360">
        <f t="shared" ca="1" si="143"/>
        <v>301207.7426404914</v>
      </c>
      <c r="U360">
        <f t="shared" ca="1" si="144"/>
        <v>212590.2379626589</v>
      </c>
      <c r="V360">
        <f t="shared" ca="1" si="145"/>
        <v>88617.504677832505</v>
      </c>
      <c r="X360" s="3">
        <f ca="1">IF(Table1[[#This Row],[gender]]="men",1,0)</f>
        <v>1</v>
      </c>
      <c r="Y360" s="3">
        <f ca="1">IF(Table1[[#This Row],[gender]]="women",1,0)</f>
        <v>0</v>
      </c>
      <c r="Z360" s="3"/>
      <c r="AA360" s="3"/>
      <c r="AB360" s="3"/>
      <c r="AC360" s="3"/>
      <c r="AD360" s="3"/>
      <c r="AE360" s="3"/>
      <c r="AF360" s="3"/>
      <c r="AG360" s="3"/>
      <c r="AH360" s="3"/>
      <c r="AJ360" s="17"/>
      <c r="AL360" s="7">
        <f ca="1">IF(Table1[[#This Row],[field of work]]="health",1,0)</f>
        <v>0</v>
      </c>
      <c r="AM360">
        <f ca="1">IF(Table1[[#This Row],[field of work]]="general work ",1,0)</f>
        <v>0</v>
      </c>
      <c r="AN360">
        <f ca="1">IF(Table1[[#This Row],[field of work]]="agriculture",1,0)</f>
        <v>1</v>
      </c>
      <c r="AO360">
        <f ca="1">IF(Table1[[#This Row],[field of work]]="teaching",1,0)</f>
        <v>0</v>
      </c>
      <c r="AP360">
        <f ca="1">IF(Table1[[#This Row],[field of work]]="IT",1,0)</f>
        <v>0</v>
      </c>
      <c r="AQ360" s="8">
        <f ca="1">IF(Table1[[#This Row],[field of work]]="construction",1,0)</f>
        <v>0</v>
      </c>
      <c r="AS360" s="7"/>
      <c r="AX360" s="8"/>
      <c r="AZ360" s="7"/>
      <c r="BA360" s="8"/>
      <c r="BB360" s="105">
        <f ca="1">Table1[[#This Row],[Cars Value ]]/Table1[[#This Row],[cars]]</f>
        <v>41415.051689020016</v>
      </c>
      <c r="BC360" s="8"/>
      <c r="BD360" s="7">
        <f ca="1">IF(Table1[Values of debts]&gt;$BE$6,1,0)</f>
        <v>1</v>
      </c>
      <c r="BE360" s="8"/>
      <c r="BF360" s="17"/>
      <c r="BG360" s="20">
        <f ca="1">Table1[[#This Row],[mortage left]]/Table1[[#This Row],[value of house]]</f>
        <v>0.41834254398060777</v>
      </c>
      <c r="BH360">
        <f t="shared" ca="1" si="137"/>
        <v>1</v>
      </c>
      <c r="BI360" s="8"/>
      <c r="BJ360" s="17"/>
      <c r="BL360" s="7">
        <f ca="1">IF(Table1[Area]="Alberta",Table1[income],0)</f>
        <v>0</v>
      </c>
      <c r="BM360">
        <f ca="1">IF(Table1[Area]="Quebec",Table1[income],0)</f>
        <v>0</v>
      </c>
      <c r="BN360">
        <f ca="1">IF(Table1[[#This Row],[Area]]="BC",Table1[[#This Row],[income]],0)</f>
        <v>0</v>
      </c>
      <c r="BO360">
        <f ca="1">IF(Table1[[#This Row],[Area]]="Northwest Ter",Table1[[#This Row],[income]],0)</f>
        <v>0</v>
      </c>
      <c r="BP360">
        <f ca="1">IF(Table1[[#This Row],[Area]]="Newfounland",Table1[[#This Row],[income]],0)</f>
        <v>0</v>
      </c>
      <c r="BQ360">
        <f ca="1">IF(Table1[[#This Row],[Area]]="Manitoba",Table1[[#This Row],[income]],0)</f>
        <v>0</v>
      </c>
      <c r="BR360">
        <f ca="1">IF(Table1[[#This Row],[Area]]="New bruncwick",Table1[[#This Row],[income]],0)</f>
        <v>0</v>
      </c>
      <c r="BS360">
        <f ca="1">IF(Table1[[#This Row],[Area]]="Nunavut",Table1[[#This Row],[income]],0)</f>
        <v>49017</v>
      </c>
      <c r="BT360">
        <f ca="1">IF(Table1[[#This Row],[Area]]="Ontario",Table1[[#This Row],[income]],0)</f>
        <v>0</v>
      </c>
      <c r="BU360">
        <f ca="1">IF(Table1[[#This Row],[Area]]="yukon",Table1[[#This Row],[income]],0)</f>
        <v>0</v>
      </c>
      <c r="BV360">
        <f ca="1">IF(Table1[[#This Row],[Area]]="Prince edward Island",Table1[[#This Row],[income]],0)</f>
        <v>0</v>
      </c>
      <c r="BW360">
        <f ca="1">IF(Table1[[#This Row],[Area]]="Saskatchewan",Table1[[#This Row],[income]],0)</f>
        <v>0</v>
      </c>
      <c r="BX360" s="8">
        <f ca="1">IF(Table1[[#This Row],[Area]]="Nova scotia",Table1[[#This Row],[income]],0)</f>
        <v>0</v>
      </c>
      <c r="BZ360" s="7">
        <f ca="1">IF(Table1[field of work]="health",Table1[income],0)</f>
        <v>0</v>
      </c>
      <c r="CA360">
        <f ca="1">IF(Table1[field of work]="agriculture",Table1[income],0)</f>
        <v>49017</v>
      </c>
      <c r="CB360">
        <f ca="1">IF(Table1[[#This Row],[field of work]]="teaching",Table1[[#This Row],[income]],0)</f>
        <v>0</v>
      </c>
      <c r="CC360">
        <f ca="1">IF(Table1[[#This Row],[field of work]]="IT",Table1[[#This Row],[income]],0)</f>
        <v>0</v>
      </c>
      <c r="CD360">
        <f ca="1">IF(Table1[[#This Row],[field of work]]="construction",Table1[[#This Row],[income]],0)</f>
        <v>0</v>
      </c>
      <c r="CE360" s="8">
        <f ca="1">IF(Table1[[#This Row],[field of work]]="general work ",Table1[[#This Row],[income]],0)</f>
        <v>0</v>
      </c>
      <c r="CH360" s="7">
        <f t="shared" ca="1" si="138"/>
        <v>1</v>
      </c>
      <c r="CI360" s="8"/>
      <c r="CK360" s="7">
        <f ca="1">IF(Table1[[#This Row],[Net worth of person ($)]]&gt;$CM$3,Table1[[#This Row],[age]],0)</f>
        <v>38</v>
      </c>
      <c r="CL360" s="8"/>
    </row>
    <row r="361" spans="2:90" x14ac:dyDescent="0.3">
      <c r="B361">
        <f t="shared" ca="1" si="124"/>
        <v>2</v>
      </c>
      <c r="C361" t="str">
        <f t="shared" ca="1" si="125"/>
        <v>women</v>
      </c>
      <c r="D361">
        <f t="shared" ca="1" si="126"/>
        <v>36</v>
      </c>
      <c r="E361">
        <f t="shared" ca="1" si="127"/>
        <v>6</v>
      </c>
      <c r="F361" t="str">
        <f t="shared" ca="1" si="128"/>
        <v>agriculture</v>
      </c>
      <c r="G361">
        <f t="shared" ca="1" si="129"/>
        <v>1</v>
      </c>
      <c r="H361" t="str">
        <f t="shared" ca="1" si="130"/>
        <v>highschool</v>
      </c>
      <c r="I361">
        <f t="shared" ca="1" si="131"/>
        <v>0</v>
      </c>
      <c r="J361">
        <f t="shared" ca="1" si="123"/>
        <v>1</v>
      </c>
      <c r="K361">
        <f t="shared" ca="1" si="132"/>
        <v>81419</v>
      </c>
      <c r="L361">
        <f t="shared" ca="1" si="133"/>
        <v>14</v>
      </c>
      <c r="M361" t="str">
        <f t="shared" ca="1" si="134"/>
        <v>Prince edward island</v>
      </c>
      <c r="N361">
        <f t="shared" ca="1" si="139"/>
        <v>488514</v>
      </c>
      <c r="O361">
        <f t="shared" ca="1" si="135"/>
        <v>221982.89134060018</v>
      </c>
      <c r="P361">
        <f t="shared" ca="1" si="140"/>
        <v>28370.762027431014</v>
      </c>
      <c r="Q361">
        <f t="shared" ca="1" si="136"/>
        <v>1257</v>
      </c>
      <c r="R361">
        <f t="shared" ca="1" si="141"/>
        <v>139251.75793052348</v>
      </c>
      <c r="S361">
        <f t="shared" ca="1" si="142"/>
        <v>26798.234674921623</v>
      </c>
      <c r="T361">
        <f t="shared" ca="1" si="143"/>
        <v>543682.99670235266</v>
      </c>
      <c r="U361">
        <f t="shared" ca="1" si="144"/>
        <v>362491.64927112369</v>
      </c>
      <c r="V361">
        <f t="shared" ca="1" si="145"/>
        <v>181191.34743122896</v>
      </c>
      <c r="X361" s="3">
        <f ca="1">IF(Table1[[#This Row],[gender]]="men",1,0)</f>
        <v>0</v>
      </c>
      <c r="Y361" s="3">
        <f ca="1">IF(Table1[[#This Row],[gender]]="women",1,0)</f>
        <v>1</v>
      </c>
      <c r="Z361" s="3"/>
      <c r="AA361" s="3"/>
      <c r="AB361" s="3"/>
      <c r="AC361" s="3"/>
      <c r="AD361" s="3"/>
      <c r="AE361" s="3"/>
      <c r="AF361" s="3"/>
      <c r="AG361" s="3"/>
      <c r="AH361" s="3"/>
      <c r="AJ361" s="17"/>
      <c r="AL361" s="7">
        <f ca="1">IF(Table1[[#This Row],[field of work]]="health",1,0)</f>
        <v>0</v>
      </c>
      <c r="AM361">
        <f ca="1">IF(Table1[[#This Row],[field of work]]="general work ",1,0)</f>
        <v>0</v>
      </c>
      <c r="AN361">
        <f ca="1">IF(Table1[[#This Row],[field of work]]="agriculture",1,0)</f>
        <v>1</v>
      </c>
      <c r="AO361">
        <f ca="1">IF(Table1[[#This Row],[field of work]]="teaching",1,0)</f>
        <v>0</v>
      </c>
      <c r="AP361">
        <f ca="1">IF(Table1[[#This Row],[field of work]]="IT",1,0)</f>
        <v>0</v>
      </c>
      <c r="AQ361" s="8">
        <f ca="1">IF(Table1[[#This Row],[field of work]]="construction",1,0)</f>
        <v>0</v>
      </c>
      <c r="AS361" s="7"/>
      <c r="AX361" s="8"/>
      <c r="AZ361" s="7"/>
      <c r="BA361" s="8"/>
      <c r="BB361" s="105">
        <f ca="1">Table1[[#This Row],[Cars Value ]]/Table1[[#This Row],[cars]]</f>
        <v>28370.762027431014</v>
      </c>
      <c r="BC361" s="8"/>
      <c r="BD361" s="7">
        <f ca="1">IF(Table1[Values of debts]&gt;$BE$6,1,0)</f>
        <v>1</v>
      </c>
      <c r="BE361" s="8"/>
      <c r="BF361" s="17"/>
      <c r="BG361" s="20">
        <f ca="1">Table1[[#This Row],[mortage left]]/Table1[[#This Row],[value of house]]</f>
        <v>0.4544043596306353</v>
      </c>
      <c r="BH361">
        <f t="shared" ca="1" si="137"/>
        <v>1</v>
      </c>
      <c r="BI361" s="8"/>
      <c r="BJ361" s="17"/>
      <c r="BL361" s="7">
        <f ca="1">IF(Table1[Area]="Alberta",Table1[income],0)</f>
        <v>0</v>
      </c>
      <c r="BM361">
        <f ca="1">IF(Table1[Area]="Quebec",Table1[income],0)</f>
        <v>0</v>
      </c>
      <c r="BN361">
        <f ca="1">IF(Table1[[#This Row],[Area]]="BC",Table1[[#This Row],[income]],0)</f>
        <v>0</v>
      </c>
      <c r="BO361">
        <f ca="1">IF(Table1[[#This Row],[Area]]="Northwest Ter",Table1[[#This Row],[income]],0)</f>
        <v>0</v>
      </c>
      <c r="BP361">
        <f ca="1">IF(Table1[[#This Row],[Area]]="Newfounland",Table1[[#This Row],[income]],0)</f>
        <v>0</v>
      </c>
      <c r="BQ361">
        <f ca="1">IF(Table1[[#This Row],[Area]]="Manitoba",Table1[[#This Row],[income]],0)</f>
        <v>0</v>
      </c>
      <c r="BR361">
        <f ca="1">IF(Table1[[#This Row],[Area]]="New bruncwick",Table1[[#This Row],[income]],0)</f>
        <v>0</v>
      </c>
      <c r="BS361">
        <f ca="1">IF(Table1[[#This Row],[Area]]="Nunavut",Table1[[#This Row],[income]],0)</f>
        <v>0</v>
      </c>
      <c r="BT361">
        <f ca="1">IF(Table1[[#This Row],[Area]]="Ontario",Table1[[#This Row],[income]],0)</f>
        <v>0</v>
      </c>
      <c r="BU361">
        <f ca="1">IF(Table1[[#This Row],[Area]]="yukon",Table1[[#This Row],[income]],0)</f>
        <v>0</v>
      </c>
      <c r="BV361">
        <f ca="1">IF(Table1[[#This Row],[Area]]="Prince edward Island",Table1[[#This Row],[income]],0)</f>
        <v>81419</v>
      </c>
      <c r="BW361">
        <f ca="1">IF(Table1[[#This Row],[Area]]="Saskatchewan",Table1[[#This Row],[income]],0)</f>
        <v>0</v>
      </c>
      <c r="BX361" s="8">
        <f ca="1">IF(Table1[[#This Row],[Area]]="Nova scotia",Table1[[#This Row],[income]],0)</f>
        <v>0</v>
      </c>
      <c r="BZ361" s="7">
        <f ca="1">IF(Table1[field of work]="health",Table1[income],0)</f>
        <v>0</v>
      </c>
      <c r="CA361">
        <f ca="1">IF(Table1[field of work]="agriculture",Table1[income],0)</f>
        <v>81419</v>
      </c>
      <c r="CB361">
        <f ca="1">IF(Table1[[#This Row],[field of work]]="teaching",Table1[[#This Row],[income]],0)</f>
        <v>0</v>
      </c>
      <c r="CC361">
        <f ca="1">IF(Table1[[#This Row],[field of work]]="IT",Table1[[#This Row],[income]],0)</f>
        <v>0</v>
      </c>
      <c r="CD361">
        <f ca="1">IF(Table1[[#This Row],[field of work]]="construction",Table1[[#This Row],[income]],0)</f>
        <v>0</v>
      </c>
      <c r="CE361" s="8">
        <f ca="1">IF(Table1[[#This Row],[field of work]]="general work ",Table1[[#This Row],[income]],0)</f>
        <v>0</v>
      </c>
      <c r="CH361" s="7">
        <f t="shared" ca="1" si="138"/>
        <v>1</v>
      </c>
      <c r="CI361" s="8"/>
      <c r="CK361" s="7">
        <f ca="1">IF(Table1[[#This Row],[Net worth of person ($)]]&gt;$CM$3,Table1[[#This Row],[age]],0)</f>
        <v>36</v>
      </c>
      <c r="CL361" s="8"/>
    </row>
    <row r="362" spans="2:90" x14ac:dyDescent="0.3">
      <c r="B362">
        <f t="shared" ca="1" si="124"/>
        <v>1</v>
      </c>
      <c r="C362" t="str">
        <f t="shared" ca="1" si="125"/>
        <v>men</v>
      </c>
      <c r="D362">
        <f t="shared" ca="1" si="126"/>
        <v>39</v>
      </c>
      <c r="E362">
        <f t="shared" ca="1" si="127"/>
        <v>1</v>
      </c>
      <c r="F362" t="str">
        <f t="shared" ca="1" si="128"/>
        <v>health</v>
      </c>
      <c r="G362">
        <f t="shared" ca="1" si="129"/>
        <v>1</v>
      </c>
      <c r="H362" t="str">
        <f t="shared" ca="1" si="130"/>
        <v>highschool</v>
      </c>
      <c r="I362">
        <f t="shared" ca="1" si="131"/>
        <v>1</v>
      </c>
      <c r="J362">
        <f t="shared" ca="1" si="123"/>
        <v>1</v>
      </c>
      <c r="K362">
        <f t="shared" ca="1" si="132"/>
        <v>30765</v>
      </c>
      <c r="L362">
        <f t="shared" ca="1" si="133"/>
        <v>2</v>
      </c>
      <c r="M362" t="str">
        <f t="shared" ca="1" si="134"/>
        <v>BC</v>
      </c>
      <c r="N362">
        <f t="shared" ca="1" si="139"/>
        <v>184590</v>
      </c>
      <c r="O362">
        <f t="shared" ca="1" si="135"/>
        <v>101987.6190585881</v>
      </c>
      <c r="P362">
        <f t="shared" ca="1" si="140"/>
        <v>11899.593310984135</v>
      </c>
      <c r="Q362">
        <f t="shared" ca="1" si="136"/>
        <v>8029</v>
      </c>
      <c r="R362">
        <f t="shared" ca="1" si="141"/>
        <v>45906.02051713402</v>
      </c>
      <c r="S362">
        <f t="shared" ca="1" si="142"/>
        <v>33879.853670946679</v>
      </c>
      <c r="T362">
        <f t="shared" ca="1" si="143"/>
        <v>230369.44698193081</v>
      </c>
      <c r="U362">
        <f t="shared" ca="1" si="144"/>
        <v>155922.6395757221</v>
      </c>
      <c r="V362">
        <f t="shared" ca="1" si="145"/>
        <v>74446.807406208711</v>
      </c>
      <c r="X362" s="3">
        <f ca="1">IF(Table1[[#This Row],[gender]]="men",1,0)</f>
        <v>1</v>
      </c>
      <c r="Y362" s="3">
        <f ca="1">IF(Table1[[#This Row],[gender]]="women",1,0)</f>
        <v>0</v>
      </c>
      <c r="Z362" s="3"/>
      <c r="AA362" s="3"/>
      <c r="AB362" s="3"/>
      <c r="AC362" s="3"/>
      <c r="AD362" s="3"/>
      <c r="AE362" s="3"/>
      <c r="AF362" s="3"/>
      <c r="AG362" s="3"/>
      <c r="AH362" s="3"/>
      <c r="AJ362" s="17"/>
      <c r="AL362" s="7">
        <f ca="1">IF(Table1[[#This Row],[field of work]]="health",1,0)</f>
        <v>1</v>
      </c>
      <c r="AM362">
        <f ca="1">IF(Table1[[#This Row],[field of work]]="general work ",1,0)</f>
        <v>0</v>
      </c>
      <c r="AN362">
        <f ca="1">IF(Table1[[#This Row],[field of work]]="agriculture",1,0)</f>
        <v>0</v>
      </c>
      <c r="AO362">
        <f ca="1">IF(Table1[[#This Row],[field of work]]="teaching",1,0)</f>
        <v>0</v>
      </c>
      <c r="AP362">
        <f ca="1">IF(Table1[[#This Row],[field of work]]="IT",1,0)</f>
        <v>0</v>
      </c>
      <c r="AQ362" s="8">
        <f ca="1">IF(Table1[[#This Row],[field of work]]="construction",1,0)</f>
        <v>0</v>
      </c>
      <c r="AS362" s="7"/>
      <c r="AX362" s="8"/>
      <c r="AZ362" s="7"/>
      <c r="BA362" s="8"/>
      <c r="BB362" s="105">
        <f ca="1">Table1[[#This Row],[Cars Value ]]/Table1[[#This Row],[cars]]</f>
        <v>11899.593310984135</v>
      </c>
      <c r="BC362" s="8"/>
      <c r="BD362" s="7">
        <f ca="1">IF(Table1[Values of debts]&gt;$BE$6,1,0)</f>
        <v>1</v>
      </c>
      <c r="BE362" s="8"/>
      <c r="BF362" s="17"/>
      <c r="BG362" s="20">
        <f ca="1">Table1[[#This Row],[mortage left]]/Table1[[#This Row],[value of house]]</f>
        <v>0.55250890654200169</v>
      </c>
      <c r="BH362">
        <f t="shared" ca="1" si="137"/>
        <v>0</v>
      </c>
      <c r="BI362" s="8"/>
      <c r="BJ362" s="17"/>
      <c r="BL362" s="7">
        <f ca="1">IF(Table1[Area]="Alberta",Table1[income],0)</f>
        <v>0</v>
      </c>
      <c r="BM362">
        <f ca="1">IF(Table1[Area]="Quebec",Table1[income],0)</f>
        <v>0</v>
      </c>
      <c r="BN362">
        <f ca="1">IF(Table1[[#This Row],[Area]]="BC",Table1[[#This Row],[income]],0)</f>
        <v>30765</v>
      </c>
      <c r="BO362">
        <f ca="1">IF(Table1[[#This Row],[Area]]="Northwest Ter",Table1[[#This Row],[income]],0)</f>
        <v>0</v>
      </c>
      <c r="BP362">
        <f ca="1">IF(Table1[[#This Row],[Area]]="Newfounland",Table1[[#This Row],[income]],0)</f>
        <v>0</v>
      </c>
      <c r="BQ362">
        <f ca="1">IF(Table1[[#This Row],[Area]]="Manitoba",Table1[[#This Row],[income]],0)</f>
        <v>0</v>
      </c>
      <c r="BR362">
        <f ca="1">IF(Table1[[#This Row],[Area]]="New bruncwick",Table1[[#This Row],[income]],0)</f>
        <v>0</v>
      </c>
      <c r="BS362">
        <f ca="1">IF(Table1[[#This Row],[Area]]="Nunavut",Table1[[#This Row],[income]],0)</f>
        <v>0</v>
      </c>
      <c r="BT362">
        <f ca="1">IF(Table1[[#This Row],[Area]]="Ontario",Table1[[#This Row],[income]],0)</f>
        <v>0</v>
      </c>
      <c r="BU362">
        <f ca="1">IF(Table1[[#This Row],[Area]]="yukon",Table1[[#This Row],[income]],0)</f>
        <v>0</v>
      </c>
      <c r="BV362">
        <f ca="1">IF(Table1[[#This Row],[Area]]="Prince edward Island",Table1[[#This Row],[income]],0)</f>
        <v>0</v>
      </c>
      <c r="BW362">
        <f ca="1">IF(Table1[[#This Row],[Area]]="Saskatchewan",Table1[[#This Row],[income]],0)</f>
        <v>0</v>
      </c>
      <c r="BX362" s="8">
        <f ca="1">IF(Table1[[#This Row],[Area]]="Nova scotia",Table1[[#This Row],[income]],0)</f>
        <v>0</v>
      </c>
      <c r="BZ362" s="7">
        <f ca="1">IF(Table1[field of work]="health",Table1[income],0)</f>
        <v>30765</v>
      </c>
      <c r="CA362">
        <f ca="1">IF(Table1[field of work]="agriculture",Table1[income],0)</f>
        <v>0</v>
      </c>
      <c r="CB362">
        <f ca="1">IF(Table1[[#This Row],[field of work]]="teaching",Table1[[#This Row],[income]],0)</f>
        <v>0</v>
      </c>
      <c r="CC362">
        <f ca="1">IF(Table1[[#This Row],[field of work]]="IT",Table1[[#This Row],[income]],0)</f>
        <v>0</v>
      </c>
      <c r="CD362">
        <f ca="1">IF(Table1[[#This Row],[field of work]]="construction",Table1[[#This Row],[income]],0)</f>
        <v>0</v>
      </c>
      <c r="CE362" s="8">
        <f ca="1">IF(Table1[[#This Row],[field of work]]="general work ",Table1[[#This Row],[income]],0)</f>
        <v>0</v>
      </c>
      <c r="CH362" s="7">
        <f t="shared" ca="1" si="138"/>
        <v>1</v>
      </c>
      <c r="CI362" s="8"/>
      <c r="CK362" s="7">
        <f ca="1">IF(Table1[[#This Row],[Net worth of person ($)]]&gt;$CM$3,Table1[[#This Row],[age]],0)</f>
        <v>39</v>
      </c>
      <c r="CL362" s="8"/>
    </row>
    <row r="363" spans="2:90" x14ac:dyDescent="0.3">
      <c r="B363">
        <f t="shared" ca="1" si="124"/>
        <v>1</v>
      </c>
      <c r="C363" t="str">
        <f t="shared" ca="1" si="125"/>
        <v>men</v>
      </c>
      <c r="D363">
        <f t="shared" ca="1" si="126"/>
        <v>44</v>
      </c>
      <c r="E363">
        <f t="shared" ca="1" si="127"/>
        <v>6</v>
      </c>
      <c r="F363" t="str">
        <f t="shared" ca="1" si="128"/>
        <v>agriculture</v>
      </c>
      <c r="G363">
        <f t="shared" ca="1" si="129"/>
        <v>3</v>
      </c>
      <c r="H363" t="str">
        <f t="shared" ca="1" si="130"/>
        <v>University</v>
      </c>
      <c r="I363">
        <f t="shared" ca="1" si="131"/>
        <v>4</v>
      </c>
      <c r="J363">
        <f t="shared" ca="1" si="123"/>
        <v>1</v>
      </c>
      <c r="K363">
        <f t="shared" ca="1" si="132"/>
        <v>37898</v>
      </c>
      <c r="L363">
        <f t="shared" ca="1" si="133"/>
        <v>11</v>
      </c>
      <c r="M363" t="str">
        <f t="shared" ca="1" si="134"/>
        <v>Newfounland</v>
      </c>
      <c r="N363">
        <f t="shared" ca="1" si="139"/>
        <v>189490</v>
      </c>
      <c r="O363">
        <f t="shared" ca="1" si="135"/>
        <v>41328.688285869976</v>
      </c>
      <c r="P363">
        <f t="shared" ca="1" si="140"/>
        <v>33462.383879256733</v>
      </c>
      <c r="Q363">
        <f t="shared" ca="1" si="136"/>
        <v>27763</v>
      </c>
      <c r="R363">
        <f t="shared" ca="1" si="141"/>
        <v>26122.679504543157</v>
      </c>
      <c r="S363">
        <f t="shared" ca="1" si="142"/>
        <v>5571.1175429783452</v>
      </c>
      <c r="T363">
        <f t="shared" ca="1" si="143"/>
        <v>228523.50142223507</v>
      </c>
      <c r="U363">
        <f t="shared" ca="1" si="144"/>
        <v>95214.367790413147</v>
      </c>
      <c r="V363">
        <f t="shared" ca="1" si="145"/>
        <v>133309.13363182193</v>
      </c>
      <c r="X363" s="3">
        <f ca="1">IF(Table1[[#This Row],[gender]]="men",1,0)</f>
        <v>1</v>
      </c>
      <c r="Y363" s="3">
        <f ca="1">IF(Table1[[#This Row],[gender]]="women",1,0)</f>
        <v>0</v>
      </c>
      <c r="Z363" s="3"/>
      <c r="AA363" s="3"/>
      <c r="AB363" s="3"/>
      <c r="AC363" s="3"/>
      <c r="AD363" s="3"/>
      <c r="AE363" s="3"/>
      <c r="AF363" s="3"/>
      <c r="AG363" s="3"/>
      <c r="AH363" s="3"/>
      <c r="AJ363" s="17"/>
      <c r="AL363" s="7">
        <f ca="1">IF(Table1[[#This Row],[field of work]]="health",1,0)</f>
        <v>0</v>
      </c>
      <c r="AM363">
        <f ca="1">IF(Table1[[#This Row],[field of work]]="general work ",1,0)</f>
        <v>0</v>
      </c>
      <c r="AN363">
        <f ca="1">IF(Table1[[#This Row],[field of work]]="agriculture",1,0)</f>
        <v>1</v>
      </c>
      <c r="AO363">
        <f ca="1">IF(Table1[[#This Row],[field of work]]="teaching",1,0)</f>
        <v>0</v>
      </c>
      <c r="AP363">
        <f ca="1">IF(Table1[[#This Row],[field of work]]="IT",1,0)</f>
        <v>0</v>
      </c>
      <c r="AQ363" s="8">
        <f ca="1">IF(Table1[[#This Row],[field of work]]="construction",1,0)</f>
        <v>0</v>
      </c>
      <c r="AS363" s="7"/>
      <c r="AX363" s="8"/>
      <c r="AZ363" s="7"/>
      <c r="BA363" s="8"/>
      <c r="BB363" s="105">
        <f ca="1">Table1[[#This Row],[Cars Value ]]/Table1[[#This Row],[cars]]</f>
        <v>33462.383879256733</v>
      </c>
      <c r="BC363" s="8"/>
      <c r="BD363" s="7">
        <f ca="1">IF(Table1[Values of debts]&gt;$BE$6,1,0)</f>
        <v>0</v>
      </c>
      <c r="BE363" s="8"/>
      <c r="BF363" s="17"/>
      <c r="BG363" s="20">
        <f ca="1">Table1[[#This Row],[mortage left]]/Table1[[#This Row],[value of house]]</f>
        <v>0.21810485136877922</v>
      </c>
      <c r="BH363">
        <f t="shared" ca="1" si="137"/>
        <v>1</v>
      </c>
      <c r="BI363" s="8"/>
      <c r="BJ363" s="17"/>
      <c r="BL363" s="7">
        <f ca="1">IF(Table1[Area]="Alberta",Table1[income],0)</f>
        <v>0</v>
      </c>
      <c r="BM363">
        <f ca="1">IF(Table1[Area]="Quebec",Table1[income],0)</f>
        <v>0</v>
      </c>
      <c r="BN363">
        <f ca="1">IF(Table1[[#This Row],[Area]]="BC",Table1[[#This Row],[income]],0)</f>
        <v>0</v>
      </c>
      <c r="BO363">
        <f ca="1">IF(Table1[[#This Row],[Area]]="Northwest Ter",Table1[[#This Row],[income]],0)</f>
        <v>0</v>
      </c>
      <c r="BP363">
        <f ca="1">IF(Table1[[#This Row],[Area]]="Newfounland",Table1[[#This Row],[income]],0)</f>
        <v>37898</v>
      </c>
      <c r="BQ363">
        <f ca="1">IF(Table1[[#This Row],[Area]]="Manitoba",Table1[[#This Row],[income]],0)</f>
        <v>0</v>
      </c>
      <c r="BR363">
        <f ca="1">IF(Table1[[#This Row],[Area]]="New bruncwick",Table1[[#This Row],[income]],0)</f>
        <v>0</v>
      </c>
      <c r="BS363">
        <f ca="1">IF(Table1[[#This Row],[Area]]="Nunavut",Table1[[#This Row],[income]],0)</f>
        <v>0</v>
      </c>
      <c r="BT363">
        <f ca="1">IF(Table1[[#This Row],[Area]]="Ontario",Table1[[#This Row],[income]],0)</f>
        <v>0</v>
      </c>
      <c r="BU363">
        <f ca="1">IF(Table1[[#This Row],[Area]]="yukon",Table1[[#This Row],[income]],0)</f>
        <v>0</v>
      </c>
      <c r="BV363">
        <f ca="1">IF(Table1[[#This Row],[Area]]="Prince edward Island",Table1[[#This Row],[income]],0)</f>
        <v>0</v>
      </c>
      <c r="BW363">
        <f ca="1">IF(Table1[[#This Row],[Area]]="Saskatchewan",Table1[[#This Row],[income]],0)</f>
        <v>0</v>
      </c>
      <c r="BX363" s="8">
        <f ca="1">IF(Table1[[#This Row],[Area]]="Nova scotia",Table1[[#This Row],[income]],0)</f>
        <v>0</v>
      </c>
      <c r="BZ363" s="7">
        <f ca="1">IF(Table1[field of work]="health",Table1[income],0)</f>
        <v>0</v>
      </c>
      <c r="CA363">
        <f ca="1">IF(Table1[field of work]="agriculture",Table1[income],0)</f>
        <v>37898</v>
      </c>
      <c r="CB363">
        <f ca="1">IF(Table1[[#This Row],[field of work]]="teaching",Table1[[#This Row],[income]],0)</f>
        <v>0</v>
      </c>
      <c r="CC363">
        <f ca="1">IF(Table1[[#This Row],[field of work]]="IT",Table1[[#This Row],[income]],0)</f>
        <v>0</v>
      </c>
      <c r="CD363">
        <f ca="1">IF(Table1[[#This Row],[field of work]]="construction",Table1[[#This Row],[income]],0)</f>
        <v>0</v>
      </c>
      <c r="CE363" s="8">
        <f ca="1">IF(Table1[[#This Row],[field of work]]="general work ",Table1[[#This Row],[income]],0)</f>
        <v>0</v>
      </c>
      <c r="CH363" s="7">
        <f t="shared" ca="1" si="138"/>
        <v>1</v>
      </c>
      <c r="CI363" s="8"/>
      <c r="CK363" s="7">
        <f ca="1">IF(Table1[[#This Row],[Net worth of person ($)]]&gt;$CM$3,Table1[[#This Row],[age]],0)</f>
        <v>44</v>
      </c>
      <c r="CL363" s="8"/>
    </row>
    <row r="364" spans="2:90" x14ac:dyDescent="0.3">
      <c r="B364">
        <f t="shared" ca="1" si="124"/>
        <v>1</v>
      </c>
      <c r="C364" t="str">
        <f t="shared" ca="1" si="125"/>
        <v>men</v>
      </c>
      <c r="D364">
        <f t="shared" ca="1" si="126"/>
        <v>25</v>
      </c>
      <c r="E364">
        <f t="shared" ca="1" si="127"/>
        <v>2</v>
      </c>
      <c r="F364" t="str">
        <f t="shared" ca="1" si="128"/>
        <v>construction</v>
      </c>
      <c r="G364">
        <f t="shared" ca="1" si="129"/>
        <v>3</v>
      </c>
      <c r="H364" t="str">
        <f t="shared" ca="1" si="130"/>
        <v>University</v>
      </c>
      <c r="I364">
        <f t="shared" ca="1" si="131"/>
        <v>4</v>
      </c>
      <c r="J364">
        <f t="shared" ca="1" si="123"/>
        <v>2</v>
      </c>
      <c r="K364">
        <f t="shared" ca="1" si="132"/>
        <v>83422</v>
      </c>
      <c r="L364">
        <f t="shared" ca="1" si="133"/>
        <v>9</v>
      </c>
      <c r="M364" t="str">
        <f t="shared" ca="1" si="134"/>
        <v>Ontario</v>
      </c>
      <c r="N364">
        <f t="shared" ca="1" si="139"/>
        <v>417110</v>
      </c>
      <c r="O364">
        <f t="shared" ca="1" si="135"/>
        <v>308113.43672881031</v>
      </c>
      <c r="P364">
        <f t="shared" ca="1" si="140"/>
        <v>150561.72886331909</v>
      </c>
      <c r="Q364">
        <f t="shared" ca="1" si="136"/>
        <v>131914</v>
      </c>
      <c r="R364">
        <f t="shared" ca="1" si="141"/>
        <v>61219.69208681312</v>
      </c>
      <c r="S364">
        <f t="shared" ca="1" si="142"/>
        <v>81297.280145225028</v>
      </c>
      <c r="T364">
        <f t="shared" ca="1" si="143"/>
        <v>648969.00900854415</v>
      </c>
      <c r="U364">
        <f t="shared" ca="1" si="144"/>
        <v>501247.12881562341</v>
      </c>
      <c r="V364">
        <f t="shared" ca="1" si="145"/>
        <v>147721.88019292074</v>
      </c>
      <c r="X364" s="3">
        <f ca="1">IF(Table1[[#This Row],[gender]]="men",1,0)</f>
        <v>1</v>
      </c>
      <c r="Y364" s="3">
        <f ca="1">IF(Table1[[#This Row],[gender]]="women",1,0)</f>
        <v>0</v>
      </c>
      <c r="Z364" s="3"/>
      <c r="AA364" s="3"/>
      <c r="AB364" s="3"/>
      <c r="AC364" s="3"/>
      <c r="AD364" s="3"/>
      <c r="AE364" s="3"/>
      <c r="AF364" s="3"/>
      <c r="AG364" s="3"/>
      <c r="AH364" s="3"/>
      <c r="AJ364" s="17"/>
      <c r="AL364" s="7">
        <f ca="1">IF(Table1[[#This Row],[field of work]]="health",1,0)</f>
        <v>0</v>
      </c>
      <c r="AM364">
        <f ca="1">IF(Table1[[#This Row],[field of work]]="general work ",1,0)</f>
        <v>0</v>
      </c>
      <c r="AN364">
        <f ca="1">IF(Table1[[#This Row],[field of work]]="agriculture",1,0)</f>
        <v>0</v>
      </c>
      <c r="AO364">
        <f ca="1">IF(Table1[[#This Row],[field of work]]="teaching",1,0)</f>
        <v>0</v>
      </c>
      <c r="AP364">
        <f ca="1">IF(Table1[[#This Row],[field of work]]="IT",1,0)</f>
        <v>0</v>
      </c>
      <c r="AQ364" s="8">
        <f ca="1">IF(Table1[[#This Row],[field of work]]="construction",1,0)</f>
        <v>1</v>
      </c>
      <c r="AS364" s="7"/>
      <c r="AX364" s="8"/>
      <c r="AZ364" s="7"/>
      <c r="BA364" s="8"/>
      <c r="BB364" s="105">
        <f ca="1">Table1[[#This Row],[Cars Value ]]/Table1[[#This Row],[cars]]</f>
        <v>75280.864431659546</v>
      </c>
      <c r="BC364" s="8"/>
      <c r="BD364" s="7">
        <f ca="1">IF(Table1[Values of debts]&gt;$BE$6,1,0)</f>
        <v>1</v>
      </c>
      <c r="BE364" s="8"/>
      <c r="BF364" s="17"/>
      <c r="BG364" s="20">
        <f ca="1">Table1[[#This Row],[mortage left]]/Table1[[#This Row],[value of house]]</f>
        <v>0.73868628594090358</v>
      </c>
      <c r="BH364">
        <f t="shared" ca="1" si="137"/>
        <v>0</v>
      </c>
      <c r="BI364" s="8"/>
      <c r="BJ364" s="17"/>
      <c r="BL364" s="7">
        <f ca="1">IF(Table1[Area]="Alberta",Table1[income],0)</f>
        <v>0</v>
      </c>
      <c r="BM364">
        <f ca="1">IF(Table1[Area]="Quebec",Table1[income],0)</f>
        <v>0</v>
      </c>
      <c r="BN364">
        <f ca="1">IF(Table1[[#This Row],[Area]]="BC",Table1[[#This Row],[income]],0)</f>
        <v>0</v>
      </c>
      <c r="BO364">
        <f ca="1">IF(Table1[[#This Row],[Area]]="Northwest Ter",Table1[[#This Row],[income]],0)</f>
        <v>0</v>
      </c>
      <c r="BP364">
        <f ca="1">IF(Table1[[#This Row],[Area]]="Newfounland",Table1[[#This Row],[income]],0)</f>
        <v>0</v>
      </c>
      <c r="BQ364">
        <f ca="1">IF(Table1[[#This Row],[Area]]="Manitoba",Table1[[#This Row],[income]],0)</f>
        <v>0</v>
      </c>
      <c r="BR364">
        <f ca="1">IF(Table1[[#This Row],[Area]]="New bruncwick",Table1[[#This Row],[income]],0)</f>
        <v>0</v>
      </c>
      <c r="BS364">
        <f ca="1">IF(Table1[[#This Row],[Area]]="Nunavut",Table1[[#This Row],[income]],0)</f>
        <v>0</v>
      </c>
      <c r="BT364">
        <f ca="1">IF(Table1[[#This Row],[Area]]="Ontario",Table1[[#This Row],[income]],0)</f>
        <v>83422</v>
      </c>
      <c r="BU364">
        <f ca="1">IF(Table1[[#This Row],[Area]]="yukon",Table1[[#This Row],[income]],0)</f>
        <v>0</v>
      </c>
      <c r="BV364">
        <f ca="1">IF(Table1[[#This Row],[Area]]="Prince edward Island",Table1[[#This Row],[income]],0)</f>
        <v>0</v>
      </c>
      <c r="BW364">
        <f ca="1">IF(Table1[[#This Row],[Area]]="Saskatchewan",Table1[[#This Row],[income]],0)</f>
        <v>0</v>
      </c>
      <c r="BX364" s="8">
        <f ca="1">IF(Table1[[#This Row],[Area]]="Nova scotia",Table1[[#This Row],[income]],0)</f>
        <v>0</v>
      </c>
      <c r="BZ364" s="7">
        <f ca="1">IF(Table1[field of work]="health",Table1[income],0)</f>
        <v>0</v>
      </c>
      <c r="CA364">
        <f ca="1">IF(Table1[field of work]="agriculture",Table1[income],0)</f>
        <v>0</v>
      </c>
      <c r="CB364">
        <f ca="1">IF(Table1[[#This Row],[field of work]]="teaching",Table1[[#This Row],[income]],0)</f>
        <v>0</v>
      </c>
      <c r="CC364">
        <f ca="1">IF(Table1[[#This Row],[field of work]]="IT",Table1[[#This Row],[income]],0)</f>
        <v>0</v>
      </c>
      <c r="CD364">
        <f ca="1">IF(Table1[[#This Row],[field of work]]="construction",Table1[[#This Row],[income]],0)</f>
        <v>83422</v>
      </c>
      <c r="CE364" s="8">
        <f ca="1">IF(Table1[[#This Row],[field of work]]="general work ",Table1[[#This Row],[income]],0)</f>
        <v>0</v>
      </c>
      <c r="CH364" s="7">
        <f t="shared" ca="1" si="138"/>
        <v>1</v>
      </c>
      <c r="CI364" s="8"/>
      <c r="CK364" s="7">
        <f ca="1">IF(Table1[[#This Row],[Net worth of person ($)]]&gt;$CM$3,Table1[[#This Row],[age]],0)</f>
        <v>25</v>
      </c>
      <c r="CL364" s="8"/>
    </row>
    <row r="365" spans="2:90" x14ac:dyDescent="0.3">
      <c r="B365">
        <f t="shared" ca="1" si="124"/>
        <v>2</v>
      </c>
      <c r="C365" t="str">
        <f t="shared" ca="1" si="125"/>
        <v>women</v>
      </c>
      <c r="D365">
        <f t="shared" ca="1" si="126"/>
        <v>31</v>
      </c>
      <c r="E365">
        <f t="shared" ca="1" si="127"/>
        <v>6</v>
      </c>
      <c r="F365" t="str">
        <f t="shared" ca="1" si="128"/>
        <v>agriculture</v>
      </c>
      <c r="G365">
        <f t="shared" ca="1" si="129"/>
        <v>3</v>
      </c>
      <c r="H365" t="str">
        <f t="shared" ca="1" si="130"/>
        <v>University</v>
      </c>
      <c r="I365">
        <f t="shared" ca="1" si="131"/>
        <v>3</v>
      </c>
      <c r="J365">
        <f t="shared" ca="1" si="123"/>
        <v>2</v>
      </c>
      <c r="K365">
        <f t="shared" ca="1" si="132"/>
        <v>67400</v>
      </c>
      <c r="L365">
        <f t="shared" ca="1" si="133"/>
        <v>3</v>
      </c>
      <c r="M365" t="str">
        <f t="shared" ca="1" si="134"/>
        <v>Northwest Ter</v>
      </c>
      <c r="N365">
        <f t="shared" ca="1" si="139"/>
        <v>337000</v>
      </c>
      <c r="O365">
        <f t="shared" ca="1" si="135"/>
        <v>245747.66742491722</v>
      </c>
      <c r="P365">
        <f t="shared" ca="1" si="140"/>
        <v>98121.656073490711</v>
      </c>
      <c r="Q365">
        <f t="shared" ca="1" si="136"/>
        <v>17728</v>
      </c>
      <c r="R365">
        <f t="shared" ca="1" si="141"/>
        <v>132416.36378925908</v>
      </c>
      <c r="S365">
        <f t="shared" ca="1" si="142"/>
        <v>46516.033660667083</v>
      </c>
      <c r="T365">
        <f t="shared" ca="1" si="143"/>
        <v>481637.68973415782</v>
      </c>
      <c r="U365">
        <f t="shared" ca="1" si="144"/>
        <v>395892.03121417633</v>
      </c>
      <c r="V365">
        <f t="shared" ca="1" si="145"/>
        <v>85745.658519981487</v>
      </c>
      <c r="X365" s="3">
        <f ca="1">IF(Table1[[#This Row],[gender]]="men",1,0)</f>
        <v>0</v>
      </c>
      <c r="Y365" s="3">
        <f ca="1">IF(Table1[[#This Row],[gender]]="women",1,0)</f>
        <v>1</v>
      </c>
      <c r="Z365" s="3"/>
      <c r="AA365" s="3"/>
      <c r="AB365" s="3"/>
      <c r="AC365" s="3"/>
      <c r="AD365" s="3"/>
      <c r="AE365" s="3"/>
      <c r="AF365" s="3"/>
      <c r="AG365" s="3"/>
      <c r="AH365" s="3"/>
      <c r="AJ365" s="17"/>
      <c r="AL365" s="7">
        <f ca="1">IF(Table1[[#This Row],[field of work]]="health",1,0)</f>
        <v>0</v>
      </c>
      <c r="AM365">
        <f ca="1">IF(Table1[[#This Row],[field of work]]="general work ",1,0)</f>
        <v>0</v>
      </c>
      <c r="AN365">
        <f ca="1">IF(Table1[[#This Row],[field of work]]="agriculture",1,0)</f>
        <v>1</v>
      </c>
      <c r="AO365">
        <f ca="1">IF(Table1[[#This Row],[field of work]]="teaching",1,0)</f>
        <v>0</v>
      </c>
      <c r="AP365">
        <f ca="1">IF(Table1[[#This Row],[field of work]]="IT",1,0)</f>
        <v>0</v>
      </c>
      <c r="AQ365" s="8">
        <f ca="1">IF(Table1[[#This Row],[field of work]]="construction",1,0)</f>
        <v>0</v>
      </c>
      <c r="AS365" s="7"/>
      <c r="AX365" s="8"/>
      <c r="AZ365" s="7"/>
      <c r="BA365" s="8"/>
      <c r="BB365" s="105">
        <f ca="1">Table1[[#This Row],[Cars Value ]]/Table1[[#This Row],[cars]]</f>
        <v>49060.828036745355</v>
      </c>
      <c r="BC365" s="8"/>
      <c r="BD365" s="7">
        <f ca="1">IF(Table1[Values of debts]&gt;$BE$6,1,0)</f>
        <v>1</v>
      </c>
      <c r="BE365" s="8"/>
      <c r="BF365" s="17"/>
      <c r="BG365" s="20">
        <f ca="1">Table1[[#This Row],[mortage left]]/Table1[[#This Row],[value of house]]</f>
        <v>0.72922156505910152</v>
      </c>
      <c r="BH365">
        <f t="shared" ca="1" si="137"/>
        <v>0</v>
      </c>
      <c r="BI365" s="8"/>
      <c r="BJ365" s="17"/>
      <c r="BL365" s="7">
        <f ca="1">IF(Table1[Area]="Alberta",Table1[income],0)</f>
        <v>0</v>
      </c>
      <c r="BM365">
        <f ca="1">IF(Table1[Area]="Quebec",Table1[income],0)</f>
        <v>0</v>
      </c>
      <c r="BN365">
        <f ca="1">IF(Table1[[#This Row],[Area]]="BC",Table1[[#This Row],[income]],0)</f>
        <v>0</v>
      </c>
      <c r="BO365">
        <f ca="1">IF(Table1[[#This Row],[Area]]="Northwest Ter",Table1[[#This Row],[income]],0)</f>
        <v>67400</v>
      </c>
      <c r="BP365">
        <f ca="1">IF(Table1[[#This Row],[Area]]="Newfounland",Table1[[#This Row],[income]],0)</f>
        <v>0</v>
      </c>
      <c r="BQ365">
        <f ca="1">IF(Table1[[#This Row],[Area]]="Manitoba",Table1[[#This Row],[income]],0)</f>
        <v>0</v>
      </c>
      <c r="BR365">
        <f ca="1">IF(Table1[[#This Row],[Area]]="New bruncwick",Table1[[#This Row],[income]],0)</f>
        <v>0</v>
      </c>
      <c r="BS365">
        <f ca="1">IF(Table1[[#This Row],[Area]]="Nunavut",Table1[[#This Row],[income]],0)</f>
        <v>0</v>
      </c>
      <c r="BT365">
        <f ca="1">IF(Table1[[#This Row],[Area]]="Ontario",Table1[[#This Row],[income]],0)</f>
        <v>0</v>
      </c>
      <c r="BU365">
        <f ca="1">IF(Table1[[#This Row],[Area]]="yukon",Table1[[#This Row],[income]],0)</f>
        <v>0</v>
      </c>
      <c r="BV365">
        <f ca="1">IF(Table1[[#This Row],[Area]]="Prince edward Island",Table1[[#This Row],[income]],0)</f>
        <v>0</v>
      </c>
      <c r="BW365">
        <f ca="1">IF(Table1[[#This Row],[Area]]="Saskatchewan",Table1[[#This Row],[income]],0)</f>
        <v>0</v>
      </c>
      <c r="BX365" s="8">
        <f ca="1">IF(Table1[[#This Row],[Area]]="Nova scotia",Table1[[#This Row],[income]],0)</f>
        <v>0</v>
      </c>
      <c r="BZ365" s="7">
        <f ca="1">IF(Table1[field of work]="health",Table1[income],0)</f>
        <v>0</v>
      </c>
      <c r="CA365">
        <f ca="1">IF(Table1[field of work]="agriculture",Table1[income],0)</f>
        <v>67400</v>
      </c>
      <c r="CB365">
        <f ca="1">IF(Table1[[#This Row],[field of work]]="teaching",Table1[[#This Row],[income]],0)</f>
        <v>0</v>
      </c>
      <c r="CC365">
        <f ca="1">IF(Table1[[#This Row],[field of work]]="IT",Table1[[#This Row],[income]],0)</f>
        <v>0</v>
      </c>
      <c r="CD365">
        <f ca="1">IF(Table1[[#This Row],[field of work]]="construction",Table1[[#This Row],[income]],0)</f>
        <v>0</v>
      </c>
      <c r="CE365" s="8">
        <f ca="1">IF(Table1[[#This Row],[field of work]]="general work ",Table1[[#This Row],[income]],0)</f>
        <v>0</v>
      </c>
      <c r="CH365" s="7">
        <f t="shared" ca="1" si="138"/>
        <v>1</v>
      </c>
      <c r="CI365" s="8"/>
      <c r="CK365" s="7">
        <f ca="1">IF(Table1[[#This Row],[Net worth of person ($)]]&gt;$CM$3,Table1[[#This Row],[age]],0)</f>
        <v>31</v>
      </c>
      <c r="CL365" s="8"/>
    </row>
    <row r="366" spans="2:90" x14ac:dyDescent="0.3">
      <c r="B366">
        <f t="shared" ca="1" si="124"/>
        <v>1</v>
      </c>
      <c r="C366" t="str">
        <f t="shared" ca="1" si="125"/>
        <v>men</v>
      </c>
      <c r="D366">
        <f t="shared" ca="1" si="126"/>
        <v>25</v>
      </c>
      <c r="E366">
        <f t="shared" ca="1" si="127"/>
        <v>3</v>
      </c>
      <c r="F366" t="str">
        <f t="shared" ca="1" si="128"/>
        <v>teaching</v>
      </c>
      <c r="G366">
        <f t="shared" ca="1" si="129"/>
        <v>3</v>
      </c>
      <c r="H366" t="str">
        <f t="shared" ca="1" si="130"/>
        <v>University</v>
      </c>
      <c r="I366">
        <f t="shared" ca="1" si="131"/>
        <v>2</v>
      </c>
      <c r="J366">
        <f t="shared" ca="1" si="123"/>
        <v>1</v>
      </c>
      <c r="K366">
        <f t="shared" ca="1" si="132"/>
        <v>65325</v>
      </c>
      <c r="L366">
        <f t="shared" ca="1" si="133"/>
        <v>13</v>
      </c>
      <c r="M366" t="str">
        <f t="shared" ca="1" si="134"/>
        <v>Nova scotia</v>
      </c>
      <c r="N366">
        <f t="shared" ca="1" si="139"/>
        <v>261300</v>
      </c>
      <c r="O366">
        <f t="shared" ca="1" si="135"/>
        <v>208764.36845530607</v>
      </c>
      <c r="P366">
        <f t="shared" ca="1" si="140"/>
        <v>43344.794928029987</v>
      </c>
      <c r="Q366">
        <f t="shared" ca="1" si="136"/>
        <v>7651</v>
      </c>
      <c r="R366">
        <f t="shared" ca="1" si="141"/>
        <v>70590.834385536509</v>
      </c>
      <c r="S366">
        <f t="shared" ca="1" si="142"/>
        <v>54486.412070159786</v>
      </c>
      <c r="T366">
        <f t="shared" ca="1" si="143"/>
        <v>359131.20699818979</v>
      </c>
      <c r="U366">
        <f t="shared" ca="1" si="144"/>
        <v>287006.2028408426</v>
      </c>
      <c r="V366">
        <f t="shared" ca="1" si="145"/>
        <v>72125.004157347197</v>
      </c>
      <c r="X366" s="3">
        <f ca="1">IF(Table1[[#This Row],[gender]]="men",1,0)</f>
        <v>1</v>
      </c>
      <c r="Y366" s="3">
        <f ca="1">IF(Table1[[#This Row],[gender]]="women",1,0)</f>
        <v>0</v>
      </c>
      <c r="Z366" s="3"/>
      <c r="AA366" s="3"/>
      <c r="AB366" s="3"/>
      <c r="AC366" s="3"/>
      <c r="AD366" s="3"/>
      <c r="AE366" s="3"/>
      <c r="AF366" s="3"/>
      <c r="AG366" s="3"/>
      <c r="AH366" s="3"/>
      <c r="AJ366" s="17"/>
      <c r="AL366" s="7">
        <f ca="1">IF(Table1[[#This Row],[field of work]]="health",1,0)</f>
        <v>0</v>
      </c>
      <c r="AM366">
        <f ca="1">IF(Table1[[#This Row],[field of work]]="general work ",1,0)</f>
        <v>0</v>
      </c>
      <c r="AN366">
        <f ca="1">IF(Table1[[#This Row],[field of work]]="agriculture",1,0)</f>
        <v>0</v>
      </c>
      <c r="AO366">
        <f ca="1">IF(Table1[[#This Row],[field of work]]="teaching",1,0)</f>
        <v>1</v>
      </c>
      <c r="AP366">
        <f ca="1">IF(Table1[[#This Row],[field of work]]="IT",1,0)</f>
        <v>0</v>
      </c>
      <c r="AQ366" s="8">
        <f ca="1">IF(Table1[[#This Row],[field of work]]="construction",1,0)</f>
        <v>0</v>
      </c>
      <c r="AS366" s="7"/>
      <c r="AX366" s="8"/>
      <c r="AZ366" s="7"/>
      <c r="BA366" s="8"/>
      <c r="BB366" s="105">
        <f ca="1">Table1[[#This Row],[Cars Value ]]/Table1[[#This Row],[cars]]</f>
        <v>43344.794928029987</v>
      </c>
      <c r="BC366" s="8"/>
      <c r="BD366" s="7">
        <f ca="1">IF(Table1[Values of debts]&gt;$BE$6,1,0)</f>
        <v>1</v>
      </c>
      <c r="BE366" s="8"/>
      <c r="BF366" s="17"/>
      <c r="BG366" s="20">
        <f ca="1">Table1[[#This Row],[mortage left]]/Table1[[#This Row],[value of house]]</f>
        <v>0.79894515290970558</v>
      </c>
      <c r="BH366">
        <f t="shared" ca="1" si="137"/>
        <v>0</v>
      </c>
      <c r="BI366" s="8"/>
      <c r="BJ366" s="17"/>
      <c r="BL366" s="7">
        <f ca="1">IF(Table1[Area]="Alberta",Table1[income],0)</f>
        <v>0</v>
      </c>
      <c r="BM366">
        <f ca="1">IF(Table1[Area]="Quebec",Table1[income],0)</f>
        <v>0</v>
      </c>
      <c r="BN366">
        <f ca="1">IF(Table1[[#This Row],[Area]]="BC",Table1[[#This Row],[income]],0)</f>
        <v>0</v>
      </c>
      <c r="BO366">
        <f ca="1">IF(Table1[[#This Row],[Area]]="Northwest Ter",Table1[[#This Row],[income]],0)</f>
        <v>0</v>
      </c>
      <c r="BP366">
        <f ca="1">IF(Table1[[#This Row],[Area]]="Newfounland",Table1[[#This Row],[income]],0)</f>
        <v>0</v>
      </c>
      <c r="BQ366">
        <f ca="1">IF(Table1[[#This Row],[Area]]="Manitoba",Table1[[#This Row],[income]],0)</f>
        <v>0</v>
      </c>
      <c r="BR366">
        <f ca="1">IF(Table1[[#This Row],[Area]]="New bruncwick",Table1[[#This Row],[income]],0)</f>
        <v>0</v>
      </c>
      <c r="BS366">
        <f ca="1">IF(Table1[[#This Row],[Area]]="Nunavut",Table1[[#This Row],[income]],0)</f>
        <v>0</v>
      </c>
      <c r="BT366">
        <f ca="1">IF(Table1[[#This Row],[Area]]="Ontario",Table1[[#This Row],[income]],0)</f>
        <v>0</v>
      </c>
      <c r="BU366">
        <f ca="1">IF(Table1[[#This Row],[Area]]="yukon",Table1[[#This Row],[income]],0)</f>
        <v>0</v>
      </c>
      <c r="BV366">
        <f ca="1">IF(Table1[[#This Row],[Area]]="Prince edward Island",Table1[[#This Row],[income]],0)</f>
        <v>0</v>
      </c>
      <c r="BW366">
        <f ca="1">IF(Table1[[#This Row],[Area]]="Saskatchewan",Table1[[#This Row],[income]],0)</f>
        <v>0</v>
      </c>
      <c r="BX366" s="8">
        <f ca="1">IF(Table1[[#This Row],[Area]]="Nova scotia",Table1[[#This Row],[income]],0)</f>
        <v>65325</v>
      </c>
      <c r="BZ366" s="7">
        <f ca="1">IF(Table1[field of work]="health",Table1[income],0)</f>
        <v>0</v>
      </c>
      <c r="CA366">
        <f ca="1">IF(Table1[field of work]="agriculture",Table1[income],0)</f>
        <v>0</v>
      </c>
      <c r="CB366">
        <f ca="1">IF(Table1[[#This Row],[field of work]]="teaching",Table1[[#This Row],[income]],0)</f>
        <v>65325</v>
      </c>
      <c r="CC366">
        <f ca="1">IF(Table1[[#This Row],[field of work]]="IT",Table1[[#This Row],[income]],0)</f>
        <v>0</v>
      </c>
      <c r="CD366">
        <f ca="1">IF(Table1[[#This Row],[field of work]]="construction",Table1[[#This Row],[income]],0)</f>
        <v>0</v>
      </c>
      <c r="CE366" s="8">
        <f ca="1">IF(Table1[[#This Row],[field of work]]="general work ",Table1[[#This Row],[income]],0)</f>
        <v>0</v>
      </c>
      <c r="CH366" s="7">
        <f t="shared" ca="1" si="138"/>
        <v>1</v>
      </c>
      <c r="CI366" s="8"/>
      <c r="CK366" s="7">
        <f ca="1">IF(Table1[[#This Row],[Net worth of person ($)]]&gt;$CM$3,Table1[[#This Row],[age]],0)</f>
        <v>25</v>
      </c>
      <c r="CL366" s="8"/>
    </row>
    <row r="367" spans="2:90" x14ac:dyDescent="0.3">
      <c r="B367">
        <f t="shared" ca="1" si="124"/>
        <v>1</v>
      </c>
      <c r="C367" t="str">
        <f t="shared" ca="1" si="125"/>
        <v>men</v>
      </c>
      <c r="D367">
        <f t="shared" ca="1" si="126"/>
        <v>39</v>
      </c>
      <c r="E367">
        <f t="shared" ca="1" si="127"/>
        <v>1</v>
      </c>
      <c r="F367" t="str">
        <f t="shared" ca="1" si="128"/>
        <v>health</v>
      </c>
      <c r="G367">
        <f t="shared" ca="1" si="129"/>
        <v>3</v>
      </c>
      <c r="H367" t="str">
        <f t="shared" ca="1" si="130"/>
        <v>University</v>
      </c>
      <c r="I367">
        <f t="shared" ca="1" si="131"/>
        <v>2</v>
      </c>
      <c r="J367">
        <f t="shared" ca="1" si="123"/>
        <v>2</v>
      </c>
      <c r="K367">
        <f t="shared" ca="1" si="132"/>
        <v>39831</v>
      </c>
      <c r="L367">
        <f t="shared" ca="1" si="133"/>
        <v>13</v>
      </c>
      <c r="M367" t="str">
        <f t="shared" ca="1" si="134"/>
        <v>Nova scotia</v>
      </c>
      <c r="N367">
        <f t="shared" ca="1" si="139"/>
        <v>159324</v>
      </c>
      <c r="O367">
        <f t="shared" ca="1" si="135"/>
        <v>54349.814093080073</v>
      </c>
      <c r="P367">
        <f t="shared" ca="1" si="140"/>
        <v>39342.601885857446</v>
      </c>
      <c r="Q367">
        <f t="shared" ca="1" si="136"/>
        <v>6578</v>
      </c>
      <c r="R367">
        <f t="shared" ca="1" si="141"/>
        <v>33491.689869306399</v>
      </c>
      <c r="S367">
        <f t="shared" ca="1" si="142"/>
        <v>42397.555583687557</v>
      </c>
      <c r="T367">
        <f t="shared" ca="1" si="143"/>
        <v>241064.157469545</v>
      </c>
      <c r="U367">
        <f t="shared" ca="1" si="144"/>
        <v>94419.503962386472</v>
      </c>
      <c r="V367">
        <f t="shared" ca="1" si="145"/>
        <v>146644.65350715851</v>
      </c>
      <c r="X367" s="3">
        <f ca="1">IF(Table1[[#This Row],[gender]]="men",1,0)</f>
        <v>1</v>
      </c>
      <c r="Y367" s="3">
        <f ca="1">IF(Table1[[#This Row],[gender]]="women",1,0)</f>
        <v>0</v>
      </c>
      <c r="Z367" s="3"/>
      <c r="AA367" s="3"/>
      <c r="AB367" s="3"/>
      <c r="AC367" s="3"/>
      <c r="AD367" s="3"/>
      <c r="AE367" s="3"/>
      <c r="AF367" s="3"/>
      <c r="AG367" s="3"/>
      <c r="AH367" s="3"/>
      <c r="AJ367" s="17"/>
      <c r="AL367" s="7">
        <f ca="1">IF(Table1[[#This Row],[field of work]]="health",1,0)</f>
        <v>1</v>
      </c>
      <c r="AM367">
        <f ca="1">IF(Table1[[#This Row],[field of work]]="general work ",1,0)</f>
        <v>0</v>
      </c>
      <c r="AN367">
        <f ca="1">IF(Table1[[#This Row],[field of work]]="agriculture",1,0)</f>
        <v>0</v>
      </c>
      <c r="AO367">
        <f ca="1">IF(Table1[[#This Row],[field of work]]="teaching",1,0)</f>
        <v>0</v>
      </c>
      <c r="AP367">
        <f ca="1">IF(Table1[[#This Row],[field of work]]="IT",1,0)</f>
        <v>0</v>
      </c>
      <c r="AQ367" s="8">
        <f ca="1">IF(Table1[[#This Row],[field of work]]="construction",1,0)</f>
        <v>0</v>
      </c>
      <c r="AS367" s="7"/>
      <c r="AX367" s="8"/>
      <c r="AZ367" s="7"/>
      <c r="BA367" s="8"/>
      <c r="BB367" s="105">
        <f ca="1">Table1[[#This Row],[Cars Value ]]/Table1[[#This Row],[cars]]</f>
        <v>19671.300942928723</v>
      </c>
      <c r="BC367" s="8"/>
      <c r="BD367" s="7">
        <f ca="1">IF(Table1[Values of debts]&gt;$BE$6,1,0)</f>
        <v>0</v>
      </c>
      <c r="BE367" s="8"/>
      <c r="BF367" s="17"/>
      <c r="BG367" s="20">
        <f ca="1">Table1[[#This Row],[mortage left]]/Table1[[#This Row],[value of house]]</f>
        <v>0.34112760220104987</v>
      </c>
      <c r="BH367">
        <f t="shared" ca="1" si="137"/>
        <v>1</v>
      </c>
      <c r="BI367" s="8"/>
      <c r="BJ367" s="17"/>
      <c r="BL367" s="7">
        <f ca="1">IF(Table1[Area]="Alberta",Table1[income],0)</f>
        <v>0</v>
      </c>
      <c r="BM367">
        <f ca="1">IF(Table1[Area]="Quebec",Table1[income],0)</f>
        <v>0</v>
      </c>
      <c r="BN367">
        <f ca="1">IF(Table1[[#This Row],[Area]]="BC",Table1[[#This Row],[income]],0)</f>
        <v>0</v>
      </c>
      <c r="BO367">
        <f ca="1">IF(Table1[[#This Row],[Area]]="Northwest Ter",Table1[[#This Row],[income]],0)</f>
        <v>0</v>
      </c>
      <c r="BP367">
        <f ca="1">IF(Table1[[#This Row],[Area]]="Newfounland",Table1[[#This Row],[income]],0)</f>
        <v>0</v>
      </c>
      <c r="BQ367">
        <f ca="1">IF(Table1[[#This Row],[Area]]="Manitoba",Table1[[#This Row],[income]],0)</f>
        <v>0</v>
      </c>
      <c r="BR367">
        <f ca="1">IF(Table1[[#This Row],[Area]]="New bruncwick",Table1[[#This Row],[income]],0)</f>
        <v>0</v>
      </c>
      <c r="BS367">
        <f ca="1">IF(Table1[[#This Row],[Area]]="Nunavut",Table1[[#This Row],[income]],0)</f>
        <v>0</v>
      </c>
      <c r="BT367">
        <f ca="1">IF(Table1[[#This Row],[Area]]="Ontario",Table1[[#This Row],[income]],0)</f>
        <v>0</v>
      </c>
      <c r="BU367">
        <f ca="1">IF(Table1[[#This Row],[Area]]="yukon",Table1[[#This Row],[income]],0)</f>
        <v>0</v>
      </c>
      <c r="BV367">
        <f ca="1">IF(Table1[[#This Row],[Area]]="Prince edward Island",Table1[[#This Row],[income]],0)</f>
        <v>0</v>
      </c>
      <c r="BW367">
        <f ca="1">IF(Table1[[#This Row],[Area]]="Saskatchewan",Table1[[#This Row],[income]],0)</f>
        <v>0</v>
      </c>
      <c r="BX367" s="8">
        <f ca="1">IF(Table1[[#This Row],[Area]]="Nova scotia",Table1[[#This Row],[income]],0)</f>
        <v>39831</v>
      </c>
      <c r="BZ367" s="7">
        <f ca="1">IF(Table1[field of work]="health",Table1[income],0)</f>
        <v>39831</v>
      </c>
      <c r="CA367">
        <f ca="1">IF(Table1[field of work]="agriculture",Table1[income],0)</f>
        <v>0</v>
      </c>
      <c r="CB367">
        <f ca="1">IF(Table1[[#This Row],[field of work]]="teaching",Table1[[#This Row],[income]],0)</f>
        <v>0</v>
      </c>
      <c r="CC367">
        <f ca="1">IF(Table1[[#This Row],[field of work]]="IT",Table1[[#This Row],[income]],0)</f>
        <v>0</v>
      </c>
      <c r="CD367">
        <f ca="1">IF(Table1[[#This Row],[field of work]]="construction",Table1[[#This Row],[income]],0)</f>
        <v>0</v>
      </c>
      <c r="CE367" s="8">
        <f ca="1">IF(Table1[[#This Row],[field of work]]="general work ",Table1[[#This Row],[income]],0)</f>
        <v>0</v>
      </c>
      <c r="CH367" s="7">
        <f t="shared" ca="1" si="138"/>
        <v>1</v>
      </c>
      <c r="CI367" s="8"/>
      <c r="CK367" s="7">
        <f ca="1">IF(Table1[[#This Row],[Net worth of person ($)]]&gt;$CM$3,Table1[[#This Row],[age]],0)</f>
        <v>39</v>
      </c>
      <c r="CL367" s="8"/>
    </row>
    <row r="368" spans="2:90" x14ac:dyDescent="0.3">
      <c r="B368">
        <f t="shared" ca="1" si="124"/>
        <v>2</v>
      </c>
      <c r="C368" t="str">
        <f t="shared" ca="1" si="125"/>
        <v>women</v>
      </c>
      <c r="D368">
        <f t="shared" ca="1" si="126"/>
        <v>41</v>
      </c>
      <c r="E368">
        <f t="shared" ca="1" si="127"/>
        <v>5</v>
      </c>
      <c r="F368" t="str">
        <f t="shared" ca="1" si="128"/>
        <v xml:space="preserve">general work </v>
      </c>
      <c r="G368">
        <f t="shared" ca="1" si="129"/>
        <v>2</v>
      </c>
      <c r="H368" t="str">
        <f t="shared" ca="1" si="130"/>
        <v>college</v>
      </c>
      <c r="I368">
        <f t="shared" ca="1" si="131"/>
        <v>3</v>
      </c>
      <c r="J368">
        <f t="shared" ca="1" si="123"/>
        <v>1</v>
      </c>
      <c r="K368">
        <f t="shared" ca="1" si="132"/>
        <v>40434</v>
      </c>
      <c r="L368">
        <f t="shared" ca="1" si="133"/>
        <v>13</v>
      </c>
      <c r="M368" t="str">
        <f t="shared" ca="1" si="134"/>
        <v>Nova scotia</v>
      </c>
      <c r="N368">
        <f t="shared" ca="1" si="139"/>
        <v>121302</v>
      </c>
      <c r="O368">
        <f t="shared" ca="1" si="135"/>
        <v>68787.767951411588</v>
      </c>
      <c r="P368">
        <f t="shared" ca="1" si="140"/>
        <v>34771.61547658487</v>
      </c>
      <c r="Q368">
        <f t="shared" ca="1" si="136"/>
        <v>12735</v>
      </c>
      <c r="R368">
        <f t="shared" ca="1" si="141"/>
        <v>34388.515229336328</v>
      </c>
      <c r="S368">
        <f t="shared" ca="1" si="142"/>
        <v>58433.976914430554</v>
      </c>
      <c r="T368">
        <f t="shared" ca="1" si="143"/>
        <v>214507.59239101544</v>
      </c>
      <c r="U368">
        <f t="shared" ca="1" si="144"/>
        <v>115911.28318074791</v>
      </c>
      <c r="V368">
        <f t="shared" ca="1" si="145"/>
        <v>98596.309210267529</v>
      </c>
      <c r="X368" s="3">
        <f ca="1">IF(Table1[[#This Row],[gender]]="men",1,0)</f>
        <v>0</v>
      </c>
      <c r="Y368" s="3">
        <f ca="1">IF(Table1[[#This Row],[gender]]="women",1,0)</f>
        <v>1</v>
      </c>
      <c r="Z368" s="3"/>
      <c r="AA368" s="3"/>
      <c r="AB368" s="3"/>
      <c r="AC368" s="3"/>
      <c r="AD368" s="3"/>
      <c r="AE368" s="3"/>
      <c r="AF368" s="3"/>
      <c r="AG368" s="3"/>
      <c r="AH368" s="3"/>
      <c r="AJ368" s="17"/>
      <c r="AL368" s="7">
        <f ca="1">IF(Table1[[#This Row],[field of work]]="health",1,0)</f>
        <v>0</v>
      </c>
      <c r="AM368">
        <f ca="1">IF(Table1[[#This Row],[field of work]]="general work ",1,0)</f>
        <v>1</v>
      </c>
      <c r="AN368">
        <f ca="1">IF(Table1[[#This Row],[field of work]]="agriculture",1,0)</f>
        <v>0</v>
      </c>
      <c r="AO368">
        <f ca="1">IF(Table1[[#This Row],[field of work]]="teaching",1,0)</f>
        <v>0</v>
      </c>
      <c r="AP368">
        <f ca="1">IF(Table1[[#This Row],[field of work]]="IT",1,0)</f>
        <v>0</v>
      </c>
      <c r="AQ368" s="8">
        <f ca="1">IF(Table1[[#This Row],[field of work]]="construction",1,0)</f>
        <v>0</v>
      </c>
      <c r="AS368" s="7"/>
      <c r="AX368" s="8"/>
      <c r="AZ368" s="7"/>
      <c r="BA368" s="8"/>
      <c r="BB368" s="105">
        <f ca="1">Table1[[#This Row],[Cars Value ]]/Table1[[#This Row],[cars]]</f>
        <v>34771.61547658487</v>
      </c>
      <c r="BC368" s="8"/>
      <c r="BD368" s="7">
        <f ca="1">IF(Table1[Values of debts]&gt;$BE$6,1,0)</f>
        <v>1</v>
      </c>
      <c r="BE368" s="8"/>
      <c r="BF368" s="17"/>
      <c r="BG368" s="20">
        <f ca="1">Table1[[#This Row],[mortage left]]/Table1[[#This Row],[value of house]]</f>
        <v>0.56707859681960382</v>
      </c>
      <c r="BH368">
        <f t="shared" ca="1" si="137"/>
        <v>0</v>
      </c>
      <c r="BI368" s="8"/>
      <c r="BJ368" s="17"/>
      <c r="BL368" s="7">
        <f ca="1">IF(Table1[Area]="Alberta",Table1[income],0)</f>
        <v>0</v>
      </c>
      <c r="BM368">
        <f ca="1">IF(Table1[Area]="Quebec",Table1[income],0)</f>
        <v>0</v>
      </c>
      <c r="BN368">
        <f ca="1">IF(Table1[[#This Row],[Area]]="BC",Table1[[#This Row],[income]],0)</f>
        <v>0</v>
      </c>
      <c r="BO368">
        <f ca="1">IF(Table1[[#This Row],[Area]]="Northwest Ter",Table1[[#This Row],[income]],0)</f>
        <v>0</v>
      </c>
      <c r="BP368">
        <f ca="1">IF(Table1[[#This Row],[Area]]="Newfounland",Table1[[#This Row],[income]],0)</f>
        <v>0</v>
      </c>
      <c r="BQ368">
        <f ca="1">IF(Table1[[#This Row],[Area]]="Manitoba",Table1[[#This Row],[income]],0)</f>
        <v>0</v>
      </c>
      <c r="BR368">
        <f ca="1">IF(Table1[[#This Row],[Area]]="New bruncwick",Table1[[#This Row],[income]],0)</f>
        <v>0</v>
      </c>
      <c r="BS368">
        <f ca="1">IF(Table1[[#This Row],[Area]]="Nunavut",Table1[[#This Row],[income]],0)</f>
        <v>0</v>
      </c>
      <c r="BT368">
        <f ca="1">IF(Table1[[#This Row],[Area]]="Ontario",Table1[[#This Row],[income]],0)</f>
        <v>0</v>
      </c>
      <c r="BU368">
        <f ca="1">IF(Table1[[#This Row],[Area]]="yukon",Table1[[#This Row],[income]],0)</f>
        <v>0</v>
      </c>
      <c r="BV368">
        <f ca="1">IF(Table1[[#This Row],[Area]]="Prince edward Island",Table1[[#This Row],[income]],0)</f>
        <v>0</v>
      </c>
      <c r="BW368">
        <f ca="1">IF(Table1[[#This Row],[Area]]="Saskatchewan",Table1[[#This Row],[income]],0)</f>
        <v>0</v>
      </c>
      <c r="BX368" s="8">
        <f ca="1">IF(Table1[[#This Row],[Area]]="Nova scotia",Table1[[#This Row],[income]],0)</f>
        <v>40434</v>
      </c>
      <c r="BZ368" s="7">
        <f ca="1">IF(Table1[field of work]="health",Table1[income],0)</f>
        <v>0</v>
      </c>
      <c r="CA368">
        <f ca="1">IF(Table1[field of work]="agriculture",Table1[income],0)</f>
        <v>0</v>
      </c>
      <c r="CB368">
        <f ca="1">IF(Table1[[#This Row],[field of work]]="teaching",Table1[[#This Row],[income]],0)</f>
        <v>0</v>
      </c>
      <c r="CC368">
        <f ca="1">IF(Table1[[#This Row],[field of work]]="IT",Table1[[#This Row],[income]],0)</f>
        <v>0</v>
      </c>
      <c r="CD368">
        <f ca="1">IF(Table1[[#This Row],[field of work]]="construction",Table1[[#This Row],[income]],0)</f>
        <v>0</v>
      </c>
      <c r="CE368" s="8">
        <f ca="1">IF(Table1[[#This Row],[field of work]]="general work ",Table1[[#This Row],[income]],0)</f>
        <v>40434</v>
      </c>
      <c r="CH368" s="7">
        <f t="shared" ca="1" si="138"/>
        <v>1</v>
      </c>
      <c r="CI368" s="8"/>
      <c r="CK368" s="7">
        <f ca="1">IF(Table1[[#This Row],[Net worth of person ($)]]&gt;$CM$3,Table1[[#This Row],[age]],0)</f>
        <v>41</v>
      </c>
      <c r="CL368" s="8"/>
    </row>
    <row r="369" spans="2:90" x14ac:dyDescent="0.3">
      <c r="B369">
        <f t="shared" ca="1" si="124"/>
        <v>1</v>
      </c>
      <c r="C369" t="str">
        <f t="shared" ca="1" si="125"/>
        <v>men</v>
      </c>
      <c r="D369">
        <f t="shared" ca="1" si="126"/>
        <v>37</v>
      </c>
      <c r="E369">
        <f t="shared" ca="1" si="127"/>
        <v>5</v>
      </c>
      <c r="F369" t="str">
        <f t="shared" ca="1" si="128"/>
        <v xml:space="preserve">general work </v>
      </c>
      <c r="G369">
        <f t="shared" ca="1" si="129"/>
        <v>3</v>
      </c>
      <c r="H369" t="str">
        <f t="shared" ca="1" si="130"/>
        <v>University</v>
      </c>
      <c r="I369">
        <f t="shared" ca="1" si="131"/>
        <v>2</v>
      </c>
      <c r="J369">
        <f t="shared" ca="1" si="123"/>
        <v>2</v>
      </c>
      <c r="K369">
        <f t="shared" ca="1" si="132"/>
        <v>67066</v>
      </c>
      <c r="L369">
        <f t="shared" ca="1" si="133"/>
        <v>13</v>
      </c>
      <c r="M369" t="str">
        <f t="shared" ca="1" si="134"/>
        <v>Nova scotia</v>
      </c>
      <c r="N369">
        <f t="shared" ca="1" si="139"/>
        <v>201198</v>
      </c>
      <c r="O369">
        <f t="shared" ca="1" si="135"/>
        <v>142122.52297452636</v>
      </c>
      <c r="P369">
        <f t="shared" ca="1" si="140"/>
        <v>69540.42554654002</v>
      </c>
      <c r="Q369">
        <f t="shared" ca="1" si="136"/>
        <v>40737</v>
      </c>
      <c r="R369">
        <f t="shared" ca="1" si="141"/>
        <v>121280.76882369826</v>
      </c>
      <c r="S369">
        <f t="shared" ca="1" si="142"/>
        <v>75844.37164178642</v>
      </c>
      <c r="T369">
        <f t="shared" ca="1" si="143"/>
        <v>346582.79718832643</v>
      </c>
      <c r="U369">
        <f t="shared" ca="1" si="144"/>
        <v>304140.29179822461</v>
      </c>
      <c r="V369">
        <f t="shared" ca="1" si="145"/>
        <v>42442.505390101811</v>
      </c>
      <c r="X369" s="3">
        <f ca="1">IF(Table1[[#This Row],[gender]]="men",1,0)</f>
        <v>1</v>
      </c>
      <c r="Y369" s="3">
        <f ca="1">IF(Table1[[#This Row],[gender]]="women",1,0)</f>
        <v>0</v>
      </c>
      <c r="Z369" s="3"/>
      <c r="AA369" s="3"/>
      <c r="AB369" s="3"/>
      <c r="AC369" s="3"/>
      <c r="AD369" s="3"/>
      <c r="AE369" s="3"/>
      <c r="AF369" s="3"/>
      <c r="AG369" s="3"/>
      <c r="AH369" s="3"/>
      <c r="AJ369" s="17"/>
      <c r="AL369" s="7">
        <f ca="1">IF(Table1[[#This Row],[field of work]]="health",1,0)</f>
        <v>0</v>
      </c>
      <c r="AM369">
        <f ca="1">IF(Table1[[#This Row],[field of work]]="general work ",1,0)</f>
        <v>1</v>
      </c>
      <c r="AN369">
        <f ca="1">IF(Table1[[#This Row],[field of work]]="agriculture",1,0)</f>
        <v>0</v>
      </c>
      <c r="AO369">
        <f ca="1">IF(Table1[[#This Row],[field of work]]="teaching",1,0)</f>
        <v>0</v>
      </c>
      <c r="AP369">
        <f ca="1">IF(Table1[[#This Row],[field of work]]="IT",1,0)</f>
        <v>0</v>
      </c>
      <c r="AQ369" s="8">
        <f ca="1">IF(Table1[[#This Row],[field of work]]="construction",1,0)</f>
        <v>0</v>
      </c>
      <c r="AS369" s="7"/>
      <c r="AX369" s="8"/>
      <c r="AZ369" s="7"/>
      <c r="BA369" s="8"/>
      <c r="BB369" s="105">
        <f ca="1">Table1[[#This Row],[Cars Value ]]/Table1[[#This Row],[cars]]</f>
        <v>34770.21277327001</v>
      </c>
      <c r="BC369" s="8"/>
      <c r="BD369" s="7">
        <f ca="1">IF(Table1[Values of debts]&gt;$BE$6,1,0)</f>
        <v>1</v>
      </c>
      <c r="BE369" s="8"/>
      <c r="BF369" s="17"/>
      <c r="BG369" s="20">
        <f ca="1">Table1[[#This Row],[mortage left]]/Table1[[#This Row],[value of house]]</f>
        <v>0.70638139034446845</v>
      </c>
      <c r="BH369">
        <f t="shared" ca="1" si="137"/>
        <v>0</v>
      </c>
      <c r="BI369" s="8"/>
      <c r="BJ369" s="17"/>
      <c r="BL369" s="7">
        <f ca="1">IF(Table1[Area]="Alberta",Table1[income],0)</f>
        <v>0</v>
      </c>
      <c r="BM369">
        <f ca="1">IF(Table1[Area]="Quebec",Table1[income],0)</f>
        <v>0</v>
      </c>
      <c r="BN369">
        <f ca="1">IF(Table1[[#This Row],[Area]]="BC",Table1[[#This Row],[income]],0)</f>
        <v>0</v>
      </c>
      <c r="BO369">
        <f ca="1">IF(Table1[[#This Row],[Area]]="Northwest Ter",Table1[[#This Row],[income]],0)</f>
        <v>0</v>
      </c>
      <c r="BP369">
        <f ca="1">IF(Table1[[#This Row],[Area]]="Newfounland",Table1[[#This Row],[income]],0)</f>
        <v>0</v>
      </c>
      <c r="BQ369">
        <f ca="1">IF(Table1[[#This Row],[Area]]="Manitoba",Table1[[#This Row],[income]],0)</f>
        <v>0</v>
      </c>
      <c r="BR369">
        <f ca="1">IF(Table1[[#This Row],[Area]]="New bruncwick",Table1[[#This Row],[income]],0)</f>
        <v>0</v>
      </c>
      <c r="BS369">
        <f ca="1">IF(Table1[[#This Row],[Area]]="Nunavut",Table1[[#This Row],[income]],0)</f>
        <v>0</v>
      </c>
      <c r="BT369">
        <f ca="1">IF(Table1[[#This Row],[Area]]="Ontario",Table1[[#This Row],[income]],0)</f>
        <v>0</v>
      </c>
      <c r="BU369">
        <f ca="1">IF(Table1[[#This Row],[Area]]="yukon",Table1[[#This Row],[income]],0)</f>
        <v>0</v>
      </c>
      <c r="BV369">
        <f ca="1">IF(Table1[[#This Row],[Area]]="Prince edward Island",Table1[[#This Row],[income]],0)</f>
        <v>0</v>
      </c>
      <c r="BW369">
        <f ca="1">IF(Table1[[#This Row],[Area]]="Saskatchewan",Table1[[#This Row],[income]],0)</f>
        <v>0</v>
      </c>
      <c r="BX369" s="8">
        <f ca="1">IF(Table1[[#This Row],[Area]]="Nova scotia",Table1[[#This Row],[income]],0)</f>
        <v>67066</v>
      </c>
      <c r="BZ369" s="7">
        <f ca="1">IF(Table1[field of work]="health",Table1[income],0)</f>
        <v>0</v>
      </c>
      <c r="CA369">
        <f ca="1">IF(Table1[field of work]="agriculture",Table1[income],0)</f>
        <v>0</v>
      </c>
      <c r="CB369">
        <f ca="1">IF(Table1[[#This Row],[field of work]]="teaching",Table1[[#This Row],[income]],0)</f>
        <v>0</v>
      </c>
      <c r="CC369">
        <f ca="1">IF(Table1[[#This Row],[field of work]]="IT",Table1[[#This Row],[income]],0)</f>
        <v>0</v>
      </c>
      <c r="CD369">
        <f ca="1">IF(Table1[[#This Row],[field of work]]="construction",Table1[[#This Row],[income]],0)</f>
        <v>0</v>
      </c>
      <c r="CE369" s="8">
        <f ca="1">IF(Table1[[#This Row],[field of work]]="general work ",Table1[[#This Row],[income]],0)</f>
        <v>67066</v>
      </c>
      <c r="CH369" s="7">
        <f t="shared" ca="1" si="138"/>
        <v>1</v>
      </c>
      <c r="CI369" s="8"/>
      <c r="CK369" s="7">
        <f ca="1">IF(Table1[[#This Row],[Net worth of person ($)]]&gt;$CM$3,Table1[[#This Row],[age]],0)</f>
        <v>37</v>
      </c>
      <c r="CL369" s="8"/>
    </row>
    <row r="370" spans="2:90" x14ac:dyDescent="0.3">
      <c r="B370">
        <f t="shared" ca="1" si="124"/>
        <v>2</v>
      </c>
      <c r="C370" t="str">
        <f t="shared" ca="1" si="125"/>
        <v>women</v>
      </c>
      <c r="D370">
        <f t="shared" ca="1" si="126"/>
        <v>43</v>
      </c>
      <c r="E370">
        <f t="shared" ca="1" si="127"/>
        <v>5</v>
      </c>
      <c r="F370" t="str">
        <f t="shared" ca="1" si="128"/>
        <v xml:space="preserve">general work </v>
      </c>
      <c r="G370">
        <f t="shared" ca="1" si="129"/>
        <v>4</v>
      </c>
      <c r="H370" t="str">
        <f t="shared" ca="1" si="130"/>
        <v>technical</v>
      </c>
      <c r="I370">
        <f t="shared" ca="1" si="131"/>
        <v>0</v>
      </c>
      <c r="J370">
        <f t="shared" ca="1" si="123"/>
        <v>1</v>
      </c>
      <c r="K370">
        <f t="shared" ca="1" si="132"/>
        <v>46535</v>
      </c>
      <c r="L370">
        <f t="shared" ca="1" si="133"/>
        <v>11</v>
      </c>
      <c r="M370" t="str">
        <f t="shared" ca="1" si="134"/>
        <v>Newfounland</v>
      </c>
      <c r="N370">
        <f t="shared" ca="1" si="139"/>
        <v>232675</v>
      </c>
      <c r="O370">
        <f t="shared" ca="1" si="135"/>
        <v>17620.141700978205</v>
      </c>
      <c r="P370">
        <f t="shared" ca="1" si="140"/>
        <v>45499.306306739418</v>
      </c>
      <c r="Q370">
        <f t="shared" ca="1" si="136"/>
        <v>31926</v>
      </c>
      <c r="R370">
        <f t="shared" ca="1" si="141"/>
        <v>88333.596617736999</v>
      </c>
      <c r="S370">
        <f t="shared" ca="1" si="142"/>
        <v>4792.8764380334724</v>
      </c>
      <c r="T370">
        <f t="shared" ca="1" si="143"/>
        <v>282967.18274477287</v>
      </c>
      <c r="U370">
        <f t="shared" ca="1" si="144"/>
        <v>137879.73831871519</v>
      </c>
      <c r="V370">
        <f t="shared" ca="1" si="145"/>
        <v>145087.44442605769</v>
      </c>
      <c r="X370" s="3">
        <f ca="1">IF(Table1[[#This Row],[gender]]="men",1,0)</f>
        <v>0</v>
      </c>
      <c r="Y370" s="3">
        <f ca="1">IF(Table1[[#This Row],[gender]]="women",1,0)</f>
        <v>1</v>
      </c>
      <c r="Z370" s="3"/>
      <c r="AA370" s="3"/>
      <c r="AB370" s="3"/>
      <c r="AC370" s="3"/>
      <c r="AD370" s="3"/>
      <c r="AE370" s="3"/>
      <c r="AF370" s="3"/>
      <c r="AG370" s="3"/>
      <c r="AH370" s="3"/>
      <c r="AJ370" s="17"/>
      <c r="AL370" s="7">
        <f ca="1">IF(Table1[[#This Row],[field of work]]="health",1,0)</f>
        <v>0</v>
      </c>
      <c r="AM370">
        <f ca="1">IF(Table1[[#This Row],[field of work]]="general work ",1,0)</f>
        <v>1</v>
      </c>
      <c r="AN370">
        <f ca="1">IF(Table1[[#This Row],[field of work]]="agriculture",1,0)</f>
        <v>0</v>
      </c>
      <c r="AO370">
        <f ca="1">IF(Table1[[#This Row],[field of work]]="teaching",1,0)</f>
        <v>0</v>
      </c>
      <c r="AP370">
        <f ca="1">IF(Table1[[#This Row],[field of work]]="IT",1,0)</f>
        <v>0</v>
      </c>
      <c r="AQ370" s="8">
        <f ca="1">IF(Table1[[#This Row],[field of work]]="construction",1,0)</f>
        <v>0</v>
      </c>
      <c r="AS370" s="7"/>
      <c r="AX370" s="8"/>
      <c r="AZ370" s="7"/>
      <c r="BA370" s="8"/>
      <c r="BB370" s="105">
        <f ca="1">Table1[[#This Row],[Cars Value ]]/Table1[[#This Row],[cars]]</f>
        <v>45499.306306739418</v>
      </c>
      <c r="BC370" s="8"/>
      <c r="BD370" s="7">
        <f ca="1">IF(Table1[Values of debts]&gt;$BE$6,1,0)</f>
        <v>1</v>
      </c>
      <c r="BE370" s="8"/>
      <c r="BF370" s="17"/>
      <c r="BG370" s="20">
        <f ca="1">Table1[[#This Row],[mortage left]]/Table1[[#This Row],[value of house]]</f>
        <v>7.5728555714959511E-2</v>
      </c>
      <c r="BH370">
        <f t="shared" ca="1" si="137"/>
        <v>1</v>
      </c>
      <c r="BI370" s="8"/>
      <c r="BJ370" s="17"/>
      <c r="BL370" s="7">
        <f ca="1">IF(Table1[Area]="Alberta",Table1[income],0)</f>
        <v>0</v>
      </c>
      <c r="BM370">
        <f ca="1">IF(Table1[Area]="Quebec",Table1[income],0)</f>
        <v>0</v>
      </c>
      <c r="BN370">
        <f ca="1">IF(Table1[[#This Row],[Area]]="BC",Table1[[#This Row],[income]],0)</f>
        <v>0</v>
      </c>
      <c r="BO370">
        <f ca="1">IF(Table1[[#This Row],[Area]]="Northwest Ter",Table1[[#This Row],[income]],0)</f>
        <v>0</v>
      </c>
      <c r="BP370">
        <f ca="1">IF(Table1[[#This Row],[Area]]="Newfounland",Table1[[#This Row],[income]],0)</f>
        <v>46535</v>
      </c>
      <c r="BQ370">
        <f ca="1">IF(Table1[[#This Row],[Area]]="Manitoba",Table1[[#This Row],[income]],0)</f>
        <v>0</v>
      </c>
      <c r="BR370">
        <f ca="1">IF(Table1[[#This Row],[Area]]="New bruncwick",Table1[[#This Row],[income]],0)</f>
        <v>0</v>
      </c>
      <c r="BS370">
        <f ca="1">IF(Table1[[#This Row],[Area]]="Nunavut",Table1[[#This Row],[income]],0)</f>
        <v>0</v>
      </c>
      <c r="BT370">
        <f ca="1">IF(Table1[[#This Row],[Area]]="Ontario",Table1[[#This Row],[income]],0)</f>
        <v>0</v>
      </c>
      <c r="BU370">
        <f ca="1">IF(Table1[[#This Row],[Area]]="yukon",Table1[[#This Row],[income]],0)</f>
        <v>0</v>
      </c>
      <c r="BV370">
        <f ca="1">IF(Table1[[#This Row],[Area]]="Prince edward Island",Table1[[#This Row],[income]],0)</f>
        <v>0</v>
      </c>
      <c r="BW370">
        <f ca="1">IF(Table1[[#This Row],[Area]]="Saskatchewan",Table1[[#This Row],[income]],0)</f>
        <v>0</v>
      </c>
      <c r="BX370" s="8">
        <f ca="1">IF(Table1[[#This Row],[Area]]="Nova scotia",Table1[[#This Row],[income]],0)</f>
        <v>0</v>
      </c>
      <c r="BZ370" s="7">
        <f ca="1">IF(Table1[field of work]="health",Table1[income],0)</f>
        <v>0</v>
      </c>
      <c r="CA370">
        <f ca="1">IF(Table1[field of work]="agriculture",Table1[income],0)</f>
        <v>0</v>
      </c>
      <c r="CB370">
        <f ca="1">IF(Table1[[#This Row],[field of work]]="teaching",Table1[[#This Row],[income]],0)</f>
        <v>0</v>
      </c>
      <c r="CC370">
        <f ca="1">IF(Table1[[#This Row],[field of work]]="IT",Table1[[#This Row],[income]],0)</f>
        <v>0</v>
      </c>
      <c r="CD370">
        <f ca="1">IF(Table1[[#This Row],[field of work]]="construction",Table1[[#This Row],[income]],0)</f>
        <v>0</v>
      </c>
      <c r="CE370" s="8">
        <f ca="1">IF(Table1[[#This Row],[field of work]]="general work ",Table1[[#This Row],[income]],0)</f>
        <v>46535</v>
      </c>
      <c r="CH370" s="7">
        <f t="shared" ca="1" si="138"/>
        <v>1</v>
      </c>
      <c r="CI370" s="8"/>
      <c r="CK370" s="7">
        <f ca="1">IF(Table1[[#This Row],[Net worth of person ($)]]&gt;$CM$3,Table1[[#This Row],[age]],0)</f>
        <v>43</v>
      </c>
      <c r="CL370" s="8"/>
    </row>
    <row r="371" spans="2:90" x14ac:dyDescent="0.3">
      <c r="B371">
        <f t="shared" ca="1" si="124"/>
        <v>1</v>
      </c>
      <c r="C371" t="str">
        <f t="shared" ca="1" si="125"/>
        <v>men</v>
      </c>
      <c r="D371">
        <f t="shared" ca="1" si="126"/>
        <v>42</v>
      </c>
      <c r="E371">
        <f t="shared" ca="1" si="127"/>
        <v>5</v>
      </c>
      <c r="F371" t="str">
        <f t="shared" ca="1" si="128"/>
        <v xml:space="preserve">general work </v>
      </c>
      <c r="G371">
        <f t="shared" ca="1" si="129"/>
        <v>4</v>
      </c>
      <c r="H371" t="str">
        <f t="shared" ca="1" si="130"/>
        <v>technical</v>
      </c>
      <c r="I371">
        <f t="shared" ca="1" si="131"/>
        <v>2</v>
      </c>
      <c r="J371">
        <f t="shared" ca="1" si="123"/>
        <v>1</v>
      </c>
      <c r="K371">
        <f t="shared" ca="1" si="132"/>
        <v>70279</v>
      </c>
      <c r="L371">
        <f t="shared" ca="1" si="133"/>
        <v>11</v>
      </c>
      <c r="M371" t="str">
        <f t="shared" ca="1" si="134"/>
        <v>Newfounland</v>
      </c>
      <c r="N371">
        <f t="shared" ca="1" si="139"/>
        <v>351395</v>
      </c>
      <c r="O371">
        <f t="shared" ca="1" si="135"/>
        <v>86535.192796028714</v>
      </c>
      <c r="P371">
        <f t="shared" ca="1" si="140"/>
        <v>45663.497254259346</v>
      </c>
      <c r="Q371">
        <f t="shared" ca="1" si="136"/>
        <v>32126</v>
      </c>
      <c r="R371">
        <f t="shared" ca="1" si="141"/>
        <v>36817.457066351526</v>
      </c>
      <c r="S371">
        <f t="shared" ca="1" si="142"/>
        <v>10334.766717964423</v>
      </c>
      <c r="T371">
        <f t="shared" ca="1" si="143"/>
        <v>407393.26397222379</v>
      </c>
      <c r="U371">
        <f t="shared" ca="1" si="144"/>
        <v>155478.64986238023</v>
      </c>
      <c r="V371">
        <f t="shared" ca="1" si="145"/>
        <v>251914.61410984356</v>
      </c>
      <c r="X371" s="3">
        <f ca="1">IF(Table1[[#This Row],[gender]]="men",1,0)</f>
        <v>1</v>
      </c>
      <c r="Y371" s="3">
        <f ca="1">IF(Table1[[#This Row],[gender]]="women",1,0)</f>
        <v>0</v>
      </c>
      <c r="Z371" s="3"/>
      <c r="AA371" s="3"/>
      <c r="AB371" s="3"/>
      <c r="AC371" s="3"/>
      <c r="AD371" s="3"/>
      <c r="AE371" s="3"/>
      <c r="AF371" s="3"/>
      <c r="AG371" s="3"/>
      <c r="AH371" s="3"/>
      <c r="AJ371" s="17"/>
      <c r="AL371" s="7">
        <f ca="1">IF(Table1[[#This Row],[field of work]]="health",1,0)</f>
        <v>0</v>
      </c>
      <c r="AM371">
        <f ca="1">IF(Table1[[#This Row],[field of work]]="general work ",1,0)</f>
        <v>1</v>
      </c>
      <c r="AN371">
        <f ca="1">IF(Table1[[#This Row],[field of work]]="agriculture",1,0)</f>
        <v>0</v>
      </c>
      <c r="AO371">
        <f ca="1">IF(Table1[[#This Row],[field of work]]="teaching",1,0)</f>
        <v>0</v>
      </c>
      <c r="AP371">
        <f ca="1">IF(Table1[[#This Row],[field of work]]="IT",1,0)</f>
        <v>0</v>
      </c>
      <c r="AQ371" s="8">
        <f ca="1">IF(Table1[[#This Row],[field of work]]="construction",1,0)</f>
        <v>0</v>
      </c>
      <c r="AS371" s="7"/>
      <c r="AX371" s="8"/>
      <c r="AZ371" s="7"/>
      <c r="BA371" s="8"/>
      <c r="BB371" s="105">
        <f ca="1">Table1[[#This Row],[Cars Value ]]/Table1[[#This Row],[cars]]</f>
        <v>45663.497254259346</v>
      </c>
      <c r="BC371" s="8"/>
      <c r="BD371" s="7">
        <f ca="1">IF(Table1[Values of debts]&gt;$BE$6,1,0)</f>
        <v>1</v>
      </c>
      <c r="BE371" s="8"/>
      <c r="BF371" s="17"/>
      <c r="BG371" s="20">
        <f ca="1">Table1[[#This Row],[mortage left]]/Table1[[#This Row],[value of house]]</f>
        <v>0.24626187850148326</v>
      </c>
      <c r="BH371">
        <f t="shared" ca="1" si="137"/>
        <v>1</v>
      </c>
      <c r="BI371" s="8"/>
      <c r="BJ371" s="17"/>
      <c r="BL371" s="7">
        <f ca="1">IF(Table1[Area]="Alberta",Table1[income],0)</f>
        <v>0</v>
      </c>
      <c r="BM371">
        <f ca="1">IF(Table1[Area]="Quebec",Table1[income],0)</f>
        <v>0</v>
      </c>
      <c r="BN371">
        <f ca="1">IF(Table1[[#This Row],[Area]]="BC",Table1[[#This Row],[income]],0)</f>
        <v>0</v>
      </c>
      <c r="BO371">
        <f ca="1">IF(Table1[[#This Row],[Area]]="Northwest Ter",Table1[[#This Row],[income]],0)</f>
        <v>0</v>
      </c>
      <c r="BP371">
        <f ca="1">IF(Table1[[#This Row],[Area]]="Newfounland",Table1[[#This Row],[income]],0)</f>
        <v>70279</v>
      </c>
      <c r="BQ371">
        <f ca="1">IF(Table1[[#This Row],[Area]]="Manitoba",Table1[[#This Row],[income]],0)</f>
        <v>0</v>
      </c>
      <c r="BR371">
        <f ca="1">IF(Table1[[#This Row],[Area]]="New bruncwick",Table1[[#This Row],[income]],0)</f>
        <v>0</v>
      </c>
      <c r="BS371">
        <f ca="1">IF(Table1[[#This Row],[Area]]="Nunavut",Table1[[#This Row],[income]],0)</f>
        <v>0</v>
      </c>
      <c r="BT371">
        <f ca="1">IF(Table1[[#This Row],[Area]]="Ontario",Table1[[#This Row],[income]],0)</f>
        <v>0</v>
      </c>
      <c r="BU371">
        <f ca="1">IF(Table1[[#This Row],[Area]]="yukon",Table1[[#This Row],[income]],0)</f>
        <v>0</v>
      </c>
      <c r="BV371">
        <f ca="1">IF(Table1[[#This Row],[Area]]="Prince edward Island",Table1[[#This Row],[income]],0)</f>
        <v>0</v>
      </c>
      <c r="BW371">
        <f ca="1">IF(Table1[[#This Row],[Area]]="Saskatchewan",Table1[[#This Row],[income]],0)</f>
        <v>0</v>
      </c>
      <c r="BX371" s="8">
        <f ca="1">IF(Table1[[#This Row],[Area]]="Nova scotia",Table1[[#This Row],[income]],0)</f>
        <v>0</v>
      </c>
      <c r="BZ371" s="7">
        <f ca="1">IF(Table1[field of work]="health",Table1[income],0)</f>
        <v>0</v>
      </c>
      <c r="CA371">
        <f ca="1">IF(Table1[field of work]="agriculture",Table1[income],0)</f>
        <v>0</v>
      </c>
      <c r="CB371">
        <f ca="1">IF(Table1[[#This Row],[field of work]]="teaching",Table1[[#This Row],[income]],0)</f>
        <v>0</v>
      </c>
      <c r="CC371">
        <f ca="1">IF(Table1[[#This Row],[field of work]]="IT",Table1[[#This Row],[income]],0)</f>
        <v>0</v>
      </c>
      <c r="CD371">
        <f ca="1">IF(Table1[[#This Row],[field of work]]="construction",Table1[[#This Row],[income]],0)</f>
        <v>0</v>
      </c>
      <c r="CE371" s="8">
        <f ca="1">IF(Table1[[#This Row],[field of work]]="general work ",Table1[[#This Row],[income]],0)</f>
        <v>70279</v>
      </c>
      <c r="CH371" s="7">
        <f t="shared" ca="1" si="138"/>
        <v>1</v>
      </c>
      <c r="CI371" s="8"/>
      <c r="CK371" s="7">
        <f ca="1">IF(Table1[[#This Row],[Net worth of person ($)]]&gt;$CM$3,Table1[[#This Row],[age]],0)</f>
        <v>42</v>
      </c>
      <c r="CL371" s="8"/>
    </row>
    <row r="372" spans="2:90" x14ac:dyDescent="0.3">
      <c r="B372">
        <f t="shared" ca="1" si="124"/>
        <v>2</v>
      </c>
      <c r="C372" t="str">
        <f t="shared" ca="1" si="125"/>
        <v>women</v>
      </c>
      <c r="D372">
        <f t="shared" ca="1" si="126"/>
        <v>26</v>
      </c>
      <c r="E372">
        <f t="shared" ca="1" si="127"/>
        <v>3</v>
      </c>
      <c r="F372" t="str">
        <f t="shared" ca="1" si="128"/>
        <v>teaching</v>
      </c>
      <c r="G372">
        <f t="shared" ca="1" si="129"/>
        <v>5</v>
      </c>
      <c r="H372" t="str">
        <f t="shared" ca="1" si="130"/>
        <v>Other</v>
      </c>
      <c r="I372">
        <f t="shared" ca="1" si="131"/>
        <v>1</v>
      </c>
      <c r="J372">
        <f t="shared" ca="1" si="123"/>
        <v>2</v>
      </c>
      <c r="K372">
        <f t="shared" ca="1" si="132"/>
        <v>50983</v>
      </c>
      <c r="L372">
        <f t="shared" ca="1" si="133"/>
        <v>9</v>
      </c>
      <c r="M372" t="str">
        <f t="shared" ca="1" si="134"/>
        <v>Ontario</v>
      </c>
      <c r="N372">
        <f t="shared" ca="1" si="139"/>
        <v>203932</v>
      </c>
      <c r="O372">
        <f t="shared" ca="1" si="135"/>
        <v>120735.68766473314</v>
      </c>
      <c r="P372">
        <f t="shared" ca="1" si="140"/>
        <v>92705.643573907713</v>
      </c>
      <c r="Q372">
        <f t="shared" ca="1" si="136"/>
        <v>80692</v>
      </c>
      <c r="R372">
        <f t="shared" ca="1" si="141"/>
        <v>80271.501755567966</v>
      </c>
      <c r="S372">
        <f t="shared" ca="1" si="142"/>
        <v>13903.938589768175</v>
      </c>
      <c r="T372">
        <f t="shared" ca="1" si="143"/>
        <v>310541.58216367592</v>
      </c>
      <c r="U372">
        <f t="shared" ca="1" si="144"/>
        <v>281699.18942030112</v>
      </c>
      <c r="V372">
        <f t="shared" ca="1" si="145"/>
        <v>28842.392743374803</v>
      </c>
      <c r="X372" s="3">
        <f ca="1">IF(Table1[[#This Row],[gender]]="men",1,0)</f>
        <v>0</v>
      </c>
      <c r="Y372" s="3">
        <f ca="1">IF(Table1[[#This Row],[gender]]="women",1,0)</f>
        <v>1</v>
      </c>
      <c r="Z372" s="3"/>
      <c r="AA372" s="3"/>
      <c r="AB372" s="3"/>
      <c r="AC372" s="3"/>
      <c r="AD372" s="3"/>
      <c r="AE372" s="3"/>
      <c r="AF372" s="3"/>
      <c r="AG372" s="3"/>
      <c r="AH372" s="3"/>
      <c r="AJ372" s="17"/>
      <c r="AL372" s="7">
        <f ca="1">IF(Table1[[#This Row],[field of work]]="health",1,0)</f>
        <v>0</v>
      </c>
      <c r="AM372">
        <f ca="1">IF(Table1[[#This Row],[field of work]]="general work ",1,0)</f>
        <v>0</v>
      </c>
      <c r="AN372">
        <f ca="1">IF(Table1[[#This Row],[field of work]]="agriculture",1,0)</f>
        <v>0</v>
      </c>
      <c r="AO372">
        <f ca="1">IF(Table1[[#This Row],[field of work]]="teaching",1,0)</f>
        <v>1</v>
      </c>
      <c r="AP372">
        <f ca="1">IF(Table1[[#This Row],[field of work]]="IT",1,0)</f>
        <v>0</v>
      </c>
      <c r="AQ372" s="8">
        <f ca="1">IF(Table1[[#This Row],[field of work]]="construction",1,0)</f>
        <v>0</v>
      </c>
      <c r="AS372" s="7"/>
      <c r="AX372" s="8"/>
      <c r="AZ372" s="7"/>
      <c r="BA372" s="8"/>
      <c r="BB372" s="105">
        <f ca="1">Table1[[#This Row],[Cars Value ]]/Table1[[#This Row],[cars]]</f>
        <v>46352.821786953857</v>
      </c>
      <c r="BC372" s="8"/>
      <c r="BD372" s="7">
        <f ca="1">IF(Table1[Values of debts]&gt;$BE$6,1,0)</f>
        <v>1</v>
      </c>
      <c r="BE372" s="8"/>
      <c r="BF372" s="17"/>
      <c r="BG372" s="20">
        <f ca="1">Table1[[#This Row],[mortage left]]/Table1[[#This Row],[value of house]]</f>
        <v>0.59203895251717797</v>
      </c>
      <c r="BH372">
        <f t="shared" ca="1" si="137"/>
        <v>0</v>
      </c>
      <c r="BI372" s="8"/>
      <c r="BJ372" s="17"/>
      <c r="BL372" s="7">
        <f ca="1">IF(Table1[Area]="Alberta",Table1[income],0)</f>
        <v>0</v>
      </c>
      <c r="BM372">
        <f ca="1">IF(Table1[Area]="Quebec",Table1[income],0)</f>
        <v>0</v>
      </c>
      <c r="BN372">
        <f ca="1">IF(Table1[[#This Row],[Area]]="BC",Table1[[#This Row],[income]],0)</f>
        <v>0</v>
      </c>
      <c r="BO372">
        <f ca="1">IF(Table1[[#This Row],[Area]]="Northwest Ter",Table1[[#This Row],[income]],0)</f>
        <v>0</v>
      </c>
      <c r="BP372">
        <f ca="1">IF(Table1[[#This Row],[Area]]="Newfounland",Table1[[#This Row],[income]],0)</f>
        <v>0</v>
      </c>
      <c r="BQ372">
        <f ca="1">IF(Table1[[#This Row],[Area]]="Manitoba",Table1[[#This Row],[income]],0)</f>
        <v>0</v>
      </c>
      <c r="BR372">
        <f ca="1">IF(Table1[[#This Row],[Area]]="New bruncwick",Table1[[#This Row],[income]],0)</f>
        <v>0</v>
      </c>
      <c r="BS372">
        <f ca="1">IF(Table1[[#This Row],[Area]]="Nunavut",Table1[[#This Row],[income]],0)</f>
        <v>0</v>
      </c>
      <c r="BT372">
        <f ca="1">IF(Table1[[#This Row],[Area]]="Ontario",Table1[[#This Row],[income]],0)</f>
        <v>50983</v>
      </c>
      <c r="BU372">
        <f ca="1">IF(Table1[[#This Row],[Area]]="yukon",Table1[[#This Row],[income]],0)</f>
        <v>0</v>
      </c>
      <c r="BV372">
        <f ca="1">IF(Table1[[#This Row],[Area]]="Prince edward Island",Table1[[#This Row],[income]],0)</f>
        <v>0</v>
      </c>
      <c r="BW372">
        <f ca="1">IF(Table1[[#This Row],[Area]]="Saskatchewan",Table1[[#This Row],[income]],0)</f>
        <v>0</v>
      </c>
      <c r="BX372" s="8">
        <f ca="1">IF(Table1[[#This Row],[Area]]="Nova scotia",Table1[[#This Row],[income]],0)</f>
        <v>0</v>
      </c>
      <c r="BZ372" s="7">
        <f ca="1">IF(Table1[field of work]="health",Table1[income],0)</f>
        <v>0</v>
      </c>
      <c r="CA372">
        <f ca="1">IF(Table1[field of work]="agriculture",Table1[income],0)</f>
        <v>0</v>
      </c>
      <c r="CB372">
        <f ca="1">IF(Table1[[#This Row],[field of work]]="teaching",Table1[[#This Row],[income]],0)</f>
        <v>50983</v>
      </c>
      <c r="CC372">
        <f ca="1">IF(Table1[[#This Row],[field of work]]="IT",Table1[[#This Row],[income]],0)</f>
        <v>0</v>
      </c>
      <c r="CD372">
        <f ca="1">IF(Table1[[#This Row],[field of work]]="construction",Table1[[#This Row],[income]],0)</f>
        <v>0</v>
      </c>
      <c r="CE372" s="8">
        <f ca="1">IF(Table1[[#This Row],[field of work]]="general work ",Table1[[#This Row],[income]],0)</f>
        <v>0</v>
      </c>
      <c r="CH372" s="7">
        <f t="shared" ca="1" si="138"/>
        <v>1</v>
      </c>
      <c r="CI372" s="8"/>
      <c r="CK372" s="7">
        <f ca="1">IF(Table1[[#This Row],[Net worth of person ($)]]&gt;$CM$3,Table1[[#This Row],[age]],0)</f>
        <v>26</v>
      </c>
      <c r="CL372" s="8"/>
    </row>
    <row r="373" spans="2:90" x14ac:dyDescent="0.3">
      <c r="B373">
        <f t="shared" ca="1" si="124"/>
        <v>1</v>
      </c>
      <c r="C373" t="str">
        <f t="shared" ca="1" si="125"/>
        <v>men</v>
      </c>
      <c r="D373">
        <f t="shared" ca="1" si="126"/>
        <v>29</v>
      </c>
      <c r="E373">
        <f t="shared" ca="1" si="127"/>
        <v>4</v>
      </c>
      <c r="F373" t="str">
        <f t="shared" ca="1" si="128"/>
        <v>IT</v>
      </c>
      <c r="G373">
        <f t="shared" ca="1" si="129"/>
        <v>3</v>
      </c>
      <c r="H373" t="str">
        <f t="shared" ca="1" si="130"/>
        <v>University</v>
      </c>
      <c r="I373">
        <f t="shared" ca="1" si="131"/>
        <v>4</v>
      </c>
      <c r="J373">
        <f t="shared" ca="1" si="123"/>
        <v>1</v>
      </c>
      <c r="K373">
        <f t="shared" ca="1" si="132"/>
        <v>56067</v>
      </c>
      <c r="L373">
        <f t="shared" ca="1" si="133"/>
        <v>3</v>
      </c>
      <c r="M373" t="str">
        <f t="shared" ca="1" si="134"/>
        <v>Northwest Ter</v>
      </c>
      <c r="N373">
        <f t="shared" ca="1" si="139"/>
        <v>336402</v>
      </c>
      <c r="O373">
        <f t="shared" ca="1" si="135"/>
        <v>29227.962361864531</v>
      </c>
      <c r="P373">
        <f t="shared" ca="1" si="140"/>
        <v>52987.275890657344</v>
      </c>
      <c r="Q373">
        <f t="shared" ca="1" si="136"/>
        <v>27465</v>
      </c>
      <c r="R373">
        <f t="shared" ca="1" si="141"/>
        <v>83838.226729382834</v>
      </c>
      <c r="S373">
        <f t="shared" ca="1" si="142"/>
        <v>75697.386605129868</v>
      </c>
      <c r="T373">
        <f t="shared" ca="1" si="143"/>
        <v>465086.6624957872</v>
      </c>
      <c r="U373">
        <f t="shared" ca="1" si="144"/>
        <v>140531.18909124736</v>
      </c>
      <c r="V373">
        <f t="shared" ca="1" si="145"/>
        <v>324555.47340453987</v>
      </c>
      <c r="X373" s="3">
        <f ca="1">IF(Table1[[#This Row],[gender]]="men",1,0)</f>
        <v>1</v>
      </c>
      <c r="Y373" s="3">
        <f ca="1">IF(Table1[[#This Row],[gender]]="women",1,0)</f>
        <v>0</v>
      </c>
      <c r="Z373" s="3"/>
      <c r="AA373" s="3"/>
      <c r="AB373" s="3"/>
      <c r="AC373" s="3"/>
      <c r="AD373" s="3"/>
      <c r="AE373" s="3"/>
      <c r="AF373" s="3"/>
      <c r="AG373" s="3"/>
      <c r="AH373" s="3"/>
      <c r="AJ373" s="17"/>
      <c r="AL373" s="7">
        <f ca="1">IF(Table1[[#This Row],[field of work]]="health",1,0)</f>
        <v>0</v>
      </c>
      <c r="AM373">
        <f ca="1">IF(Table1[[#This Row],[field of work]]="general work ",1,0)</f>
        <v>0</v>
      </c>
      <c r="AN373">
        <f ca="1">IF(Table1[[#This Row],[field of work]]="agriculture",1,0)</f>
        <v>0</v>
      </c>
      <c r="AO373">
        <f ca="1">IF(Table1[[#This Row],[field of work]]="teaching",1,0)</f>
        <v>0</v>
      </c>
      <c r="AP373">
        <f ca="1">IF(Table1[[#This Row],[field of work]]="IT",1,0)</f>
        <v>1</v>
      </c>
      <c r="AQ373" s="8">
        <f ca="1">IF(Table1[[#This Row],[field of work]]="construction",1,0)</f>
        <v>0</v>
      </c>
      <c r="AS373" s="7"/>
      <c r="AX373" s="8"/>
      <c r="AZ373" s="7"/>
      <c r="BA373" s="8"/>
      <c r="BB373" s="105">
        <f ca="1">Table1[[#This Row],[Cars Value ]]/Table1[[#This Row],[cars]]</f>
        <v>52987.275890657344</v>
      </c>
      <c r="BC373" s="8"/>
      <c r="BD373" s="7">
        <f ca="1">IF(Table1[Values of debts]&gt;$BE$6,1,0)</f>
        <v>1</v>
      </c>
      <c r="BE373" s="8"/>
      <c r="BF373" s="17"/>
      <c r="BG373" s="20">
        <f ca="1">Table1[[#This Row],[mortage left]]/Table1[[#This Row],[value of house]]</f>
        <v>8.6884032680734746E-2</v>
      </c>
      <c r="BH373">
        <f t="shared" ca="1" si="137"/>
        <v>1</v>
      </c>
      <c r="BI373" s="8"/>
      <c r="BJ373" s="17"/>
      <c r="BL373" s="7">
        <f ca="1">IF(Table1[Area]="Alberta",Table1[income],0)</f>
        <v>0</v>
      </c>
      <c r="BM373">
        <f ca="1">IF(Table1[Area]="Quebec",Table1[income],0)</f>
        <v>0</v>
      </c>
      <c r="BN373">
        <f ca="1">IF(Table1[[#This Row],[Area]]="BC",Table1[[#This Row],[income]],0)</f>
        <v>0</v>
      </c>
      <c r="BO373">
        <f ca="1">IF(Table1[[#This Row],[Area]]="Northwest Ter",Table1[[#This Row],[income]],0)</f>
        <v>56067</v>
      </c>
      <c r="BP373">
        <f ca="1">IF(Table1[[#This Row],[Area]]="Newfounland",Table1[[#This Row],[income]],0)</f>
        <v>0</v>
      </c>
      <c r="BQ373">
        <f ca="1">IF(Table1[[#This Row],[Area]]="Manitoba",Table1[[#This Row],[income]],0)</f>
        <v>0</v>
      </c>
      <c r="BR373">
        <f ca="1">IF(Table1[[#This Row],[Area]]="New bruncwick",Table1[[#This Row],[income]],0)</f>
        <v>0</v>
      </c>
      <c r="BS373">
        <f ca="1">IF(Table1[[#This Row],[Area]]="Nunavut",Table1[[#This Row],[income]],0)</f>
        <v>0</v>
      </c>
      <c r="BT373">
        <f ca="1">IF(Table1[[#This Row],[Area]]="Ontario",Table1[[#This Row],[income]],0)</f>
        <v>0</v>
      </c>
      <c r="BU373">
        <f ca="1">IF(Table1[[#This Row],[Area]]="yukon",Table1[[#This Row],[income]],0)</f>
        <v>0</v>
      </c>
      <c r="BV373">
        <f ca="1">IF(Table1[[#This Row],[Area]]="Prince edward Island",Table1[[#This Row],[income]],0)</f>
        <v>0</v>
      </c>
      <c r="BW373">
        <f ca="1">IF(Table1[[#This Row],[Area]]="Saskatchewan",Table1[[#This Row],[income]],0)</f>
        <v>0</v>
      </c>
      <c r="BX373" s="8">
        <f ca="1">IF(Table1[[#This Row],[Area]]="Nova scotia",Table1[[#This Row],[income]],0)</f>
        <v>0</v>
      </c>
      <c r="BZ373" s="7">
        <f ca="1">IF(Table1[field of work]="health",Table1[income],0)</f>
        <v>0</v>
      </c>
      <c r="CA373">
        <f ca="1">IF(Table1[field of work]="agriculture",Table1[income],0)</f>
        <v>0</v>
      </c>
      <c r="CB373">
        <f ca="1">IF(Table1[[#This Row],[field of work]]="teaching",Table1[[#This Row],[income]],0)</f>
        <v>0</v>
      </c>
      <c r="CC373">
        <f ca="1">IF(Table1[[#This Row],[field of work]]="IT",Table1[[#This Row],[income]],0)</f>
        <v>56067</v>
      </c>
      <c r="CD373">
        <f ca="1">IF(Table1[[#This Row],[field of work]]="construction",Table1[[#This Row],[income]],0)</f>
        <v>0</v>
      </c>
      <c r="CE373" s="8">
        <f ca="1">IF(Table1[[#This Row],[field of work]]="general work ",Table1[[#This Row],[income]],0)</f>
        <v>0</v>
      </c>
      <c r="CH373" s="7">
        <f t="shared" ca="1" si="138"/>
        <v>1</v>
      </c>
      <c r="CI373" s="8"/>
      <c r="CK373" s="7">
        <f ca="1">IF(Table1[[#This Row],[Net worth of person ($)]]&gt;$CM$3,Table1[[#This Row],[age]],0)</f>
        <v>29</v>
      </c>
      <c r="CL373" s="8"/>
    </row>
    <row r="374" spans="2:90" x14ac:dyDescent="0.3">
      <c r="B374">
        <f t="shared" ca="1" si="124"/>
        <v>2</v>
      </c>
      <c r="C374" t="str">
        <f t="shared" ca="1" si="125"/>
        <v>women</v>
      </c>
      <c r="D374">
        <f t="shared" ca="1" si="126"/>
        <v>32</v>
      </c>
      <c r="E374">
        <f t="shared" ca="1" si="127"/>
        <v>5</v>
      </c>
      <c r="F374" t="str">
        <f t="shared" ca="1" si="128"/>
        <v xml:space="preserve">general work </v>
      </c>
      <c r="G374">
        <f t="shared" ca="1" si="129"/>
        <v>6</v>
      </c>
      <c r="H374" t="str">
        <f t="shared" ca="1" si="130"/>
        <v>Other</v>
      </c>
      <c r="I374">
        <f t="shared" ca="1" si="131"/>
        <v>0</v>
      </c>
      <c r="J374">
        <f t="shared" ca="1" si="123"/>
        <v>1</v>
      </c>
      <c r="K374">
        <f t="shared" ca="1" si="132"/>
        <v>75027</v>
      </c>
      <c r="L374">
        <f t="shared" ca="1" si="133"/>
        <v>13</v>
      </c>
      <c r="M374" t="str">
        <f t="shared" ca="1" si="134"/>
        <v>Nova scotia</v>
      </c>
      <c r="N374">
        <f t="shared" ca="1" si="139"/>
        <v>450162</v>
      </c>
      <c r="O374">
        <f t="shared" ca="1" si="135"/>
        <v>216211.42652016852</v>
      </c>
      <c r="P374">
        <f t="shared" ca="1" si="140"/>
        <v>402.58557280981438</v>
      </c>
      <c r="Q374">
        <f t="shared" ca="1" si="136"/>
        <v>250</v>
      </c>
      <c r="R374">
        <f t="shared" ca="1" si="141"/>
        <v>144493.00390641287</v>
      </c>
      <c r="S374">
        <f t="shared" ca="1" si="142"/>
        <v>98002.603017970425</v>
      </c>
      <c r="T374">
        <f t="shared" ca="1" si="143"/>
        <v>548567.18859078025</v>
      </c>
      <c r="U374">
        <f t="shared" ca="1" si="144"/>
        <v>360954.43042658141</v>
      </c>
      <c r="V374">
        <f t="shared" ca="1" si="145"/>
        <v>187612.75816419884</v>
      </c>
      <c r="X374" s="3">
        <f ca="1">IF(Table1[[#This Row],[gender]]="men",1,0)</f>
        <v>0</v>
      </c>
      <c r="Y374" s="3">
        <f ca="1">IF(Table1[[#This Row],[gender]]="women",1,0)</f>
        <v>1</v>
      </c>
      <c r="Z374" s="3"/>
      <c r="AA374" s="3"/>
      <c r="AB374" s="3"/>
      <c r="AC374" s="3"/>
      <c r="AD374" s="3"/>
      <c r="AE374" s="3"/>
      <c r="AF374" s="3"/>
      <c r="AG374" s="3"/>
      <c r="AH374" s="3"/>
      <c r="AJ374" s="17"/>
      <c r="AL374" s="7">
        <f ca="1">IF(Table1[[#This Row],[field of work]]="health",1,0)</f>
        <v>0</v>
      </c>
      <c r="AM374">
        <f ca="1">IF(Table1[[#This Row],[field of work]]="general work ",1,0)</f>
        <v>1</v>
      </c>
      <c r="AN374">
        <f ca="1">IF(Table1[[#This Row],[field of work]]="agriculture",1,0)</f>
        <v>0</v>
      </c>
      <c r="AO374">
        <f ca="1">IF(Table1[[#This Row],[field of work]]="teaching",1,0)</f>
        <v>0</v>
      </c>
      <c r="AP374">
        <f ca="1">IF(Table1[[#This Row],[field of work]]="IT",1,0)</f>
        <v>0</v>
      </c>
      <c r="AQ374" s="8">
        <f ca="1">IF(Table1[[#This Row],[field of work]]="construction",1,0)</f>
        <v>0</v>
      </c>
      <c r="AS374" s="7"/>
      <c r="AX374" s="8"/>
      <c r="AZ374" s="7"/>
      <c r="BA374" s="8"/>
      <c r="BB374" s="105">
        <f ca="1">Table1[[#This Row],[Cars Value ]]/Table1[[#This Row],[cars]]</f>
        <v>402.58557280981438</v>
      </c>
      <c r="BC374" s="8"/>
      <c r="BD374" s="7">
        <f ca="1">IF(Table1[Values of debts]&gt;$BE$6,1,0)</f>
        <v>1</v>
      </c>
      <c r="BE374" s="8"/>
      <c r="BF374" s="17"/>
      <c r="BG374" s="20">
        <f ca="1">Table1[[#This Row],[mortage left]]/Table1[[#This Row],[value of house]]</f>
        <v>0.48029692981675159</v>
      </c>
      <c r="BH374">
        <f t="shared" ca="1" si="137"/>
        <v>1</v>
      </c>
      <c r="BI374" s="8"/>
      <c r="BJ374" s="17"/>
      <c r="BL374" s="7">
        <f ca="1">IF(Table1[Area]="Alberta",Table1[income],0)</f>
        <v>0</v>
      </c>
      <c r="BM374">
        <f ca="1">IF(Table1[Area]="Quebec",Table1[income],0)</f>
        <v>0</v>
      </c>
      <c r="BN374">
        <f ca="1">IF(Table1[[#This Row],[Area]]="BC",Table1[[#This Row],[income]],0)</f>
        <v>0</v>
      </c>
      <c r="BO374">
        <f ca="1">IF(Table1[[#This Row],[Area]]="Northwest Ter",Table1[[#This Row],[income]],0)</f>
        <v>0</v>
      </c>
      <c r="BP374">
        <f ca="1">IF(Table1[[#This Row],[Area]]="Newfounland",Table1[[#This Row],[income]],0)</f>
        <v>0</v>
      </c>
      <c r="BQ374">
        <f ca="1">IF(Table1[[#This Row],[Area]]="Manitoba",Table1[[#This Row],[income]],0)</f>
        <v>0</v>
      </c>
      <c r="BR374">
        <f ca="1">IF(Table1[[#This Row],[Area]]="New bruncwick",Table1[[#This Row],[income]],0)</f>
        <v>0</v>
      </c>
      <c r="BS374">
        <f ca="1">IF(Table1[[#This Row],[Area]]="Nunavut",Table1[[#This Row],[income]],0)</f>
        <v>0</v>
      </c>
      <c r="BT374">
        <f ca="1">IF(Table1[[#This Row],[Area]]="Ontario",Table1[[#This Row],[income]],0)</f>
        <v>0</v>
      </c>
      <c r="BU374">
        <f ca="1">IF(Table1[[#This Row],[Area]]="yukon",Table1[[#This Row],[income]],0)</f>
        <v>0</v>
      </c>
      <c r="BV374">
        <f ca="1">IF(Table1[[#This Row],[Area]]="Prince edward Island",Table1[[#This Row],[income]],0)</f>
        <v>0</v>
      </c>
      <c r="BW374">
        <f ca="1">IF(Table1[[#This Row],[Area]]="Saskatchewan",Table1[[#This Row],[income]],0)</f>
        <v>0</v>
      </c>
      <c r="BX374" s="8">
        <f ca="1">IF(Table1[[#This Row],[Area]]="Nova scotia",Table1[[#This Row],[income]],0)</f>
        <v>75027</v>
      </c>
      <c r="BZ374" s="7">
        <f ca="1">IF(Table1[field of work]="health",Table1[income],0)</f>
        <v>0</v>
      </c>
      <c r="CA374">
        <f ca="1">IF(Table1[field of work]="agriculture",Table1[income],0)</f>
        <v>0</v>
      </c>
      <c r="CB374">
        <f ca="1">IF(Table1[[#This Row],[field of work]]="teaching",Table1[[#This Row],[income]],0)</f>
        <v>0</v>
      </c>
      <c r="CC374">
        <f ca="1">IF(Table1[[#This Row],[field of work]]="IT",Table1[[#This Row],[income]],0)</f>
        <v>0</v>
      </c>
      <c r="CD374">
        <f ca="1">IF(Table1[[#This Row],[field of work]]="construction",Table1[[#This Row],[income]],0)</f>
        <v>0</v>
      </c>
      <c r="CE374" s="8">
        <f ca="1">IF(Table1[[#This Row],[field of work]]="general work ",Table1[[#This Row],[income]],0)</f>
        <v>75027</v>
      </c>
      <c r="CH374" s="7">
        <f t="shared" ca="1" si="138"/>
        <v>1</v>
      </c>
      <c r="CI374" s="8"/>
      <c r="CK374" s="7">
        <f ca="1">IF(Table1[[#This Row],[Net worth of person ($)]]&gt;$CM$3,Table1[[#This Row],[age]],0)</f>
        <v>32</v>
      </c>
      <c r="CL374" s="8"/>
    </row>
    <row r="375" spans="2:90" x14ac:dyDescent="0.3">
      <c r="B375">
        <f t="shared" ca="1" si="124"/>
        <v>1</v>
      </c>
      <c r="C375" t="str">
        <f t="shared" ca="1" si="125"/>
        <v>men</v>
      </c>
      <c r="D375">
        <f t="shared" ca="1" si="126"/>
        <v>27</v>
      </c>
      <c r="E375">
        <f t="shared" ca="1" si="127"/>
        <v>3</v>
      </c>
      <c r="F375" t="str">
        <f t="shared" ca="1" si="128"/>
        <v>teaching</v>
      </c>
      <c r="G375">
        <f t="shared" ca="1" si="129"/>
        <v>3</v>
      </c>
      <c r="H375" t="str">
        <f t="shared" ca="1" si="130"/>
        <v>University</v>
      </c>
      <c r="I375">
        <f t="shared" ca="1" si="131"/>
        <v>3</v>
      </c>
      <c r="J375">
        <f t="shared" ca="1" si="123"/>
        <v>2</v>
      </c>
      <c r="K375">
        <f t="shared" ca="1" si="132"/>
        <v>48954</v>
      </c>
      <c r="L375">
        <f t="shared" ca="1" si="133"/>
        <v>1</v>
      </c>
      <c r="M375" t="str">
        <f t="shared" ca="1" si="134"/>
        <v>yukon</v>
      </c>
      <c r="N375">
        <f t="shared" ca="1" si="139"/>
        <v>146862</v>
      </c>
      <c r="O375">
        <f t="shared" ca="1" si="135"/>
        <v>66181.411821155401</v>
      </c>
      <c r="P375">
        <f t="shared" ca="1" si="140"/>
        <v>67613.230416635677</v>
      </c>
      <c r="Q375">
        <f t="shared" ca="1" si="136"/>
        <v>28925</v>
      </c>
      <c r="R375">
        <f t="shared" ca="1" si="141"/>
        <v>60495.675875841633</v>
      </c>
      <c r="S375">
        <f t="shared" ca="1" si="142"/>
        <v>47201.100076121831</v>
      </c>
      <c r="T375">
        <f t="shared" ca="1" si="143"/>
        <v>261676.33049275752</v>
      </c>
      <c r="U375">
        <f t="shared" ca="1" si="144"/>
        <v>155602.08769699704</v>
      </c>
      <c r="V375">
        <f t="shared" ca="1" si="145"/>
        <v>106074.24279576048</v>
      </c>
      <c r="X375" s="3">
        <f ca="1">IF(Table1[[#This Row],[gender]]="men",1,0)</f>
        <v>1</v>
      </c>
      <c r="Y375" s="3">
        <f ca="1">IF(Table1[[#This Row],[gender]]="women",1,0)</f>
        <v>0</v>
      </c>
      <c r="Z375" s="3"/>
      <c r="AA375" s="3"/>
      <c r="AB375" s="3"/>
      <c r="AC375" s="3"/>
      <c r="AD375" s="3"/>
      <c r="AE375" s="3"/>
      <c r="AF375" s="3"/>
      <c r="AG375" s="3"/>
      <c r="AH375" s="3"/>
      <c r="AJ375" s="17"/>
      <c r="AL375" s="7">
        <f ca="1">IF(Table1[[#This Row],[field of work]]="health",1,0)</f>
        <v>0</v>
      </c>
      <c r="AM375">
        <f ca="1">IF(Table1[[#This Row],[field of work]]="general work ",1,0)</f>
        <v>0</v>
      </c>
      <c r="AN375">
        <f ca="1">IF(Table1[[#This Row],[field of work]]="agriculture",1,0)</f>
        <v>0</v>
      </c>
      <c r="AO375">
        <f ca="1">IF(Table1[[#This Row],[field of work]]="teaching",1,0)</f>
        <v>1</v>
      </c>
      <c r="AP375">
        <f ca="1">IF(Table1[[#This Row],[field of work]]="IT",1,0)</f>
        <v>0</v>
      </c>
      <c r="AQ375" s="8">
        <f ca="1">IF(Table1[[#This Row],[field of work]]="construction",1,0)</f>
        <v>0</v>
      </c>
      <c r="AS375" s="7"/>
      <c r="AX375" s="8"/>
      <c r="AZ375" s="7"/>
      <c r="BA375" s="8"/>
      <c r="BB375" s="105">
        <f ca="1">Table1[[#This Row],[Cars Value ]]/Table1[[#This Row],[cars]]</f>
        <v>33806.615208317839</v>
      </c>
      <c r="BC375" s="8"/>
      <c r="BD375" s="7">
        <f ca="1">IF(Table1[Values of debts]&gt;$BE$6,1,0)</f>
        <v>1</v>
      </c>
      <c r="BE375" s="8"/>
      <c r="BF375" s="17"/>
      <c r="BG375" s="20">
        <f ca="1">Table1[[#This Row],[mortage left]]/Table1[[#This Row],[value of house]]</f>
        <v>0.45063673258675085</v>
      </c>
      <c r="BH375">
        <f t="shared" ca="1" si="137"/>
        <v>1</v>
      </c>
      <c r="BI375" s="8"/>
      <c r="BJ375" s="17"/>
      <c r="BL375" s="7">
        <f ca="1">IF(Table1[Area]="Alberta",Table1[income],0)</f>
        <v>0</v>
      </c>
      <c r="BM375">
        <f ca="1">IF(Table1[Area]="Quebec",Table1[income],0)</f>
        <v>0</v>
      </c>
      <c r="BN375">
        <f ca="1">IF(Table1[[#This Row],[Area]]="BC",Table1[[#This Row],[income]],0)</f>
        <v>0</v>
      </c>
      <c r="BO375">
        <f ca="1">IF(Table1[[#This Row],[Area]]="Northwest Ter",Table1[[#This Row],[income]],0)</f>
        <v>0</v>
      </c>
      <c r="BP375">
        <f ca="1">IF(Table1[[#This Row],[Area]]="Newfounland",Table1[[#This Row],[income]],0)</f>
        <v>0</v>
      </c>
      <c r="BQ375">
        <f ca="1">IF(Table1[[#This Row],[Area]]="Manitoba",Table1[[#This Row],[income]],0)</f>
        <v>0</v>
      </c>
      <c r="BR375">
        <f ca="1">IF(Table1[[#This Row],[Area]]="New bruncwick",Table1[[#This Row],[income]],0)</f>
        <v>0</v>
      </c>
      <c r="BS375">
        <f ca="1">IF(Table1[[#This Row],[Area]]="Nunavut",Table1[[#This Row],[income]],0)</f>
        <v>0</v>
      </c>
      <c r="BT375">
        <f ca="1">IF(Table1[[#This Row],[Area]]="Ontario",Table1[[#This Row],[income]],0)</f>
        <v>0</v>
      </c>
      <c r="BU375">
        <f ca="1">IF(Table1[[#This Row],[Area]]="yukon",Table1[[#This Row],[income]],0)</f>
        <v>48954</v>
      </c>
      <c r="BV375">
        <f ca="1">IF(Table1[[#This Row],[Area]]="Prince edward Island",Table1[[#This Row],[income]],0)</f>
        <v>0</v>
      </c>
      <c r="BW375">
        <f ca="1">IF(Table1[[#This Row],[Area]]="Saskatchewan",Table1[[#This Row],[income]],0)</f>
        <v>0</v>
      </c>
      <c r="BX375" s="8">
        <f ca="1">IF(Table1[[#This Row],[Area]]="Nova scotia",Table1[[#This Row],[income]],0)</f>
        <v>0</v>
      </c>
      <c r="BZ375" s="7">
        <f ca="1">IF(Table1[field of work]="health",Table1[income],0)</f>
        <v>0</v>
      </c>
      <c r="CA375">
        <f ca="1">IF(Table1[field of work]="agriculture",Table1[income],0)</f>
        <v>0</v>
      </c>
      <c r="CB375">
        <f ca="1">IF(Table1[[#This Row],[field of work]]="teaching",Table1[[#This Row],[income]],0)</f>
        <v>48954</v>
      </c>
      <c r="CC375">
        <f ca="1">IF(Table1[[#This Row],[field of work]]="IT",Table1[[#This Row],[income]],0)</f>
        <v>0</v>
      </c>
      <c r="CD375">
        <f ca="1">IF(Table1[[#This Row],[field of work]]="construction",Table1[[#This Row],[income]],0)</f>
        <v>0</v>
      </c>
      <c r="CE375" s="8">
        <f ca="1">IF(Table1[[#This Row],[field of work]]="general work ",Table1[[#This Row],[income]],0)</f>
        <v>0</v>
      </c>
      <c r="CH375" s="7">
        <f t="shared" ca="1" si="138"/>
        <v>1</v>
      </c>
      <c r="CI375" s="8"/>
      <c r="CK375" s="7">
        <f ca="1">IF(Table1[[#This Row],[Net worth of person ($)]]&gt;$CM$3,Table1[[#This Row],[age]],0)</f>
        <v>27</v>
      </c>
      <c r="CL375" s="8"/>
    </row>
    <row r="376" spans="2:90" x14ac:dyDescent="0.3">
      <c r="B376">
        <f t="shared" ca="1" si="124"/>
        <v>1</v>
      </c>
      <c r="C376" t="str">
        <f t="shared" ca="1" si="125"/>
        <v>men</v>
      </c>
      <c r="D376">
        <f t="shared" ca="1" si="126"/>
        <v>33</v>
      </c>
      <c r="E376">
        <f t="shared" ca="1" si="127"/>
        <v>3</v>
      </c>
      <c r="F376" t="str">
        <f t="shared" ca="1" si="128"/>
        <v>teaching</v>
      </c>
      <c r="G376">
        <f t="shared" ca="1" si="129"/>
        <v>5</v>
      </c>
      <c r="H376" t="str">
        <f t="shared" ca="1" si="130"/>
        <v>Other</v>
      </c>
      <c r="I376">
        <f t="shared" ca="1" si="131"/>
        <v>4</v>
      </c>
      <c r="J376">
        <f t="shared" ca="1" si="123"/>
        <v>1</v>
      </c>
      <c r="K376">
        <f t="shared" ca="1" si="132"/>
        <v>27604</v>
      </c>
      <c r="L376">
        <f t="shared" ca="1" si="133"/>
        <v>13</v>
      </c>
      <c r="M376" t="str">
        <f t="shared" ca="1" si="134"/>
        <v>Nova scotia</v>
      </c>
      <c r="N376">
        <f t="shared" ca="1" si="139"/>
        <v>165624</v>
      </c>
      <c r="O376">
        <f t="shared" ca="1" si="135"/>
        <v>89414.137023486546</v>
      </c>
      <c r="P376">
        <f t="shared" ca="1" si="140"/>
        <v>4842.2669204345111</v>
      </c>
      <c r="Q376">
        <f t="shared" ca="1" si="136"/>
        <v>2123</v>
      </c>
      <c r="R376">
        <f t="shared" ca="1" si="141"/>
        <v>35786.337280455948</v>
      </c>
      <c r="S376">
        <f t="shared" ca="1" si="142"/>
        <v>17729.542986971916</v>
      </c>
      <c r="T376">
        <f t="shared" ca="1" si="143"/>
        <v>188195.80990740642</v>
      </c>
      <c r="U376">
        <f t="shared" ca="1" si="144"/>
        <v>127323.47430394249</v>
      </c>
      <c r="V376">
        <f t="shared" ca="1" si="145"/>
        <v>60872.335603463929</v>
      </c>
      <c r="X376" s="3">
        <f ca="1">IF(Table1[[#This Row],[gender]]="men",1,0)</f>
        <v>1</v>
      </c>
      <c r="Y376" s="3">
        <f ca="1">IF(Table1[[#This Row],[gender]]="women",1,0)</f>
        <v>0</v>
      </c>
      <c r="Z376" s="3"/>
      <c r="AA376" s="3"/>
      <c r="AB376" s="3"/>
      <c r="AC376" s="3"/>
      <c r="AD376" s="3"/>
      <c r="AE376" s="3"/>
      <c r="AF376" s="3"/>
      <c r="AG376" s="3"/>
      <c r="AH376" s="3"/>
      <c r="AJ376" s="17"/>
      <c r="AL376" s="7">
        <f ca="1">IF(Table1[[#This Row],[field of work]]="health",1,0)</f>
        <v>0</v>
      </c>
      <c r="AM376">
        <f ca="1">IF(Table1[[#This Row],[field of work]]="general work ",1,0)</f>
        <v>0</v>
      </c>
      <c r="AN376">
        <f ca="1">IF(Table1[[#This Row],[field of work]]="agriculture",1,0)</f>
        <v>0</v>
      </c>
      <c r="AO376">
        <f ca="1">IF(Table1[[#This Row],[field of work]]="teaching",1,0)</f>
        <v>1</v>
      </c>
      <c r="AP376">
        <f ca="1">IF(Table1[[#This Row],[field of work]]="IT",1,0)</f>
        <v>0</v>
      </c>
      <c r="AQ376" s="8">
        <f ca="1">IF(Table1[[#This Row],[field of work]]="construction",1,0)</f>
        <v>0</v>
      </c>
      <c r="AS376" s="7"/>
      <c r="AX376" s="8"/>
      <c r="AZ376" s="7"/>
      <c r="BA376" s="8"/>
      <c r="BB376" s="105">
        <f ca="1">Table1[[#This Row],[Cars Value ]]/Table1[[#This Row],[cars]]</f>
        <v>4842.2669204345111</v>
      </c>
      <c r="BC376" s="8"/>
      <c r="BD376" s="7">
        <f ca="1">IF(Table1[Values of debts]&gt;$BE$6,1,0)</f>
        <v>1</v>
      </c>
      <c r="BE376" s="8"/>
      <c r="BF376" s="17"/>
      <c r="BG376" s="20">
        <f ca="1">Table1[[#This Row],[mortage left]]/Table1[[#This Row],[value of house]]</f>
        <v>0.5398622000645229</v>
      </c>
      <c r="BH376">
        <f t="shared" ca="1" si="137"/>
        <v>0</v>
      </c>
      <c r="BI376" s="8"/>
      <c r="BJ376" s="17"/>
      <c r="BL376" s="7">
        <f ca="1">IF(Table1[Area]="Alberta",Table1[income],0)</f>
        <v>0</v>
      </c>
      <c r="BM376">
        <f ca="1">IF(Table1[Area]="Quebec",Table1[income],0)</f>
        <v>0</v>
      </c>
      <c r="BN376">
        <f ca="1">IF(Table1[[#This Row],[Area]]="BC",Table1[[#This Row],[income]],0)</f>
        <v>0</v>
      </c>
      <c r="BO376">
        <f ca="1">IF(Table1[[#This Row],[Area]]="Northwest Ter",Table1[[#This Row],[income]],0)</f>
        <v>0</v>
      </c>
      <c r="BP376">
        <f ca="1">IF(Table1[[#This Row],[Area]]="Newfounland",Table1[[#This Row],[income]],0)</f>
        <v>0</v>
      </c>
      <c r="BQ376">
        <f ca="1">IF(Table1[[#This Row],[Area]]="Manitoba",Table1[[#This Row],[income]],0)</f>
        <v>0</v>
      </c>
      <c r="BR376">
        <f ca="1">IF(Table1[[#This Row],[Area]]="New bruncwick",Table1[[#This Row],[income]],0)</f>
        <v>0</v>
      </c>
      <c r="BS376">
        <f ca="1">IF(Table1[[#This Row],[Area]]="Nunavut",Table1[[#This Row],[income]],0)</f>
        <v>0</v>
      </c>
      <c r="BT376">
        <f ca="1">IF(Table1[[#This Row],[Area]]="Ontario",Table1[[#This Row],[income]],0)</f>
        <v>0</v>
      </c>
      <c r="BU376">
        <f ca="1">IF(Table1[[#This Row],[Area]]="yukon",Table1[[#This Row],[income]],0)</f>
        <v>0</v>
      </c>
      <c r="BV376">
        <f ca="1">IF(Table1[[#This Row],[Area]]="Prince edward Island",Table1[[#This Row],[income]],0)</f>
        <v>0</v>
      </c>
      <c r="BW376">
        <f ca="1">IF(Table1[[#This Row],[Area]]="Saskatchewan",Table1[[#This Row],[income]],0)</f>
        <v>0</v>
      </c>
      <c r="BX376" s="8">
        <f ca="1">IF(Table1[[#This Row],[Area]]="Nova scotia",Table1[[#This Row],[income]],0)</f>
        <v>27604</v>
      </c>
      <c r="BZ376" s="7">
        <f ca="1">IF(Table1[field of work]="health",Table1[income],0)</f>
        <v>0</v>
      </c>
      <c r="CA376">
        <f ca="1">IF(Table1[field of work]="agriculture",Table1[income],0)</f>
        <v>0</v>
      </c>
      <c r="CB376">
        <f ca="1">IF(Table1[[#This Row],[field of work]]="teaching",Table1[[#This Row],[income]],0)</f>
        <v>27604</v>
      </c>
      <c r="CC376">
        <f ca="1">IF(Table1[[#This Row],[field of work]]="IT",Table1[[#This Row],[income]],0)</f>
        <v>0</v>
      </c>
      <c r="CD376">
        <f ca="1">IF(Table1[[#This Row],[field of work]]="construction",Table1[[#This Row],[income]],0)</f>
        <v>0</v>
      </c>
      <c r="CE376" s="8">
        <f ca="1">IF(Table1[[#This Row],[field of work]]="general work ",Table1[[#This Row],[income]],0)</f>
        <v>0</v>
      </c>
      <c r="CH376" s="7">
        <f t="shared" ca="1" si="138"/>
        <v>1</v>
      </c>
      <c r="CI376" s="8"/>
      <c r="CK376" s="7">
        <f ca="1">IF(Table1[[#This Row],[Net worth of person ($)]]&gt;$CM$3,Table1[[#This Row],[age]],0)</f>
        <v>33</v>
      </c>
      <c r="CL376" s="8"/>
    </row>
    <row r="377" spans="2:90" x14ac:dyDescent="0.3">
      <c r="B377">
        <f t="shared" ca="1" si="124"/>
        <v>2</v>
      </c>
      <c r="C377" t="str">
        <f t="shared" ca="1" si="125"/>
        <v>women</v>
      </c>
      <c r="D377">
        <f t="shared" ca="1" si="126"/>
        <v>40</v>
      </c>
      <c r="E377">
        <f t="shared" ca="1" si="127"/>
        <v>5</v>
      </c>
      <c r="F377" t="str">
        <f t="shared" ca="1" si="128"/>
        <v xml:space="preserve">general work </v>
      </c>
      <c r="G377">
        <f t="shared" ca="1" si="129"/>
        <v>1</v>
      </c>
      <c r="H377" t="str">
        <f t="shared" ca="1" si="130"/>
        <v>highschool</v>
      </c>
      <c r="I377">
        <f t="shared" ca="1" si="131"/>
        <v>1</v>
      </c>
      <c r="J377">
        <f t="shared" ca="1" si="123"/>
        <v>1</v>
      </c>
      <c r="K377">
        <f t="shared" ca="1" si="132"/>
        <v>68186</v>
      </c>
      <c r="L377">
        <f t="shared" ca="1" si="133"/>
        <v>12</v>
      </c>
      <c r="M377" t="str">
        <f t="shared" ca="1" si="134"/>
        <v>New bruncwick</v>
      </c>
      <c r="N377">
        <f t="shared" ca="1" si="139"/>
        <v>409116</v>
      </c>
      <c r="O377">
        <f t="shared" ca="1" si="135"/>
        <v>363879.56028922962</v>
      </c>
      <c r="P377">
        <f t="shared" ca="1" si="140"/>
        <v>24475.029493965711</v>
      </c>
      <c r="Q377">
        <f t="shared" ca="1" si="136"/>
        <v>738</v>
      </c>
      <c r="R377">
        <f t="shared" ca="1" si="141"/>
        <v>109140.43589989532</v>
      </c>
      <c r="S377">
        <f t="shared" ca="1" si="142"/>
        <v>58718.539233470889</v>
      </c>
      <c r="T377">
        <f t="shared" ca="1" si="143"/>
        <v>492309.56872743659</v>
      </c>
      <c r="U377">
        <f t="shared" ca="1" si="144"/>
        <v>473757.99618912494</v>
      </c>
      <c r="V377">
        <f t="shared" ca="1" si="145"/>
        <v>18551.572538311651</v>
      </c>
      <c r="X377" s="3">
        <f ca="1">IF(Table1[[#This Row],[gender]]="men",1,0)</f>
        <v>0</v>
      </c>
      <c r="Y377" s="3">
        <f ca="1">IF(Table1[[#This Row],[gender]]="women",1,0)</f>
        <v>1</v>
      </c>
      <c r="Z377" s="3"/>
      <c r="AA377" s="3"/>
      <c r="AB377" s="3"/>
      <c r="AC377" s="3"/>
      <c r="AD377" s="3"/>
      <c r="AE377" s="3"/>
      <c r="AF377" s="3"/>
      <c r="AG377" s="3"/>
      <c r="AH377" s="3"/>
      <c r="AJ377" s="17"/>
      <c r="AL377" s="7">
        <f ca="1">IF(Table1[[#This Row],[field of work]]="health",1,0)</f>
        <v>0</v>
      </c>
      <c r="AM377">
        <f ca="1">IF(Table1[[#This Row],[field of work]]="general work ",1,0)</f>
        <v>1</v>
      </c>
      <c r="AN377">
        <f ca="1">IF(Table1[[#This Row],[field of work]]="agriculture",1,0)</f>
        <v>0</v>
      </c>
      <c r="AO377">
        <f ca="1">IF(Table1[[#This Row],[field of work]]="teaching",1,0)</f>
        <v>0</v>
      </c>
      <c r="AP377">
        <f ca="1">IF(Table1[[#This Row],[field of work]]="IT",1,0)</f>
        <v>0</v>
      </c>
      <c r="AQ377" s="8">
        <f ca="1">IF(Table1[[#This Row],[field of work]]="construction",1,0)</f>
        <v>0</v>
      </c>
      <c r="AS377" s="7"/>
      <c r="AX377" s="8"/>
      <c r="AZ377" s="7"/>
      <c r="BA377" s="8"/>
      <c r="BB377" s="105">
        <f ca="1">Table1[[#This Row],[Cars Value ]]/Table1[[#This Row],[cars]]</f>
        <v>24475.029493965711</v>
      </c>
      <c r="BC377" s="8"/>
      <c r="BD377" s="7">
        <f ca="1">IF(Table1[Values of debts]&gt;$BE$6,1,0)</f>
        <v>1</v>
      </c>
      <c r="BE377" s="8"/>
      <c r="BF377" s="17"/>
      <c r="BG377" s="20">
        <f ca="1">Table1[[#This Row],[mortage left]]/Table1[[#This Row],[value of house]]</f>
        <v>0.88942881796172635</v>
      </c>
      <c r="BH377">
        <f t="shared" ca="1" si="137"/>
        <v>0</v>
      </c>
      <c r="BI377" s="8"/>
      <c r="BJ377" s="17"/>
      <c r="BL377" s="7">
        <f ca="1">IF(Table1[Area]="Alberta",Table1[income],0)</f>
        <v>0</v>
      </c>
      <c r="BM377">
        <f ca="1">IF(Table1[Area]="Quebec",Table1[income],0)</f>
        <v>0</v>
      </c>
      <c r="BN377">
        <f ca="1">IF(Table1[[#This Row],[Area]]="BC",Table1[[#This Row],[income]],0)</f>
        <v>0</v>
      </c>
      <c r="BO377">
        <f ca="1">IF(Table1[[#This Row],[Area]]="Northwest Ter",Table1[[#This Row],[income]],0)</f>
        <v>0</v>
      </c>
      <c r="BP377">
        <f ca="1">IF(Table1[[#This Row],[Area]]="Newfounland",Table1[[#This Row],[income]],0)</f>
        <v>0</v>
      </c>
      <c r="BQ377">
        <f ca="1">IF(Table1[[#This Row],[Area]]="Manitoba",Table1[[#This Row],[income]],0)</f>
        <v>0</v>
      </c>
      <c r="BR377">
        <f ca="1">IF(Table1[[#This Row],[Area]]="New bruncwick",Table1[[#This Row],[income]],0)</f>
        <v>68186</v>
      </c>
      <c r="BS377">
        <f ca="1">IF(Table1[[#This Row],[Area]]="Nunavut",Table1[[#This Row],[income]],0)</f>
        <v>0</v>
      </c>
      <c r="BT377">
        <f ca="1">IF(Table1[[#This Row],[Area]]="Ontario",Table1[[#This Row],[income]],0)</f>
        <v>0</v>
      </c>
      <c r="BU377">
        <f ca="1">IF(Table1[[#This Row],[Area]]="yukon",Table1[[#This Row],[income]],0)</f>
        <v>0</v>
      </c>
      <c r="BV377">
        <f ca="1">IF(Table1[[#This Row],[Area]]="Prince edward Island",Table1[[#This Row],[income]],0)</f>
        <v>0</v>
      </c>
      <c r="BW377">
        <f ca="1">IF(Table1[[#This Row],[Area]]="Saskatchewan",Table1[[#This Row],[income]],0)</f>
        <v>0</v>
      </c>
      <c r="BX377" s="8">
        <f ca="1">IF(Table1[[#This Row],[Area]]="Nova scotia",Table1[[#This Row],[income]],0)</f>
        <v>0</v>
      </c>
      <c r="BZ377" s="7">
        <f ca="1">IF(Table1[field of work]="health",Table1[income],0)</f>
        <v>0</v>
      </c>
      <c r="CA377">
        <f ca="1">IF(Table1[field of work]="agriculture",Table1[income],0)</f>
        <v>0</v>
      </c>
      <c r="CB377">
        <f ca="1">IF(Table1[[#This Row],[field of work]]="teaching",Table1[[#This Row],[income]],0)</f>
        <v>0</v>
      </c>
      <c r="CC377">
        <f ca="1">IF(Table1[[#This Row],[field of work]]="IT",Table1[[#This Row],[income]],0)</f>
        <v>0</v>
      </c>
      <c r="CD377">
        <f ca="1">IF(Table1[[#This Row],[field of work]]="construction",Table1[[#This Row],[income]],0)</f>
        <v>0</v>
      </c>
      <c r="CE377" s="8">
        <f ca="1">IF(Table1[[#This Row],[field of work]]="general work ",Table1[[#This Row],[income]],0)</f>
        <v>68186</v>
      </c>
      <c r="CH377" s="7">
        <f t="shared" ca="1" si="138"/>
        <v>1</v>
      </c>
      <c r="CI377" s="8"/>
      <c r="CK377" s="7">
        <f ca="1">IF(Table1[[#This Row],[Net worth of person ($)]]&gt;$CM$3,Table1[[#This Row],[age]],0)</f>
        <v>40</v>
      </c>
      <c r="CL377" s="8"/>
    </row>
    <row r="378" spans="2:90" x14ac:dyDescent="0.3">
      <c r="B378">
        <f t="shared" ca="1" si="124"/>
        <v>2</v>
      </c>
      <c r="C378" t="str">
        <f t="shared" ca="1" si="125"/>
        <v>women</v>
      </c>
      <c r="D378">
        <f t="shared" ca="1" si="126"/>
        <v>39</v>
      </c>
      <c r="E378">
        <f t="shared" ca="1" si="127"/>
        <v>5</v>
      </c>
      <c r="F378" t="str">
        <f t="shared" ca="1" si="128"/>
        <v xml:space="preserve">general work </v>
      </c>
      <c r="G378">
        <f t="shared" ca="1" si="129"/>
        <v>3</v>
      </c>
      <c r="H378" t="str">
        <f t="shared" ca="1" si="130"/>
        <v>University</v>
      </c>
      <c r="I378">
        <f t="shared" ca="1" si="131"/>
        <v>0</v>
      </c>
      <c r="J378">
        <f t="shared" ca="1" si="123"/>
        <v>1</v>
      </c>
      <c r="K378">
        <f t="shared" ca="1" si="132"/>
        <v>44462</v>
      </c>
      <c r="L378">
        <f t="shared" ca="1" si="133"/>
        <v>1</v>
      </c>
      <c r="M378" t="str">
        <f t="shared" ca="1" si="134"/>
        <v>yukon</v>
      </c>
      <c r="N378">
        <f t="shared" ca="1" si="139"/>
        <v>222310</v>
      </c>
      <c r="O378">
        <f t="shared" ca="1" si="135"/>
        <v>128919.41727695576</v>
      </c>
      <c r="P378">
        <f t="shared" ca="1" si="140"/>
        <v>24721.345552867566</v>
      </c>
      <c r="Q378">
        <f t="shared" ca="1" si="136"/>
        <v>8697</v>
      </c>
      <c r="R378">
        <f t="shared" ca="1" si="141"/>
        <v>22950.410014675585</v>
      </c>
      <c r="S378">
        <f t="shared" ca="1" si="142"/>
        <v>30698.652309123041</v>
      </c>
      <c r="T378">
        <f t="shared" ca="1" si="143"/>
        <v>277729.99786199059</v>
      </c>
      <c r="U378">
        <f t="shared" ca="1" si="144"/>
        <v>160566.82729163134</v>
      </c>
      <c r="V378">
        <f t="shared" ca="1" si="145"/>
        <v>117163.17057035925</v>
      </c>
      <c r="X378" s="3">
        <f ca="1">IF(Table1[[#This Row],[gender]]="men",1,0)</f>
        <v>0</v>
      </c>
      <c r="Y378" s="3">
        <f ca="1">IF(Table1[[#This Row],[gender]]="women",1,0)</f>
        <v>1</v>
      </c>
      <c r="Z378" s="3"/>
      <c r="AA378" s="3"/>
      <c r="AB378" s="3"/>
      <c r="AC378" s="3"/>
      <c r="AD378" s="3"/>
      <c r="AE378" s="3"/>
      <c r="AF378" s="3"/>
      <c r="AG378" s="3"/>
      <c r="AH378" s="3"/>
      <c r="AJ378" s="17"/>
      <c r="AL378" s="7">
        <f ca="1">IF(Table1[[#This Row],[field of work]]="health",1,0)</f>
        <v>0</v>
      </c>
      <c r="AM378">
        <f ca="1">IF(Table1[[#This Row],[field of work]]="general work ",1,0)</f>
        <v>1</v>
      </c>
      <c r="AN378">
        <f ca="1">IF(Table1[[#This Row],[field of work]]="agriculture",1,0)</f>
        <v>0</v>
      </c>
      <c r="AO378">
        <f ca="1">IF(Table1[[#This Row],[field of work]]="teaching",1,0)</f>
        <v>0</v>
      </c>
      <c r="AP378">
        <f ca="1">IF(Table1[[#This Row],[field of work]]="IT",1,0)</f>
        <v>0</v>
      </c>
      <c r="AQ378" s="8">
        <f ca="1">IF(Table1[[#This Row],[field of work]]="construction",1,0)</f>
        <v>0</v>
      </c>
      <c r="AS378" s="7"/>
      <c r="AX378" s="8"/>
      <c r="AZ378" s="7"/>
      <c r="BA378" s="8"/>
      <c r="BB378" s="105">
        <f ca="1">Table1[[#This Row],[Cars Value ]]/Table1[[#This Row],[cars]]</f>
        <v>24721.345552867566</v>
      </c>
      <c r="BC378" s="8"/>
      <c r="BD378" s="7">
        <f ca="1">IF(Table1[Values of debts]&gt;$BE$6,1,0)</f>
        <v>1</v>
      </c>
      <c r="BE378" s="8"/>
      <c r="BF378" s="17"/>
      <c r="BG378" s="20">
        <f ca="1">Table1[[#This Row],[mortage left]]/Table1[[#This Row],[value of house]]</f>
        <v>0.57990831396228582</v>
      </c>
      <c r="BH378">
        <f t="shared" ca="1" si="137"/>
        <v>0</v>
      </c>
      <c r="BI378" s="8"/>
      <c r="BJ378" s="17"/>
      <c r="BL378" s="7">
        <f ca="1">IF(Table1[Area]="Alberta",Table1[income],0)</f>
        <v>0</v>
      </c>
      <c r="BM378">
        <f ca="1">IF(Table1[Area]="Quebec",Table1[income],0)</f>
        <v>0</v>
      </c>
      <c r="BN378">
        <f ca="1">IF(Table1[[#This Row],[Area]]="BC",Table1[[#This Row],[income]],0)</f>
        <v>0</v>
      </c>
      <c r="BO378">
        <f ca="1">IF(Table1[[#This Row],[Area]]="Northwest Ter",Table1[[#This Row],[income]],0)</f>
        <v>0</v>
      </c>
      <c r="BP378">
        <f ca="1">IF(Table1[[#This Row],[Area]]="Newfounland",Table1[[#This Row],[income]],0)</f>
        <v>0</v>
      </c>
      <c r="BQ378">
        <f ca="1">IF(Table1[[#This Row],[Area]]="Manitoba",Table1[[#This Row],[income]],0)</f>
        <v>0</v>
      </c>
      <c r="BR378">
        <f ca="1">IF(Table1[[#This Row],[Area]]="New bruncwick",Table1[[#This Row],[income]],0)</f>
        <v>0</v>
      </c>
      <c r="BS378">
        <f ca="1">IF(Table1[[#This Row],[Area]]="Nunavut",Table1[[#This Row],[income]],0)</f>
        <v>0</v>
      </c>
      <c r="BT378">
        <f ca="1">IF(Table1[[#This Row],[Area]]="Ontario",Table1[[#This Row],[income]],0)</f>
        <v>0</v>
      </c>
      <c r="BU378">
        <f ca="1">IF(Table1[[#This Row],[Area]]="yukon",Table1[[#This Row],[income]],0)</f>
        <v>44462</v>
      </c>
      <c r="BV378">
        <f ca="1">IF(Table1[[#This Row],[Area]]="Prince edward Island",Table1[[#This Row],[income]],0)</f>
        <v>0</v>
      </c>
      <c r="BW378">
        <f ca="1">IF(Table1[[#This Row],[Area]]="Saskatchewan",Table1[[#This Row],[income]],0)</f>
        <v>0</v>
      </c>
      <c r="BX378" s="8">
        <f ca="1">IF(Table1[[#This Row],[Area]]="Nova scotia",Table1[[#This Row],[income]],0)</f>
        <v>0</v>
      </c>
      <c r="BZ378" s="7">
        <f ca="1">IF(Table1[field of work]="health",Table1[income],0)</f>
        <v>0</v>
      </c>
      <c r="CA378">
        <f ca="1">IF(Table1[field of work]="agriculture",Table1[income],0)</f>
        <v>0</v>
      </c>
      <c r="CB378">
        <f ca="1">IF(Table1[[#This Row],[field of work]]="teaching",Table1[[#This Row],[income]],0)</f>
        <v>0</v>
      </c>
      <c r="CC378">
        <f ca="1">IF(Table1[[#This Row],[field of work]]="IT",Table1[[#This Row],[income]],0)</f>
        <v>0</v>
      </c>
      <c r="CD378">
        <f ca="1">IF(Table1[[#This Row],[field of work]]="construction",Table1[[#This Row],[income]],0)</f>
        <v>0</v>
      </c>
      <c r="CE378" s="8">
        <f ca="1">IF(Table1[[#This Row],[field of work]]="general work ",Table1[[#This Row],[income]],0)</f>
        <v>44462</v>
      </c>
      <c r="CH378" s="7">
        <f t="shared" ca="1" si="138"/>
        <v>1</v>
      </c>
      <c r="CI378" s="8"/>
      <c r="CK378" s="7">
        <f ca="1">IF(Table1[[#This Row],[Net worth of person ($)]]&gt;$CM$3,Table1[[#This Row],[age]],0)</f>
        <v>39</v>
      </c>
      <c r="CL378" s="8"/>
    </row>
    <row r="379" spans="2:90" x14ac:dyDescent="0.3">
      <c r="B379">
        <f t="shared" ca="1" si="124"/>
        <v>2</v>
      </c>
      <c r="C379" t="str">
        <f t="shared" ca="1" si="125"/>
        <v>women</v>
      </c>
      <c r="D379">
        <f t="shared" ca="1" si="126"/>
        <v>38</v>
      </c>
      <c r="E379">
        <f t="shared" ca="1" si="127"/>
        <v>4</v>
      </c>
      <c r="F379" t="str">
        <f t="shared" ca="1" si="128"/>
        <v>IT</v>
      </c>
      <c r="G379">
        <f t="shared" ca="1" si="129"/>
        <v>3</v>
      </c>
      <c r="H379" t="str">
        <f t="shared" ca="1" si="130"/>
        <v>University</v>
      </c>
      <c r="I379">
        <f t="shared" ca="1" si="131"/>
        <v>2</v>
      </c>
      <c r="J379">
        <f t="shared" ca="1" si="123"/>
        <v>1</v>
      </c>
      <c r="K379">
        <f t="shared" ca="1" si="132"/>
        <v>36937</v>
      </c>
      <c r="L379">
        <f t="shared" ca="1" si="133"/>
        <v>1</v>
      </c>
      <c r="M379" t="str">
        <f t="shared" ca="1" si="134"/>
        <v>yukon</v>
      </c>
      <c r="N379">
        <f t="shared" ca="1" si="139"/>
        <v>110811</v>
      </c>
      <c r="O379">
        <f t="shared" ca="1" si="135"/>
        <v>33298.451752789217</v>
      </c>
      <c r="P379">
        <f t="shared" ca="1" si="140"/>
        <v>29556.222592954717</v>
      </c>
      <c r="Q379">
        <f t="shared" ca="1" si="136"/>
        <v>18266</v>
      </c>
      <c r="R379">
        <f t="shared" ca="1" si="141"/>
        <v>43257.376824409163</v>
      </c>
      <c r="S379">
        <f t="shared" ca="1" si="142"/>
        <v>1827.5371058386372</v>
      </c>
      <c r="T379">
        <f t="shared" ca="1" si="143"/>
        <v>142194.75969879335</v>
      </c>
      <c r="U379">
        <f t="shared" ca="1" si="144"/>
        <v>94821.828577198379</v>
      </c>
      <c r="V379">
        <f t="shared" ca="1" si="145"/>
        <v>47372.931121594971</v>
      </c>
      <c r="X379" s="3">
        <f ca="1">IF(Table1[[#This Row],[gender]]="men",1,0)</f>
        <v>0</v>
      </c>
      <c r="Y379" s="3">
        <f ca="1">IF(Table1[[#This Row],[gender]]="women",1,0)</f>
        <v>1</v>
      </c>
      <c r="Z379" s="3"/>
      <c r="AA379" s="3"/>
      <c r="AB379" s="3"/>
      <c r="AC379" s="3"/>
      <c r="AD379" s="3"/>
      <c r="AE379" s="3"/>
      <c r="AF379" s="3"/>
      <c r="AG379" s="3"/>
      <c r="AH379" s="3"/>
      <c r="AJ379" s="17"/>
      <c r="AL379" s="7">
        <f ca="1">IF(Table1[[#This Row],[field of work]]="health",1,0)</f>
        <v>0</v>
      </c>
      <c r="AM379">
        <f ca="1">IF(Table1[[#This Row],[field of work]]="general work ",1,0)</f>
        <v>0</v>
      </c>
      <c r="AN379">
        <f ca="1">IF(Table1[[#This Row],[field of work]]="agriculture",1,0)</f>
        <v>0</v>
      </c>
      <c r="AO379">
        <f ca="1">IF(Table1[[#This Row],[field of work]]="teaching",1,0)</f>
        <v>0</v>
      </c>
      <c r="AP379">
        <f ca="1">IF(Table1[[#This Row],[field of work]]="IT",1,0)</f>
        <v>1</v>
      </c>
      <c r="AQ379" s="8">
        <f ca="1">IF(Table1[[#This Row],[field of work]]="construction",1,0)</f>
        <v>0</v>
      </c>
      <c r="AS379" s="7"/>
      <c r="AX379" s="8"/>
      <c r="AZ379" s="7"/>
      <c r="BA379" s="8"/>
      <c r="BB379" s="105">
        <f ca="1">Table1[[#This Row],[Cars Value ]]/Table1[[#This Row],[cars]]</f>
        <v>29556.222592954717</v>
      </c>
      <c r="BC379" s="8"/>
      <c r="BD379" s="7">
        <f ca="1">IF(Table1[Values of debts]&gt;$BE$6,1,0)</f>
        <v>0</v>
      </c>
      <c r="BE379" s="8"/>
      <c r="BF379" s="17"/>
      <c r="BG379" s="20">
        <f ca="1">Table1[[#This Row],[mortage left]]/Table1[[#This Row],[value of house]]</f>
        <v>0.30049771009005621</v>
      </c>
      <c r="BH379">
        <f t="shared" ca="1" si="137"/>
        <v>1</v>
      </c>
      <c r="BI379" s="8"/>
      <c r="BJ379" s="17"/>
      <c r="BL379" s="7">
        <f ca="1">IF(Table1[Area]="Alberta",Table1[income],0)</f>
        <v>0</v>
      </c>
      <c r="BM379">
        <f ca="1">IF(Table1[Area]="Quebec",Table1[income],0)</f>
        <v>0</v>
      </c>
      <c r="BN379">
        <f ca="1">IF(Table1[[#This Row],[Area]]="BC",Table1[[#This Row],[income]],0)</f>
        <v>0</v>
      </c>
      <c r="BO379">
        <f ca="1">IF(Table1[[#This Row],[Area]]="Northwest Ter",Table1[[#This Row],[income]],0)</f>
        <v>0</v>
      </c>
      <c r="BP379">
        <f ca="1">IF(Table1[[#This Row],[Area]]="Newfounland",Table1[[#This Row],[income]],0)</f>
        <v>0</v>
      </c>
      <c r="BQ379">
        <f ca="1">IF(Table1[[#This Row],[Area]]="Manitoba",Table1[[#This Row],[income]],0)</f>
        <v>0</v>
      </c>
      <c r="BR379">
        <f ca="1">IF(Table1[[#This Row],[Area]]="New bruncwick",Table1[[#This Row],[income]],0)</f>
        <v>0</v>
      </c>
      <c r="BS379">
        <f ca="1">IF(Table1[[#This Row],[Area]]="Nunavut",Table1[[#This Row],[income]],0)</f>
        <v>0</v>
      </c>
      <c r="BT379">
        <f ca="1">IF(Table1[[#This Row],[Area]]="Ontario",Table1[[#This Row],[income]],0)</f>
        <v>0</v>
      </c>
      <c r="BU379">
        <f ca="1">IF(Table1[[#This Row],[Area]]="yukon",Table1[[#This Row],[income]],0)</f>
        <v>36937</v>
      </c>
      <c r="BV379">
        <f ca="1">IF(Table1[[#This Row],[Area]]="Prince edward Island",Table1[[#This Row],[income]],0)</f>
        <v>0</v>
      </c>
      <c r="BW379">
        <f ca="1">IF(Table1[[#This Row],[Area]]="Saskatchewan",Table1[[#This Row],[income]],0)</f>
        <v>0</v>
      </c>
      <c r="BX379" s="8">
        <f ca="1">IF(Table1[[#This Row],[Area]]="Nova scotia",Table1[[#This Row],[income]],0)</f>
        <v>0</v>
      </c>
      <c r="BZ379" s="7">
        <f ca="1">IF(Table1[field of work]="health",Table1[income],0)</f>
        <v>0</v>
      </c>
      <c r="CA379">
        <f ca="1">IF(Table1[field of work]="agriculture",Table1[income],0)</f>
        <v>0</v>
      </c>
      <c r="CB379">
        <f ca="1">IF(Table1[[#This Row],[field of work]]="teaching",Table1[[#This Row],[income]],0)</f>
        <v>0</v>
      </c>
      <c r="CC379">
        <f ca="1">IF(Table1[[#This Row],[field of work]]="IT",Table1[[#This Row],[income]],0)</f>
        <v>36937</v>
      </c>
      <c r="CD379">
        <f ca="1">IF(Table1[[#This Row],[field of work]]="construction",Table1[[#This Row],[income]],0)</f>
        <v>0</v>
      </c>
      <c r="CE379" s="8">
        <f ca="1">IF(Table1[[#This Row],[field of work]]="general work ",Table1[[#This Row],[income]],0)</f>
        <v>0</v>
      </c>
      <c r="CH379" s="7">
        <f t="shared" ca="1" si="138"/>
        <v>1</v>
      </c>
      <c r="CI379" s="8"/>
      <c r="CK379" s="7">
        <f ca="1">IF(Table1[[#This Row],[Net worth of person ($)]]&gt;$CM$3,Table1[[#This Row],[age]],0)</f>
        <v>38</v>
      </c>
      <c r="CL379" s="8"/>
    </row>
    <row r="380" spans="2:90" x14ac:dyDescent="0.3">
      <c r="B380">
        <f t="shared" ca="1" si="124"/>
        <v>2</v>
      </c>
      <c r="C380" t="str">
        <f t="shared" ca="1" si="125"/>
        <v>women</v>
      </c>
      <c r="D380">
        <f t="shared" ca="1" si="126"/>
        <v>38</v>
      </c>
      <c r="E380">
        <f t="shared" ca="1" si="127"/>
        <v>2</v>
      </c>
      <c r="F380" t="str">
        <f t="shared" ca="1" si="128"/>
        <v>construction</v>
      </c>
      <c r="G380">
        <f t="shared" ca="1" si="129"/>
        <v>6</v>
      </c>
      <c r="H380" t="str">
        <f t="shared" ca="1" si="130"/>
        <v>Other</v>
      </c>
      <c r="I380">
        <f t="shared" ca="1" si="131"/>
        <v>3</v>
      </c>
      <c r="J380">
        <f t="shared" ca="1" si="123"/>
        <v>2</v>
      </c>
      <c r="K380">
        <f t="shared" ca="1" si="132"/>
        <v>75269</v>
      </c>
      <c r="L380">
        <f t="shared" ca="1" si="133"/>
        <v>13</v>
      </c>
      <c r="M380" t="str">
        <f t="shared" ca="1" si="134"/>
        <v>Nova scotia</v>
      </c>
      <c r="N380">
        <f t="shared" ca="1" si="139"/>
        <v>225807</v>
      </c>
      <c r="O380">
        <f t="shared" ca="1" si="135"/>
        <v>2551.3708417623147</v>
      </c>
      <c r="P380">
        <f t="shared" ca="1" si="140"/>
        <v>97425.679486483525</v>
      </c>
      <c r="Q380">
        <f t="shared" ca="1" si="136"/>
        <v>72037</v>
      </c>
      <c r="R380">
        <f t="shared" ca="1" si="141"/>
        <v>39156.57761629251</v>
      </c>
      <c r="S380">
        <f t="shared" ca="1" si="142"/>
        <v>71635.221572842856</v>
      </c>
      <c r="T380">
        <f t="shared" ca="1" si="143"/>
        <v>394867.90105932637</v>
      </c>
      <c r="U380">
        <f t="shared" ca="1" si="144"/>
        <v>113744.94845805483</v>
      </c>
      <c r="V380">
        <f t="shared" ca="1" si="145"/>
        <v>281122.95260127157</v>
      </c>
      <c r="X380" s="3">
        <f ca="1">IF(Table1[[#This Row],[gender]]="men",1,0)</f>
        <v>0</v>
      </c>
      <c r="Y380" s="3">
        <f ca="1">IF(Table1[[#This Row],[gender]]="women",1,0)</f>
        <v>1</v>
      </c>
      <c r="Z380" s="3"/>
      <c r="AA380" s="3"/>
      <c r="AB380" s="3"/>
      <c r="AC380" s="3"/>
      <c r="AD380" s="3"/>
      <c r="AE380" s="3"/>
      <c r="AF380" s="3"/>
      <c r="AG380" s="3"/>
      <c r="AH380" s="3"/>
      <c r="AJ380" s="17"/>
      <c r="AL380" s="7">
        <f ca="1">IF(Table1[[#This Row],[field of work]]="health",1,0)</f>
        <v>0</v>
      </c>
      <c r="AM380">
        <f ca="1">IF(Table1[[#This Row],[field of work]]="general work ",1,0)</f>
        <v>0</v>
      </c>
      <c r="AN380">
        <f ca="1">IF(Table1[[#This Row],[field of work]]="agriculture",1,0)</f>
        <v>0</v>
      </c>
      <c r="AO380">
        <f ca="1">IF(Table1[[#This Row],[field of work]]="teaching",1,0)</f>
        <v>0</v>
      </c>
      <c r="AP380">
        <f ca="1">IF(Table1[[#This Row],[field of work]]="IT",1,0)</f>
        <v>0</v>
      </c>
      <c r="AQ380" s="8">
        <f ca="1">IF(Table1[[#This Row],[field of work]]="construction",1,0)</f>
        <v>1</v>
      </c>
      <c r="AS380" s="7"/>
      <c r="AX380" s="8"/>
      <c r="AZ380" s="7"/>
      <c r="BA380" s="8"/>
      <c r="BB380" s="105">
        <f ca="1">Table1[[#This Row],[Cars Value ]]/Table1[[#This Row],[cars]]</f>
        <v>48712.839743241762</v>
      </c>
      <c r="BC380" s="8"/>
      <c r="BD380" s="7">
        <f ca="1">IF(Table1[Values of debts]&gt;$BE$6,1,0)</f>
        <v>1</v>
      </c>
      <c r="BE380" s="8"/>
      <c r="BF380" s="17"/>
      <c r="BG380" s="20">
        <f ca="1">Table1[[#This Row],[mortage left]]/Table1[[#This Row],[value of house]]</f>
        <v>1.1298900573331716E-2</v>
      </c>
      <c r="BH380">
        <f t="shared" ca="1" si="137"/>
        <v>1</v>
      </c>
      <c r="BI380" s="8"/>
      <c r="BJ380" s="17"/>
      <c r="BL380" s="7">
        <f ca="1">IF(Table1[Area]="Alberta",Table1[income],0)</f>
        <v>0</v>
      </c>
      <c r="BM380">
        <f ca="1">IF(Table1[Area]="Quebec",Table1[income],0)</f>
        <v>0</v>
      </c>
      <c r="BN380">
        <f ca="1">IF(Table1[[#This Row],[Area]]="BC",Table1[[#This Row],[income]],0)</f>
        <v>0</v>
      </c>
      <c r="BO380">
        <f ca="1">IF(Table1[[#This Row],[Area]]="Northwest Ter",Table1[[#This Row],[income]],0)</f>
        <v>0</v>
      </c>
      <c r="BP380">
        <f ca="1">IF(Table1[[#This Row],[Area]]="Newfounland",Table1[[#This Row],[income]],0)</f>
        <v>0</v>
      </c>
      <c r="BQ380">
        <f ca="1">IF(Table1[[#This Row],[Area]]="Manitoba",Table1[[#This Row],[income]],0)</f>
        <v>0</v>
      </c>
      <c r="BR380">
        <f ca="1">IF(Table1[[#This Row],[Area]]="New bruncwick",Table1[[#This Row],[income]],0)</f>
        <v>0</v>
      </c>
      <c r="BS380">
        <f ca="1">IF(Table1[[#This Row],[Area]]="Nunavut",Table1[[#This Row],[income]],0)</f>
        <v>0</v>
      </c>
      <c r="BT380">
        <f ca="1">IF(Table1[[#This Row],[Area]]="Ontario",Table1[[#This Row],[income]],0)</f>
        <v>0</v>
      </c>
      <c r="BU380">
        <f ca="1">IF(Table1[[#This Row],[Area]]="yukon",Table1[[#This Row],[income]],0)</f>
        <v>0</v>
      </c>
      <c r="BV380">
        <f ca="1">IF(Table1[[#This Row],[Area]]="Prince edward Island",Table1[[#This Row],[income]],0)</f>
        <v>0</v>
      </c>
      <c r="BW380">
        <f ca="1">IF(Table1[[#This Row],[Area]]="Saskatchewan",Table1[[#This Row],[income]],0)</f>
        <v>0</v>
      </c>
      <c r="BX380" s="8">
        <f ca="1">IF(Table1[[#This Row],[Area]]="Nova scotia",Table1[[#This Row],[income]],0)</f>
        <v>75269</v>
      </c>
      <c r="BZ380" s="7">
        <f ca="1">IF(Table1[field of work]="health",Table1[income],0)</f>
        <v>0</v>
      </c>
      <c r="CA380">
        <f ca="1">IF(Table1[field of work]="agriculture",Table1[income],0)</f>
        <v>0</v>
      </c>
      <c r="CB380">
        <f ca="1">IF(Table1[[#This Row],[field of work]]="teaching",Table1[[#This Row],[income]],0)</f>
        <v>0</v>
      </c>
      <c r="CC380">
        <f ca="1">IF(Table1[[#This Row],[field of work]]="IT",Table1[[#This Row],[income]],0)</f>
        <v>0</v>
      </c>
      <c r="CD380">
        <f ca="1">IF(Table1[[#This Row],[field of work]]="construction",Table1[[#This Row],[income]],0)</f>
        <v>75269</v>
      </c>
      <c r="CE380" s="8">
        <f ca="1">IF(Table1[[#This Row],[field of work]]="general work ",Table1[[#This Row],[income]],0)</f>
        <v>0</v>
      </c>
      <c r="CH380" s="7">
        <f t="shared" ca="1" si="138"/>
        <v>1</v>
      </c>
      <c r="CI380" s="8"/>
      <c r="CK380" s="7">
        <f ca="1">IF(Table1[[#This Row],[Net worth of person ($)]]&gt;$CM$3,Table1[[#This Row],[age]],0)</f>
        <v>38</v>
      </c>
      <c r="CL380" s="8"/>
    </row>
    <row r="381" spans="2:90" x14ac:dyDescent="0.3">
      <c r="B381">
        <f t="shared" ca="1" si="124"/>
        <v>1</v>
      </c>
      <c r="C381" t="str">
        <f t="shared" ca="1" si="125"/>
        <v>men</v>
      </c>
      <c r="D381">
        <f t="shared" ca="1" si="126"/>
        <v>29</v>
      </c>
      <c r="E381">
        <f t="shared" ca="1" si="127"/>
        <v>6</v>
      </c>
      <c r="F381" t="str">
        <f t="shared" ca="1" si="128"/>
        <v>agriculture</v>
      </c>
      <c r="G381">
        <f t="shared" ca="1" si="129"/>
        <v>4</v>
      </c>
      <c r="H381" t="str">
        <f t="shared" ca="1" si="130"/>
        <v>technical</v>
      </c>
      <c r="I381">
        <f t="shared" ca="1" si="131"/>
        <v>2</v>
      </c>
      <c r="J381">
        <f t="shared" ca="1" si="123"/>
        <v>1</v>
      </c>
      <c r="K381">
        <f t="shared" ca="1" si="132"/>
        <v>73189</v>
      </c>
      <c r="L381">
        <f t="shared" ca="1" si="133"/>
        <v>4</v>
      </c>
      <c r="M381" t="str">
        <f t="shared" ca="1" si="134"/>
        <v>Alberta</v>
      </c>
      <c r="N381">
        <f t="shared" ca="1" si="139"/>
        <v>219567</v>
      </c>
      <c r="O381">
        <f t="shared" ca="1" si="135"/>
        <v>201616.72915269426</v>
      </c>
      <c r="P381">
        <f t="shared" ca="1" si="140"/>
        <v>61837.493000273847</v>
      </c>
      <c r="Q381">
        <f t="shared" ca="1" si="136"/>
        <v>25871</v>
      </c>
      <c r="R381">
        <f t="shared" ca="1" si="141"/>
        <v>97797.459806305502</v>
      </c>
      <c r="S381">
        <f t="shared" ca="1" si="142"/>
        <v>19532.024820701288</v>
      </c>
      <c r="T381">
        <f t="shared" ca="1" si="143"/>
        <v>300936.5178209751</v>
      </c>
      <c r="U381">
        <f t="shared" ca="1" si="144"/>
        <v>325285.18895899976</v>
      </c>
      <c r="V381">
        <f t="shared" ca="1" si="145"/>
        <v>-24348.671138024656</v>
      </c>
      <c r="X381" s="3">
        <f ca="1">IF(Table1[[#This Row],[gender]]="men",1,0)</f>
        <v>1</v>
      </c>
      <c r="Y381" s="3">
        <f ca="1">IF(Table1[[#This Row],[gender]]="women",1,0)</f>
        <v>0</v>
      </c>
      <c r="Z381" s="3"/>
      <c r="AA381" s="3"/>
      <c r="AB381" s="3"/>
      <c r="AC381" s="3"/>
      <c r="AD381" s="3"/>
      <c r="AE381" s="3"/>
      <c r="AF381" s="3"/>
      <c r="AG381" s="3"/>
      <c r="AH381" s="3"/>
      <c r="AJ381" s="17"/>
      <c r="AL381" s="7">
        <f ca="1">IF(Table1[[#This Row],[field of work]]="health",1,0)</f>
        <v>0</v>
      </c>
      <c r="AM381">
        <f ca="1">IF(Table1[[#This Row],[field of work]]="general work ",1,0)</f>
        <v>0</v>
      </c>
      <c r="AN381">
        <f ca="1">IF(Table1[[#This Row],[field of work]]="agriculture",1,0)</f>
        <v>1</v>
      </c>
      <c r="AO381">
        <f ca="1">IF(Table1[[#This Row],[field of work]]="teaching",1,0)</f>
        <v>0</v>
      </c>
      <c r="AP381">
        <f ca="1">IF(Table1[[#This Row],[field of work]]="IT",1,0)</f>
        <v>0</v>
      </c>
      <c r="AQ381" s="8">
        <f ca="1">IF(Table1[[#This Row],[field of work]]="construction",1,0)</f>
        <v>0</v>
      </c>
      <c r="AS381" s="7"/>
      <c r="AX381" s="8"/>
      <c r="AZ381" s="7"/>
      <c r="BA381" s="8"/>
      <c r="BB381" s="105">
        <f ca="1">Table1[[#This Row],[Cars Value ]]/Table1[[#This Row],[cars]]</f>
        <v>61837.493000273847</v>
      </c>
      <c r="BC381" s="8"/>
      <c r="BD381" s="7">
        <f ca="1">IF(Table1[Values of debts]&gt;$BE$6,1,0)</f>
        <v>1</v>
      </c>
      <c r="BE381" s="8"/>
      <c r="BF381" s="17"/>
      <c r="BG381" s="20">
        <f ca="1">Table1[[#This Row],[mortage left]]/Table1[[#This Row],[value of house]]</f>
        <v>0.91824695492808239</v>
      </c>
      <c r="BH381">
        <f t="shared" ca="1" si="137"/>
        <v>0</v>
      </c>
      <c r="BI381" s="8"/>
      <c r="BJ381" s="17"/>
      <c r="BL381" s="7">
        <f ca="1">IF(Table1[Area]="Alberta",Table1[income],0)</f>
        <v>73189</v>
      </c>
      <c r="BM381">
        <f ca="1">IF(Table1[Area]="Quebec",Table1[income],0)</f>
        <v>0</v>
      </c>
      <c r="BN381">
        <f ca="1">IF(Table1[[#This Row],[Area]]="BC",Table1[[#This Row],[income]],0)</f>
        <v>0</v>
      </c>
      <c r="BO381">
        <f ca="1">IF(Table1[[#This Row],[Area]]="Northwest Ter",Table1[[#This Row],[income]],0)</f>
        <v>0</v>
      </c>
      <c r="BP381">
        <f ca="1">IF(Table1[[#This Row],[Area]]="Newfounland",Table1[[#This Row],[income]],0)</f>
        <v>0</v>
      </c>
      <c r="BQ381">
        <f ca="1">IF(Table1[[#This Row],[Area]]="Manitoba",Table1[[#This Row],[income]],0)</f>
        <v>0</v>
      </c>
      <c r="BR381">
        <f ca="1">IF(Table1[[#This Row],[Area]]="New bruncwick",Table1[[#This Row],[income]],0)</f>
        <v>0</v>
      </c>
      <c r="BS381">
        <f ca="1">IF(Table1[[#This Row],[Area]]="Nunavut",Table1[[#This Row],[income]],0)</f>
        <v>0</v>
      </c>
      <c r="BT381">
        <f ca="1">IF(Table1[[#This Row],[Area]]="Ontario",Table1[[#This Row],[income]],0)</f>
        <v>0</v>
      </c>
      <c r="BU381">
        <f ca="1">IF(Table1[[#This Row],[Area]]="yukon",Table1[[#This Row],[income]],0)</f>
        <v>0</v>
      </c>
      <c r="BV381">
        <f ca="1">IF(Table1[[#This Row],[Area]]="Prince edward Island",Table1[[#This Row],[income]],0)</f>
        <v>0</v>
      </c>
      <c r="BW381">
        <f ca="1">IF(Table1[[#This Row],[Area]]="Saskatchewan",Table1[[#This Row],[income]],0)</f>
        <v>0</v>
      </c>
      <c r="BX381" s="8">
        <f ca="1">IF(Table1[[#This Row],[Area]]="Nova scotia",Table1[[#This Row],[income]],0)</f>
        <v>0</v>
      </c>
      <c r="BZ381" s="7">
        <f ca="1">IF(Table1[field of work]="health",Table1[income],0)</f>
        <v>0</v>
      </c>
      <c r="CA381">
        <f ca="1">IF(Table1[field of work]="agriculture",Table1[income],0)</f>
        <v>73189</v>
      </c>
      <c r="CB381">
        <f ca="1">IF(Table1[[#This Row],[field of work]]="teaching",Table1[[#This Row],[income]],0)</f>
        <v>0</v>
      </c>
      <c r="CC381">
        <f ca="1">IF(Table1[[#This Row],[field of work]]="IT",Table1[[#This Row],[income]],0)</f>
        <v>0</v>
      </c>
      <c r="CD381">
        <f ca="1">IF(Table1[[#This Row],[field of work]]="construction",Table1[[#This Row],[income]],0)</f>
        <v>0</v>
      </c>
      <c r="CE381" s="8">
        <f ca="1">IF(Table1[[#This Row],[field of work]]="general work ",Table1[[#This Row],[income]],0)</f>
        <v>0</v>
      </c>
      <c r="CH381" s="7">
        <f t="shared" ca="1" si="138"/>
        <v>1</v>
      </c>
      <c r="CI381" s="8"/>
      <c r="CK381" s="7">
        <f ca="1">IF(Table1[[#This Row],[Net worth of person ($)]]&gt;$CM$3,Table1[[#This Row],[age]],0)</f>
        <v>0</v>
      </c>
      <c r="CL381" s="8"/>
    </row>
    <row r="382" spans="2:90" x14ac:dyDescent="0.3">
      <c r="B382">
        <f t="shared" ca="1" si="124"/>
        <v>2</v>
      </c>
      <c r="C382" t="str">
        <f t="shared" ca="1" si="125"/>
        <v>women</v>
      </c>
      <c r="D382">
        <f t="shared" ca="1" si="126"/>
        <v>29</v>
      </c>
      <c r="E382">
        <f t="shared" ca="1" si="127"/>
        <v>4</v>
      </c>
      <c r="F382" t="str">
        <f t="shared" ca="1" si="128"/>
        <v>IT</v>
      </c>
      <c r="G382">
        <f t="shared" ca="1" si="129"/>
        <v>3</v>
      </c>
      <c r="H382" t="str">
        <f t="shared" ca="1" si="130"/>
        <v>University</v>
      </c>
      <c r="I382">
        <f t="shared" ca="1" si="131"/>
        <v>1</v>
      </c>
      <c r="J382">
        <f t="shared" ca="1" si="123"/>
        <v>1</v>
      </c>
      <c r="K382">
        <f t="shared" ca="1" si="132"/>
        <v>47989</v>
      </c>
      <c r="L382">
        <f t="shared" ca="1" si="133"/>
        <v>14</v>
      </c>
      <c r="M382" t="str">
        <f t="shared" ca="1" si="134"/>
        <v>Prince edward island</v>
      </c>
      <c r="N382">
        <f t="shared" ca="1" si="139"/>
        <v>287934</v>
      </c>
      <c r="O382">
        <f t="shared" ca="1" si="135"/>
        <v>50065.362773961606</v>
      </c>
      <c r="P382">
        <f t="shared" ca="1" si="140"/>
        <v>19277.254192119617</v>
      </c>
      <c r="Q382">
        <f t="shared" ca="1" si="136"/>
        <v>4153</v>
      </c>
      <c r="R382">
        <f t="shared" ca="1" si="141"/>
        <v>65233.634270566181</v>
      </c>
      <c r="S382">
        <f t="shared" ca="1" si="142"/>
        <v>34983.767528937489</v>
      </c>
      <c r="T382">
        <f t="shared" ca="1" si="143"/>
        <v>342195.02172105713</v>
      </c>
      <c r="U382">
        <f t="shared" ca="1" si="144"/>
        <v>119451.99704452779</v>
      </c>
      <c r="V382">
        <f t="shared" ca="1" si="145"/>
        <v>222743.02467652934</v>
      </c>
      <c r="X382" s="3">
        <f ca="1">IF(Table1[[#This Row],[gender]]="men",1,0)</f>
        <v>0</v>
      </c>
      <c r="Y382" s="3">
        <f ca="1">IF(Table1[[#This Row],[gender]]="women",1,0)</f>
        <v>1</v>
      </c>
      <c r="Z382" s="3"/>
      <c r="AA382" s="3"/>
      <c r="AB382" s="3"/>
      <c r="AC382" s="3"/>
      <c r="AD382" s="3"/>
      <c r="AE382" s="3"/>
      <c r="AF382" s="3"/>
      <c r="AG382" s="3"/>
      <c r="AH382" s="3"/>
      <c r="AJ382" s="17"/>
      <c r="AL382" s="7">
        <f ca="1">IF(Table1[[#This Row],[field of work]]="health",1,0)</f>
        <v>0</v>
      </c>
      <c r="AM382">
        <f ca="1">IF(Table1[[#This Row],[field of work]]="general work ",1,0)</f>
        <v>0</v>
      </c>
      <c r="AN382">
        <f ca="1">IF(Table1[[#This Row],[field of work]]="agriculture",1,0)</f>
        <v>0</v>
      </c>
      <c r="AO382">
        <f ca="1">IF(Table1[[#This Row],[field of work]]="teaching",1,0)</f>
        <v>0</v>
      </c>
      <c r="AP382">
        <f ca="1">IF(Table1[[#This Row],[field of work]]="IT",1,0)</f>
        <v>1</v>
      </c>
      <c r="AQ382" s="8">
        <f ca="1">IF(Table1[[#This Row],[field of work]]="construction",1,0)</f>
        <v>0</v>
      </c>
      <c r="AS382" s="7"/>
      <c r="AX382" s="8"/>
      <c r="AZ382" s="7"/>
      <c r="BA382" s="8"/>
      <c r="BB382" s="105">
        <f ca="1">Table1[[#This Row],[Cars Value ]]/Table1[[#This Row],[cars]]</f>
        <v>19277.254192119617</v>
      </c>
      <c r="BC382" s="8"/>
      <c r="BD382" s="7">
        <f ca="1">IF(Table1[Values of debts]&gt;$BE$6,1,0)</f>
        <v>1</v>
      </c>
      <c r="BE382" s="8"/>
      <c r="BF382" s="17"/>
      <c r="BG382" s="20">
        <f ca="1">Table1[[#This Row],[mortage left]]/Table1[[#This Row],[value of house]]</f>
        <v>0.17387791220891458</v>
      </c>
      <c r="BH382">
        <f t="shared" ca="1" si="137"/>
        <v>1</v>
      </c>
      <c r="BI382" s="8"/>
      <c r="BJ382" s="17"/>
      <c r="BL382" s="7">
        <f ca="1">IF(Table1[Area]="Alberta",Table1[income],0)</f>
        <v>0</v>
      </c>
      <c r="BM382">
        <f ca="1">IF(Table1[Area]="Quebec",Table1[income],0)</f>
        <v>0</v>
      </c>
      <c r="BN382">
        <f ca="1">IF(Table1[[#This Row],[Area]]="BC",Table1[[#This Row],[income]],0)</f>
        <v>0</v>
      </c>
      <c r="BO382">
        <f ca="1">IF(Table1[[#This Row],[Area]]="Northwest Ter",Table1[[#This Row],[income]],0)</f>
        <v>0</v>
      </c>
      <c r="BP382">
        <f ca="1">IF(Table1[[#This Row],[Area]]="Newfounland",Table1[[#This Row],[income]],0)</f>
        <v>0</v>
      </c>
      <c r="BQ382">
        <f ca="1">IF(Table1[[#This Row],[Area]]="Manitoba",Table1[[#This Row],[income]],0)</f>
        <v>0</v>
      </c>
      <c r="BR382">
        <f ca="1">IF(Table1[[#This Row],[Area]]="New bruncwick",Table1[[#This Row],[income]],0)</f>
        <v>0</v>
      </c>
      <c r="BS382">
        <f ca="1">IF(Table1[[#This Row],[Area]]="Nunavut",Table1[[#This Row],[income]],0)</f>
        <v>0</v>
      </c>
      <c r="BT382">
        <f ca="1">IF(Table1[[#This Row],[Area]]="Ontario",Table1[[#This Row],[income]],0)</f>
        <v>0</v>
      </c>
      <c r="BU382">
        <f ca="1">IF(Table1[[#This Row],[Area]]="yukon",Table1[[#This Row],[income]],0)</f>
        <v>0</v>
      </c>
      <c r="BV382">
        <f ca="1">IF(Table1[[#This Row],[Area]]="Prince edward Island",Table1[[#This Row],[income]],0)</f>
        <v>47989</v>
      </c>
      <c r="BW382">
        <f ca="1">IF(Table1[[#This Row],[Area]]="Saskatchewan",Table1[[#This Row],[income]],0)</f>
        <v>0</v>
      </c>
      <c r="BX382" s="8">
        <f ca="1">IF(Table1[[#This Row],[Area]]="Nova scotia",Table1[[#This Row],[income]],0)</f>
        <v>0</v>
      </c>
      <c r="BZ382" s="7">
        <f ca="1">IF(Table1[field of work]="health",Table1[income],0)</f>
        <v>0</v>
      </c>
      <c r="CA382">
        <f ca="1">IF(Table1[field of work]="agriculture",Table1[income],0)</f>
        <v>0</v>
      </c>
      <c r="CB382">
        <f ca="1">IF(Table1[[#This Row],[field of work]]="teaching",Table1[[#This Row],[income]],0)</f>
        <v>0</v>
      </c>
      <c r="CC382">
        <f ca="1">IF(Table1[[#This Row],[field of work]]="IT",Table1[[#This Row],[income]],0)</f>
        <v>47989</v>
      </c>
      <c r="CD382">
        <f ca="1">IF(Table1[[#This Row],[field of work]]="construction",Table1[[#This Row],[income]],0)</f>
        <v>0</v>
      </c>
      <c r="CE382" s="8">
        <f ca="1">IF(Table1[[#This Row],[field of work]]="general work ",Table1[[#This Row],[income]],0)</f>
        <v>0</v>
      </c>
      <c r="CH382" s="7">
        <f t="shared" ca="1" si="138"/>
        <v>1</v>
      </c>
      <c r="CI382" s="8"/>
      <c r="CK382" s="7">
        <f ca="1">IF(Table1[[#This Row],[Net worth of person ($)]]&gt;$CM$3,Table1[[#This Row],[age]],0)</f>
        <v>29</v>
      </c>
      <c r="CL382" s="8"/>
    </row>
    <row r="383" spans="2:90" x14ac:dyDescent="0.3">
      <c r="B383">
        <f t="shared" ca="1" si="124"/>
        <v>2</v>
      </c>
      <c r="C383" t="str">
        <f t="shared" ca="1" si="125"/>
        <v>women</v>
      </c>
      <c r="D383">
        <f t="shared" ca="1" si="126"/>
        <v>41</v>
      </c>
      <c r="E383">
        <f t="shared" ca="1" si="127"/>
        <v>3</v>
      </c>
      <c r="F383" t="str">
        <f t="shared" ca="1" si="128"/>
        <v>teaching</v>
      </c>
      <c r="G383">
        <f t="shared" ca="1" si="129"/>
        <v>1</v>
      </c>
      <c r="H383" t="str">
        <f t="shared" ca="1" si="130"/>
        <v>highschool</v>
      </c>
      <c r="I383">
        <f t="shared" ca="1" si="131"/>
        <v>3</v>
      </c>
      <c r="J383">
        <f t="shared" ca="1" si="123"/>
        <v>2</v>
      </c>
      <c r="K383">
        <f t="shared" ca="1" si="132"/>
        <v>70292</v>
      </c>
      <c r="L383">
        <f t="shared" ca="1" si="133"/>
        <v>2</v>
      </c>
      <c r="M383" t="str">
        <f t="shared" ca="1" si="134"/>
        <v>BC</v>
      </c>
      <c r="N383">
        <f t="shared" ca="1" si="139"/>
        <v>421752</v>
      </c>
      <c r="O383">
        <f t="shared" ca="1" si="135"/>
        <v>348604.494621903</v>
      </c>
      <c r="P383">
        <f t="shared" ca="1" si="140"/>
        <v>6807.2662409185032</v>
      </c>
      <c r="Q383">
        <f t="shared" ca="1" si="136"/>
        <v>3258</v>
      </c>
      <c r="R383">
        <f t="shared" ca="1" si="141"/>
        <v>99405.835866046997</v>
      </c>
      <c r="S383">
        <f t="shared" ca="1" si="142"/>
        <v>41110.683810633447</v>
      </c>
      <c r="T383">
        <f t="shared" ca="1" si="143"/>
        <v>469669.95005155192</v>
      </c>
      <c r="U383">
        <f t="shared" ca="1" si="144"/>
        <v>451268.33048795001</v>
      </c>
      <c r="V383">
        <f t="shared" ca="1" si="145"/>
        <v>18401.619563601911</v>
      </c>
      <c r="X383" s="3">
        <f ca="1">IF(Table1[[#This Row],[gender]]="men",1,0)</f>
        <v>0</v>
      </c>
      <c r="Y383" s="3">
        <f ca="1">IF(Table1[[#This Row],[gender]]="women",1,0)</f>
        <v>1</v>
      </c>
      <c r="Z383" s="3"/>
      <c r="AA383" s="3"/>
      <c r="AB383" s="3"/>
      <c r="AC383" s="3"/>
      <c r="AD383" s="3"/>
      <c r="AE383" s="3"/>
      <c r="AF383" s="3"/>
      <c r="AG383" s="3"/>
      <c r="AH383" s="3"/>
      <c r="AJ383" s="17"/>
      <c r="AL383" s="7">
        <f ca="1">IF(Table1[[#This Row],[field of work]]="health",1,0)</f>
        <v>0</v>
      </c>
      <c r="AM383">
        <f ca="1">IF(Table1[[#This Row],[field of work]]="general work ",1,0)</f>
        <v>0</v>
      </c>
      <c r="AN383">
        <f ca="1">IF(Table1[[#This Row],[field of work]]="agriculture",1,0)</f>
        <v>0</v>
      </c>
      <c r="AO383">
        <f ca="1">IF(Table1[[#This Row],[field of work]]="teaching",1,0)</f>
        <v>1</v>
      </c>
      <c r="AP383">
        <f ca="1">IF(Table1[[#This Row],[field of work]]="IT",1,0)</f>
        <v>0</v>
      </c>
      <c r="AQ383" s="8">
        <f ca="1">IF(Table1[[#This Row],[field of work]]="construction",1,0)</f>
        <v>0</v>
      </c>
      <c r="AS383" s="7"/>
      <c r="AX383" s="8"/>
      <c r="AZ383" s="7"/>
      <c r="BA383" s="8"/>
      <c r="BB383" s="105">
        <f ca="1">Table1[[#This Row],[Cars Value ]]/Table1[[#This Row],[cars]]</f>
        <v>3403.6331204592516</v>
      </c>
      <c r="BC383" s="8"/>
      <c r="BD383" s="7">
        <f ca="1">IF(Table1[Values of debts]&gt;$BE$6,1,0)</f>
        <v>1</v>
      </c>
      <c r="BE383" s="8"/>
      <c r="BF383" s="17"/>
      <c r="BG383" s="20">
        <f ca="1">Table1[[#This Row],[mortage left]]/Table1[[#This Row],[value of house]]</f>
        <v>0.82656275399263779</v>
      </c>
      <c r="BH383">
        <f t="shared" ca="1" si="137"/>
        <v>0</v>
      </c>
      <c r="BI383" s="8"/>
      <c r="BJ383" s="17"/>
      <c r="BL383" s="7">
        <f ca="1">IF(Table1[Area]="Alberta",Table1[income],0)</f>
        <v>0</v>
      </c>
      <c r="BM383">
        <f ca="1">IF(Table1[Area]="Quebec",Table1[income],0)</f>
        <v>0</v>
      </c>
      <c r="BN383">
        <f ca="1">IF(Table1[[#This Row],[Area]]="BC",Table1[[#This Row],[income]],0)</f>
        <v>70292</v>
      </c>
      <c r="BO383">
        <f ca="1">IF(Table1[[#This Row],[Area]]="Northwest Ter",Table1[[#This Row],[income]],0)</f>
        <v>0</v>
      </c>
      <c r="BP383">
        <f ca="1">IF(Table1[[#This Row],[Area]]="Newfounland",Table1[[#This Row],[income]],0)</f>
        <v>0</v>
      </c>
      <c r="BQ383">
        <f ca="1">IF(Table1[[#This Row],[Area]]="Manitoba",Table1[[#This Row],[income]],0)</f>
        <v>0</v>
      </c>
      <c r="BR383">
        <f ca="1">IF(Table1[[#This Row],[Area]]="New bruncwick",Table1[[#This Row],[income]],0)</f>
        <v>0</v>
      </c>
      <c r="BS383">
        <f ca="1">IF(Table1[[#This Row],[Area]]="Nunavut",Table1[[#This Row],[income]],0)</f>
        <v>0</v>
      </c>
      <c r="BT383">
        <f ca="1">IF(Table1[[#This Row],[Area]]="Ontario",Table1[[#This Row],[income]],0)</f>
        <v>0</v>
      </c>
      <c r="BU383">
        <f ca="1">IF(Table1[[#This Row],[Area]]="yukon",Table1[[#This Row],[income]],0)</f>
        <v>0</v>
      </c>
      <c r="BV383">
        <f ca="1">IF(Table1[[#This Row],[Area]]="Prince edward Island",Table1[[#This Row],[income]],0)</f>
        <v>0</v>
      </c>
      <c r="BW383">
        <f ca="1">IF(Table1[[#This Row],[Area]]="Saskatchewan",Table1[[#This Row],[income]],0)</f>
        <v>0</v>
      </c>
      <c r="BX383" s="8">
        <f ca="1">IF(Table1[[#This Row],[Area]]="Nova scotia",Table1[[#This Row],[income]],0)</f>
        <v>0</v>
      </c>
      <c r="BZ383" s="7">
        <f ca="1">IF(Table1[field of work]="health",Table1[income],0)</f>
        <v>0</v>
      </c>
      <c r="CA383">
        <f ca="1">IF(Table1[field of work]="agriculture",Table1[income],0)</f>
        <v>0</v>
      </c>
      <c r="CB383">
        <f ca="1">IF(Table1[[#This Row],[field of work]]="teaching",Table1[[#This Row],[income]],0)</f>
        <v>70292</v>
      </c>
      <c r="CC383">
        <f ca="1">IF(Table1[[#This Row],[field of work]]="IT",Table1[[#This Row],[income]],0)</f>
        <v>0</v>
      </c>
      <c r="CD383">
        <f ca="1">IF(Table1[[#This Row],[field of work]]="construction",Table1[[#This Row],[income]],0)</f>
        <v>0</v>
      </c>
      <c r="CE383" s="8">
        <f ca="1">IF(Table1[[#This Row],[field of work]]="general work ",Table1[[#This Row],[income]],0)</f>
        <v>0</v>
      </c>
      <c r="CH383" s="7">
        <f t="shared" ca="1" si="138"/>
        <v>1</v>
      </c>
      <c r="CI383" s="8"/>
      <c r="CK383" s="7">
        <f ca="1">IF(Table1[[#This Row],[Net worth of person ($)]]&gt;$CM$3,Table1[[#This Row],[age]],0)</f>
        <v>41</v>
      </c>
      <c r="CL383" s="8"/>
    </row>
    <row r="384" spans="2:90" x14ac:dyDescent="0.3">
      <c r="B384">
        <f t="shared" ca="1" si="124"/>
        <v>2</v>
      </c>
      <c r="C384" t="str">
        <f t="shared" ca="1" si="125"/>
        <v>women</v>
      </c>
      <c r="D384">
        <f t="shared" ca="1" si="126"/>
        <v>35</v>
      </c>
      <c r="E384">
        <f t="shared" ca="1" si="127"/>
        <v>2</v>
      </c>
      <c r="F384" t="str">
        <f t="shared" ca="1" si="128"/>
        <v>construction</v>
      </c>
      <c r="G384">
        <f t="shared" ca="1" si="129"/>
        <v>5</v>
      </c>
      <c r="H384" t="str">
        <f t="shared" ca="1" si="130"/>
        <v>Other</v>
      </c>
      <c r="I384">
        <f t="shared" ca="1" si="131"/>
        <v>4</v>
      </c>
      <c r="J384">
        <f t="shared" ca="1" si="123"/>
        <v>1</v>
      </c>
      <c r="K384">
        <f t="shared" ca="1" si="132"/>
        <v>71049</v>
      </c>
      <c r="L384">
        <f t="shared" ca="1" si="133"/>
        <v>3</v>
      </c>
      <c r="M384" t="str">
        <f t="shared" ca="1" si="134"/>
        <v>Northwest Ter</v>
      </c>
      <c r="N384">
        <f t="shared" ca="1" si="139"/>
        <v>426294</v>
      </c>
      <c r="O384">
        <f t="shared" ca="1" si="135"/>
        <v>164626.94497912159</v>
      </c>
      <c r="P384">
        <f t="shared" ca="1" si="140"/>
        <v>6269.9223996161891</v>
      </c>
      <c r="Q384">
        <f t="shared" ca="1" si="136"/>
        <v>1786</v>
      </c>
      <c r="R384">
        <f t="shared" ca="1" si="141"/>
        <v>70649.842040192743</v>
      </c>
      <c r="S384">
        <f t="shared" ca="1" si="142"/>
        <v>19437.560101983006</v>
      </c>
      <c r="T384">
        <f t="shared" ca="1" si="143"/>
        <v>452001.48250159924</v>
      </c>
      <c r="U384">
        <f t="shared" ca="1" si="144"/>
        <v>237062.78701931433</v>
      </c>
      <c r="V384">
        <f t="shared" ca="1" si="145"/>
        <v>214938.69548228491</v>
      </c>
      <c r="X384" s="3">
        <f ca="1">IF(Table1[[#This Row],[gender]]="men",1,0)</f>
        <v>0</v>
      </c>
      <c r="Y384" s="3">
        <f ca="1">IF(Table1[[#This Row],[gender]]="women",1,0)</f>
        <v>1</v>
      </c>
      <c r="Z384" s="3"/>
      <c r="AA384" s="3"/>
      <c r="AB384" s="3"/>
      <c r="AC384" s="3"/>
      <c r="AD384" s="3"/>
      <c r="AE384" s="3"/>
      <c r="AF384" s="3"/>
      <c r="AG384" s="3"/>
      <c r="AH384" s="3"/>
      <c r="AJ384" s="17"/>
      <c r="AL384" s="7">
        <f ca="1">IF(Table1[[#This Row],[field of work]]="health",1,0)</f>
        <v>0</v>
      </c>
      <c r="AM384">
        <f ca="1">IF(Table1[[#This Row],[field of work]]="general work ",1,0)</f>
        <v>0</v>
      </c>
      <c r="AN384">
        <f ca="1">IF(Table1[[#This Row],[field of work]]="agriculture",1,0)</f>
        <v>0</v>
      </c>
      <c r="AO384">
        <f ca="1">IF(Table1[[#This Row],[field of work]]="teaching",1,0)</f>
        <v>0</v>
      </c>
      <c r="AP384">
        <f ca="1">IF(Table1[[#This Row],[field of work]]="IT",1,0)</f>
        <v>0</v>
      </c>
      <c r="AQ384" s="8">
        <f ca="1">IF(Table1[[#This Row],[field of work]]="construction",1,0)</f>
        <v>1</v>
      </c>
      <c r="AS384" s="7"/>
      <c r="AX384" s="8"/>
      <c r="AZ384" s="7"/>
      <c r="BA384" s="8"/>
      <c r="BB384" s="105">
        <f ca="1">Table1[[#This Row],[Cars Value ]]/Table1[[#This Row],[cars]]</f>
        <v>6269.9223996161891</v>
      </c>
      <c r="BC384" s="8"/>
      <c r="BD384" s="7">
        <f ca="1">IF(Table1[Values of debts]&gt;$BE$6,1,0)</f>
        <v>1</v>
      </c>
      <c r="BE384" s="8"/>
      <c r="BF384" s="17"/>
      <c r="BG384" s="20">
        <f ca="1">Table1[[#This Row],[mortage left]]/Table1[[#This Row],[value of house]]</f>
        <v>0.38618170788029293</v>
      </c>
      <c r="BH384">
        <f t="shared" ca="1" si="137"/>
        <v>1</v>
      </c>
      <c r="BI384" s="8"/>
      <c r="BJ384" s="17"/>
      <c r="BL384" s="7">
        <f ca="1">IF(Table1[Area]="Alberta",Table1[income],0)</f>
        <v>0</v>
      </c>
      <c r="BM384">
        <f ca="1">IF(Table1[Area]="Quebec",Table1[income],0)</f>
        <v>0</v>
      </c>
      <c r="BN384">
        <f ca="1">IF(Table1[[#This Row],[Area]]="BC",Table1[[#This Row],[income]],0)</f>
        <v>0</v>
      </c>
      <c r="BO384">
        <f ca="1">IF(Table1[[#This Row],[Area]]="Northwest Ter",Table1[[#This Row],[income]],0)</f>
        <v>71049</v>
      </c>
      <c r="BP384">
        <f ca="1">IF(Table1[[#This Row],[Area]]="Newfounland",Table1[[#This Row],[income]],0)</f>
        <v>0</v>
      </c>
      <c r="BQ384">
        <f ca="1">IF(Table1[[#This Row],[Area]]="Manitoba",Table1[[#This Row],[income]],0)</f>
        <v>0</v>
      </c>
      <c r="BR384">
        <f ca="1">IF(Table1[[#This Row],[Area]]="New bruncwick",Table1[[#This Row],[income]],0)</f>
        <v>0</v>
      </c>
      <c r="BS384">
        <f ca="1">IF(Table1[[#This Row],[Area]]="Nunavut",Table1[[#This Row],[income]],0)</f>
        <v>0</v>
      </c>
      <c r="BT384">
        <f ca="1">IF(Table1[[#This Row],[Area]]="Ontario",Table1[[#This Row],[income]],0)</f>
        <v>0</v>
      </c>
      <c r="BU384">
        <f ca="1">IF(Table1[[#This Row],[Area]]="yukon",Table1[[#This Row],[income]],0)</f>
        <v>0</v>
      </c>
      <c r="BV384">
        <f ca="1">IF(Table1[[#This Row],[Area]]="Prince edward Island",Table1[[#This Row],[income]],0)</f>
        <v>0</v>
      </c>
      <c r="BW384">
        <f ca="1">IF(Table1[[#This Row],[Area]]="Saskatchewan",Table1[[#This Row],[income]],0)</f>
        <v>0</v>
      </c>
      <c r="BX384" s="8">
        <f ca="1">IF(Table1[[#This Row],[Area]]="Nova scotia",Table1[[#This Row],[income]],0)</f>
        <v>0</v>
      </c>
      <c r="BZ384" s="7">
        <f ca="1">IF(Table1[field of work]="health",Table1[income],0)</f>
        <v>0</v>
      </c>
      <c r="CA384">
        <f ca="1">IF(Table1[field of work]="agriculture",Table1[income],0)</f>
        <v>0</v>
      </c>
      <c r="CB384">
        <f ca="1">IF(Table1[[#This Row],[field of work]]="teaching",Table1[[#This Row],[income]],0)</f>
        <v>0</v>
      </c>
      <c r="CC384">
        <f ca="1">IF(Table1[[#This Row],[field of work]]="IT",Table1[[#This Row],[income]],0)</f>
        <v>0</v>
      </c>
      <c r="CD384">
        <f ca="1">IF(Table1[[#This Row],[field of work]]="construction",Table1[[#This Row],[income]],0)</f>
        <v>71049</v>
      </c>
      <c r="CE384" s="8">
        <f ca="1">IF(Table1[[#This Row],[field of work]]="general work ",Table1[[#This Row],[income]],0)</f>
        <v>0</v>
      </c>
      <c r="CH384" s="7">
        <f t="shared" ca="1" si="138"/>
        <v>1</v>
      </c>
      <c r="CI384" s="8"/>
      <c r="CK384" s="7">
        <f ca="1">IF(Table1[[#This Row],[Net worth of person ($)]]&gt;$CM$3,Table1[[#This Row],[age]],0)</f>
        <v>35</v>
      </c>
      <c r="CL384" s="8"/>
    </row>
    <row r="385" spans="2:90" x14ac:dyDescent="0.3">
      <c r="B385">
        <f t="shared" ca="1" si="124"/>
        <v>2</v>
      </c>
      <c r="C385" t="str">
        <f t="shared" ca="1" si="125"/>
        <v>women</v>
      </c>
      <c r="D385">
        <f t="shared" ca="1" si="126"/>
        <v>33</v>
      </c>
      <c r="E385">
        <f t="shared" ca="1" si="127"/>
        <v>6</v>
      </c>
      <c r="F385" t="str">
        <f t="shared" ca="1" si="128"/>
        <v>agriculture</v>
      </c>
      <c r="G385">
        <f t="shared" ca="1" si="129"/>
        <v>4</v>
      </c>
      <c r="H385" t="str">
        <f t="shared" ca="1" si="130"/>
        <v>technical</v>
      </c>
      <c r="I385">
        <f t="shared" ca="1" si="131"/>
        <v>1</v>
      </c>
      <c r="J385">
        <f t="shared" ca="1" si="123"/>
        <v>1</v>
      </c>
      <c r="K385">
        <f t="shared" ca="1" si="132"/>
        <v>52815</v>
      </c>
      <c r="L385">
        <f t="shared" ca="1" si="133"/>
        <v>7</v>
      </c>
      <c r="M385" t="str">
        <f t="shared" ca="1" si="134"/>
        <v>Manitoba</v>
      </c>
      <c r="N385">
        <f t="shared" ca="1" si="139"/>
        <v>211260</v>
      </c>
      <c r="O385">
        <f t="shared" ca="1" si="135"/>
        <v>45656.879116242148</v>
      </c>
      <c r="P385">
        <f t="shared" ca="1" si="140"/>
        <v>9603.3747764166037</v>
      </c>
      <c r="Q385">
        <f t="shared" ca="1" si="136"/>
        <v>4926</v>
      </c>
      <c r="R385">
        <f t="shared" ca="1" si="141"/>
        <v>58058.301139737348</v>
      </c>
      <c r="S385">
        <f t="shared" ca="1" si="142"/>
        <v>190.32866022106461</v>
      </c>
      <c r="T385">
        <f t="shared" ca="1" si="143"/>
        <v>221053.70343663768</v>
      </c>
      <c r="U385">
        <f t="shared" ca="1" si="144"/>
        <v>108641.1802559795</v>
      </c>
      <c r="V385">
        <f t="shared" ca="1" si="145"/>
        <v>112412.52318065817</v>
      </c>
      <c r="X385" s="3">
        <f ca="1">IF(Table1[[#This Row],[gender]]="men",1,0)</f>
        <v>0</v>
      </c>
      <c r="Y385" s="3">
        <f ca="1">IF(Table1[[#This Row],[gender]]="women",1,0)</f>
        <v>1</v>
      </c>
      <c r="Z385" s="3"/>
      <c r="AA385" s="3"/>
      <c r="AB385" s="3"/>
      <c r="AC385" s="3"/>
      <c r="AD385" s="3"/>
      <c r="AE385" s="3"/>
      <c r="AF385" s="3"/>
      <c r="AG385" s="3"/>
      <c r="AH385" s="3"/>
      <c r="AJ385" s="17"/>
      <c r="AL385" s="7">
        <f ca="1">IF(Table1[[#This Row],[field of work]]="health",1,0)</f>
        <v>0</v>
      </c>
      <c r="AM385">
        <f ca="1">IF(Table1[[#This Row],[field of work]]="general work ",1,0)</f>
        <v>0</v>
      </c>
      <c r="AN385">
        <f ca="1">IF(Table1[[#This Row],[field of work]]="agriculture",1,0)</f>
        <v>1</v>
      </c>
      <c r="AO385">
        <f ca="1">IF(Table1[[#This Row],[field of work]]="teaching",1,0)</f>
        <v>0</v>
      </c>
      <c r="AP385">
        <f ca="1">IF(Table1[[#This Row],[field of work]]="IT",1,0)</f>
        <v>0</v>
      </c>
      <c r="AQ385" s="8">
        <f ca="1">IF(Table1[[#This Row],[field of work]]="construction",1,0)</f>
        <v>0</v>
      </c>
      <c r="AS385" s="7"/>
      <c r="AX385" s="8"/>
      <c r="AZ385" s="7"/>
      <c r="BA385" s="8"/>
      <c r="BB385" s="105">
        <f ca="1">Table1[[#This Row],[Cars Value ]]/Table1[[#This Row],[cars]]</f>
        <v>9603.3747764166037</v>
      </c>
      <c r="BC385" s="8"/>
      <c r="BD385" s="7">
        <f ca="1">IF(Table1[Values of debts]&gt;$BE$6,1,0)</f>
        <v>1</v>
      </c>
      <c r="BE385" s="8"/>
      <c r="BF385" s="17"/>
      <c r="BG385" s="20">
        <f ca="1">Table1[[#This Row],[mortage left]]/Table1[[#This Row],[value of house]]</f>
        <v>0.21611700802916856</v>
      </c>
      <c r="BH385">
        <f t="shared" ca="1" si="137"/>
        <v>1</v>
      </c>
      <c r="BI385" s="8"/>
      <c r="BJ385" s="17"/>
      <c r="BL385" s="7">
        <f ca="1">IF(Table1[Area]="Alberta",Table1[income],0)</f>
        <v>0</v>
      </c>
      <c r="BM385">
        <f ca="1">IF(Table1[Area]="Quebec",Table1[income],0)</f>
        <v>0</v>
      </c>
      <c r="BN385">
        <f ca="1">IF(Table1[[#This Row],[Area]]="BC",Table1[[#This Row],[income]],0)</f>
        <v>0</v>
      </c>
      <c r="BO385">
        <f ca="1">IF(Table1[[#This Row],[Area]]="Northwest Ter",Table1[[#This Row],[income]],0)</f>
        <v>0</v>
      </c>
      <c r="BP385">
        <f ca="1">IF(Table1[[#This Row],[Area]]="Newfounland",Table1[[#This Row],[income]],0)</f>
        <v>0</v>
      </c>
      <c r="BQ385">
        <f ca="1">IF(Table1[[#This Row],[Area]]="Manitoba",Table1[[#This Row],[income]],0)</f>
        <v>52815</v>
      </c>
      <c r="BR385">
        <f ca="1">IF(Table1[[#This Row],[Area]]="New bruncwick",Table1[[#This Row],[income]],0)</f>
        <v>0</v>
      </c>
      <c r="BS385">
        <f ca="1">IF(Table1[[#This Row],[Area]]="Nunavut",Table1[[#This Row],[income]],0)</f>
        <v>0</v>
      </c>
      <c r="BT385">
        <f ca="1">IF(Table1[[#This Row],[Area]]="Ontario",Table1[[#This Row],[income]],0)</f>
        <v>0</v>
      </c>
      <c r="BU385">
        <f ca="1">IF(Table1[[#This Row],[Area]]="yukon",Table1[[#This Row],[income]],0)</f>
        <v>0</v>
      </c>
      <c r="BV385">
        <f ca="1">IF(Table1[[#This Row],[Area]]="Prince edward Island",Table1[[#This Row],[income]],0)</f>
        <v>0</v>
      </c>
      <c r="BW385">
        <f ca="1">IF(Table1[[#This Row],[Area]]="Saskatchewan",Table1[[#This Row],[income]],0)</f>
        <v>0</v>
      </c>
      <c r="BX385" s="8">
        <f ca="1">IF(Table1[[#This Row],[Area]]="Nova scotia",Table1[[#This Row],[income]],0)</f>
        <v>0</v>
      </c>
      <c r="BZ385" s="7">
        <f ca="1">IF(Table1[field of work]="health",Table1[income],0)</f>
        <v>0</v>
      </c>
      <c r="CA385">
        <f ca="1">IF(Table1[field of work]="agriculture",Table1[income],0)</f>
        <v>52815</v>
      </c>
      <c r="CB385">
        <f ca="1">IF(Table1[[#This Row],[field of work]]="teaching",Table1[[#This Row],[income]],0)</f>
        <v>0</v>
      </c>
      <c r="CC385">
        <f ca="1">IF(Table1[[#This Row],[field of work]]="IT",Table1[[#This Row],[income]],0)</f>
        <v>0</v>
      </c>
      <c r="CD385">
        <f ca="1">IF(Table1[[#This Row],[field of work]]="construction",Table1[[#This Row],[income]],0)</f>
        <v>0</v>
      </c>
      <c r="CE385" s="8">
        <f ca="1">IF(Table1[[#This Row],[field of work]]="general work ",Table1[[#This Row],[income]],0)</f>
        <v>0</v>
      </c>
      <c r="CH385" s="7">
        <f t="shared" ca="1" si="138"/>
        <v>1</v>
      </c>
      <c r="CI385" s="8"/>
      <c r="CK385" s="7">
        <f ca="1">IF(Table1[[#This Row],[Net worth of person ($)]]&gt;$CM$3,Table1[[#This Row],[age]],0)</f>
        <v>33</v>
      </c>
      <c r="CL385" s="8"/>
    </row>
    <row r="386" spans="2:90" x14ac:dyDescent="0.3">
      <c r="B386">
        <f t="shared" ca="1" si="124"/>
        <v>1</v>
      </c>
      <c r="C386" t="str">
        <f t="shared" ca="1" si="125"/>
        <v>men</v>
      </c>
      <c r="D386">
        <f t="shared" ca="1" si="126"/>
        <v>44</v>
      </c>
      <c r="E386">
        <f t="shared" ca="1" si="127"/>
        <v>5</v>
      </c>
      <c r="F386" t="str">
        <f t="shared" ca="1" si="128"/>
        <v xml:space="preserve">general work </v>
      </c>
      <c r="G386">
        <f t="shared" ca="1" si="129"/>
        <v>5</v>
      </c>
      <c r="H386" t="str">
        <f t="shared" ca="1" si="130"/>
        <v>Other</v>
      </c>
      <c r="I386">
        <f t="shared" ca="1" si="131"/>
        <v>2</v>
      </c>
      <c r="J386">
        <f t="shared" ca="1" si="123"/>
        <v>1</v>
      </c>
      <c r="K386">
        <f t="shared" ca="1" si="132"/>
        <v>65931</v>
      </c>
      <c r="L386">
        <f t="shared" ca="1" si="133"/>
        <v>4</v>
      </c>
      <c r="M386" t="str">
        <f t="shared" ca="1" si="134"/>
        <v>Alberta</v>
      </c>
      <c r="N386">
        <f t="shared" ca="1" si="139"/>
        <v>395586</v>
      </c>
      <c r="O386">
        <f t="shared" ca="1" si="135"/>
        <v>341315.64476690226</v>
      </c>
      <c r="P386">
        <f t="shared" ca="1" si="140"/>
        <v>50667.098826223759</v>
      </c>
      <c r="Q386">
        <f t="shared" ca="1" si="136"/>
        <v>45524</v>
      </c>
      <c r="R386">
        <f t="shared" ca="1" si="141"/>
        <v>84989.389950400539</v>
      </c>
      <c r="S386">
        <f t="shared" ca="1" si="142"/>
        <v>40503.056655416542</v>
      </c>
      <c r="T386">
        <f t="shared" ca="1" si="143"/>
        <v>486756.15548164031</v>
      </c>
      <c r="U386">
        <f t="shared" ca="1" si="144"/>
        <v>471829.03471730277</v>
      </c>
      <c r="V386">
        <f t="shared" ca="1" si="145"/>
        <v>14927.120764337538</v>
      </c>
      <c r="X386" s="3">
        <f ca="1">IF(Table1[[#This Row],[gender]]="men",1,0)</f>
        <v>1</v>
      </c>
      <c r="Y386" s="3">
        <f ca="1">IF(Table1[[#This Row],[gender]]="women",1,0)</f>
        <v>0</v>
      </c>
      <c r="Z386" s="3"/>
      <c r="AA386" s="3"/>
      <c r="AB386" s="3"/>
      <c r="AC386" s="3"/>
      <c r="AD386" s="3"/>
      <c r="AE386" s="3"/>
      <c r="AF386" s="3"/>
      <c r="AG386" s="3"/>
      <c r="AH386" s="3"/>
      <c r="AJ386" s="17"/>
      <c r="AL386" s="7">
        <f ca="1">IF(Table1[[#This Row],[field of work]]="health",1,0)</f>
        <v>0</v>
      </c>
      <c r="AM386">
        <f ca="1">IF(Table1[[#This Row],[field of work]]="general work ",1,0)</f>
        <v>1</v>
      </c>
      <c r="AN386">
        <f ca="1">IF(Table1[[#This Row],[field of work]]="agriculture",1,0)</f>
        <v>0</v>
      </c>
      <c r="AO386">
        <f ca="1">IF(Table1[[#This Row],[field of work]]="teaching",1,0)</f>
        <v>0</v>
      </c>
      <c r="AP386">
        <f ca="1">IF(Table1[[#This Row],[field of work]]="IT",1,0)</f>
        <v>0</v>
      </c>
      <c r="AQ386" s="8">
        <f ca="1">IF(Table1[[#This Row],[field of work]]="construction",1,0)</f>
        <v>0</v>
      </c>
      <c r="AS386" s="7"/>
      <c r="AX386" s="8"/>
      <c r="AZ386" s="7"/>
      <c r="BA386" s="8"/>
      <c r="BB386" s="105">
        <f ca="1">Table1[[#This Row],[Cars Value ]]/Table1[[#This Row],[cars]]</f>
        <v>50667.098826223759</v>
      </c>
      <c r="BC386" s="8"/>
      <c r="BD386" s="7">
        <f ca="1">IF(Table1[Values of debts]&gt;$BE$6,1,0)</f>
        <v>1</v>
      </c>
      <c r="BE386" s="8"/>
      <c r="BF386" s="17"/>
      <c r="BG386" s="20">
        <f ca="1">Table1[[#This Row],[mortage left]]/Table1[[#This Row],[value of house]]</f>
        <v>0.86281022272502628</v>
      </c>
      <c r="BH386">
        <f t="shared" ca="1" si="137"/>
        <v>0</v>
      </c>
      <c r="BI386" s="8"/>
      <c r="BJ386" s="17"/>
      <c r="BL386" s="7">
        <f ca="1">IF(Table1[Area]="Alberta",Table1[income],0)</f>
        <v>65931</v>
      </c>
      <c r="BM386">
        <f ca="1">IF(Table1[Area]="Quebec",Table1[income],0)</f>
        <v>0</v>
      </c>
      <c r="BN386">
        <f ca="1">IF(Table1[[#This Row],[Area]]="BC",Table1[[#This Row],[income]],0)</f>
        <v>0</v>
      </c>
      <c r="BO386">
        <f ca="1">IF(Table1[[#This Row],[Area]]="Northwest Ter",Table1[[#This Row],[income]],0)</f>
        <v>0</v>
      </c>
      <c r="BP386">
        <f ca="1">IF(Table1[[#This Row],[Area]]="Newfounland",Table1[[#This Row],[income]],0)</f>
        <v>0</v>
      </c>
      <c r="BQ386">
        <f ca="1">IF(Table1[[#This Row],[Area]]="Manitoba",Table1[[#This Row],[income]],0)</f>
        <v>0</v>
      </c>
      <c r="BR386">
        <f ca="1">IF(Table1[[#This Row],[Area]]="New bruncwick",Table1[[#This Row],[income]],0)</f>
        <v>0</v>
      </c>
      <c r="BS386">
        <f ca="1">IF(Table1[[#This Row],[Area]]="Nunavut",Table1[[#This Row],[income]],0)</f>
        <v>0</v>
      </c>
      <c r="BT386">
        <f ca="1">IF(Table1[[#This Row],[Area]]="Ontario",Table1[[#This Row],[income]],0)</f>
        <v>0</v>
      </c>
      <c r="BU386">
        <f ca="1">IF(Table1[[#This Row],[Area]]="yukon",Table1[[#This Row],[income]],0)</f>
        <v>0</v>
      </c>
      <c r="BV386">
        <f ca="1">IF(Table1[[#This Row],[Area]]="Prince edward Island",Table1[[#This Row],[income]],0)</f>
        <v>0</v>
      </c>
      <c r="BW386">
        <f ca="1">IF(Table1[[#This Row],[Area]]="Saskatchewan",Table1[[#This Row],[income]],0)</f>
        <v>0</v>
      </c>
      <c r="BX386" s="8">
        <f ca="1">IF(Table1[[#This Row],[Area]]="Nova scotia",Table1[[#This Row],[income]],0)</f>
        <v>0</v>
      </c>
      <c r="BZ386" s="7">
        <f ca="1">IF(Table1[field of work]="health",Table1[income],0)</f>
        <v>0</v>
      </c>
      <c r="CA386">
        <f ca="1">IF(Table1[field of work]="agriculture",Table1[income],0)</f>
        <v>0</v>
      </c>
      <c r="CB386">
        <f ca="1">IF(Table1[[#This Row],[field of work]]="teaching",Table1[[#This Row],[income]],0)</f>
        <v>0</v>
      </c>
      <c r="CC386">
        <f ca="1">IF(Table1[[#This Row],[field of work]]="IT",Table1[[#This Row],[income]],0)</f>
        <v>0</v>
      </c>
      <c r="CD386">
        <f ca="1">IF(Table1[[#This Row],[field of work]]="construction",Table1[[#This Row],[income]],0)</f>
        <v>0</v>
      </c>
      <c r="CE386" s="8">
        <f ca="1">IF(Table1[[#This Row],[field of work]]="general work ",Table1[[#This Row],[income]],0)</f>
        <v>65931</v>
      </c>
      <c r="CH386" s="7">
        <f t="shared" ca="1" si="138"/>
        <v>1</v>
      </c>
      <c r="CI386" s="8"/>
      <c r="CK386" s="7">
        <f ca="1">IF(Table1[[#This Row],[Net worth of person ($)]]&gt;$CM$3,Table1[[#This Row],[age]],0)</f>
        <v>44</v>
      </c>
      <c r="CL386" s="8"/>
    </row>
    <row r="387" spans="2:90" x14ac:dyDescent="0.3">
      <c r="B387">
        <f t="shared" ca="1" si="124"/>
        <v>1</v>
      </c>
      <c r="C387" t="str">
        <f t="shared" ca="1" si="125"/>
        <v>men</v>
      </c>
      <c r="D387">
        <f t="shared" ca="1" si="126"/>
        <v>26</v>
      </c>
      <c r="E387">
        <f t="shared" ca="1" si="127"/>
        <v>5</v>
      </c>
      <c r="F387" t="str">
        <f t="shared" ca="1" si="128"/>
        <v xml:space="preserve">general work </v>
      </c>
      <c r="G387">
        <f t="shared" ca="1" si="129"/>
        <v>6</v>
      </c>
      <c r="H387" t="str">
        <f t="shared" ca="1" si="130"/>
        <v>Other</v>
      </c>
      <c r="I387">
        <f t="shared" ca="1" si="131"/>
        <v>4</v>
      </c>
      <c r="J387">
        <f t="shared" ca="1" si="123"/>
        <v>1</v>
      </c>
      <c r="K387">
        <f t="shared" ca="1" si="132"/>
        <v>68983</v>
      </c>
      <c r="L387">
        <f t="shared" ca="1" si="133"/>
        <v>11</v>
      </c>
      <c r="M387" t="str">
        <f t="shared" ca="1" si="134"/>
        <v>Newfounland</v>
      </c>
      <c r="N387">
        <f t="shared" ca="1" si="139"/>
        <v>413898</v>
      </c>
      <c r="O387">
        <f t="shared" ca="1" si="135"/>
        <v>374615.77977924119</v>
      </c>
      <c r="P387">
        <f t="shared" ca="1" si="140"/>
        <v>15299.826365661749</v>
      </c>
      <c r="Q387">
        <f t="shared" ca="1" si="136"/>
        <v>6823</v>
      </c>
      <c r="R387">
        <f t="shared" ca="1" si="141"/>
        <v>130168.3437235996</v>
      </c>
      <c r="S387">
        <f t="shared" ca="1" si="142"/>
        <v>51979.879965662978</v>
      </c>
      <c r="T387">
        <f t="shared" ca="1" si="143"/>
        <v>481177.70633132471</v>
      </c>
      <c r="U387">
        <f t="shared" ca="1" si="144"/>
        <v>511607.12350284075</v>
      </c>
      <c r="V387">
        <f t="shared" ca="1" si="145"/>
        <v>-30429.417171516048</v>
      </c>
      <c r="X387" s="3">
        <f ca="1">IF(Table1[[#This Row],[gender]]="men",1,0)</f>
        <v>1</v>
      </c>
      <c r="Y387" s="3">
        <f ca="1">IF(Table1[[#This Row],[gender]]="women",1,0)</f>
        <v>0</v>
      </c>
      <c r="Z387" s="3"/>
      <c r="AA387" s="3"/>
      <c r="AB387" s="3"/>
      <c r="AC387" s="3"/>
      <c r="AD387" s="3"/>
      <c r="AE387" s="3"/>
      <c r="AF387" s="3"/>
      <c r="AG387" s="3"/>
      <c r="AH387" s="3"/>
      <c r="AJ387" s="17"/>
      <c r="AL387" s="7">
        <f ca="1">IF(Table1[[#This Row],[field of work]]="health",1,0)</f>
        <v>0</v>
      </c>
      <c r="AM387">
        <f ca="1">IF(Table1[[#This Row],[field of work]]="general work ",1,0)</f>
        <v>1</v>
      </c>
      <c r="AN387">
        <f ca="1">IF(Table1[[#This Row],[field of work]]="agriculture",1,0)</f>
        <v>0</v>
      </c>
      <c r="AO387">
        <f ca="1">IF(Table1[[#This Row],[field of work]]="teaching",1,0)</f>
        <v>0</v>
      </c>
      <c r="AP387">
        <f ca="1">IF(Table1[[#This Row],[field of work]]="IT",1,0)</f>
        <v>0</v>
      </c>
      <c r="AQ387" s="8">
        <f ca="1">IF(Table1[[#This Row],[field of work]]="construction",1,0)</f>
        <v>0</v>
      </c>
      <c r="AS387" s="7"/>
      <c r="AX387" s="8"/>
      <c r="AZ387" s="7"/>
      <c r="BA387" s="8"/>
      <c r="BB387" s="105">
        <f ca="1">Table1[[#This Row],[Cars Value ]]/Table1[[#This Row],[cars]]</f>
        <v>15299.826365661749</v>
      </c>
      <c r="BC387" s="8"/>
      <c r="BD387" s="7">
        <f ca="1">IF(Table1[Values of debts]&gt;$BE$6,1,0)</f>
        <v>1</v>
      </c>
      <c r="BE387" s="8"/>
      <c r="BF387" s="17"/>
      <c r="BG387" s="20">
        <f ca="1">Table1[[#This Row],[mortage left]]/Table1[[#This Row],[value of house]]</f>
        <v>0.90509202697099578</v>
      </c>
      <c r="BH387">
        <f t="shared" ca="1" si="137"/>
        <v>0</v>
      </c>
      <c r="BI387" s="8"/>
      <c r="BJ387" s="17"/>
      <c r="BL387" s="7">
        <f ca="1">IF(Table1[Area]="Alberta",Table1[income],0)</f>
        <v>0</v>
      </c>
      <c r="BM387">
        <f ca="1">IF(Table1[Area]="Quebec",Table1[income],0)</f>
        <v>0</v>
      </c>
      <c r="BN387">
        <f ca="1">IF(Table1[[#This Row],[Area]]="BC",Table1[[#This Row],[income]],0)</f>
        <v>0</v>
      </c>
      <c r="BO387">
        <f ca="1">IF(Table1[[#This Row],[Area]]="Northwest Ter",Table1[[#This Row],[income]],0)</f>
        <v>0</v>
      </c>
      <c r="BP387">
        <f ca="1">IF(Table1[[#This Row],[Area]]="Newfounland",Table1[[#This Row],[income]],0)</f>
        <v>68983</v>
      </c>
      <c r="BQ387">
        <f ca="1">IF(Table1[[#This Row],[Area]]="Manitoba",Table1[[#This Row],[income]],0)</f>
        <v>0</v>
      </c>
      <c r="BR387">
        <f ca="1">IF(Table1[[#This Row],[Area]]="New bruncwick",Table1[[#This Row],[income]],0)</f>
        <v>0</v>
      </c>
      <c r="BS387">
        <f ca="1">IF(Table1[[#This Row],[Area]]="Nunavut",Table1[[#This Row],[income]],0)</f>
        <v>0</v>
      </c>
      <c r="BT387">
        <f ca="1">IF(Table1[[#This Row],[Area]]="Ontario",Table1[[#This Row],[income]],0)</f>
        <v>0</v>
      </c>
      <c r="BU387">
        <f ca="1">IF(Table1[[#This Row],[Area]]="yukon",Table1[[#This Row],[income]],0)</f>
        <v>0</v>
      </c>
      <c r="BV387">
        <f ca="1">IF(Table1[[#This Row],[Area]]="Prince edward Island",Table1[[#This Row],[income]],0)</f>
        <v>0</v>
      </c>
      <c r="BW387">
        <f ca="1">IF(Table1[[#This Row],[Area]]="Saskatchewan",Table1[[#This Row],[income]],0)</f>
        <v>0</v>
      </c>
      <c r="BX387" s="8">
        <f ca="1">IF(Table1[[#This Row],[Area]]="Nova scotia",Table1[[#This Row],[income]],0)</f>
        <v>0</v>
      </c>
      <c r="BZ387" s="7">
        <f ca="1">IF(Table1[field of work]="health",Table1[income],0)</f>
        <v>0</v>
      </c>
      <c r="CA387">
        <f ca="1">IF(Table1[field of work]="agriculture",Table1[income],0)</f>
        <v>0</v>
      </c>
      <c r="CB387">
        <f ca="1">IF(Table1[[#This Row],[field of work]]="teaching",Table1[[#This Row],[income]],0)</f>
        <v>0</v>
      </c>
      <c r="CC387">
        <f ca="1">IF(Table1[[#This Row],[field of work]]="IT",Table1[[#This Row],[income]],0)</f>
        <v>0</v>
      </c>
      <c r="CD387">
        <f ca="1">IF(Table1[[#This Row],[field of work]]="construction",Table1[[#This Row],[income]],0)</f>
        <v>0</v>
      </c>
      <c r="CE387" s="8">
        <f ca="1">IF(Table1[[#This Row],[field of work]]="general work ",Table1[[#This Row],[income]],0)</f>
        <v>68983</v>
      </c>
      <c r="CH387" s="7">
        <f t="shared" ca="1" si="138"/>
        <v>1</v>
      </c>
      <c r="CI387" s="8"/>
      <c r="CK387" s="7">
        <f ca="1">IF(Table1[[#This Row],[Net worth of person ($)]]&gt;$CM$3,Table1[[#This Row],[age]],0)</f>
        <v>0</v>
      </c>
      <c r="CL387" s="8"/>
    </row>
    <row r="388" spans="2:90" x14ac:dyDescent="0.3">
      <c r="B388">
        <f t="shared" ca="1" si="124"/>
        <v>2</v>
      </c>
      <c r="C388" t="str">
        <f t="shared" ca="1" si="125"/>
        <v>women</v>
      </c>
      <c r="D388">
        <f t="shared" ca="1" si="126"/>
        <v>37</v>
      </c>
      <c r="E388">
        <f t="shared" ca="1" si="127"/>
        <v>4</v>
      </c>
      <c r="F388" t="str">
        <f t="shared" ca="1" si="128"/>
        <v>IT</v>
      </c>
      <c r="G388">
        <f t="shared" ca="1" si="129"/>
        <v>1</v>
      </c>
      <c r="H388" t="str">
        <f t="shared" ca="1" si="130"/>
        <v>highschool</v>
      </c>
      <c r="I388">
        <f t="shared" ca="1" si="131"/>
        <v>4</v>
      </c>
      <c r="J388">
        <f t="shared" ca="1" si="123"/>
        <v>2</v>
      </c>
      <c r="K388">
        <f t="shared" ca="1" si="132"/>
        <v>26187</v>
      </c>
      <c r="L388">
        <f t="shared" ca="1" si="133"/>
        <v>12</v>
      </c>
      <c r="M388" t="str">
        <f t="shared" ca="1" si="134"/>
        <v>New bruncwick</v>
      </c>
      <c r="N388">
        <f t="shared" ca="1" si="139"/>
        <v>104748</v>
      </c>
      <c r="O388">
        <f t="shared" ca="1" si="135"/>
        <v>88712.103687253461</v>
      </c>
      <c r="P388">
        <f t="shared" ca="1" si="140"/>
        <v>18850.05875399652</v>
      </c>
      <c r="Q388">
        <f t="shared" ca="1" si="136"/>
        <v>6072</v>
      </c>
      <c r="R388">
        <f t="shared" ca="1" si="141"/>
        <v>47047.94381143729</v>
      </c>
      <c r="S388">
        <f t="shared" ca="1" si="142"/>
        <v>258.95151826472511</v>
      </c>
      <c r="T388">
        <f t="shared" ca="1" si="143"/>
        <v>123857.01027226125</v>
      </c>
      <c r="U388">
        <f t="shared" ca="1" si="144"/>
        <v>141832.04749869075</v>
      </c>
      <c r="V388">
        <f t="shared" ca="1" si="145"/>
        <v>-17975.0372264295</v>
      </c>
      <c r="X388" s="3">
        <f ca="1">IF(Table1[[#This Row],[gender]]="men",1,0)</f>
        <v>0</v>
      </c>
      <c r="Y388" s="3">
        <f ca="1">IF(Table1[[#This Row],[gender]]="women",1,0)</f>
        <v>1</v>
      </c>
      <c r="Z388" s="3"/>
      <c r="AA388" s="3"/>
      <c r="AB388" s="3"/>
      <c r="AC388" s="3"/>
      <c r="AD388" s="3"/>
      <c r="AE388" s="3"/>
      <c r="AF388" s="3"/>
      <c r="AG388" s="3"/>
      <c r="AH388" s="3"/>
      <c r="AJ388" s="17"/>
      <c r="AL388" s="7">
        <f ca="1">IF(Table1[[#This Row],[field of work]]="health",1,0)</f>
        <v>0</v>
      </c>
      <c r="AM388">
        <f ca="1">IF(Table1[[#This Row],[field of work]]="general work ",1,0)</f>
        <v>0</v>
      </c>
      <c r="AN388">
        <f ca="1">IF(Table1[[#This Row],[field of work]]="agriculture",1,0)</f>
        <v>0</v>
      </c>
      <c r="AO388">
        <f ca="1">IF(Table1[[#This Row],[field of work]]="teaching",1,0)</f>
        <v>0</v>
      </c>
      <c r="AP388">
        <f ca="1">IF(Table1[[#This Row],[field of work]]="IT",1,0)</f>
        <v>1</v>
      </c>
      <c r="AQ388" s="8">
        <f ca="1">IF(Table1[[#This Row],[field of work]]="construction",1,0)</f>
        <v>0</v>
      </c>
      <c r="AS388" s="7"/>
      <c r="AX388" s="8"/>
      <c r="AZ388" s="7"/>
      <c r="BA388" s="8"/>
      <c r="BB388" s="105">
        <f ca="1">Table1[[#This Row],[Cars Value ]]/Table1[[#This Row],[cars]]</f>
        <v>9425.02937699826</v>
      </c>
      <c r="BC388" s="8"/>
      <c r="BD388" s="7">
        <f ca="1">IF(Table1[Values of debts]&gt;$BE$6,1,0)</f>
        <v>1</v>
      </c>
      <c r="BE388" s="8"/>
      <c r="BF388" s="17"/>
      <c r="BG388" s="20">
        <f ca="1">Table1[[#This Row],[mortage left]]/Table1[[#This Row],[value of house]]</f>
        <v>0.84690976140120533</v>
      </c>
      <c r="BH388">
        <f t="shared" ca="1" si="137"/>
        <v>0</v>
      </c>
      <c r="BI388" s="8"/>
      <c r="BJ388" s="17"/>
      <c r="BL388" s="7">
        <f ca="1">IF(Table1[Area]="Alberta",Table1[income],0)</f>
        <v>0</v>
      </c>
      <c r="BM388">
        <f ca="1">IF(Table1[Area]="Quebec",Table1[income],0)</f>
        <v>0</v>
      </c>
      <c r="BN388">
        <f ca="1">IF(Table1[[#This Row],[Area]]="BC",Table1[[#This Row],[income]],0)</f>
        <v>0</v>
      </c>
      <c r="BO388">
        <f ca="1">IF(Table1[[#This Row],[Area]]="Northwest Ter",Table1[[#This Row],[income]],0)</f>
        <v>0</v>
      </c>
      <c r="BP388">
        <f ca="1">IF(Table1[[#This Row],[Area]]="Newfounland",Table1[[#This Row],[income]],0)</f>
        <v>0</v>
      </c>
      <c r="BQ388">
        <f ca="1">IF(Table1[[#This Row],[Area]]="Manitoba",Table1[[#This Row],[income]],0)</f>
        <v>0</v>
      </c>
      <c r="BR388">
        <f ca="1">IF(Table1[[#This Row],[Area]]="New bruncwick",Table1[[#This Row],[income]],0)</f>
        <v>26187</v>
      </c>
      <c r="BS388">
        <f ca="1">IF(Table1[[#This Row],[Area]]="Nunavut",Table1[[#This Row],[income]],0)</f>
        <v>0</v>
      </c>
      <c r="BT388">
        <f ca="1">IF(Table1[[#This Row],[Area]]="Ontario",Table1[[#This Row],[income]],0)</f>
        <v>0</v>
      </c>
      <c r="BU388">
        <f ca="1">IF(Table1[[#This Row],[Area]]="yukon",Table1[[#This Row],[income]],0)</f>
        <v>0</v>
      </c>
      <c r="BV388">
        <f ca="1">IF(Table1[[#This Row],[Area]]="Prince edward Island",Table1[[#This Row],[income]],0)</f>
        <v>0</v>
      </c>
      <c r="BW388">
        <f ca="1">IF(Table1[[#This Row],[Area]]="Saskatchewan",Table1[[#This Row],[income]],0)</f>
        <v>0</v>
      </c>
      <c r="BX388" s="8">
        <f ca="1">IF(Table1[[#This Row],[Area]]="Nova scotia",Table1[[#This Row],[income]],0)</f>
        <v>0</v>
      </c>
      <c r="BZ388" s="7">
        <f ca="1">IF(Table1[field of work]="health",Table1[income],0)</f>
        <v>0</v>
      </c>
      <c r="CA388">
        <f ca="1">IF(Table1[field of work]="agriculture",Table1[income],0)</f>
        <v>0</v>
      </c>
      <c r="CB388">
        <f ca="1">IF(Table1[[#This Row],[field of work]]="teaching",Table1[[#This Row],[income]],0)</f>
        <v>0</v>
      </c>
      <c r="CC388">
        <f ca="1">IF(Table1[[#This Row],[field of work]]="IT",Table1[[#This Row],[income]],0)</f>
        <v>26187</v>
      </c>
      <c r="CD388">
        <f ca="1">IF(Table1[[#This Row],[field of work]]="construction",Table1[[#This Row],[income]],0)</f>
        <v>0</v>
      </c>
      <c r="CE388" s="8">
        <f ca="1">IF(Table1[[#This Row],[field of work]]="general work ",Table1[[#This Row],[income]],0)</f>
        <v>0</v>
      </c>
      <c r="CH388" s="7">
        <f t="shared" ca="1" si="138"/>
        <v>1</v>
      </c>
      <c r="CI388" s="8"/>
      <c r="CK388" s="7">
        <f ca="1">IF(Table1[[#This Row],[Net worth of person ($)]]&gt;$CM$3,Table1[[#This Row],[age]],0)</f>
        <v>0</v>
      </c>
      <c r="CL388" s="8"/>
    </row>
    <row r="389" spans="2:90" x14ac:dyDescent="0.3">
      <c r="B389">
        <f t="shared" ca="1" si="124"/>
        <v>2</v>
      </c>
      <c r="C389" t="str">
        <f t="shared" ca="1" si="125"/>
        <v>women</v>
      </c>
      <c r="D389">
        <f t="shared" ca="1" si="126"/>
        <v>44</v>
      </c>
      <c r="E389">
        <f t="shared" ca="1" si="127"/>
        <v>1</v>
      </c>
      <c r="F389" t="str">
        <f t="shared" ca="1" si="128"/>
        <v>health</v>
      </c>
      <c r="G389">
        <f t="shared" ca="1" si="129"/>
        <v>2</v>
      </c>
      <c r="H389" t="str">
        <f t="shared" ca="1" si="130"/>
        <v>college</v>
      </c>
      <c r="I389">
        <f t="shared" ca="1" si="131"/>
        <v>4</v>
      </c>
      <c r="J389">
        <f t="shared" ca="1" si="123"/>
        <v>2</v>
      </c>
      <c r="K389">
        <f t="shared" ca="1" si="132"/>
        <v>79288</v>
      </c>
      <c r="L389">
        <f t="shared" ca="1" si="133"/>
        <v>14</v>
      </c>
      <c r="M389" t="str">
        <f t="shared" ca="1" si="134"/>
        <v>Prince edward island</v>
      </c>
      <c r="N389">
        <f t="shared" ca="1" si="139"/>
        <v>475728</v>
      </c>
      <c r="O389">
        <f t="shared" ca="1" si="135"/>
        <v>371785.20358161902</v>
      </c>
      <c r="P389">
        <f t="shared" ca="1" si="140"/>
        <v>28209.957074333808</v>
      </c>
      <c r="Q389">
        <f t="shared" ca="1" si="136"/>
        <v>13073</v>
      </c>
      <c r="R389">
        <f t="shared" ca="1" si="141"/>
        <v>35446.449932992677</v>
      </c>
      <c r="S389">
        <f t="shared" ca="1" si="142"/>
        <v>91390.434960035316</v>
      </c>
      <c r="T389">
        <f t="shared" ca="1" si="143"/>
        <v>595328.39203436906</v>
      </c>
      <c r="U389">
        <f t="shared" ca="1" si="144"/>
        <v>420304.65351461171</v>
      </c>
      <c r="V389">
        <f t="shared" ca="1" si="145"/>
        <v>175023.73851975735</v>
      </c>
      <c r="X389" s="3">
        <f ca="1">IF(Table1[[#This Row],[gender]]="men",1,0)</f>
        <v>0</v>
      </c>
      <c r="Y389" s="3">
        <f ca="1">IF(Table1[[#This Row],[gender]]="women",1,0)</f>
        <v>1</v>
      </c>
      <c r="Z389" s="3"/>
      <c r="AA389" s="3"/>
      <c r="AB389" s="3"/>
      <c r="AC389" s="3"/>
      <c r="AD389" s="3"/>
      <c r="AE389" s="3"/>
      <c r="AF389" s="3"/>
      <c r="AG389" s="3"/>
      <c r="AH389" s="3"/>
      <c r="AJ389" s="17"/>
      <c r="AL389" s="7">
        <f ca="1">IF(Table1[[#This Row],[field of work]]="health",1,0)</f>
        <v>1</v>
      </c>
      <c r="AM389">
        <f ca="1">IF(Table1[[#This Row],[field of work]]="general work ",1,0)</f>
        <v>0</v>
      </c>
      <c r="AN389">
        <f ca="1">IF(Table1[[#This Row],[field of work]]="agriculture",1,0)</f>
        <v>0</v>
      </c>
      <c r="AO389">
        <f ca="1">IF(Table1[[#This Row],[field of work]]="teaching",1,0)</f>
        <v>0</v>
      </c>
      <c r="AP389">
        <f ca="1">IF(Table1[[#This Row],[field of work]]="IT",1,0)</f>
        <v>0</v>
      </c>
      <c r="AQ389" s="8">
        <f ca="1">IF(Table1[[#This Row],[field of work]]="construction",1,0)</f>
        <v>0</v>
      </c>
      <c r="AS389" s="7"/>
      <c r="AX389" s="8"/>
      <c r="AZ389" s="7"/>
      <c r="BA389" s="8"/>
      <c r="BB389" s="105">
        <f ca="1">Table1[[#This Row],[Cars Value ]]/Table1[[#This Row],[cars]]</f>
        <v>14104.978537166904</v>
      </c>
      <c r="BC389" s="8"/>
      <c r="BD389" s="7">
        <f ca="1">IF(Table1[Values of debts]&gt;$BE$6,1,0)</f>
        <v>1</v>
      </c>
      <c r="BE389" s="8"/>
      <c r="BF389" s="17"/>
      <c r="BG389" s="20">
        <f ca="1">Table1[[#This Row],[mortage left]]/Table1[[#This Row],[value of house]]</f>
        <v>0.78150792802109403</v>
      </c>
      <c r="BH389">
        <f t="shared" ca="1" si="137"/>
        <v>0</v>
      </c>
      <c r="BI389" s="8"/>
      <c r="BJ389" s="17"/>
      <c r="BL389" s="7">
        <f ca="1">IF(Table1[Area]="Alberta",Table1[income],0)</f>
        <v>0</v>
      </c>
      <c r="BM389">
        <f ca="1">IF(Table1[Area]="Quebec",Table1[income],0)</f>
        <v>0</v>
      </c>
      <c r="BN389">
        <f ca="1">IF(Table1[[#This Row],[Area]]="BC",Table1[[#This Row],[income]],0)</f>
        <v>0</v>
      </c>
      <c r="BO389">
        <f ca="1">IF(Table1[[#This Row],[Area]]="Northwest Ter",Table1[[#This Row],[income]],0)</f>
        <v>0</v>
      </c>
      <c r="BP389">
        <f ca="1">IF(Table1[[#This Row],[Area]]="Newfounland",Table1[[#This Row],[income]],0)</f>
        <v>0</v>
      </c>
      <c r="BQ389">
        <f ca="1">IF(Table1[[#This Row],[Area]]="Manitoba",Table1[[#This Row],[income]],0)</f>
        <v>0</v>
      </c>
      <c r="BR389">
        <f ca="1">IF(Table1[[#This Row],[Area]]="New bruncwick",Table1[[#This Row],[income]],0)</f>
        <v>0</v>
      </c>
      <c r="BS389">
        <f ca="1">IF(Table1[[#This Row],[Area]]="Nunavut",Table1[[#This Row],[income]],0)</f>
        <v>0</v>
      </c>
      <c r="BT389">
        <f ca="1">IF(Table1[[#This Row],[Area]]="Ontario",Table1[[#This Row],[income]],0)</f>
        <v>0</v>
      </c>
      <c r="BU389">
        <f ca="1">IF(Table1[[#This Row],[Area]]="yukon",Table1[[#This Row],[income]],0)</f>
        <v>0</v>
      </c>
      <c r="BV389">
        <f ca="1">IF(Table1[[#This Row],[Area]]="Prince edward Island",Table1[[#This Row],[income]],0)</f>
        <v>79288</v>
      </c>
      <c r="BW389">
        <f ca="1">IF(Table1[[#This Row],[Area]]="Saskatchewan",Table1[[#This Row],[income]],0)</f>
        <v>0</v>
      </c>
      <c r="BX389" s="8">
        <f ca="1">IF(Table1[[#This Row],[Area]]="Nova scotia",Table1[[#This Row],[income]],0)</f>
        <v>0</v>
      </c>
      <c r="BZ389" s="7">
        <f ca="1">IF(Table1[field of work]="health",Table1[income],0)</f>
        <v>79288</v>
      </c>
      <c r="CA389">
        <f ca="1">IF(Table1[field of work]="agriculture",Table1[income],0)</f>
        <v>0</v>
      </c>
      <c r="CB389">
        <f ca="1">IF(Table1[[#This Row],[field of work]]="teaching",Table1[[#This Row],[income]],0)</f>
        <v>0</v>
      </c>
      <c r="CC389">
        <f ca="1">IF(Table1[[#This Row],[field of work]]="IT",Table1[[#This Row],[income]],0)</f>
        <v>0</v>
      </c>
      <c r="CD389">
        <f ca="1">IF(Table1[[#This Row],[field of work]]="construction",Table1[[#This Row],[income]],0)</f>
        <v>0</v>
      </c>
      <c r="CE389" s="8">
        <f ca="1">IF(Table1[[#This Row],[field of work]]="general work ",Table1[[#This Row],[income]],0)</f>
        <v>0</v>
      </c>
      <c r="CH389" s="7">
        <f t="shared" ca="1" si="138"/>
        <v>1</v>
      </c>
      <c r="CI389" s="8"/>
      <c r="CK389" s="7">
        <f ca="1">IF(Table1[[#This Row],[Net worth of person ($)]]&gt;$CM$3,Table1[[#This Row],[age]],0)</f>
        <v>44</v>
      </c>
      <c r="CL389" s="8"/>
    </row>
    <row r="390" spans="2:90" x14ac:dyDescent="0.3">
      <c r="B390">
        <f t="shared" ca="1" si="124"/>
        <v>1</v>
      </c>
      <c r="C390" t="str">
        <f t="shared" ca="1" si="125"/>
        <v>men</v>
      </c>
      <c r="D390">
        <f t="shared" ca="1" si="126"/>
        <v>39</v>
      </c>
      <c r="E390">
        <f t="shared" ca="1" si="127"/>
        <v>1</v>
      </c>
      <c r="F390" t="str">
        <f t="shared" ca="1" si="128"/>
        <v>health</v>
      </c>
      <c r="G390">
        <f t="shared" ca="1" si="129"/>
        <v>1</v>
      </c>
      <c r="H390" t="str">
        <f t="shared" ca="1" si="130"/>
        <v>highschool</v>
      </c>
      <c r="I390">
        <f t="shared" ca="1" si="131"/>
        <v>1</v>
      </c>
      <c r="J390">
        <f t="shared" ca="1" si="123"/>
        <v>2</v>
      </c>
      <c r="K390">
        <f t="shared" ca="1" si="132"/>
        <v>45235</v>
      </c>
      <c r="L390">
        <f t="shared" ca="1" si="133"/>
        <v>14</v>
      </c>
      <c r="M390" t="str">
        <f t="shared" ca="1" si="134"/>
        <v>Prince edward island</v>
      </c>
      <c r="N390">
        <f t="shared" ca="1" si="139"/>
        <v>180940</v>
      </c>
      <c r="O390">
        <f t="shared" ca="1" si="135"/>
        <v>122448.94095368513</v>
      </c>
      <c r="P390">
        <f t="shared" ca="1" si="140"/>
        <v>54331.02126879173</v>
      </c>
      <c r="Q390">
        <f t="shared" ca="1" si="136"/>
        <v>29018</v>
      </c>
      <c r="R390">
        <f t="shared" ca="1" si="141"/>
        <v>48298.854283863497</v>
      </c>
      <c r="S390">
        <f t="shared" ca="1" si="142"/>
        <v>49124.239412627307</v>
      </c>
      <c r="T390">
        <f t="shared" ca="1" si="143"/>
        <v>284395.26068141905</v>
      </c>
      <c r="U390">
        <f t="shared" ca="1" si="144"/>
        <v>199765.79523754865</v>
      </c>
      <c r="V390">
        <f t="shared" ca="1" si="145"/>
        <v>84629.465443870402</v>
      </c>
      <c r="X390" s="3">
        <f ca="1">IF(Table1[[#This Row],[gender]]="men",1,0)</f>
        <v>1</v>
      </c>
      <c r="Y390" s="3">
        <f ca="1">IF(Table1[[#This Row],[gender]]="women",1,0)</f>
        <v>0</v>
      </c>
      <c r="Z390" s="3"/>
      <c r="AA390" s="3"/>
      <c r="AB390" s="3"/>
      <c r="AC390" s="3"/>
      <c r="AD390" s="3"/>
      <c r="AE390" s="3"/>
      <c r="AF390" s="3"/>
      <c r="AG390" s="3"/>
      <c r="AH390" s="3"/>
      <c r="AJ390" s="17"/>
      <c r="AL390" s="7">
        <f ca="1">IF(Table1[[#This Row],[field of work]]="health",1,0)</f>
        <v>1</v>
      </c>
      <c r="AM390">
        <f ca="1">IF(Table1[[#This Row],[field of work]]="general work ",1,0)</f>
        <v>0</v>
      </c>
      <c r="AN390">
        <f ca="1">IF(Table1[[#This Row],[field of work]]="agriculture",1,0)</f>
        <v>0</v>
      </c>
      <c r="AO390">
        <f ca="1">IF(Table1[[#This Row],[field of work]]="teaching",1,0)</f>
        <v>0</v>
      </c>
      <c r="AP390">
        <f ca="1">IF(Table1[[#This Row],[field of work]]="IT",1,0)</f>
        <v>0</v>
      </c>
      <c r="AQ390" s="8">
        <f ca="1">IF(Table1[[#This Row],[field of work]]="construction",1,0)</f>
        <v>0</v>
      </c>
      <c r="AS390" s="7"/>
      <c r="AX390" s="8"/>
      <c r="AZ390" s="7"/>
      <c r="BA390" s="8"/>
      <c r="BB390" s="105">
        <f ca="1">Table1[[#This Row],[Cars Value ]]/Table1[[#This Row],[cars]]</f>
        <v>27165.510634395865</v>
      </c>
      <c r="BC390" s="8"/>
      <c r="BD390" s="7">
        <f ca="1">IF(Table1[Values of debts]&gt;$BE$6,1,0)</f>
        <v>1</v>
      </c>
      <c r="BE390" s="8"/>
      <c r="BF390" s="17"/>
      <c r="BG390" s="20">
        <f ca="1">Table1[[#This Row],[mortage left]]/Table1[[#This Row],[value of house]]</f>
        <v>0.67673781891060647</v>
      </c>
      <c r="BH390">
        <f t="shared" ca="1" si="137"/>
        <v>0</v>
      </c>
      <c r="BI390" s="8"/>
      <c r="BJ390" s="17"/>
      <c r="BL390" s="7">
        <f ca="1">IF(Table1[Area]="Alberta",Table1[income],0)</f>
        <v>0</v>
      </c>
      <c r="BM390">
        <f ca="1">IF(Table1[Area]="Quebec",Table1[income],0)</f>
        <v>0</v>
      </c>
      <c r="BN390">
        <f ca="1">IF(Table1[[#This Row],[Area]]="BC",Table1[[#This Row],[income]],0)</f>
        <v>0</v>
      </c>
      <c r="BO390">
        <f ca="1">IF(Table1[[#This Row],[Area]]="Northwest Ter",Table1[[#This Row],[income]],0)</f>
        <v>0</v>
      </c>
      <c r="BP390">
        <f ca="1">IF(Table1[[#This Row],[Area]]="Newfounland",Table1[[#This Row],[income]],0)</f>
        <v>0</v>
      </c>
      <c r="BQ390">
        <f ca="1">IF(Table1[[#This Row],[Area]]="Manitoba",Table1[[#This Row],[income]],0)</f>
        <v>0</v>
      </c>
      <c r="BR390">
        <f ca="1">IF(Table1[[#This Row],[Area]]="New bruncwick",Table1[[#This Row],[income]],0)</f>
        <v>0</v>
      </c>
      <c r="BS390">
        <f ca="1">IF(Table1[[#This Row],[Area]]="Nunavut",Table1[[#This Row],[income]],0)</f>
        <v>0</v>
      </c>
      <c r="BT390">
        <f ca="1">IF(Table1[[#This Row],[Area]]="Ontario",Table1[[#This Row],[income]],0)</f>
        <v>0</v>
      </c>
      <c r="BU390">
        <f ca="1">IF(Table1[[#This Row],[Area]]="yukon",Table1[[#This Row],[income]],0)</f>
        <v>0</v>
      </c>
      <c r="BV390">
        <f ca="1">IF(Table1[[#This Row],[Area]]="Prince edward Island",Table1[[#This Row],[income]],0)</f>
        <v>45235</v>
      </c>
      <c r="BW390">
        <f ca="1">IF(Table1[[#This Row],[Area]]="Saskatchewan",Table1[[#This Row],[income]],0)</f>
        <v>0</v>
      </c>
      <c r="BX390" s="8">
        <f ca="1">IF(Table1[[#This Row],[Area]]="Nova scotia",Table1[[#This Row],[income]],0)</f>
        <v>0</v>
      </c>
      <c r="BZ390" s="7">
        <f ca="1">IF(Table1[field of work]="health",Table1[income],0)</f>
        <v>45235</v>
      </c>
      <c r="CA390">
        <f ca="1">IF(Table1[field of work]="agriculture",Table1[income],0)</f>
        <v>0</v>
      </c>
      <c r="CB390">
        <f ca="1">IF(Table1[[#This Row],[field of work]]="teaching",Table1[[#This Row],[income]],0)</f>
        <v>0</v>
      </c>
      <c r="CC390">
        <f ca="1">IF(Table1[[#This Row],[field of work]]="IT",Table1[[#This Row],[income]],0)</f>
        <v>0</v>
      </c>
      <c r="CD390">
        <f ca="1">IF(Table1[[#This Row],[field of work]]="construction",Table1[[#This Row],[income]],0)</f>
        <v>0</v>
      </c>
      <c r="CE390" s="8">
        <f ca="1">IF(Table1[[#This Row],[field of work]]="general work ",Table1[[#This Row],[income]],0)</f>
        <v>0</v>
      </c>
      <c r="CH390" s="7">
        <f t="shared" ca="1" si="138"/>
        <v>1</v>
      </c>
      <c r="CI390" s="8"/>
      <c r="CK390" s="7">
        <f ca="1">IF(Table1[[#This Row],[Net worth of person ($)]]&gt;$CM$3,Table1[[#This Row],[age]],0)</f>
        <v>39</v>
      </c>
      <c r="CL390" s="8"/>
    </row>
    <row r="391" spans="2:90" x14ac:dyDescent="0.3">
      <c r="B391">
        <f t="shared" ca="1" si="124"/>
        <v>2</v>
      </c>
      <c r="C391" t="str">
        <f t="shared" ca="1" si="125"/>
        <v>women</v>
      </c>
      <c r="D391">
        <f t="shared" ca="1" si="126"/>
        <v>30</v>
      </c>
      <c r="E391">
        <f t="shared" ca="1" si="127"/>
        <v>4</v>
      </c>
      <c r="F391" t="str">
        <f t="shared" ca="1" si="128"/>
        <v>IT</v>
      </c>
      <c r="G391">
        <f t="shared" ca="1" si="129"/>
        <v>2</v>
      </c>
      <c r="H391" t="str">
        <f t="shared" ca="1" si="130"/>
        <v>college</v>
      </c>
      <c r="I391">
        <f t="shared" ca="1" si="131"/>
        <v>2</v>
      </c>
      <c r="J391">
        <f t="shared" ref="J391:J454" ca="1" si="146">RANDBETWEEN(1,2)</f>
        <v>2</v>
      </c>
      <c r="K391">
        <f t="shared" ca="1" si="132"/>
        <v>58556</v>
      </c>
      <c r="L391">
        <f t="shared" ca="1" si="133"/>
        <v>9</v>
      </c>
      <c r="M391" t="str">
        <f t="shared" ca="1" si="134"/>
        <v>Ontario</v>
      </c>
      <c r="N391">
        <f t="shared" ca="1" si="139"/>
        <v>292780</v>
      </c>
      <c r="O391">
        <f t="shared" ca="1" si="135"/>
        <v>32222.64608166811</v>
      </c>
      <c r="P391">
        <f t="shared" ca="1" si="140"/>
        <v>24975.043034812781</v>
      </c>
      <c r="Q391">
        <f t="shared" ca="1" si="136"/>
        <v>21156</v>
      </c>
      <c r="R391">
        <f t="shared" ca="1" si="141"/>
        <v>1698.1471850582941</v>
      </c>
      <c r="S391">
        <f t="shared" ca="1" si="142"/>
        <v>48873.038018242725</v>
      </c>
      <c r="T391">
        <f t="shared" ca="1" si="143"/>
        <v>366628.08105305553</v>
      </c>
      <c r="U391">
        <f t="shared" ca="1" si="144"/>
        <v>55076.793266726403</v>
      </c>
      <c r="V391">
        <f t="shared" ca="1" si="145"/>
        <v>311551.28778632911</v>
      </c>
      <c r="X391" s="3">
        <f ca="1">IF(Table1[[#This Row],[gender]]="men",1,0)</f>
        <v>0</v>
      </c>
      <c r="Y391" s="3">
        <f ca="1">IF(Table1[[#This Row],[gender]]="women",1,0)</f>
        <v>1</v>
      </c>
      <c r="Z391" s="3"/>
      <c r="AA391" s="3"/>
      <c r="AB391" s="3"/>
      <c r="AC391" s="3"/>
      <c r="AD391" s="3"/>
      <c r="AE391" s="3"/>
      <c r="AF391" s="3"/>
      <c r="AG391" s="3"/>
      <c r="AH391" s="3"/>
      <c r="AJ391" s="17"/>
      <c r="AL391" s="7">
        <f ca="1">IF(Table1[[#This Row],[field of work]]="health",1,0)</f>
        <v>0</v>
      </c>
      <c r="AM391">
        <f ca="1">IF(Table1[[#This Row],[field of work]]="general work ",1,0)</f>
        <v>0</v>
      </c>
      <c r="AN391">
        <f ca="1">IF(Table1[[#This Row],[field of work]]="agriculture",1,0)</f>
        <v>0</v>
      </c>
      <c r="AO391">
        <f ca="1">IF(Table1[[#This Row],[field of work]]="teaching",1,0)</f>
        <v>0</v>
      </c>
      <c r="AP391">
        <f ca="1">IF(Table1[[#This Row],[field of work]]="IT",1,0)</f>
        <v>1</v>
      </c>
      <c r="AQ391" s="8">
        <f ca="1">IF(Table1[[#This Row],[field of work]]="construction",1,0)</f>
        <v>0</v>
      </c>
      <c r="AS391" s="7"/>
      <c r="AX391" s="8"/>
      <c r="AZ391" s="7"/>
      <c r="BA391" s="8"/>
      <c r="BB391" s="105">
        <f ca="1">Table1[[#This Row],[Cars Value ]]/Table1[[#This Row],[cars]]</f>
        <v>12487.521517406391</v>
      </c>
      <c r="BC391" s="8"/>
      <c r="BD391" s="7">
        <f ca="1">IF(Table1[Values of debts]&gt;$BE$6,1,0)</f>
        <v>0</v>
      </c>
      <c r="BE391" s="8"/>
      <c r="BF391" s="17"/>
      <c r="BG391" s="20">
        <f ca="1">Table1[[#This Row],[mortage left]]/Table1[[#This Row],[value of house]]</f>
        <v>0.1100575383621426</v>
      </c>
      <c r="BH391">
        <f t="shared" ca="1" si="137"/>
        <v>1</v>
      </c>
      <c r="BI391" s="8"/>
      <c r="BJ391" s="17"/>
      <c r="BL391" s="7">
        <f ca="1">IF(Table1[Area]="Alberta",Table1[income],0)</f>
        <v>0</v>
      </c>
      <c r="BM391">
        <f ca="1">IF(Table1[Area]="Quebec",Table1[income],0)</f>
        <v>0</v>
      </c>
      <c r="BN391">
        <f ca="1">IF(Table1[[#This Row],[Area]]="BC",Table1[[#This Row],[income]],0)</f>
        <v>0</v>
      </c>
      <c r="BO391">
        <f ca="1">IF(Table1[[#This Row],[Area]]="Northwest Ter",Table1[[#This Row],[income]],0)</f>
        <v>0</v>
      </c>
      <c r="BP391">
        <f ca="1">IF(Table1[[#This Row],[Area]]="Newfounland",Table1[[#This Row],[income]],0)</f>
        <v>0</v>
      </c>
      <c r="BQ391">
        <f ca="1">IF(Table1[[#This Row],[Area]]="Manitoba",Table1[[#This Row],[income]],0)</f>
        <v>0</v>
      </c>
      <c r="BR391">
        <f ca="1">IF(Table1[[#This Row],[Area]]="New bruncwick",Table1[[#This Row],[income]],0)</f>
        <v>0</v>
      </c>
      <c r="BS391">
        <f ca="1">IF(Table1[[#This Row],[Area]]="Nunavut",Table1[[#This Row],[income]],0)</f>
        <v>0</v>
      </c>
      <c r="BT391">
        <f ca="1">IF(Table1[[#This Row],[Area]]="Ontario",Table1[[#This Row],[income]],0)</f>
        <v>58556</v>
      </c>
      <c r="BU391">
        <f ca="1">IF(Table1[[#This Row],[Area]]="yukon",Table1[[#This Row],[income]],0)</f>
        <v>0</v>
      </c>
      <c r="BV391">
        <f ca="1">IF(Table1[[#This Row],[Area]]="Prince edward Island",Table1[[#This Row],[income]],0)</f>
        <v>0</v>
      </c>
      <c r="BW391">
        <f ca="1">IF(Table1[[#This Row],[Area]]="Saskatchewan",Table1[[#This Row],[income]],0)</f>
        <v>0</v>
      </c>
      <c r="BX391" s="8">
        <f ca="1">IF(Table1[[#This Row],[Area]]="Nova scotia",Table1[[#This Row],[income]],0)</f>
        <v>0</v>
      </c>
      <c r="BZ391" s="7">
        <f ca="1">IF(Table1[field of work]="health",Table1[income],0)</f>
        <v>0</v>
      </c>
      <c r="CA391">
        <f ca="1">IF(Table1[field of work]="agriculture",Table1[income],0)</f>
        <v>0</v>
      </c>
      <c r="CB391">
        <f ca="1">IF(Table1[[#This Row],[field of work]]="teaching",Table1[[#This Row],[income]],0)</f>
        <v>0</v>
      </c>
      <c r="CC391">
        <f ca="1">IF(Table1[[#This Row],[field of work]]="IT",Table1[[#This Row],[income]],0)</f>
        <v>58556</v>
      </c>
      <c r="CD391">
        <f ca="1">IF(Table1[[#This Row],[field of work]]="construction",Table1[[#This Row],[income]],0)</f>
        <v>0</v>
      </c>
      <c r="CE391" s="8">
        <f ca="1">IF(Table1[[#This Row],[field of work]]="general work ",Table1[[#This Row],[income]],0)</f>
        <v>0</v>
      </c>
      <c r="CH391" s="7">
        <f t="shared" ca="1" si="138"/>
        <v>0</v>
      </c>
      <c r="CI391" s="8"/>
      <c r="CK391" s="7">
        <f ca="1">IF(Table1[[#This Row],[Net worth of person ($)]]&gt;$CM$3,Table1[[#This Row],[age]],0)</f>
        <v>30</v>
      </c>
      <c r="CL391" s="8"/>
    </row>
    <row r="392" spans="2:90" x14ac:dyDescent="0.3">
      <c r="B392">
        <f t="shared" ref="B392:B455" ca="1" si="147">RANDBETWEEN(1,2)</f>
        <v>2</v>
      </c>
      <c r="C392" t="str">
        <f t="shared" ref="C392:C455" ca="1" si="148">IF(B392=1,"men","women")</f>
        <v>women</v>
      </c>
      <c r="D392">
        <f t="shared" ref="D392:D455" ca="1" si="149">RANDBETWEEN(25,45)</f>
        <v>31</v>
      </c>
      <c r="E392">
        <f t="shared" ref="E392:E455" ca="1" si="150">RANDBETWEEN(1,6)</f>
        <v>3</v>
      </c>
      <c r="F392" t="str">
        <f t="shared" ref="F392:F455" ca="1" si="151">VLOOKUP(E392,$Z$5:$AA$11,2)</f>
        <v>teaching</v>
      </c>
      <c r="G392">
        <f t="shared" ref="G392:G455" ca="1" si="152">RANDBETWEEN(1,6)</f>
        <v>1</v>
      </c>
      <c r="H392" t="str">
        <f t="shared" ref="H392:H455" ca="1" si="153">VLOOKUP(G392,$AB$5:$AC$10,2)</f>
        <v>highschool</v>
      </c>
      <c r="I392">
        <f t="shared" ref="I392:I455" ca="1" si="154">RANDBETWEEN(0,4)</f>
        <v>4</v>
      </c>
      <c r="J392">
        <f t="shared" ca="1" si="146"/>
        <v>2</v>
      </c>
      <c r="K392">
        <f t="shared" ref="K392:K455" ca="1" si="155">RANDBETWEEN(25000,90000)</f>
        <v>32387</v>
      </c>
      <c r="L392">
        <f t="shared" ref="L392:L455" ca="1" si="156">RANDBETWEEN(1,14)</f>
        <v>6</v>
      </c>
      <c r="M392" t="str">
        <f t="shared" ref="M392:M455" ca="1" si="157">VLOOKUP(L392,$AD$6:$AF$18,2)</f>
        <v>Saskatchewan</v>
      </c>
      <c r="N392">
        <f t="shared" ca="1" si="139"/>
        <v>97161</v>
      </c>
      <c r="O392">
        <f t="shared" ref="O392:O455" ca="1" si="158">RAND()*N392</f>
        <v>66635.97780616532</v>
      </c>
      <c r="P392">
        <f t="shared" ca="1" si="140"/>
        <v>18647.009686283869</v>
      </c>
      <c r="Q392">
        <f t="shared" ref="Q392:Q455" ca="1" si="159">RANDBETWEEN(0,P392)</f>
        <v>14452</v>
      </c>
      <c r="R392">
        <f t="shared" ca="1" si="141"/>
        <v>27100.740315796549</v>
      </c>
      <c r="S392">
        <f t="shared" ca="1" si="142"/>
        <v>27006.883394855511</v>
      </c>
      <c r="T392">
        <f t="shared" ca="1" si="143"/>
        <v>142814.89308113937</v>
      </c>
      <c r="U392">
        <f t="shared" ca="1" si="144"/>
        <v>108188.71812196187</v>
      </c>
      <c r="V392">
        <f t="shared" ca="1" si="145"/>
        <v>34626.174959177501</v>
      </c>
      <c r="X392" s="3">
        <f ca="1">IF(Table1[[#This Row],[gender]]="men",1,0)</f>
        <v>0</v>
      </c>
      <c r="Y392" s="3">
        <f ca="1">IF(Table1[[#This Row],[gender]]="women",1,0)</f>
        <v>1</v>
      </c>
      <c r="Z392" s="3"/>
      <c r="AA392" s="3"/>
      <c r="AB392" s="3"/>
      <c r="AC392" s="3"/>
      <c r="AD392" s="3"/>
      <c r="AE392" s="3"/>
      <c r="AF392" s="3"/>
      <c r="AG392" s="3"/>
      <c r="AH392" s="3"/>
      <c r="AJ392" s="17"/>
      <c r="AL392" s="7">
        <f ca="1">IF(Table1[[#This Row],[field of work]]="health",1,0)</f>
        <v>0</v>
      </c>
      <c r="AM392">
        <f ca="1">IF(Table1[[#This Row],[field of work]]="general work ",1,0)</f>
        <v>0</v>
      </c>
      <c r="AN392">
        <f ca="1">IF(Table1[[#This Row],[field of work]]="agriculture",1,0)</f>
        <v>0</v>
      </c>
      <c r="AO392">
        <f ca="1">IF(Table1[[#This Row],[field of work]]="teaching",1,0)</f>
        <v>1</v>
      </c>
      <c r="AP392">
        <f ca="1">IF(Table1[[#This Row],[field of work]]="IT",1,0)</f>
        <v>0</v>
      </c>
      <c r="AQ392" s="8">
        <f ca="1">IF(Table1[[#This Row],[field of work]]="construction",1,0)</f>
        <v>0</v>
      </c>
      <c r="AS392" s="7"/>
      <c r="AX392" s="8"/>
      <c r="AZ392" s="7"/>
      <c r="BA392" s="8"/>
      <c r="BB392" s="105">
        <f ca="1">Table1[[#This Row],[Cars Value ]]/Table1[[#This Row],[cars]]</f>
        <v>9323.5048431419345</v>
      </c>
      <c r="BC392" s="8"/>
      <c r="BD392" s="7">
        <f ca="1">IF(Table1[Values of debts]&gt;$BE$6,1,0)</f>
        <v>1</v>
      </c>
      <c r="BE392" s="8"/>
      <c r="BF392" s="17"/>
      <c r="BG392" s="20">
        <f ca="1">Table1[[#This Row],[mortage left]]/Table1[[#This Row],[value of house]]</f>
        <v>0.68583050613070384</v>
      </c>
      <c r="BH392">
        <f t="shared" ref="BH392:BH455" ca="1" si="160">IF(BG392&lt;$BI$6,1,0)</f>
        <v>0</v>
      </c>
      <c r="BI392" s="8"/>
      <c r="BJ392" s="17"/>
      <c r="BL392" s="7">
        <f ca="1">IF(Table1[Area]="Alberta",Table1[income],0)</f>
        <v>0</v>
      </c>
      <c r="BM392">
        <f ca="1">IF(Table1[Area]="Quebec",Table1[income],0)</f>
        <v>0</v>
      </c>
      <c r="BN392">
        <f ca="1">IF(Table1[[#This Row],[Area]]="BC",Table1[[#This Row],[income]],0)</f>
        <v>0</v>
      </c>
      <c r="BO392">
        <f ca="1">IF(Table1[[#This Row],[Area]]="Northwest Ter",Table1[[#This Row],[income]],0)</f>
        <v>0</v>
      </c>
      <c r="BP392">
        <f ca="1">IF(Table1[[#This Row],[Area]]="Newfounland",Table1[[#This Row],[income]],0)</f>
        <v>0</v>
      </c>
      <c r="BQ392">
        <f ca="1">IF(Table1[[#This Row],[Area]]="Manitoba",Table1[[#This Row],[income]],0)</f>
        <v>0</v>
      </c>
      <c r="BR392">
        <f ca="1">IF(Table1[[#This Row],[Area]]="New bruncwick",Table1[[#This Row],[income]],0)</f>
        <v>0</v>
      </c>
      <c r="BS392">
        <f ca="1">IF(Table1[[#This Row],[Area]]="Nunavut",Table1[[#This Row],[income]],0)</f>
        <v>0</v>
      </c>
      <c r="BT392">
        <f ca="1">IF(Table1[[#This Row],[Area]]="Ontario",Table1[[#This Row],[income]],0)</f>
        <v>0</v>
      </c>
      <c r="BU392">
        <f ca="1">IF(Table1[[#This Row],[Area]]="yukon",Table1[[#This Row],[income]],0)</f>
        <v>0</v>
      </c>
      <c r="BV392">
        <f ca="1">IF(Table1[[#This Row],[Area]]="Prince edward Island",Table1[[#This Row],[income]],0)</f>
        <v>0</v>
      </c>
      <c r="BW392">
        <f ca="1">IF(Table1[[#This Row],[Area]]="Saskatchewan",Table1[[#This Row],[income]],0)</f>
        <v>32387</v>
      </c>
      <c r="BX392" s="8">
        <f ca="1">IF(Table1[[#This Row],[Area]]="Nova scotia",Table1[[#This Row],[income]],0)</f>
        <v>0</v>
      </c>
      <c r="BZ392" s="7">
        <f ca="1">IF(Table1[field of work]="health",Table1[income],0)</f>
        <v>0</v>
      </c>
      <c r="CA392">
        <f ca="1">IF(Table1[field of work]="agriculture",Table1[income],0)</f>
        <v>0</v>
      </c>
      <c r="CB392">
        <f ca="1">IF(Table1[[#This Row],[field of work]]="teaching",Table1[[#This Row],[income]],0)</f>
        <v>32387</v>
      </c>
      <c r="CC392">
        <f ca="1">IF(Table1[[#This Row],[field of work]]="IT",Table1[[#This Row],[income]],0)</f>
        <v>0</v>
      </c>
      <c r="CD392">
        <f ca="1">IF(Table1[[#This Row],[field of work]]="construction",Table1[[#This Row],[income]],0)</f>
        <v>0</v>
      </c>
      <c r="CE392" s="8">
        <f ca="1">IF(Table1[[#This Row],[field of work]]="general work ",Table1[[#This Row],[income]],0)</f>
        <v>0</v>
      </c>
      <c r="CH392" s="7">
        <f t="shared" ref="CH392:CH455" ca="1" si="161">IF(U392&gt;K392,1,0)</f>
        <v>1</v>
      </c>
      <c r="CI392" s="8"/>
      <c r="CK392" s="7">
        <f ca="1">IF(Table1[[#This Row],[Net worth of person ($)]]&gt;$CM$3,Table1[[#This Row],[age]],0)</f>
        <v>31</v>
      </c>
      <c r="CL392" s="8"/>
    </row>
    <row r="393" spans="2:90" x14ac:dyDescent="0.3">
      <c r="B393">
        <f t="shared" ca="1" si="147"/>
        <v>1</v>
      </c>
      <c r="C393" t="str">
        <f t="shared" ca="1" si="148"/>
        <v>men</v>
      </c>
      <c r="D393">
        <f t="shared" ca="1" si="149"/>
        <v>42</v>
      </c>
      <c r="E393">
        <f t="shared" ca="1" si="150"/>
        <v>6</v>
      </c>
      <c r="F393" t="str">
        <f t="shared" ca="1" si="151"/>
        <v>agriculture</v>
      </c>
      <c r="G393">
        <f t="shared" ca="1" si="152"/>
        <v>5</v>
      </c>
      <c r="H393" t="str">
        <f t="shared" ca="1" si="153"/>
        <v>Other</v>
      </c>
      <c r="I393">
        <f t="shared" ca="1" si="154"/>
        <v>0</v>
      </c>
      <c r="J393">
        <f t="shared" ca="1" si="146"/>
        <v>1</v>
      </c>
      <c r="K393">
        <f t="shared" ca="1" si="155"/>
        <v>40734</v>
      </c>
      <c r="L393">
        <f t="shared" ca="1" si="156"/>
        <v>11</v>
      </c>
      <c r="M393" t="str">
        <f t="shared" ca="1" si="157"/>
        <v>Newfounland</v>
      </c>
      <c r="N393">
        <f t="shared" ca="1" si="139"/>
        <v>162936</v>
      </c>
      <c r="O393">
        <f t="shared" ca="1" si="158"/>
        <v>58293.82258149382</v>
      </c>
      <c r="P393">
        <f t="shared" ca="1" si="140"/>
        <v>3702.8707604259594</v>
      </c>
      <c r="Q393">
        <f t="shared" ca="1" si="159"/>
        <v>1623</v>
      </c>
      <c r="R393">
        <f t="shared" ca="1" si="141"/>
        <v>40239.986927523474</v>
      </c>
      <c r="S393">
        <f t="shared" ca="1" si="142"/>
        <v>57060.047113471548</v>
      </c>
      <c r="T393">
        <f t="shared" ca="1" si="143"/>
        <v>223698.9178738975</v>
      </c>
      <c r="U393">
        <f t="shared" ca="1" si="144"/>
        <v>100156.8095090173</v>
      </c>
      <c r="V393">
        <f t="shared" ca="1" si="145"/>
        <v>123542.1083648802</v>
      </c>
      <c r="X393" s="3">
        <f ca="1">IF(Table1[[#This Row],[gender]]="men",1,0)</f>
        <v>1</v>
      </c>
      <c r="Y393" s="3">
        <f ca="1">IF(Table1[[#This Row],[gender]]="women",1,0)</f>
        <v>0</v>
      </c>
      <c r="Z393" s="3"/>
      <c r="AA393" s="3"/>
      <c r="AB393" s="3"/>
      <c r="AC393" s="3"/>
      <c r="AD393" s="3"/>
      <c r="AE393" s="3"/>
      <c r="AF393" s="3"/>
      <c r="AG393" s="3"/>
      <c r="AH393" s="3"/>
      <c r="AJ393" s="17"/>
      <c r="AL393" s="7">
        <f ca="1">IF(Table1[[#This Row],[field of work]]="health",1,0)</f>
        <v>0</v>
      </c>
      <c r="AM393">
        <f ca="1">IF(Table1[[#This Row],[field of work]]="general work ",1,0)</f>
        <v>0</v>
      </c>
      <c r="AN393">
        <f ca="1">IF(Table1[[#This Row],[field of work]]="agriculture",1,0)</f>
        <v>1</v>
      </c>
      <c r="AO393">
        <f ca="1">IF(Table1[[#This Row],[field of work]]="teaching",1,0)</f>
        <v>0</v>
      </c>
      <c r="AP393">
        <f ca="1">IF(Table1[[#This Row],[field of work]]="IT",1,0)</f>
        <v>0</v>
      </c>
      <c r="AQ393" s="8">
        <f ca="1">IF(Table1[[#This Row],[field of work]]="construction",1,0)</f>
        <v>0</v>
      </c>
      <c r="AS393" s="7"/>
      <c r="AX393" s="8"/>
      <c r="AZ393" s="7"/>
      <c r="BA393" s="8"/>
      <c r="BB393" s="105">
        <f ca="1">Table1[[#This Row],[Cars Value ]]/Table1[[#This Row],[cars]]</f>
        <v>3702.8707604259594</v>
      </c>
      <c r="BC393" s="8"/>
      <c r="BD393" s="7">
        <f ca="1">IF(Table1[Values of debts]&gt;$BE$6,1,0)</f>
        <v>1</v>
      </c>
      <c r="BE393" s="8"/>
      <c r="BF393" s="17"/>
      <c r="BG393" s="20">
        <f ca="1">Table1[[#This Row],[mortage left]]/Table1[[#This Row],[value of house]]</f>
        <v>0.35777128799954472</v>
      </c>
      <c r="BH393">
        <f t="shared" ca="1" si="160"/>
        <v>1</v>
      </c>
      <c r="BI393" s="8"/>
      <c r="BJ393" s="17"/>
      <c r="BL393" s="7">
        <f ca="1">IF(Table1[Area]="Alberta",Table1[income],0)</f>
        <v>0</v>
      </c>
      <c r="BM393">
        <f ca="1">IF(Table1[Area]="Quebec",Table1[income],0)</f>
        <v>0</v>
      </c>
      <c r="BN393">
        <f ca="1">IF(Table1[[#This Row],[Area]]="BC",Table1[[#This Row],[income]],0)</f>
        <v>0</v>
      </c>
      <c r="BO393">
        <f ca="1">IF(Table1[[#This Row],[Area]]="Northwest Ter",Table1[[#This Row],[income]],0)</f>
        <v>0</v>
      </c>
      <c r="BP393">
        <f ca="1">IF(Table1[[#This Row],[Area]]="Newfounland",Table1[[#This Row],[income]],0)</f>
        <v>40734</v>
      </c>
      <c r="BQ393">
        <f ca="1">IF(Table1[[#This Row],[Area]]="Manitoba",Table1[[#This Row],[income]],0)</f>
        <v>0</v>
      </c>
      <c r="BR393">
        <f ca="1">IF(Table1[[#This Row],[Area]]="New bruncwick",Table1[[#This Row],[income]],0)</f>
        <v>0</v>
      </c>
      <c r="BS393">
        <f ca="1">IF(Table1[[#This Row],[Area]]="Nunavut",Table1[[#This Row],[income]],0)</f>
        <v>0</v>
      </c>
      <c r="BT393">
        <f ca="1">IF(Table1[[#This Row],[Area]]="Ontario",Table1[[#This Row],[income]],0)</f>
        <v>0</v>
      </c>
      <c r="BU393">
        <f ca="1">IF(Table1[[#This Row],[Area]]="yukon",Table1[[#This Row],[income]],0)</f>
        <v>0</v>
      </c>
      <c r="BV393">
        <f ca="1">IF(Table1[[#This Row],[Area]]="Prince edward Island",Table1[[#This Row],[income]],0)</f>
        <v>0</v>
      </c>
      <c r="BW393">
        <f ca="1">IF(Table1[[#This Row],[Area]]="Saskatchewan",Table1[[#This Row],[income]],0)</f>
        <v>0</v>
      </c>
      <c r="BX393" s="8">
        <f ca="1">IF(Table1[[#This Row],[Area]]="Nova scotia",Table1[[#This Row],[income]],0)</f>
        <v>0</v>
      </c>
      <c r="BZ393" s="7">
        <f ca="1">IF(Table1[field of work]="health",Table1[income],0)</f>
        <v>0</v>
      </c>
      <c r="CA393">
        <f ca="1">IF(Table1[field of work]="agriculture",Table1[income],0)</f>
        <v>40734</v>
      </c>
      <c r="CB393">
        <f ca="1">IF(Table1[[#This Row],[field of work]]="teaching",Table1[[#This Row],[income]],0)</f>
        <v>0</v>
      </c>
      <c r="CC393">
        <f ca="1">IF(Table1[[#This Row],[field of work]]="IT",Table1[[#This Row],[income]],0)</f>
        <v>0</v>
      </c>
      <c r="CD393">
        <f ca="1">IF(Table1[[#This Row],[field of work]]="construction",Table1[[#This Row],[income]],0)</f>
        <v>0</v>
      </c>
      <c r="CE393" s="8">
        <f ca="1">IF(Table1[[#This Row],[field of work]]="general work ",Table1[[#This Row],[income]],0)</f>
        <v>0</v>
      </c>
      <c r="CH393" s="7">
        <f t="shared" ca="1" si="161"/>
        <v>1</v>
      </c>
      <c r="CI393" s="8"/>
      <c r="CK393" s="7">
        <f ca="1">IF(Table1[[#This Row],[Net worth of person ($)]]&gt;$CM$3,Table1[[#This Row],[age]],0)</f>
        <v>42</v>
      </c>
      <c r="CL393" s="8"/>
    </row>
    <row r="394" spans="2:90" x14ac:dyDescent="0.3">
      <c r="B394">
        <f t="shared" ca="1" si="147"/>
        <v>2</v>
      </c>
      <c r="C394" t="str">
        <f t="shared" ca="1" si="148"/>
        <v>women</v>
      </c>
      <c r="D394">
        <f t="shared" ca="1" si="149"/>
        <v>31</v>
      </c>
      <c r="E394">
        <f t="shared" ca="1" si="150"/>
        <v>3</v>
      </c>
      <c r="F394" t="str">
        <f t="shared" ca="1" si="151"/>
        <v>teaching</v>
      </c>
      <c r="G394">
        <f t="shared" ca="1" si="152"/>
        <v>1</v>
      </c>
      <c r="H394" t="str">
        <f t="shared" ca="1" si="153"/>
        <v>highschool</v>
      </c>
      <c r="I394">
        <f t="shared" ca="1" si="154"/>
        <v>2</v>
      </c>
      <c r="J394">
        <f t="shared" ca="1" si="146"/>
        <v>1</v>
      </c>
      <c r="K394">
        <f t="shared" ca="1" si="155"/>
        <v>36537</v>
      </c>
      <c r="L394">
        <f t="shared" ca="1" si="156"/>
        <v>5</v>
      </c>
      <c r="M394" t="str">
        <f t="shared" ca="1" si="157"/>
        <v>Nunavut</v>
      </c>
      <c r="N394">
        <f t="shared" ca="1" si="139"/>
        <v>109611</v>
      </c>
      <c r="O394">
        <f t="shared" ca="1" si="158"/>
        <v>84198.277509190739</v>
      </c>
      <c r="P394">
        <f t="shared" ca="1" si="140"/>
        <v>34437.689971547006</v>
      </c>
      <c r="Q394">
        <f t="shared" ca="1" si="159"/>
        <v>9270</v>
      </c>
      <c r="R394">
        <f t="shared" ca="1" si="141"/>
        <v>21551.597520409738</v>
      </c>
      <c r="S394">
        <f t="shared" ca="1" si="142"/>
        <v>49616.587779380214</v>
      </c>
      <c r="T394">
        <f t="shared" ca="1" si="143"/>
        <v>193665.2777509272</v>
      </c>
      <c r="U394">
        <f t="shared" ca="1" si="144"/>
        <v>115019.87502960047</v>
      </c>
      <c r="V394">
        <f t="shared" ca="1" si="145"/>
        <v>78645.402721326725</v>
      </c>
      <c r="X394" s="3">
        <f ca="1">IF(Table1[[#This Row],[gender]]="men",1,0)</f>
        <v>0</v>
      </c>
      <c r="Y394" s="3">
        <f ca="1">IF(Table1[[#This Row],[gender]]="women",1,0)</f>
        <v>1</v>
      </c>
      <c r="Z394" s="3"/>
      <c r="AA394" s="3"/>
      <c r="AB394" s="3"/>
      <c r="AC394" s="3"/>
      <c r="AD394" s="3"/>
      <c r="AE394" s="3"/>
      <c r="AF394" s="3"/>
      <c r="AG394" s="3"/>
      <c r="AH394" s="3"/>
      <c r="AJ394" s="17"/>
      <c r="AL394" s="7">
        <f ca="1">IF(Table1[[#This Row],[field of work]]="health",1,0)</f>
        <v>0</v>
      </c>
      <c r="AM394">
        <f ca="1">IF(Table1[[#This Row],[field of work]]="general work ",1,0)</f>
        <v>0</v>
      </c>
      <c r="AN394">
        <f ca="1">IF(Table1[[#This Row],[field of work]]="agriculture",1,0)</f>
        <v>0</v>
      </c>
      <c r="AO394">
        <f ca="1">IF(Table1[[#This Row],[field of work]]="teaching",1,0)</f>
        <v>1</v>
      </c>
      <c r="AP394">
        <f ca="1">IF(Table1[[#This Row],[field of work]]="IT",1,0)</f>
        <v>0</v>
      </c>
      <c r="AQ394" s="8">
        <f ca="1">IF(Table1[[#This Row],[field of work]]="construction",1,0)</f>
        <v>0</v>
      </c>
      <c r="AS394" s="7"/>
      <c r="AX394" s="8"/>
      <c r="AZ394" s="7"/>
      <c r="BA394" s="8"/>
      <c r="BB394" s="105">
        <f ca="1">Table1[[#This Row],[Cars Value ]]/Table1[[#This Row],[cars]]</f>
        <v>34437.689971547006</v>
      </c>
      <c r="BC394" s="8"/>
      <c r="BD394" s="7">
        <f ca="1">IF(Table1[Values of debts]&gt;$BE$6,1,0)</f>
        <v>1</v>
      </c>
      <c r="BE394" s="8"/>
      <c r="BF394" s="17"/>
      <c r="BG394" s="20">
        <f ca="1">Table1[[#This Row],[mortage left]]/Table1[[#This Row],[value of house]]</f>
        <v>0.76815536314047617</v>
      </c>
      <c r="BH394">
        <f t="shared" ca="1" si="160"/>
        <v>0</v>
      </c>
      <c r="BI394" s="8"/>
      <c r="BJ394" s="17"/>
      <c r="BL394" s="7">
        <f ca="1">IF(Table1[Area]="Alberta",Table1[income],0)</f>
        <v>0</v>
      </c>
      <c r="BM394">
        <f ca="1">IF(Table1[Area]="Quebec",Table1[income],0)</f>
        <v>0</v>
      </c>
      <c r="BN394">
        <f ca="1">IF(Table1[[#This Row],[Area]]="BC",Table1[[#This Row],[income]],0)</f>
        <v>0</v>
      </c>
      <c r="BO394">
        <f ca="1">IF(Table1[[#This Row],[Area]]="Northwest Ter",Table1[[#This Row],[income]],0)</f>
        <v>0</v>
      </c>
      <c r="BP394">
        <f ca="1">IF(Table1[[#This Row],[Area]]="Newfounland",Table1[[#This Row],[income]],0)</f>
        <v>0</v>
      </c>
      <c r="BQ394">
        <f ca="1">IF(Table1[[#This Row],[Area]]="Manitoba",Table1[[#This Row],[income]],0)</f>
        <v>0</v>
      </c>
      <c r="BR394">
        <f ca="1">IF(Table1[[#This Row],[Area]]="New bruncwick",Table1[[#This Row],[income]],0)</f>
        <v>0</v>
      </c>
      <c r="BS394">
        <f ca="1">IF(Table1[[#This Row],[Area]]="Nunavut",Table1[[#This Row],[income]],0)</f>
        <v>36537</v>
      </c>
      <c r="BT394">
        <f ca="1">IF(Table1[[#This Row],[Area]]="Ontario",Table1[[#This Row],[income]],0)</f>
        <v>0</v>
      </c>
      <c r="BU394">
        <f ca="1">IF(Table1[[#This Row],[Area]]="yukon",Table1[[#This Row],[income]],0)</f>
        <v>0</v>
      </c>
      <c r="BV394">
        <f ca="1">IF(Table1[[#This Row],[Area]]="Prince edward Island",Table1[[#This Row],[income]],0)</f>
        <v>0</v>
      </c>
      <c r="BW394">
        <f ca="1">IF(Table1[[#This Row],[Area]]="Saskatchewan",Table1[[#This Row],[income]],0)</f>
        <v>0</v>
      </c>
      <c r="BX394" s="8">
        <f ca="1">IF(Table1[[#This Row],[Area]]="Nova scotia",Table1[[#This Row],[income]],0)</f>
        <v>0</v>
      </c>
      <c r="BZ394" s="7">
        <f ca="1">IF(Table1[field of work]="health",Table1[income],0)</f>
        <v>0</v>
      </c>
      <c r="CA394">
        <f ca="1">IF(Table1[field of work]="agriculture",Table1[income],0)</f>
        <v>0</v>
      </c>
      <c r="CB394">
        <f ca="1">IF(Table1[[#This Row],[field of work]]="teaching",Table1[[#This Row],[income]],0)</f>
        <v>36537</v>
      </c>
      <c r="CC394">
        <f ca="1">IF(Table1[[#This Row],[field of work]]="IT",Table1[[#This Row],[income]],0)</f>
        <v>0</v>
      </c>
      <c r="CD394">
        <f ca="1">IF(Table1[[#This Row],[field of work]]="construction",Table1[[#This Row],[income]],0)</f>
        <v>0</v>
      </c>
      <c r="CE394" s="8">
        <f ca="1">IF(Table1[[#This Row],[field of work]]="general work ",Table1[[#This Row],[income]],0)</f>
        <v>0</v>
      </c>
      <c r="CH394" s="7">
        <f t="shared" ca="1" si="161"/>
        <v>1</v>
      </c>
      <c r="CI394" s="8"/>
      <c r="CK394" s="7">
        <f ca="1">IF(Table1[[#This Row],[Net worth of person ($)]]&gt;$CM$3,Table1[[#This Row],[age]],0)</f>
        <v>31</v>
      </c>
      <c r="CL394" s="8"/>
    </row>
    <row r="395" spans="2:90" x14ac:dyDescent="0.3">
      <c r="B395">
        <f t="shared" ca="1" si="147"/>
        <v>2</v>
      </c>
      <c r="C395" t="str">
        <f t="shared" ca="1" si="148"/>
        <v>women</v>
      </c>
      <c r="D395">
        <f t="shared" ca="1" si="149"/>
        <v>44</v>
      </c>
      <c r="E395">
        <f t="shared" ca="1" si="150"/>
        <v>2</v>
      </c>
      <c r="F395" t="str">
        <f t="shared" ca="1" si="151"/>
        <v>construction</v>
      </c>
      <c r="G395">
        <f t="shared" ca="1" si="152"/>
        <v>1</v>
      </c>
      <c r="H395" t="str">
        <f t="shared" ca="1" si="153"/>
        <v>highschool</v>
      </c>
      <c r="I395">
        <f t="shared" ca="1" si="154"/>
        <v>3</v>
      </c>
      <c r="J395">
        <f t="shared" ca="1" si="146"/>
        <v>1</v>
      </c>
      <c r="K395">
        <f t="shared" ca="1" si="155"/>
        <v>67840</v>
      </c>
      <c r="L395">
        <f t="shared" ca="1" si="156"/>
        <v>6</v>
      </c>
      <c r="M395" t="str">
        <f t="shared" ca="1" si="157"/>
        <v>Saskatchewan</v>
      </c>
      <c r="N395">
        <f t="shared" ca="1" si="139"/>
        <v>339200</v>
      </c>
      <c r="O395">
        <f t="shared" ca="1" si="158"/>
        <v>324070.87921607192</v>
      </c>
      <c r="P395">
        <f t="shared" ca="1" si="140"/>
        <v>23701.756754591865</v>
      </c>
      <c r="Q395">
        <f t="shared" ca="1" si="159"/>
        <v>19528</v>
      </c>
      <c r="R395">
        <f t="shared" ca="1" si="141"/>
        <v>46137.292940216343</v>
      </c>
      <c r="S395">
        <f t="shared" ca="1" si="142"/>
        <v>39222.635323219707</v>
      </c>
      <c r="T395">
        <f t="shared" ca="1" si="143"/>
        <v>402124.39207781159</v>
      </c>
      <c r="U395">
        <f t="shared" ca="1" si="144"/>
        <v>389736.17215628829</v>
      </c>
      <c r="V395">
        <f t="shared" ca="1" si="145"/>
        <v>12388.219921523298</v>
      </c>
      <c r="X395" s="3">
        <f ca="1">IF(Table1[[#This Row],[gender]]="men",1,0)</f>
        <v>0</v>
      </c>
      <c r="Y395" s="3">
        <f ca="1">IF(Table1[[#This Row],[gender]]="women",1,0)</f>
        <v>1</v>
      </c>
      <c r="Z395" s="3"/>
      <c r="AA395" s="3"/>
      <c r="AB395" s="3"/>
      <c r="AC395" s="3"/>
      <c r="AD395" s="3"/>
      <c r="AE395" s="3"/>
      <c r="AF395" s="3"/>
      <c r="AG395" s="3"/>
      <c r="AH395" s="3"/>
      <c r="AJ395" s="17"/>
      <c r="AL395" s="7">
        <f ca="1">IF(Table1[[#This Row],[field of work]]="health",1,0)</f>
        <v>0</v>
      </c>
      <c r="AM395">
        <f ca="1">IF(Table1[[#This Row],[field of work]]="general work ",1,0)</f>
        <v>0</v>
      </c>
      <c r="AN395">
        <f ca="1">IF(Table1[[#This Row],[field of work]]="agriculture",1,0)</f>
        <v>0</v>
      </c>
      <c r="AO395">
        <f ca="1">IF(Table1[[#This Row],[field of work]]="teaching",1,0)</f>
        <v>0</v>
      </c>
      <c r="AP395">
        <f ca="1">IF(Table1[[#This Row],[field of work]]="IT",1,0)</f>
        <v>0</v>
      </c>
      <c r="AQ395" s="8">
        <f ca="1">IF(Table1[[#This Row],[field of work]]="construction",1,0)</f>
        <v>1</v>
      </c>
      <c r="AS395" s="7"/>
      <c r="AX395" s="8"/>
      <c r="AZ395" s="7"/>
      <c r="BA395" s="8"/>
      <c r="BB395" s="105">
        <f ca="1">Table1[[#This Row],[Cars Value ]]/Table1[[#This Row],[cars]]</f>
        <v>23701.756754591865</v>
      </c>
      <c r="BC395" s="8"/>
      <c r="BD395" s="7">
        <f ca="1">IF(Table1[Values of debts]&gt;$BE$6,1,0)</f>
        <v>1</v>
      </c>
      <c r="BE395" s="8"/>
      <c r="BF395" s="17"/>
      <c r="BG395" s="20">
        <f ca="1">Table1[[#This Row],[mortage left]]/Table1[[#This Row],[value of house]]</f>
        <v>0.95539763919832521</v>
      </c>
      <c r="BH395">
        <f t="shared" ca="1" si="160"/>
        <v>0</v>
      </c>
      <c r="BI395" s="8"/>
      <c r="BJ395" s="17"/>
      <c r="BL395" s="7">
        <f ca="1">IF(Table1[Area]="Alberta",Table1[income],0)</f>
        <v>0</v>
      </c>
      <c r="BM395">
        <f ca="1">IF(Table1[Area]="Quebec",Table1[income],0)</f>
        <v>0</v>
      </c>
      <c r="BN395">
        <f ca="1">IF(Table1[[#This Row],[Area]]="BC",Table1[[#This Row],[income]],0)</f>
        <v>0</v>
      </c>
      <c r="BO395">
        <f ca="1">IF(Table1[[#This Row],[Area]]="Northwest Ter",Table1[[#This Row],[income]],0)</f>
        <v>0</v>
      </c>
      <c r="BP395">
        <f ca="1">IF(Table1[[#This Row],[Area]]="Newfounland",Table1[[#This Row],[income]],0)</f>
        <v>0</v>
      </c>
      <c r="BQ395">
        <f ca="1">IF(Table1[[#This Row],[Area]]="Manitoba",Table1[[#This Row],[income]],0)</f>
        <v>0</v>
      </c>
      <c r="BR395">
        <f ca="1">IF(Table1[[#This Row],[Area]]="New bruncwick",Table1[[#This Row],[income]],0)</f>
        <v>0</v>
      </c>
      <c r="BS395">
        <f ca="1">IF(Table1[[#This Row],[Area]]="Nunavut",Table1[[#This Row],[income]],0)</f>
        <v>0</v>
      </c>
      <c r="BT395">
        <f ca="1">IF(Table1[[#This Row],[Area]]="Ontario",Table1[[#This Row],[income]],0)</f>
        <v>0</v>
      </c>
      <c r="BU395">
        <f ca="1">IF(Table1[[#This Row],[Area]]="yukon",Table1[[#This Row],[income]],0)</f>
        <v>0</v>
      </c>
      <c r="BV395">
        <f ca="1">IF(Table1[[#This Row],[Area]]="Prince edward Island",Table1[[#This Row],[income]],0)</f>
        <v>0</v>
      </c>
      <c r="BW395">
        <f ca="1">IF(Table1[[#This Row],[Area]]="Saskatchewan",Table1[[#This Row],[income]],0)</f>
        <v>67840</v>
      </c>
      <c r="BX395" s="8">
        <f ca="1">IF(Table1[[#This Row],[Area]]="Nova scotia",Table1[[#This Row],[income]],0)</f>
        <v>0</v>
      </c>
      <c r="BZ395" s="7">
        <f ca="1">IF(Table1[field of work]="health",Table1[income],0)</f>
        <v>0</v>
      </c>
      <c r="CA395">
        <f ca="1">IF(Table1[field of work]="agriculture",Table1[income],0)</f>
        <v>0</v>
      </c>
      <c r="CB395">
        <f ca="1">IF(Table1[[#This Row],[field of work]]="teaching",Table1[[#This Row],[income]],0)</f>
        <v>0</v>
      </c>
      <c r="CC395">
        <f ca="1">IF(Table1[[#This Row],[field of work]]="IT",Table1[[#This Row],[income]],0)</f>
        <v>0</v>
      </c>
      <c r="CD395">
        <f ca="1">IF(Table1[[#This Row],[field of work]]="construction",Table1[[#This Row],[income]],0)</f>
        <v>67840</v>
      </c>
      <c r="CE395" s="8">
        <f ca="1">IF(Table1[[#This Row],[field of work]]="general work ",Table1[[#This Row],[income]],0)</f>
        <v>0</v>
      </c>
      <c r="CH395" s="7">
        <f t="shared" ca="1" si="161"/>
        <v>1</v>
      </c>
      <c r="CI395" s="8"/>
      <c r="CK395" s="7">
        <f ca="1">IF(Table1[[#This Row],[Net worth of person ($)]]&gt;$CM$3,Table1[[#This Row],[age]],0)</f>
        <v>44</v>
      </c>
      <c r="CL395" s="8"/>
    </row>
    <row r="396" spans="2:90" x14ac:dyDescent="0.3">
      <c r="B396">
        <f t="shared" ca="1" si="147"/>
        <v>1</v>
      </c>
      <c r="C396" t="str">
        <f t="shared" ca="1" si="148"/>
        <v>men</v>
      </c>
      <c r="D396">
        <f t="shared" ca="1" si="149"/>
        <v>35</v>
      </c>
      <c r="E396">
        <f t="shared" ca="1" si="150"/>
        <v>6</v>
      </c>
      <c r="F396" t="str">
        <f t="shared" ca="1" si="151"/>
        <v>agriculture</v>
      </c>
      <c r="G396">
        <f t="shared" ca="1" si="152"/>
        <v>3</v>
      </c>
      <c r="H396" t="str">
        <f t="shared" ca="1" si="153"/>
        <v>University</v>
      </c>
      <c r="I396">
        <f t="shared" ca="1" si="154"/>
        <v>3</v>
      </c>
      <c r="J396">
        <f t="shared" ca="1" si="146"/>
        <v>1</v>
      </c>
      <c r="K396">
        <f t="shared" ca="1" si="155"/>
        <v>25476</v>
      </c>
      <c r="L396">
        <f t="shared" ca="1" si="156"/>
        <v>4</v>
      </c>
      <c r="M396" t="str">
        <f t="shared" ca="1" si="157"/>
        <v>Alberta</v>
      </c>
      <c r="N396">
        <f t="shared" ca="1" si="139"/>
        <v>152856</v>
      </c>
      <c r="O396">
        <f t="shared" ca="1" si="158"/>
        <v>63732.669096138183</v>
      </c>
      <c r="P396">
        <f t="shared" ca="1" si="140"/>
        <v>20339.549908437977</v>
      </c>
      <c r="Q396">
        <f t="shared" ca="1" si="159"/>
        <v>1684</v>
      </c>
      <c r="R396">
        <f t="shared" ca="1" si="141"/>
        <v>9473.6462239852881</v>
      </c>
      <c r="S396">
        <f t="shared" ca="1" si="142"/>
        <v>24843.196079765039</v>
      </c>
      <c r="T396">
        <f t="shared" ca="1" si="143"/>
        <v>198038.74598820301</v>
      </c>
      <c r="U396">
        <f t="shared" ca="1" si="144"/>
        <v>74890.315320123467</v>
      </c>
      <c r="V396">
        <f t="shared" ca="1" si="145"/>
        <v>123148.43066807954</v>
      </c>
      <c r="X396" s="3">
        <f ca="1">IF(Table1[[#This Row],[gender]]="men",1,0)</f>
        <v>1</v>
      </c>
      <c r="Y396" s="3">
        <f ca="1">IF(Table1[[#This Row],[gender]]="women",1,0)</f>
        <v>0</v>
      </c>
      <c r="Z396" s="3"/>
      <c r="AA396" s="3"/>
      <c r="AB396" s="3"/>
      <c r="AC396" s="3"/>
      <c r="AD396" s="3"/>
      <c r="AE396" s="3"/>
      <c r="AF396" s="3"/>
      <c r="AG396" s="3"/>
      <c r="AH396" s="3"/>
      <c r="AJ396" s="17"/>
      <c r="AL396" s="7">
        <f ca="1">IF(Table1[[#This Row],[field of work]]="health",1,0)</f>
        <v>0</v>
      </c>
      <c r="AM396">
        <f ca="1">IF(Table1[[#This Row],[field of work]]="general work ",1,0)</f>
        <v>0</v>
      </c>
      <c r="AN396">
        <f ca="1">IF(Table1[[#This Row],[field of work]]="agriculture",1,0)</f>
        <v>1</v>
      </c>
      <c r="AO396">
        <f ca="1">IF(Table1[[#This Row],[field of work]]="teaching",1,0)</f>
        <v>0</v>
      </c>
      <c r="AP396">
        <f ca="1">IF(Table1[[#This Row],[field of work]]="IT",1,0)</f>
        <v>0</v>
      </c>
      <c r="AQ396" s="8">
        <f ca="1">IF(Table1[[#This Row],[field of work]]="construction",1,0)</f>
        <v>0</v>
      </c>
      <c r="AS396" s="7"/>
      <c r="AX396" s="8"/>
      <c r="AZ396" s="7"/>
      <c r="BA396" s="8"/>
      <c r="BB396" s="105">
        <f ca="1">Table1[[#This Row],[Cars Value ]]/Table1[[#This Row],[cars]]</f>
        <v>20339.549908437977</v>
      </c>
      <c r="BC396" s="8"/>
      <c r="BD396" s="7">
        <f ca="1">IF(Table1[Values of debts]&gt;$BE$6,1,0)</f>
        <v>0</v>
      </c>
      <c r="BE396" s="8"/>
      <c r="BF396" s="17"/>
      <c r="BG396" s="20">
        <f ca="1">Table1[[#This Row],[mortage left]]/Table1[[#This Row],[value of house]]</f>
        <v>0.41694581237333295</v>
      </c>
      <c r="BH396">
        <f t="shared" ca="1" si="160"/>
        <v>1</v>
      </c>
      <c r="BI396" s="8"/>
      <c r="BJ396" s="17"/>
      <c r="BL396" s="7">
        <f ca="1">IF(Table1[Area]="Alberta",Table1[income],0)</f>
        <v>25476</v>
      </c>
      <c r="BM396">
        <f ca="1">IF(Table1[Area]="Quebec",Table1[income],0)</f>
        <v>0</v>
      </c>
      <c r="BN396">
        <f ca="1">IF(Table1[[#This Row],[Area]]="BC",Table1[[#This Row],[income]],0)</f>
        <v>0</v>
      </c>
      <c r="BO396">
        <f ca="1">IF(Table1[[#This Row],[Area]]="Northwest Ter",Table1[[#This Row],[income]],0)</f>
        <v>0</v>
      </c>
      <c r="BP396">
        <f ca="1">IF(Table1[[#This Row],[Area]]="Newfounland",Table1[[#This Row],[income]],0)</f>
        <v>0</v>
      </c>
      <c r="BQ396">
        <f ca="1">IF(Table1[[#This Row],[Area]]="Manitoba",Table1[[#This Row],[income]],0)</f>
        <v>0</v>
      </c>
      <c r="BR396">
        <f ca="1">IF(Table1[[#This Row],[Area]]="New bruncwick",Table1[[#This Row],[income]],0)</f>
        <v>0</v>
      </c>
      <c r="BS396">
        <f ca="1">IF(Table1[[#This Row],[Area]]="Nunavut",Table1[[#This Row],[income]],0)</f>
        <v>0</v>
      </c>
      <c r="BT396">
        <f ca="1">IF(Table1[[#This Row],[Area]]="Ontario",Table1[[#This Row],[income]],0)</f>
        <v>0</v>
      </c>
      <c r="BU396">
        <f ca="1">IF(Table1[[#This Row],[Area]]="yukon",Table1[[#This Row],[income]],0)</f>
        <v>0</v>
      </c>
      <c r="BV396">
        <f ca="1">IF(Table1[[#This Row],[Area]]="Prince edward Island",Table1[[#This Row],[income]],0)</f>
        <v>0</v>
      </c>
      <c r="BW396">
        <f ca="1">IF(Table1[[#This Row],[Area]]="Saskatchewan",Table1[[#This Row],[income]],0)</f>
        <v>0</v>
      </c>
      <c r="BX396" s="8">
        <f ca="1">IF(Table1[[#This Row],[Area]]="Nova scotia",Table1[[#This Row],[income]],0)</f>
        <v>0</v>
      </c>
      <c r="BZ396" s="7">
        <f ca="1">IF(Table1[field of work]="health",Table1[income],0)</f>
        <v>0</v>
      </c>
      <c r="CA396">
        <f ca="1">IF(Table1[field of work]="agriculture",Table1[income],0)</f>
        <v>25476</v>
      </c>
      <c r="CB396">
        <f ca="1">IF(Table1[[#This Row],[field of work]]="teaching",Table1[[#This Row],[income]],0)</f>
        <v>0</v>
      </c>
      <c r="CC396">
        <f ca="1">IF(Table1[[#This Row],[field of work]]="IT",Table1[[#This Row],[income]],0)</f>
        <v>0</v>
      </c>
      <c r="CD396">
        <f ca="1">IF(Table1[[#This Row],[field of work]]="construction",Table1[[#This Row],[income]],0)</f>
        <v>0</v>
      </c>
      <c r="CE396" s="8">
        <f ca="1">IF(Table1[[#This Row],[field of work]]="general work ",Table1[[#This Row],[income]],0)</f>
        <v>0</v>
      </c>
      <c r="CH396" s="7">
        <f t="shared" ca="1" si="161"/>
        <v>1</v>
      </c>
      <c r="CI396" s="8"/>
      <c r="CK396" s="7">
        <f ca="1">IF(Table1[[#This Row],[Net worth of person ($)]]&gt;$CM$3,Table1[[#This Row],[age]],0)</f>
        <v>35</v>
      </c>
      <c r="CL396" s="8"/>
    </row>
    <row r="397" spans="2:90" x14ac:dyDescent="0.3">
      <c r="B397">
        <f t="shared" ca="1" si="147"/>
        <v>2</v>
      </c>
      <c r="C397" t="str">
        <f t="shared" ca="1" si="148"/>
        <v>women</v>
      </c>
      <c r="D397">
        <f t="shared" ca="1" si="149"/>
        <v>45</v>
      </c>
      <c r="E397">
        <f t="shared" ca="1" si="150"/>
        <v>5</v>
      </c>
      <c r="F397" t="str">
        <f t="shared" ca="1" si="151"/>
        <v xml:space="preserve">general work </v>
      </c>
      <c r="G397">
        <f t="shared" ca="1" si="152"/>
        <v>1</v>
      </c>
      <c r="H397" t="str">
        <f t="shared" ca="1" si="153"/>
        <v>highschool</v>
      </c>
      <c r="I397">
        <f t="shared" ca="1" si="154"/>
        <v>3</v>
      </c>
      <c r="J397">
        <f t="shared" ca="1" si="146"/>
        <v>1</v>
      </c>
      <c r="K397">
        <f t="shared" ca="1" si="155"/>
        <v>86849</v>
      </c>
      <c r="L397">
        <f t="shared" ca="1" si="156"/>
        <v>9</v>
      </c>
      <c r="M397" t="str">
        <f t="shared" ca="1" si="157"/>
        <v>Ontario</v>
      </c>
      <c r="N397">
        <f t="shared" ca="1" si="139"/>
        <v>434245</v>
      </c>
      <c r="O397">
        <f t="shared" ca="1" si="158"/>
        <v>330426.36604498222</v>
      </c>
      <c r="P397">
        <f t="shared" ca="1" si="140"/>
        <v>73856.539441545799</v>
      </c>
      <c r="Q397">
        <f t="shared" ca="1" si="159"/>
        <v>43026</v>
      </c>
      <c r="R397">
        <f t="shared" ca="1" si="141"/>
        <v>60507.259146034805</v>
      </c>
      <c r="S397">
        <f t="shared" ca="1" si="142"/>
        <v>49770.858385999993</v>
      </c>
      <c r="T397">
        <f t="shared" ca="1" si="143"/>
        <v>557872.39782754576</v>
      </c>
      <c r="U397">
        <f t="shared" ca="1" si="144"/>
        <v>433959.62519101705</v>
      </c>
      <c r="V397">
        <f t="shared" ca="1" si="145"/>
        <v>123912.77263652871</v>
      </c>
      <c r="X397" s="3">
        <f ca="1">IF(Table1[[#This Row],[gender]]="men",1,0)</f>
        <v>0</v>
      </c>
      <c r="Y397" s="3">
        <f ca="1">IF(Table1[[#This Row],[gender]]="women",1,0)</f>
        <v>1</v>
      </c>
      <c r="Z397" s="3"/>
      <c r="AA397" s="3"/>
      <c r="AB397" s="3"/>
      <c r="AC397" s="3"/>
      <c r="AD397" s="3"/>
      <c r="AE397" s="3"/>
      <c r="AF397" s="3"/>
      <c r="AG397" s="3"/>
      <c r="AH397" s="3"/>
      <c r="AJ397" s="17"/>
      <c r="AL397" s="7">
        <f ca="1">IF(Table1[[#This Row],[field of work]]="health",1,0)</f>
        <v>0</v>
      </c>
      <c r="AM397">
        <f ca="1">IF(Table1[[#This Row],[field of work]]="general work ",1,0)</f>
        <v>1</v>
      </c>
      <c r="AN397">
        <f ca="1">IF(Table1[[#This Row],[field of work]]="agriculture",1,0)</f>
        <v>0</v>
      </c>
      <c r="AO397">
        <f ca="1">IF(Table1[[#This Row],[field of work]]="teaching",1,0)</f>
        <v>0</v>
      </c>
      <c r="AP397">
        <f ca="1">IF(Table1[[#This Row],[field of work]]="IT",1,0)</f>
        <v>0</v>
      </c>
      <c r="AQ397" s="8">
        <f ca="1">IF(Table1[[#This Row],[field of work]]="construction",1,0)</f>
        <v>0</v>
      </c>
      <c r="AS397" s="7"/>
      <c r="AX397" s="8"/>
      <c r="AZ397" s="7"/>
      <c r="BA397" s="8"/>
      <c r="BB397" s="105">
        <f ca="1">Table1[[#This Row],[Cars Value ]]/Table1[[#This Row],[cars]]</f>
        <v>73856.539441545799</v>
      </c>
      <c r="BC397" s="8"/>
      <c r="BD397" s="7">
        <f ca="1">IF(Table1[Values of debts]&gt;$BE$6,1,0)</f>
        <v>1</v>
      </c>
      <c r="BE397" s="8"/>
      <c r="BF397" s="17"/>
      <c r="BG397" s="20">
        <f ca="1">Table1[[#This Row],[mortage left]]/Table1[[#This Row],[value of house]]</f>
        <v>0.76092152136462643</v>
      </c>
      <c r="BH397">
        <f t="shared" ca="1" si="160"/>
        <v>0</v>
      </c>
      <c r="BI397" s="8"/>
      <c r="BJ397" s="17"/>
      <c r="BL397" s="7">
        <f ca="1">IF(Table1[Area]="Alberta",Table1[income],0)</f>
        <v>0</v>
      </c>
      <c r="BM397">
        <f ca="1">IF(Table1[Area]="Quebec",Table1[income],0)</f>
        <v>0</v>
      </c>
      <c r="BN397">
        <f ca="1">IF(Table1[[#This Row],[Area]]="BC",Table1[[#This Row],[income]],0)</f>
        <v>0</v>
      </c>
      <c r="BO397">
        <f ca="1">IF(Table1[[#This Row],[Area]]="Northwest Ter",Table1[[#This Row],[income]],0)</f>
        <v>0</v>
      </c>
      <c r="BP397">
        <f ca="1">IF(Table1[[#This Row],[Area]]="Newfounland",Table1[[#This Row],[income]],0)</f>
        <v>0</v>
      </c>
      <c r="BQ397">
        <f ca="1">IF(Table1[[#This Row],[Area]]="Manitoba",Table1[[#This Row],[income]],0)</f>
        <v>0</v>
      </c>
      <c r="BR397">
        <f ca="1">IF(Table1[[#This Row],[Area]]="New bruncwick",Table1[[#This Row],[income]],0)</f>
        <v>0</v>
      </c>
      <c r="BS397">
        <f ca="1">IF(Table1[[#This Row],[Area]]="Nunavut",Table1[[#This Row],[income]],0)</f>
        <v>0</v>
      </c>
      <c r="BT397">
        <f ca="1">IF(Table1[[#This Row],[Area]]="Ontario",Table1[[#This Row],[income]],0)</f>
        <v>86849</v>
      </c>
      <c r="BU397">
        <f ca="1">IF(Table1[[#This Row],[Area]]="yukon",Table1[[#This Row],[income]],0)</f>
        <v>0</v>
      </c>
      <c r="BV397">
        <f ca="1">IF(Table1[[#This Row],[Area]]="Prince edward Island",Table1[[#This Row],[income]],0)</f>
        <v>0</v>
      </c>
      <c r="BW397">
        <f ca="1">IF(Table1[[#This Row],[Area]]="Saskatchewan",Table1[[#This Row],[income]],0)</f>
        <v>0</v>
      </c>
      <c r="BX397" s="8">
        <f ca="1">IF(Table1[[#This Row],[Area]]="Nova scotia",Table1[[#This Row],[income]],0)</f>
        <v>0</v>
      </c>
      <c r="BZ397" s="7">
        <f ca="1">IF(Table1[field of work]="health",Table1[income],0)</f>
        <v>0</v>
      </c>
      <c r="CA397">
        <f ca="1">IF(Table1[field of work]="agriculture",Table1[income],0)</f>
        <v>0</v>
      </c>
      <c r="CB397">
        <f ca="1">IF(Table1[[#This Row],[field of work]]="teaching",Table1[[#This Row],[income]],0)</f>
        <v>0</v>
      </c>
      <c r="CC397">
        <f ca="1">IF(Table1[[#This Row],[field of work]]="IT",Table1[[#This Row],[income]],0)</f>
        <v>0</v>
      </c>
      <c r="CD397">
        <f ca="1">IF(Table1[[#This Row],[field of work]]="construction",Table1[[#This Row],[income]],0)</f>
        <v>0</v>
      </c>
      <c r="CE397" s="8">
        <f ca="1">IF(Table1[[#This Row],[field of work]]="general work ",Table1[[#This Row],[income]],0)</f>
        <v>86849</v>
      </c>
      <c r="CH397" s="7">
        <f t="shared" ca="1" si="161"/>
        <v>1</v>
      </c>
      <c r="CI397" s="8"/>
      <c r="CK397" s="7">
        <f ca="1">IF(Table1[[#This Row],[Net worth of person ($)]]&gt;$CM$3,Table1[[#This Row],[age]],0)</f>
        <v>45</v>
      </c>
      <c r="CL397" s="8"/>
    </row>
    <row r="398" spans="2:90" x14ac:dyDescent="0.3">
      <c r="B398">
        <f t="shared" ca="1" si="147"/>
        <v>1</v>
      </c>
      <c r="C398" t="str">
        <f t="shared" ca="1" si="148"/>
        <v>men</v>
      </c>
      <c r="D398">
        <f t="shared" ca="1" si="149"/>
        <v>30</v>
      </c>
      <c r="E398">
        <f t="shared" ca="1" si="150"/>
        <v>4</v>
      </c>
      <c r="F398" t="str">
        <f t="shared" ca="1" si="151"/>
        <v>IT</v>
      </c>
      <c r="G398">
        <f t="shared" ca="1" si="152"/>
        <v>3</v>
      </c>
      <c r="H398" t="str">
        <f t="shared" ca="1" si="153"/>
        <v>University</v>
      </c>
      <c r="I398">
        <f t="shared" ca="1" si="154"/>
        <v>4</v>
      </c>
      <c r="J398">
        <f t="shared" ca="1" si="146"/>
        <v>1</v>
      </c>
      <c r="K398">
        <f t="shared" ca="1" si="155"/>
        <v>51852</v>
      </c>
      <c r="L398">
        <f t="shared" ca="1" si="156"/>
        <v>14</v>
      </c>
      <c r="M398" t="str">
        <f t="shared" ca="1" si="157"/>
        <v>Prince edward island</v>
      </c>
      <c r="N398">
        <f t="shared" ca="1" si="139"/>
        <v>207408</v>
      </c>
      <c r="O398">
        <f t="shared" ca="1" si="158"/>
        <v>183754.43319377597</v>
      </c>
      <c r="P398">
        <f t="shared" ca="1" si="140"/>
        <v>28930.855099796467</v>
      </c>
      <c r="Q398">
        <f t="shared" ca="1" si="159"/>
        <v>5124</v>
      </c>
      <c r="R398">
        <f t="shared" ca="1" si="141"/>
        <v>80576.425643928393</v>
      </c>
      <c r="S398">
        <f t="shared" ca="1" si="142"/>
        <v>75774.730761401763</v>
      </c>
      <c r="T398">
        <f t="shared" ca="1" si="143"/>
        <v>312113.58586119825</v>
      </c>
      <c r="U398">
        <f t="shared" ca="1" si="144"/>
        <v>269454.85883770435</v>
      </c>
      <c r="V398">
        <f t="shared" ca="1" si="145"/>
        <v>42658.727023493906</v>
      </c>
      <c r="X398" s="3">
        <f ca="1">IF(Table1[[#This Row],[gender]]="men",1,0)</f>
        <v>1</v>
      </c>
      <c r="Y398" s="3">
        <f ca="1">IF(Table1[[#This Row],[gender]]="women",1,0)</f>
        <v>0</v>
      </c>
      <c r="Z398" s="3"/>
      <c r="AA398" s="3"/>
      <c r="AB398" s="3"/>
      <c r="AC398" s="3"/>
      <c r="AD398" s="3"/>
      <c r="AE398" s="3"/>
      <c r="AF398" s="3"/>
      <c r="AG398" s="3"/>
      <c r="AH398" s="3"/>
      <c r="AJ398" s="17"/>
      <c r="AL398" s="7">
        <f ca="1">IF(Table1[[#This Row],[field of work]]="health",1,0)</f>
        <v>0</v>
      </c>
      <c r="AM398">
        <f ca="1">IF(Table1[[#This Row],[field of work]]="general work ",1,0)</f>
        <v>0</v>
      </c>
      <c r="AN398">
        <f ca="1">IF(Table1[[#This Row],[field of work]]="agriculture",1,0)</f>
        <v>0</v>
      </c>
      <c r="AO398">
        <f ca="1">IF(Table1[[#This Row],[field of work]]="teaching",1,0)</f>
        <v>0</v>
      </c>
      <c r="AP398">
        <f ca="1">IF(Table1[[#This Row],[field of work]]="IT",1,0)</f>
        <v>1</v>
      </c>
      <c r="AQ398" s="8">
        <f ca="1">IF(Table1[[#This Row],[field of work]]="construction",1,0)</f>
        <v>0</v>
      </c>
      <c r="AS398" s="7"/>
      <c r="AX398" s="8"/>
      <c r="AZ398" s="7"/>
      <c r="BA398" s="8"/>
      <c r="BB398" s="105">
        <f ca="1">Table1[[#This Row],[Cars Value ]]/Table1[[#This Row],[cars]]</f>
        <v>28930.855099796467</v>
      </c>
      <c r="BC398" s="8"/>
      <c r="BD398" s="7">
        <f ca="1">IF(Table1[Values of debts]&gt;$BE$6,1,0)</f>
        <v>1</v>
      </c>
      <c r="BE398" s="8"/>
      <c r="BF398" s="17"/>
      <c r="BG398" s="20">
        <f ca="1">Table1[[#This Row],[mortage left]]/Table1[[#This Row],[value of house]]</f>
        <v>0.88595634302329695</v>
      </c>
      <c r="BH398">
        <f t="shared" ca="1" si="160"/>
        <v>0</v>
      </c>
      <c r="BI398" s="8"/>
      <c r="BJ398" s="17"/>
      <c r="BL398" s="7">
        <f ca="1">IF(Table1[Area]="Alberta",Table1[income],0)</f>
        <v>0</v>
      </c>
      <c r="BM398">
        <f ca="1">IF(Table1[Area]="Quebec",Table1[income],0)</f>
        <v>0</v>
      </c>
      <c r="BN398">
        <f ca="1">IF(Table1[[#This Row],[Area]]="BC",Table1[[#This Row],[income]],0)</f>
        <v>0</v>
      </c>
      <c r="BO398">
        <f ca="1">IF(Table1[[#This Row],[Area]]="Northwest Ter",Table1[[#This Row],[income]],0)</f>
        <v>0</v>
      </c>
      <c r="BP398">
        <f ca="1">IF(Table1[[#This Row],[Area]]="Newfounland",Table1[[#This Row],[income]],0)</f>
        <v>0</v>
      </c>
      <c r="BQ398">
        <f ca="1">IF(Table1[[#This Row],[Area]]="Manitoba",Table1[[#This Row],[income]],0)</f>
        <v>0</v>
      </c>
      <c r="BR398">
        <f ca="1">IF(Table1[[#This Row],[Area]]="New bruncwick",Table1[[#This Row],[income]],0)</f>
        <v>0</v>
      </c>
      <c r="BS398">
        <f ca="1">IF(Table1[[#This Row],[Area]]="Nunavut",Table1[[#This Row],[income]],0)</f>
        <v>0</v>
      </c>
      <c r="BT398">
        <f ca="1">IF(Table1[[#This Row],[Area]]="Ontario",Table1[[#This Row],[income]],0)</f>
        <v>0</v>
      </c>
      <c r="BU398">
        <f ca="1">IF(Table1[[#This Row],[Area]]="yukon",Table1[[#This Row],[income]],0)</f>
        <v>0</v>
      </c>
      <c r="BV398">
        <f ca="1">IF(Table1[[#This Row],[Area]]="Prince edward Island",Table1[[#This Row],[income]],0)</f>
        <v>51852</v>
      </c>
      <c r="BW398">
        <f ca="1">IF(Table1[[#This Row],[Area]]="Saskatchewan",Table1[[#This Row],[income]],0)</f>
        <v>0</v>
      </c>
      <c r="BX398" s="8">
        <f ca="1">IF(Table1[[#This Row],[Area]]="Nova scotia",Table1[[#This Row],[income]],0)</f>
        <v>0</v>
      </c>
      <c r="BZ398" s="7">
        <f ca="1">IF(Table1[field of work]="health",Table1[income],0)</f>
        <v>0</v>
      </c>
      <c r="CA398">
        <f ca="1">IF(Table1[field of work]="agriculture",Table1[income],0)</f>
        <v>0</v>
      </c>
      <c r="CB398">
        <f ca="1">IF(Table1[[#This Row],[field of work]]="teaching",Table1[[#This Row],[income]],0)</f>
        <v>0</v>
      </c>
      <c r="CC398">
        <f ca="1">IF(Table1[[#This Row],[field of work]]="IT",Table1[[#This Row],[income]],0)</f>
        <v>51852</v>
      </c>
      <c r="CD398">
        <f ca="1">IF(Table1[[#This Row],[field of work]]="construction",Table1[[#This Row],[income]],0)</f>
        <v>0</v>
      </c>
      <c r="CE398" s="8">
        <f ca="1">IF(Table1[[#This Row],[field of work]]="general work ",Table1[[#This Row],[income]],0)</f>
        <v>0</v>
      </c>
      <c r="CH398" s="7">
        <f t="shared" ca="1" si="161"/>
        <v>1</v>
      </c>
      <c r="CI398" s="8"/>
      <c r="CK398" s="7">
        <f ca="1">IF(Table1[[#This Row],[Net worth of person ($)]]&gt;$CM$3,Table1[[#This Row],[age]],0)</f>
        <v>30</v>
      </c>
      <c r="CL398" s="8"/>
    </row>
    <row r="399" spans="2:90" x14ac:dyDescent="0.3">
      <c r="B399">
        <f t="shared" ca="1" si="147"/>
        <v>2</v>
      </c>
      <c r="C399" t="str">
        <f t="shared" ca="1" si="148"/>
        <v>women</v>
      </c>
      <c r="D399">
        <f t="shared" ca="1" si="149"/>
        <v>29</v>
      </c>
      <c r="E399">
        <f t="shared" ca="1" si="150"/>
        <v>5</v>
      </c>
      <c r="F399" t="str">
        <f t="shared" ca="1" si="151"/>
        <v xml:space="preserve">general work </v>
      </c>
      <c r="G399">
        <f t="shared" ca="1" si="152"/>
        <v>1</v>
      </c>
      <c r="H399" t="str">
        <f t="shared" ca="1" si="153"/>
        <v>highschool</v>
      </c>
      <c r="I399">
        <f t="shared" ca="1" si="154"/>
        <v>1</v>
      </c>
      <c r="J399">
        <f t="shared" ca="1" si="146"/>
        <v>2</v>
      </c>
      <c r="K399">
        <f t="shared" ca="1" si="155"/>
        <v>48035</v>
      </c>
      <c r="L399">
        <f t="shared" ca="1" si="156"/>
        <v>11</v>
      </c>
      <c r="M399" t="str">
        <f t="shared" ca="1" si="157"/>
        <v>Newfounland</v>
      </c>
      <c r="N399">
        <f t="shared" ca="1" si="139"/>
        <v>144105</v>
      </c>
      <c r="O399">
        <f t="shared" ca="1" si="158"/>
        <v>11925.719134002873</v>
      </c>
      <c r="P399">
        <f t="shared" ca="1" si="140"/>
        <v>9338.7547402107921</v>
      </c>
      <c r="Q399">
        <f t="shared" ca="1" si="159"/>
        <v>5506</v>
      </c>
      <c r="R399">
        <f t="shared" ca="1" si="141"/>
        <v>59434.718401853432</v>
      </c>
      <c r="S399">
        <f t="shared" ca="1" si="142"/>
        <v>54488.768391858146</v>
      </c>
      <c r="T399">
        <f t="shared" ca="1" si="143"/>
        <v>207932.52313206895</v>
      </c>
      <c r="U399">
        <f t="shared" ca="1" si="144"/>
        <v>76866.437535856297</v>
      </c>
      <c r="V399">
        <f t="shared" ca="1" si="145"/>
        <v>131066.08559621265</v>
      </c>
      <c r="X399" s="3">
        <f ca="1">IF(Table1[[#This Row],[gender]]="men",1,0)</f>
        <v>0</v>
      </c>
      <c r="Y399" s="3">
        <f ca="1">IF(Table1[[#This Row],[gender]]="women",1,0)</f>
        <v>1</v>
      </c>
      <c r="Z399" s="3"/>
      <c r="AA399" s="3"/>
      <c r="AB399" s="3"/>
      <c r="AC399" s="3"/>
      <c r="AD399" s="3"/>
      <c r="AE399" s="3"/>
      <c r="AF399" s="3"/>
      <c r="AG399" s="3"/>
      <c r="AH399" s="3"/>
      <c r="AJ399" s="17"/>
      <c r="AL399" s="7">
        <f ca="1">IF(Table1[[#This Row],[field of work]]="health",1,0)</f>
        <v>0</v>
      </c>
      <c r="AM399">
        <f ca="1">IF(Table1[[#This Row],[field of work]]="general work ",1,0)</f>
        <v>1</v>
      </c>
      <c r="AN399">
        <f ca="1">IF(Table1[[#This Row],[field of work]]="agriculture",1,0)</f>
        <v>0</v>
      </c>
      <c r="AO399">
        <f ca="1">IF(Table1[[#This Row],[field of work]]="teaching",1,0)</f>
        <v>0</v>
      </c>
      <c r="AP399">
        <f ca="1">IF(Table1[[#This Row],[field of work]]="IT",1,0)</f>
        <v>0</v>
      </c>
      <c r="AQ399" s="8">
        <f ca="1">IF(Table1[[#This Row],[field of work]]="construction",1,0)</f>
        <v>0</v>
      </c>
      <c r="AS399" s="7"/>
      <c r="AX399" s="8"/>
      <c r="AZ399" s="7"/>
      <c r="BA399" s="8"/>
      <c r="BB399" s="105">
        <f ca="1">Table1[[#This Row],[Cars Value ]]/Table1[[#This Row],[cars]]</f>
        <v>4669.377370105396</v>
      </c>
      <c r="BC399" s="8"/>
      <c r="BD399" s="7">
        <f ca="1">IF(Table1[Values of debts]&gt;$BE$6,1,0)</f>
        <v>0</v>
      </c>
      <c r="BE399" s="8"/>
      <c r="BF399" s="17"/>
      <c r="BG399" s="20">
        <f ca="1">Table1[[#This Row],[mortage left]]/Table1[[#This Row],[value of house]]</f>
        <v>8.2757150230754473E-2</v>
      </c>
      <c r="BH399">
        <f t="shared" ca="1" si="160"/>
        <v>1</v>
      </c>
      <c r="BI399" s="8"/>
      <c r="BJ399" s="17"/>
      <c r="BL399" s="7">
        <f ca="1">IF(Table1[Area]="Alberta",Table1[income],0)</f>
        <v>0</v>
      </c>
      <c r="BM399">
        <f ca="1">IF(Table1[Area]="Quebec",Table1[income],0)</f>
        <v>0</v>
      </c>
      <c r="BN399">
        <f ca="1">IF(Table1[[#This Row],[Area]]="BC",Table1[[#This Row],[income]],0)</f>
        <v>0</v>
      </c>
      <c r="BO399">
        <f ca="1">IF(Table1[[#This Row],[Area]]="Northwest Ter",Table1[[#This Row],[income]],0)</f>
        <v>0</v>
      </c>
      <c r="BP399">
        <f ca="1">IF(Table1[[#This Row],[Area]]="Newfounland",Table1[[#This Row],[income]],0)</f>
        <v>48035</v>
      </c>
      <c r="BQ399">
        <f ca="1">IF(Table1[[#This Row],[Area]]="Manitoba",Table1[[#This Row],[income]],0)</f>
        <v>0</v>
      </c>
      <c r="BR399">
        <f ca="1">IF(Table1[[#This Row],[Area]]="New bruncwick",Table1[[#This Row],[income]],0)</f>
        <v>0</v>
      </c>
      <c r="BS399">
        <f ca="1">IF(Table1[[#This Row],[Area]]="Nunavut",Table1[[#This Row],[income]],0)</f>
        <v>0</v>
      </c>
      <c r="BT399">
        <f ca="1">IF(Table1[[#This Row],[Area]]="Ontario",Table1[[#This Row],[income]],0)</f>
        <v>0</v>
      </c>
      <c r="BU399">
        <f ca="1">IF(Table1[[#This Row],[Area]]="yukon",Table1[[#This Row],[income]],0)</f>
        <v>0</v>
      </c>
      <c r="BV399">
        <f ca="1">IF(Table1[[#This Row],[Area]]="Prince edward Island",Table1[[#This Row],[income]],0)</f>
        <v>0</v>
      </c>
      <c r="BW399">
        <f ca="1">IF(Table1[[#This Row],[Area]]="Saskatchewan",Table1[[#This Row],[income]],0)</f>
        <v>0</v>
      </c>
      <c r="BX399" s="8">
        <f ca="1">IF(Table1[[#This Row],[Area]]="Nova scotia",Table1[[#This Row],[income]],0)</f>
        <v>0</v>
      </c>
      <c r="BZ399" s="7">
        <f ca="1">IF(Table1[field of work]="health",Table1[income],0)</f>
        <v>0</v>
      </c>
      <c r="CA399">
        <f ca="1">IF(Table1[field of work]="agriculture",Table1[income],0)</f>
        <v>0</v>
      </c>
      <c r="CB399">
        <f ca="1">IF(Table1[[#This Row],[field of work]]="teaching",Table1[[#This Row],[income]],0)</f>
        <v>0</v>
      </c>
      <c r="CC399">
        <f ca="1">IF(Table1[[#This Row],[field of work]]="IT",Table1[[#This Row],[income]],0)</f>
        <v>0</v>
      </c>
      <c r="CD399">
        <f ca="1">IF(Table1[[#This Row],[field of work]]="construction",Table1[[#This Row],[income]],0)</f>
        <v>0</v>
      </c>
      <c r="CE399" s="8">
        <f ca="1">IF(Table1[[#This Row],[field of work]]="general work ",Table1[[#This Row],[income]],0)</f>
        <v>48035</v>
      </c>
      <c r="CH399" s="7">
        <f t="shared" ca="1" si="161"/>
        <v>1</v>
      </c>
      <c r="CI399" s="8"/>
      <c r="CK399" s="7">
        <f ca="1">IF(Table1[[#This Row],[Net worth of person ($)]]&gt;$CM$3,Table1[[#This Row],[age]],0)</f>
        <v>29</v>
      </c>
      <c r="CL399" s="8"/>
    </row>
    <row r="400" spans="2:90" x14ac:dyDescent="0.3">
      <c r="B400">
        <f t="shared" ca="1" si="147"/>
        <v>2</v>
      </c>
      <c r="C400" t="str">
        <f t="shared" ca="1" si="148"/>
        <v>women</v>
      </c>
      <c r="D400">
        <f t="shared" ca="1" si="149"/>
        <v>35</v>
      </c>
      <c r="E400">
        <f t="shared" ca="1" si="150"/>
        <v>2</v>
      </c>
      <c r="F400" t="str">
        <f t="shared" ca="1" si="151"/>
        <v>construction</v>
      </c>
      <c r="G400">
        <f t="shared" ca="1" si="152"/>
        <v>6</v>
      </c>
      <c r="H400" t="str">
        <f t="shared" ca="1" si="153"/>
        <v>Other</v>
      </c>
      <c r="I400">
        <f t="shared" ca="1" si="154"/>
        <v>2</v>
      </c>
      <c r="J400">
        <f t="shared" ca="1" si="146"/>
        <v>1</v>
      </c>
      <c r="K400">
        <f t="shared" ca="1" si="155"/>
        <v>74651</v>
      </c>
      <c r="L400">
        <f t="shared" ca="1" si="156"/>
        <v>8</v>
      </c>
      <c r="M400" t="str">
        <f t="shared" ca="1" si="157"/>
        <v>Manitoba</v>
      </c>
      <c r="N400">
        <f t="shared" ca="1" si="139"/>
        <v>373255</v>
      </c>
      <c r="O400">
        <f t="shared" ca="1" si="158"/>
        <v>226631.23330111153</v>
      </c>
      <c r="P400">
        <f t="shared" ca="1" si="140"/>
        <v>62149.191248678115</v>
      </c>
      <c r="Q400">
        <f t="shared" ca="1" si="159"/>
        <v>10066</v>
      </c>
      <c r="R400">
        <f t="shared" ca="1" si="141"/>
        <v>127096.46460075196</v>
      </c>
      <c r="S400">
        <f t="shared" ca="1" si="142"/>
        <v>74879.866958918967</v>
      </c>
      <c r="T400">
        <f t="shared" ca="1" si="143"/>
        <v>510284.05820759712</v>
      </c>
      <c r="U400">
        <f t="shared" ca="1" si="144"/>
        <v>363793.69790186349</v>
      </c>
      <c r="V400">
        <f t="shared" ca="1" si="145"/>
        <v>146490.36030573363</v>
      </c>
      <c r="X400" s="3">
        <f ca="1">IF(Table1[[#This Row],[gender]]="men",1,0)</f>
        <v>0</v>
      </c>
      <c r="Y400" s="3">
        <f ca="1">IF(Table1[[#This Row],[gender]]="women",1,0)</f>
        <v>1</v>
      </c>
      <c r="Z400" s="3"/>
      <c r="AA400" s="3"/>
      <c r="AB400" s="3"/>
      <c r="AC400" s="3"/>
      <c r="AD400" s="3"/>
      <c r="AE400" s="3"/>
      <c r="AF400" s="3"/>
      <c r="AG400" s="3"/>
      <c r="AH400" s="3"/>
      <c r="AJ400" s="17"/>
      <c r="AL400" s="7">
        <f ca="1">IF(Table1[[#This Row],[field of work]]="health",1,0)</f>
        <v>0</v>
      </c>
      <c r="AM400">
        <f ca="1">IF(Table1[[#This Row],[field of work]]="general work ",1,0)</f>
        <v>0</v>
      </c>
      <c r="AN400">
        <f ca="1">IF(Table1[[#This Row],[field of work]]="agriculture",1,0)</f>
        <v>0</v>
      </c>
      <c r="AO400">
        <f ca="1">IF(Table1[[#This Row],[field of work]]="teaching",1,0)</f>
        <v>0</v>
      </c>
      <c r="AP400">
        <f ca="1">IF(Table1[[#This Row],[field of work]]="IT",1,0)</f>
        <v>0</v>
      </c>
      <c r="AQ400" s="8">
        <f ca="1">IF(Table1[[#This Row],[field of work]]="construction",1,0)</f>
        <v>1</v>
      </c>
      <c r="AS400" s="7"/>
      <c r="AX400" s="8"/>
      <c r="AZ400" s="7"/>
      <c r="BA400" s="8"/>
      <c r="BB400" s="105">
        <f ca="1">Table1[[#This Row],[Cars Value ]]/Table1[[#This Row],[cars]]</f>
        <v>62149.191248678115</v>
      </c>
      <c r="BC400" s="8"/>
      <c r="BD400" s="7">
        <f ca="1">IF(Table1[Values of debts]&gt;$BE$6,1,0)</f>
        <v>1</v>
      </c>
      <c r="BE400" s="8"/>
      <c r="BF400" s="17"/>
      <c r="BG400" s="20">
        <f ca="1">Table1[[#This Row],[mortage left]]/Table1[[#This Row],[value of house]]</f>
        <v>0.60717534474048984</v>
      </c>
      <c r="BH400">
        <f t="shared" ca="1" si="160"/>
        <v>0</v>
      </c>
      <c r="BI400" s="8"/>
      <c r="BJ400" s="17"/>
      <c r="BL400" s="7">
        <f ca="1">IF(Table1[Area]="Alberta",Table1[income],0)</f>
        <v>0</v>
      </c>
      <c r="BM400">
        <f ca="1">IF(Table1[Area]="Quebec",Table1[income],0)</f>
        <v>0</v>
      </c>
      <c r="BN400">
        <f ca="1">IF(Table1[[#This Row],[Area]]="BC",Table1[[#This Row],[income]],0)</f>
        <v>0</v>
      </c>
      <c r="BO400">
        <f ca="1">IF(Table1[[#This Row],[Area]]="Northwest Ter",Table1[[#This Row],[income]],0)</f>
        <v>0</v>
      </c>
      <c r="BP400">
        <f ca="1">IF(Table1[[#This Row],[Area]]="Newfounland",Table1[[#This Row],[income]],0)</f>
        <v>0</v>
      </c>
      <c r="BQ400">
        <f ca="1">IF(Table1[[#This Row],[Area]]="Manitoba",Table1[[#This Row],[income]],0)</f>
        <v>74651</v>
      </c>
      <c r="BR400">
        <f ca="1">IF(Table1[[#This Row],[Area]]="New bruncwick",Table1[[#This Row],[income]],0)</f>
        <v>0</v>
      </c>
      <c r="BS400">
        <f ca="1">IF(Table1[[#This Row],[Area]]="Nunavut",Table1[[#This Row],[income]],0)</f>
        <v>0</v>
      </c>
      <c r="BT400">
        <f ca="1">IF(Table1[[#This Row],[Area]]="Ontario",Table1[[#This Row],[income]],0)</f>
        <v>0</v>
      </c>
      <c r="BU400">
        <f ca="1">IF(Table1[[#This Row],[Area]]="yukon",Table1[[#This Row],[income]],0)</f>
        <v>0</v>
      </c>
      <c r="BV400">
        <f ca="1">IF(Table1[[#This Row],[Area]]="Prince edward Island",Table1[[#This Row],[income]],0)</f>
        <v>0</v>
      </c>
      <c r="BW400">
        <f ca="1">IF(Table1[[#This Row],[Area]]="Saskatchewan",Table1[[#This Row],[income]],0)</f>
        <v>0</v>
      </c>
      <c r="BX400" s="8">
        <f ca="1">IF(Table1[[#This Row],[Area]]="Nova scotia",Table1[[#This Row],[income]],0)</f>
        <v>0</v>
      </c>
      <c r="BZ400" s="7">
        <f ca="1">IF(Table1[field of work]="health",Table1[income],0)</f>
        <v>0</v>
      </c>
      <c r="CA400">
        <f ca="1">IF(Table1[field of work]="agriculture",Table1[income],0)</f>
        <v>0</v>
      </c>
      <c r="CB400">
        <f ca="1">IF(Table1[[#This Row],[field of work]]="teaching",Table1[[#This Row],[income]],0)</f>
        <v>0</v>
      </c>
      <c r="CC400">
        <f ca="1">IF(Table1[[#This Row],[field of work]]="IT",Table1[[#This Row],[income]],0)</f>
        <v>0</v>
      </c>
      <c r="CD400">
        <f ca="1">IF(Table1[[#This Row],[field of work]]="construction",Table1[[#This Row],[income]],0)</f>
        <v>74651</v>
      </c>
      <c r="CE400" s="8">
        <f ca="1">IF(Table1[[#This Row],[field of work]]="general work ",Table1[[#This Row],[income]],0)</f>
        <v>0</v>
      </c>
      <c r="CH400" s="7">
        <f t="shared" ca="1" si="161"/>
        <v>1</v>
      </c>
      <c r="CI400" s="8"/>
      <c r="CK400" s="7">
        <f ca="1">IF(Table1[[#This Row],[Net worth of person ($)]]&gt;$CM$3,Table1[[#This Row],[age]],0)</f>
        <v>35</v>
      </c>
      <c r="CL400" s="8"/>
    </row>
    <row r="401" spans="2:90" x14ac:dyDescent="0.3">
      <c r="B401">
        <f t="shared" ca="1" si="147"/>
        <v>2</v>
      </c>
      <c r="C401" t="str">
        <f t="shared" ca="1" si="148"/>
        <v>women</v>
      </c>
      <c r="D401">
        <f t="shared" ca="1" si="149"/>
        <v>29</v>
      </c>
      <c r="E401">
        <f t="shared" ca="1" si="150"/>
        <v>5</v>
      </c>
      <c r="F401" t="str">
        <f t="shared" ca="1" si="151"/>
        <v xml:space="preserve">general work </v>
      </c>
      <c r="G401">
        <f t="shared" ca="1" si="152"/>
        <v>1</v>
      </c>
      <c r="H401" t="str">
        <f t="shared" ca="1" si="153"/>
        <v>highschool</v>
      </c>
      <c r="I401">
        <f t="shared" ca="1" si="154"/>
        <v>4</v>
      </c>
      <c r="J401">
        <f t="shared" ca="1" si="146"/>
        <v>2</v>
      </c>
      <c r="K401">
        <f t="shared" ca="1" si="155"/>
        <v>69978</v>
      </c>
      <c r="L401">
        <f t="shared" ca="1" si="156"/>
        <v>11</v>
      </c>
      <c r="M401" t="str">
        <f t="shared" ca="1" si="157"/>
        <v>Newfounland</v>
      </c>
      <c r="N401">
        <f t="shared" ca="1" si="139"/>
        <v>279912</v>
      </c>
      <c r="O401">
        <f t="shared" ca="1" si="158"/>
        <v>196857.50850434275</v>
      </c>
      <c r="P401">
        <f t="shared" ca="1" si="140"/>
        <v>104814.81468527383</v>
      </c>
      <c r="Q401">
        <f t="shared" ca="1" si="159"/>
        <v>92934</v>
      </c>
      <c r="R401">
        <f t="shared" ca="1" si="141"/>
        <v>62727.833891499969</v>
      </c>
      <c r="S401">
        <f t="shared" ca="1" si="142"/>
        <v>98626.739641058462</v>
      </c>
      <c r="T401">
        <f t="shared" ca="1" si="143"/>
        <v>483353.55432633229</v>
      </c>
      <c r="U401">
        <f t="shared" ca="1" si="144"/>
        <v>352519.34239584272</v>
      </c>
      <c r="V401">
        <f t="shared" ca="1" si="145"/>
        <v>130834.21193048958</v>
      </c>
      <c r="X401" s="3">
        <f ca="1">IF(Table1[[#This Row],[gender]]="men",1,0)</f>
        <v>0</v>
      </c>
      <c r="Y401" s="3">
        <f ca="1">IF(Table1[[#This Row],[gender]]="women",1,0)</f>
        <v>1</v>
      </c>
      <c r="Z401" s="3"/>
      <c r="AA401" s="3"/>
      <c r="AB401" s="3"/>
      <c r="AC401" s="3"/>
      <c r="AD401" s="3"/>
      <c r="AE401" s="3"/>
      <c r="AF401" s="3"/>
      <c r="AG401" s="3"/>
      <c r="AH401" s="3"/>
      <c r="AJ401" s="17"/>
      <c r="AL401" s="7">
        <f ca="1">IF(Table1[[#This Row],[field of work]]="health",1,0)</f>
        <v>0</v>
      </c>
      <c r="AM401">
        <f ca="1">IF(Table1[[#This Row],[field of work]]="general work ",1,0)</f>
        <v>1</v>
      </c>
      <c r="AN401">
        <f ca="1">IF(Table1[[#This Row],[field of work]]="agriculture",1,0)</f>
        <v>0</v>
      </c>
      <c r="AO401">
        <f ca="1">IF(Table1[[#This Row],[field of work]]="teaching",1,0)</f>
        <v>0</v>
      </c>
      <c r="AP401">
        <f ca="1">IF(Table1[[#This Row],[field of work]]="IT",1,0)</f>
        <v>0</v>
      </c>
      <c r="AQ401" s="8">
        <f ca="1">IF(Table1[[#This Row],[field of work]]="construction",1,0)</f>
        <v>0</v>
      </c>
      <c r="AS401" s="7"/>
      <c r="AX401" s="8"/>
      <c r="AZ401" s="7"/>
      <c r="BA401" s="8"/>
      <c r="BB401" s="105">
        <f ca="1">Table1[[#This Row],[Cars Value ]]/Table1[[#This Row],[cars]]</f>
        <v>52407.407342636914</v>
      </c>
      <c r="BC401" s="8"/>
      <c r="BD401" s="7">
        <f ca="1">IF(Table1[Values of debts]&gt;$BE$6,1,0)</f>
        <v>1</v>
      </c>
      <c r="BE401" s="8"/>
      <c r="BF401" s="17"/>
      <c r="BG401" s="20">
        <f ca="1">Table1[[#This Row],[mortage left]]/Table1[[#This Row],[value of house]]</f>
        <v>0.70328356234939104</v>
      </c>
      <c r="BH401">
        <f t="shared" ca="1" si="160"/>
        <v>0</v>
      </c>
      <c r="BI401" s="8"/>
      <c r="BJ401" s="17"/>
      <c r="BL401" s="7">
        <f ca="1">IF(Table1[Area]="Alberta",Table1[income],0)</f>
        <v>0</v>
      </c>
      <c r="BM401">
        <f ca="1">IF(Table1[Area]="Quebec",Table1[income],0)</f>
        <v>0</v>
      </c>
      <c r="BN401">
        <f ca="1">IF(Table1[[#This Row],[Area]]="BC",Table1[[#This Row],[income]],0)</f>
        <v>0</v>
      </c>
      <c r="BO401">
        <f ca="1">IF(Table1[[#This Row],[Area]]="Northwest Ter",Table1[[#This Row],[income]],0)</f>
        <v>0</v>
      </c>
      <c r="BP401">
        <f ca="1">IF(Table1[[#This Row],[Area]]="Newfounland",Table1[[#This Row],[income]],0)</f>
        <v>69978</v>
      </c>
      <c r="BQ401">
        <f ca="1">IF(Table1[[#This Row],[Area]]="Manitoba",Table1[[#This Row],[income]],0)</f>
        <v>0</v>
      </c>
      <c r="BR401">
        <f ca="1">IF(Table1[[#This Row],[Area]]="New bruncwick",Table1[[#This Row],[income]],0)</f>
        <v>0</v>
      </c>
      <c r="BS401">
        <f ca="1">IF(Table1[[#This Row],[Area]]="Nunavut",Table1[[#This Row],[income]],0)</f>
        <v>0</v>
      </c>
      <c r="BT401">
        <f ca="1">IF(Table1[[#This Row],[Area]]="Ontario",Table1[[#This Row],[income]],0)</f>
        <v>0</v>
      </c>
      <c r="BU401">
        <f ca="1">IF(Table1[[#This Row],[Area]]="yukon",Table1[[#This Row],[income]],0)</f>
        <v>0</v>
      </c>
      <c r="BV401">
        <f ca="1">IF(Table1[[#This Row],[Area]]="Prince edward Island",Table1[[#This Row],[income]],0)</f>
        <v>0</v>
      </c>
      <c r="BW401">
        <f ca="1">IF(Table1[[#This Row],[Area]]="Saskatchewan",Table1[[#This Row],[income]],0)</f>
        <v>0</v>
      </c>
      <c r="BX401" s="8">
        <f ca="1">IF(Table1[[#This Row],[Area]]="Nova scotia",Table1[[#This Row],[income]],0)</f>
        <v>0</v>
      </c>
      <c r="BZ401" s="7">
        <f ca="1">IF(Table1[field of work]="health",Table1[income],0)</f>
        <v>0</v>
      </c>
      <c r="CA401">
        <f ca="1">IF(Table1[field of work]="agriculture",Table1[income],0)</f>
        <v>0</v>
      </c>
      <c r="CB401">
        <f ca="1">IF(Table1[[#This Row],[field of work]]="teaching",Table1[[#This Row],[income]],0)</f>
        <v>0</v>
      </c>
      <c r="CC401">
        <f ca="1">IF(Table1[[#This Row],[field of work]]="IT",Table1[[#This Row],[income]],0)</f>
        <v>0</v>
      </c>
      <c r="CD401">
        <f ca="1">IF(Table1[[#This Row],[field of work]]="construction",Table1[[#This Row],[income]],0)</f>
        <v>0</v>
      </c>
      <c r="CE401" s="8">
        <f ca="1">IF(Table1[[#This Row],[field of work]]="general work ",Table1[[#This Row],[income]],0)</f>
        <v>69978</v>
      </c>
      <c r="CH401" s="7">
        <f t="shared" ca="1" si="161"/>
        <v>1</v>
      </c>
      <c r="CI401" s="8"/>
      <c r="CK401" s="7">
        <f ca="1">IF(Table1[[#This Row],[Net worth of person ($)]]&gt;$CM$3,Table1[[#This Row],[age]],0)</f>
        <v>29</v>
      </c>
      <c r="CL401" s="8"/>
    </row>
    <row r="402" spans="2:90" x14ac:dyDescent="0.3">
      <c r="B402">
        <f t="shared" ca="1" si="147"/>
        <v>2</v>
      </c>
      <c r="C402" t="str">
        <f t="shared" ca="1" si="148"/>
        <v>women</v>
      </c>
      <c r="D402">
        <f t="shared" ca="1" si="149"/>
        <v>40</v>
      </c>
      <c r="E402">
        <f t="shared" ca="1" si="150"/>
        <v>2</v>
      </c>
      <c r="F402" t="str">
        <f t="shared" ca="1" si="151"/>
        <v>construction</v>
      </c>
      <c r="G402">
        <f t="shared" ca="1" si="152"/>
        <v>2</v>
      </c>
      <c r="H402" t="str">
        <f t="shared" ca="1" si="153"/>
        <v>college</v>
      </c>
      <c r="I402">
        <f t="shared" ca="1" si="154"/>
        <v>3</v>
      </c>
      <c r="J402">
        <f t="shared" ca="1" si="146"/>
        <v>1</v>
      </c>
      <c r="K402">
        <f t="shared" ca="1" si="155"/>
        <v>49278</v>
      </c>
      <c r="L402">
        <f t="shared" ca="1" si="156"/>
        <v>1</v>
      </c>
      <c r="M402" t="str">
        <f t="shared" ca="1" si="157"/>
        <v>yukon</v>
      </c>
      <c r="N402">
        <f t="shared" ca="1" si="139"/>
        <v>197112</v>
      </c>
      <c r="O402">
        <f t="shared" ca="1" si="158"/>
        <v>72874.785030480125</v>
      </c>
      <c r="P402">
        <f t="shared" ca="1" si="140"/>
        <v>3312.519140767356</v>
      </c>
      <c r="Q402">
        <f t="shared" ca="1" si="159"/>
        <v>2878</v>
      </c>
      <c r="R402">
        <f t="shared" ca="1" si="141"/>
        <v>89292.355458384525</v>
      </c>
      <c r="S402">
        <f t="shared" ca="1" si="142"/>
        <v>55276.045946250335</v>
      </c>
      <c r="T402">
        <f t="shared" ca="1" si="143"/>
        <v>255700.56508701772</v>
      </c>
      <c r="U402">
        <f t="shared" ca="1" si="144"/>
        <v>165045.14048886465</v>
      </c>
      <c r="V402">
        <f t="shared" ca="1" si="145"/>
        <v>90655.424598153069</v>
      </c>
      <c r="X402" s="3">
        <f ca="1">IF(Table1[[#This Row],[gender]]="men",1,0)</f>
        <v>0</v>
      </c>
      <c r="Y402" s="3">
        <f ca="1">IF(Table1[[#This Row],[gender]]="women",1,0)</f>
        <v>1</v>
      </c>
      <c r="Z402" s="3"/>
      <c r="AA402" s="3"/>
      <c r="AB402" s="3"/>
      <c r="AC402" s="3"/>
      <c r="AD402" s="3"/>
      <c r="AE402" s="3"/>
      <c r="AF402" s="3"/>
      <c r="AG402" s="3"/>
      <c r="AH402" s="3"/>
      <c r="AJ402" s="17"/>
      <c r="AL402" s="7">
        <f ca="1">IF(Table1[[#This Row],[field of work]]="health",1,0)</f>
        <v>0</v>
      </c>
      <c r="AM402">
        <f ca="1">IF(Table1[[#This Row],[field of work]]="general work ",1,0)</f>
        <v>0</v>
      </c>
      <c r="AN402">
        <f ca="1">IF(Table1[[#This Row],[field of work]]="agriculture",1,0)</f>
        <v>0</v>
      </c>
      <c r="AO402">
        <f ca="1">IF(Table1[[#This Row],[field of work]]="teaching",1,0)</f>
        <v>0</v>
      </c>
      <c r="AP402">
        <f ca="1">IF(Table1[[#This Row],[field of work]]="IT",1,0)</f>
        <v>0</v>
      </c>
      <c r="AQ402" s="8">
        <f ca="1">IF(Table1[[#This Row],[field of work]]="construction",1,0)</f>
        <v>1</v>
      </c>
      <c r="AS402" s="7"/>
      <c r="AX402" s="8"/>
      <c r="AZ402" s="7"/>
      <c r="BA402" s="8"/>
      <c r="BB402" s="105">
        <f ca="1">Table1[[#This Row],[Cars Value ]]/Table1[[#This Row],[cars]]</f>
        <v>3312.519140767356</v>
      </c>
      <c r="BC402" s="8"/>
      <c r="BD402" s="7">
        <f ca="1">IF(Table1[Values of debts]&gt;$BE$6,1,0)</f>
        <v>1</v>
      </c>
      <c r="BE402" s="8"/>
      <c r="BF402" s="17"/>
      <c r="BG402" s="20">
        <f ca="1">Table1[[#This Row],[mortage left]]/Table1[[#This Row],[value of house]]</f>
        <v>0.3697125747315238</v>
      </c>
      <c r="BH402">
        <f t="shared" ca="1" si="160"/>
        <v>1</v>
      </c>
      <c r="BI402" s="8"/>
      <c r="BJ402" s="17"/>
      <c r="BL402" s="7">
        <f ca="1">IF(Table1[Area]="Alberta",Table1[income],0)</f>
        <v>0</v>
      </c>
      <c r="BM402">
        <f ca="1">IF(Table1[Area]="Quebec",Table1[income],0)</f>
        <v>0</v>
      </c>
      <c r="BN402">
        <f ca="1">IF(Table1[[#This Row],[Area]]="BC",Table1[[#This Row],[income]],0)</f>
        <v>0</v>
      </c>
      <c r="BO402">
        <f ca="1">IF(Table1[[#This Row],[Area]]="Northwest Ter",Table1[[#This Row],[income]],0)</f>
        <v>0</v>
      </c>
      <c r="BP402">
        <f ca="1">IF(Table1[[#This Row],[Area]]="Newfounland",Table1[[#This Row],[income]],0)</f>
        <v>0</v>
      </c>
      <c r="BQ402">
        <f ca="1">IF(Table1[[#This Row],[Area]]="Manitoba",Table1[[#This Row],[income]],0)</f>
        <v>0</v>
      </c>
      <c r="BR402">
        <f ca="1">IF(Table1[[#This Row],[Area]]="New bruncwick",Table1[[#This Row],[income]],0)</f>
        <v>0</v>
      </c>
      <c r="BS402">
        <f ca="1">IF(Table1[[#This Row],[Area]]="Nunavut",Table1[[#This Row],[income]],0)</f>
        <v>0</v>
      </c>
      <c r="BT402">
        <f ca="1">IF(Table1[[#This Row],[Area]]="Ontario",Table1[[#This Row],[income]],0)</f>
        <v>0</v>
      </c>
      <c r="BU402">
        <f ca="1">IF(Table1[[#This Row],[Area]]="yukon",Table1[[#This Row],[income]],0)</f>
        <v>49278</v>
      </c>
      <c r="BV402">
        <f ca="1">IF(Table1[[#This Row],[Area]]="Prince edward Island",Table1[[#This Row],[income]],0)</f>
        <v>0</v>
      </c>
      <c r="BW402">
        <f ca="1">IF(Table1[[#This Row],[Area]]="Saskatchewan",Table1[[#This Row],[income]],0)</f>
        <v>0</v>
      </c>
      <c r="BX402" s="8">
        <f ca="1">IF(Table1[[#This Row],[Area]]="Nova scotia",Table1[[#This Row],[income]],0)</f>
        <v>0</v>
      </c>
      <c r="BZ402" s="7">
        <f ca="1">IF(Table1[field of work]="health",Table1[income],0)</f>
        <v>0</v>
      </c>
      <c r="CA402">
        <f ca="1">IF(Table1[field of work]="agriculture",Table1[income],0)</f>
        <v>0</v>
      </c>
      <c r="CB402">
        <f ca="1">IF(Table1[[#This Row],[field of work]]="teaching",Table1[[#This Row],[income]],0)</f>
        <v>0</v>
      </c>
      <c r="CC402">
        <f ca="1">IF(Table1[[#This Row],[field of work]]="IT",Table1[[#This Row],[income]],0)</f>
        <v>0</v>
      </c>
      <c r="CD402">
        <f ca="1">IF(Table1[[#This Row],[field of work]]="construction",Table1[[#This Row],[income]],0)</f>
        <v>49278</v>
      </c>
      <c r="CE402" s="8">
        <f ca="1">IF(Table1[[#This Row],[field of work]]="general work ",Table1[[#This Row],[income]],0)</f>
        <v>0</v>
      </c>
      <c r="CH402" s="7">
        <f t="shared" ca="1" si="161"/>
        <v>1</v>
      </c>
      <c r="CI402" s="8"/>
      <c r="CK402" s="7">
        <f ca="1">IF(Table1[[#This Row],[Net worth of person ($)]]&gt;$CM$3,Table1[[#This Row],[age]],0)</f>
        <v>40</v>
      </c>
      <c r="CL402" s="8"/>
    </row>
    <row r="403" spans="2:90" x14ac:dyDescent="0.3">
      <c r="B403">
        <f t="shared" ca="1" si="147"/>
        <v>2</v>
      </c>
      <c r="C403" t="str">
        <f t="shared" ca="1" si="148"/>
        <v>women</v>
      </c>
      <c r="D403">
        <f t="shared" ca="1" si="149"/>
        <v>42</v>
      </c>
      <c r="E403">
        <f t="shared" ca="1" si="150"/>
        <v>5</v>
      </c>
      <c r="F403" t="str">
        <f t="shared" ca="1" si="151"/>
        <v xml:space="preserve">general work </v>
      </c>
      <c r="G403">
        <f t="shared" ca="1" si="152"/>
        <v>6</v>
      </c>
      <c r="H403" t="str">
        <f t="shared" ca="1" si="153"/>
        <v>Other</v>
      </c>
      <c r="I403">
        <f t="shared" ca="1" si="154"/>
        <v>3</v>
      </c>
      <c r="J403">
        <f t="shared" ca="1" si="146"/>
        <v>1</v>
      </c>
      <c r="K403">
        <f t="shared" ca="1" si="155"/>
        <v>59247</v>
      </c>
      <c r="L403">
        <f t="shared" ca="1" si="156"/>
        <v>4</v>
      </c>
      <c r="M403" t="str">
        <f t="shared" ca="1" si="157"/>
        <v>Alberta</v>
      </c>
      <c r="N403">
        <f t="shared" ca="1" si="139"/>
        <v>236988</v>
      </c>
      <c r="O403">
        <f t="shared" ca="1" si="158"/>
        <v>17563.912394649946</v>
      </c>
      <c r="P403">
        <f t="shared" ca="1" si="140"/>
        <v>15963.432894305763</v>
      </c>
      <c r="Q403">
        <f t="shared" ca="1" si="159"/>
        <v>14496</v>
      </c>
      <c r="R403">
        <f t="shared" ca="1" si="141"/>
        <v>46251.881847389457</v>
      </c>
      <c r="S403">
        <f t="shared" ca="1" si="142"/>
        <v>58792.263870326162</v>
      </c>
      <c r="T403">
        <f t="shared" ca="1" si="143"/>
        <v>311743.6967646319</v>
      </c>
      <c r="U403">
        <f t="shared" ca="1" si="144"/>
        <v>78311.79424203941</v>
      </c>
      <c r="V403">
        <f t="shared" ca="1" si="145"/>
        <v>233431.90252259249</v>
      </c>
      <c r="X403" s="3">
        <f ca="1">IF(Table1[[#This Row],[gender]]="men",1,0)</f>
        <v>0</v>
      </c>
      <c r="Y403" s="3">
        <f ca="1">IF(Table1[[#This Row],[gender]]="women",1,0)</f>
        <v>1</v>
      </c>
      <c r="Z403" s="3"/>
      <c r="AA403" s="3"/>
      <c r="AB403" s="3"/>
      <c r="AC403" s="3"/>
      <c r="AD403" s="3"/>
      <c r="AE403" s="3"/>
      <c r="AF403" s="3"/>
      <c r="AG403" s="3"/>
      <c r="AH403" s="3"/>
      <c r="AJ403" s="17"/>
      <c r="AL403" s="7">
        <f ca="1">IF(Table1[[#This Row],[field of work]]="health",1,0)</f>
        <v>0</v>
      </c>
      <c r="AM403">
        <f ca="1">IF(Table1[[#This Row],[field of work]]="general work ",1,0)</f>
        <v>1</v>
      </c>
      <c r="AN403">
        <f ca="1">IF(Table1[[#This Row],[field of work]]="agriculture",1,0)</f>
        <v>0</v>
      </c>
      <c r="AO403">
        <f ca="1">IF(Table1[[#This Row],[field of work]]="teaching",1,0)</f>
        <v>0</v>
      </c>
      <c r="AP403">
        <f ca="1">IF(Table1[[#This Row],[field of work]]="IT",1,0)</f>
        <v>0</v>
      </c>
      <c r="AQ403" s="8">
        <f ca="1">IF(Table1[[#This Row],[field of work]]="construction",1,0)</f>
        <v>0</v>
      </c>
      <c r="AS403" s="7"/>
      <c r="AX403" s="8"/>
      <c r="AZ403" s="7"/>
      <c r="BA403" s="8"/>
      <c r="BB403" s="105">
        <f ca="1">Table1[[#This Row],[Cars Value ]]/Table1[[#This Row],[cars]]</f>
        <v>15963.432894305763</v>
      </c>
      <c r="BC403" s="8"/>
      <c r="BD403" s="7">
        <f ca="1">IF(Table1[Values of debts]&gt;$BE$6,1,0)</f>
        <v>0</v>
      </c>
      <c r="BE403" s="8"/>
      <c r="BF403" s="17"/>
      <c r="BG403" s="20">
        <f ca="1">Table1[[#This Row],[mortage left]]/Table1[[#This Row],[value of house]]</f>
        <v>7.4113087559918411E-2</v>
      </c>
      <c r="BH403">
        <f t="shared" ca="1" si="160"/>
        <v>1</v>
      </c>
      <c r="BI403" s="8"/>
      <c r="BJ403" s="17"/>
      <c r="BL403" s="7">
        <f ca="1">IF(Table1[Area]="Alberta",Table1[income],0)</f>
        <v>59247</v>
      </c>
      <c r="BM403">
        <f ca="1">IF(Table1[Area]="Quebec",Table1[income],0)</f>
        <v>0</v>
      </c>
      <c r="BN403">
        <f ca="1">IF(Table1[[#This Row],[Area]]="BC",Table1[[#This Row],[income]],0)</f>
        <v>0</v>
      </c>
      <c r="BO403">
        <f ca="1">IF(Table1[[#This Row],[Area]]="Northwest Ter",Table1[[#This Row],[income]],0)</f>
        <v>0</v>
      </c>
      <c r="BP403">
        <f ca="1">IF(Table1[[#This Row],[Area]]="Newfounland",Table1[[#This Row],[income]],0)</f>
        <v>0</v>
      </c>
      <c r="BQ403">
        <f ca="1">IF(Table1[[#This Row],[Area]]="Manitoba",Table1[[#This Row],[income]],0)</f>
        <v>0</v>
      </c>
      <c r="BR403">
        <f ca="1">IF(Table1[[#This Row],[Area]]="New bruncwick",Table1[[#This Row],[income]],0)</f>
        <v>0</v>
      </c>
      <c r="BS403">
        <f ca="1">IF(Table1[[#This Row],[Area]]="Nunavut",Table1[[#This Row],[income]],0)</f>
        <v>0</v>
      </c>
      <c r="BT403">
        <f ca="1">IF(Table1[[#This Row],[Area]]="Ontario",Table1[[#This Row],[income]],0)</f>
        <v>0</v>
      </c>
      <c r="BU403">
        <f ca="1">IF(Table1[[#This Row],[Area]]="yukon",Table1[[#This Row],[income]],0)</f>
        <v>0</v>
      </c>
      <c r="BV403">
        <f ca="1">IF(Table1[[#This Row],[Area]]="Prince edward Island",Table1[[#This Row],[income]],0)</f>
        <v>0</v>
      </c>
      <c r="BW403">
        <f ca="1">IF(Table1[[#This Row],[Area]]="Saskatchewan",Table1[[#This Row],[income]],0)</f>
        <v>0</v>
      </c>
      <c r="BX403" s="8">
        <f ca="1">IF(Table1[[#This Row],[Area]]="Nova scotia",Table1[[#This Row],[income]],0)</f>
        <v>0</v>
      </c>
      <c r="BZ403" s="7">
        <f ca="1">IF(Table1[field of work]="health",Table1[income],0)</f>
        <v>0</v>
      </c>
      <c r="CA403">
        <f ca="1">IF(Table1[field of work]="agriculture",Table1[income],0)</f>
        <v>0</v>
      </c>
      <c r="CB403">
        <f ca="1">IF(Table1[[#This Row],[field of work]]="teaching",Table1[[#This Row],[income]],0)</f>
        <v>0</v>
      </c>
      <c r="CC403">
        <f ca="1">IF(Table1[[#This Row],[field of work]]="IT",Table1[[#This Row],[income]],0)</f>
        <v>0</v>
      </c>
      <c r="CD403">
        <f ca="1">IF(Table1[[#This Row],[field of work]]="construction",Table1[[#This Row],[income]],0)</f>
        <v>0</v>
      </c>
      <c r="CE403" s="8">
        <f ca="1">IF(Table1[[#This Row],[field of work]]="general work ",Table1[[#This Row],[income]],0)</f>
        <v>59247</v>
      </c>
      <c r="CH403" s="7">
        <f t="shared" ca="1" si="161"/>
        <v>1</v>
      </c>
      <c r="CI403" s="8"/>
      <c r="CK403" s="7">
        <f ca="1">IF(Table1[[#This Row],[Net worth of person ($)]]&gt;$CM$3,Table1[[#This Row],[age]],0)</f>
        <v>42</v>
      </c>
      <c r="CL403" s="8"/>
    </row>
    <row r="404" spans="2:90" x14ac:dyDescent="0.3">
      <c r="B404">
        <f t="shared" ca="1" si="147"/>
        <v>2</v>
      </c>
      <c r="C404" t="str">
        <f t="shared" ca="1" si="148"/>
        <v>women</v>
      </c>
      <c r="D404">
        <f t="shared" ca="1" si="149"/>
        <v>45</v>
      </c>
      <c r="E404">
        <f t="shared" ca="1" si="150"/>
        <v>1</v>
      </c>
      <c r="F404" t="str">
        <f t="shared" ca="1" si="151"/>
        <v>health</v>
      </c>
      <c r="G404">
        <f t="shared" ca="1" si="152"/>
        <v>5</v>
      </c>
      <c r="H404" t="str">
        <f t="shared" ca="1" si="153"/>
        <v>Other</v>
      </c>
      <c r="I404">
        <f t="shared" ca="1" si="154"/>
        <v>2</v>
      </c>
      <c r="J404">
        <f t="shared" ca="1" si="146"/>
        <v>1</v>
      </c>
      <c r="K404">
        <f t="shared" ca="1" si="155"/>
        <v>61999</v>
      </c>
      <c r="L404">
        <f t="shared" ca="1" si="156"/>
        <v>11</v>
      </c>
      <c r="M404" t="str">
        <f t="shared" ca="1" si="157"/>
        <v>Newfounland</v>
      </c>
      <c r="N404">
        <f t="shared" ca="1" si="139"/>
        <v>247996</v>
      </c>
      <c r="O404">
        <f t="shared" ca="1" si="158"/>
        <v>119890.50657375598</v>
      </c>
      <c r="P404">
        <f t="shared" ca="1" si="140"/>
        <v>28541.453753590435</v>
      </c>
      <c r="Q404">
        <f t="shared" ca="1" si="159"/>
        <v>17659</v>
      </c>
      <c r="R404">
        <f t="shared" ca="1" si="141"/>
        <v>29827.826591388446</v>
      </c>
      <c r="S404">
        <f t="shared" ca="1" si="142"/>
        <v>74878.883597012376</v>
      </c>
      <c r="T404">
        <f t="shared" ca="1" si="143"/>
        <v>351416.33735060279</v>
      </c>
      <c r="U404">
        <f t="shared" ca="1" si="144"/>
        <v>167377.33316514443</v>
      </c>
      <c r="V404">
        <f t="shared" ca="1" si="145"/>
        <v>184039.00418545835</v>
      </c>
      <c r="X404" s="3">
        <f ca="1">IF(Table1[[#This Row],[gender]]="men",1,0)</f>
        <v>0</v>
      </c>
      <c r="Y404" s="3">
        <f ca="1">IF(Table1[[#This Row],[gender]]="women",1,0)</f>
        <v>1</v>
      </c>
      <c r="Z404" s="3"/>
      <c r="AA404" s="3"/>
      <c r="AB404" s="3"/>
      <c r="AC404" s="3"/>
      <c r="AD404" s="3"/>
      <c r="AE404" s="3"/>
      <c r="AF404" s="3"/>
      <c r="AG404" s="3"/>
      <c r="AH404" s="3"/>
      <c r="AJ404" s="17"/>
      <c r="AL404" s="7">
        <f ca="1">IF(Table1[[#This Row],[field of work]]="health",1,0)</f>
        <v>1</v>
      </c>
      <c r="AM404">
        <f ca="1">IF(Table1[[#This Row],[field of work]]="general work ",1,0)</f>
        <v>0</v>
      </c>
      <c r="AN404">
        <f ca="1">IF(Table1[[#This Row],[field of work]]="agriculture",1,0)</f>
        <v>0</v>
      </c>
      <c r="AO404">
        <f ca="1">IF(Table1[[#This Row],[field of work]]="teaching",1,0)</f>
        <v>0</v>
      </c>
      <c r="AP404">
        <f ca="1">IF(Table1[[#This Row],[field of work]]="IT",1,0)</f>
        <v>0</v>
      </c>
      <c r="AQ404" s="8">
        <f ca="1">IF(Table1[[#This Row],[field of work]]="construction",1,0)</f>
        <v>0</v>
      </c>
      <c r="AS404" s="7"/>
      <c r="AX404" s="8"/>
      <c r="AZ404" s="7"/>
      <c r="BA404" s="8"/>
      <c r="BB404" s="105">
        <f ca="1">Table1[[#This Row],[Cars Value ]]/Table1[[#This Row],[cars]]</f>
        <v>28541.453753590435</v>
      </c>
      <c r="BC404" s="8"/>
      <c r="BD404" s="7">
        <f ca="1">IF(Table1[Values of debts]&gt;$BE$6,1,0)</f>
        <v>1</v>
      </c>
      <c r="BE404" s="8"/>
      <c r="BF404" s="17"/>
      <c r="BG404" s="20">
        <f ca="1">Table1[[#This Row],[mortage left]]/Table1[[#This Row],[value of house]]</f>
        <v>0.4834372593661026</v>
      </c>
      <c r="BH404">
        <f t="shared" ca="1" si="160"/>
        <v>1</v>
      </c>
      <c r="BI404" s="8"/>
      <c r="BJ404" s="17"/>
      <c r="BL404" s="7">
        <f ca="1">IF(Table1[Area]="Alberta",Table1[income],0)</f>
        <v>0</v>
      </c>
      <c r="BM404">
        <f ca="1">IF(Table1[Area]="Quebec",Table1[income],0)</f>
        <v>0</v>
      </c>
      <c r="BN404">
        <f ca="1">IF(Table1[[#This Row],[Area]]="BC",Table1[[#This Row],[income]],0)</f>
        <v>0</v>
      </c>
      <c r="BO404">
        <f ca="1">IF(Table1[[#This Row],[Area]]="Northwest Ter",Table1[[#This Row],[income]],0)</f>
        <v>0</v>
      </c>
      <c r="BP404">
        <f ca="1">IF(Table1[[#This Row],[Area]]="Newfounland",Table1[[#This Row],[income]],0)</f>
        <v>61999</v>
      </c>
      <c r="BQ404">
        <f ca="1">IF(Table1[[#This Row],[Area]]="Manitoba",Table1[[#This Row],[income]],0)</f>
        <v>0</v>
      </c>
      <c r="BR404">
        <f ca="1">IF(Table1[[#This Row],[Area]]="New bruncwick",Table1[[#This Row],[income]],0)</f>
        <v>0</v>
      </c>
      <c r="BS404">
        <f ca="1">IF(Table1[[#This Row],[Area]]="Nunavut",Table1[[#This Row],[income]],0)</f>
        <v>0</v>
      </c>
      <c r="BT404">
        <f ca="1">IF(Table1[[#This Row],[Area]]="Ontario",Table1[[#This Row],[income]],0)</f>
        <v>0</v>
      </c>
      <c r="BU404">
        <f ca="1">IF(Table1[[#This Row],[Area]]="yukon",Table1[[#This Row],[income]],0)</f>
        <v>0</v>
      </c>
      <c r="BV404">
        <f ca="1">IF(Table1[[#This Row],[Area]]="Prince edward Island",Table1[[#This Row],[income]],0)</f>
        <v>0</v>
      </c>
      <c r="BW404">
        <f ca="1">IF(Table1[[#This Row],[Area]]="Saskatchewan",Table1[[#This Row],[income]],0)</f>
        <v>0</v>
      </c>
      <c r="BX404" s="8">
        <f ca="1">IF(Table1[[#This Row],[Area]]="Nova scotia",Table1[[#This Row],[income]],0)</f>
        <v>0</v>
      </c>
      <c r="BZ404" s="7">
        <f ca="1">IF(Table1[field of work]="health",Table1[income],0)</f>
        <v>61999</v>
      </c>
      <c r="CA404">
        <f ca="1">IF(Table1[field of work]="agriculture",Table1[income],0)</f>
        <v>0</v>
      </c>
      <c r="CB404">
        <f ca="1">IF(Table1[[#This Row],[field of work]]="teaching",Table1[[#This Row],[income]],0)</f>
        <v>0</v>
      </c>
      <c r="CC404">
        <f ca="1">IF(Table1[[#This Row],[field of work]]="IT",Table1[[#This Row],[income]],0)</f>
        <v>0</v>
      </c>
      <c r="CD404">
        <f ca="1">IF(Table1[[#This Row],[field of work]]="construction",Table1[[#This Row],[income]],0)</f>
        <v>0</v>
      </c>
      <c r="CE404" s="8">
        <f ca="1">IF(Table1[[#This Row],[field of work]]="general work ",Table1[[#This Row],[income]],0)</f>
        <v>0</v>
      </c>
      <c r="CH404" s="7">
        <f t="shared" ca="1" si="161"/>
        <v>1</v>
      </c>
      <c r="CI404" s="8"/>
      <c r="CK404" s="7">
        <f ca="1">IF(Table1[[#This Row],[Net worth of person ($)]]&gt;$CM$3,Table1[[#This Row],[age]],0)</f>
        <v>45</v>
      </c>
      <c r="CL404" s="8"/>
    </row>
    <row r="405" spans="2:90" x14ac:dyDescent="0.3">
      <c r="B405">
        <f t="shared" ca="1" si="147"/>
        <v>2</v>
      </c>
      <c r="C405" t="str">
        <f t="shared" ca="1" si="148"/>
        <v>women</v>
      </c>
      <c r="D405">
        <f t="shared" ca="1" si="149"/>
        <v>43</v>
      </c>
      <c r="E405">
        <f t="shared" ca="1" si="150"/>
        <v>3</v>
      </c>
      <c r="F405" t="str">
        <f t="shared" ca="1" si="151"/>
        <v>teaching</v>
      </c>
      <c r="G405">
        <f t="shared" ca="1" si="152"/>
        <v>3</v>
      </c>
      <c r="H405" t="str">
        <f t="shared" ca="1" si="153"/>
        <v>University</v>
      </c>
      <c r="I405">
        <f t="shared" ca="1" si="154"/>
        <v>3</v>
      </c>
      <c r="J405">
        <f t="shared" ca="1" si="146"/>
        <v>2</v>
      </c>
      <c r="K405">
        <f t="shared" ca="1" si="155"/>
        <v>30617</v>
      </c>
      <c r="L405">
        <f t="shared" ca="1" si="156"/>
        <v>9</v>
      </c>
      <c r="M405" t="str">
        <f t="shared" ca="1" si="157"/>
        <v>Ontario</v>
      </c>
      <c r="N405">
        <f t="shared" ca="1" si="139"/>
        <v>183702</v>
      </c>
      <c r="O405">
        <f t="shared" ca="1" si="158"/>
        <v>130346.1292905942</v>
      </c>
      <c r="P405">
        <f t="shared" ca="1" si="140"/>
        <v>22922.630838438708</v>
      </c>
      <c r="Q405">
        <f t="shared" ca="1" si="159"/>
        <v>20090</v>
      </c>
      <c r="R405">
        <f t="shared" ca="1" si="141"/>
        <v>15821.910284869804</v>
      </c>
      <c r="S405">
        <f t="shared" ca="1" si="142"/>
        <v>31317.333535182734</v>
      </c>
      <c r="T405">
        <f t="shared" ca="1" si="143"/>
        <v>237941.96437362142</v>
      </c>
      <c r="U405">
        <f t="shared" ca="1" si="144"/>
        <v>166258.039575464</v>
      </c>
      <c r="V405">
        <f t="shared" ca="1" si="145"/>
        <v>71683.924798157415</v>
      </c>
      <c r="X405" s="3">
        <f ca="1">IF(Table1[[#This Row],[gender]]="men",1,0)</f>
        <v>0</v>
      </c>
      <c r="Y405" s="3">
        <f ca="1">IF(Table1[[#This Row],[gender]]="women",1,0)</f>
        <v>1</v>
      </c>
      <c r="Z405" s="3"/>
      <c r="AA405" s="3"/>
      <c r="AB405" s="3"/>
      <c r="AC405" s="3"/>
      <c r="AD405" s="3"/>
      <c r="AE405" s="3"/>
      <c r="AF405" s="3"/>
      <c r="AG405" s="3"/>
      <c r="AH405" s="3"/>
      <c r="AJ405" s="17"/>
      <c r="AL405" s="7">
        <f ca="1">IF(Table1[[#This Row],[field of work]]="health",1,0)</f>
        <v>0</v>
      </c>
      <c r="AM405">
        <f ca="1">IF(Table1[[#This Row],[field of work]]="general work ",1,0)</f>
        <v>0</v>
      </c>
      <c r="AN405">
        <f ca="1">IF(Table1[[#This Row],[field of work]]="agriculture",1,0)</f>
        <v>0</v>
      </c>
      <c r="AO405">
        <f ca="1">IF(Table1[[#This Row],[field of work]]="teaching",1,0)</f>
        <v>1</v>
      </c>
      <c r="AP405">
        <f ca="1">IF(Table1[[#This Row],[field of work]]="IT",1,0)</f>
        <v>0</v>
      </c>
      <c r="AQ405" s="8">
        <f ca="1">IF(Table1[[#This Row],[field of work]]="construction",1,0)</f>
        <v>0</v>
      </c>
      <c r="AS405" s="7"/>
      <c r="AX405" s="8"/>
      <c r="AZ405" s="7"/>
      <c r="BA405" s="8"/>
      <c r="BB405" s="105">
        <f ca="1">Table1[[#This Row],[Cars Value ]]/Table1[[#This Row],[cars]]</f>
        <v>11461.315419219354</v>
      </c>
      <c r="BC405" s="8"/>
      <c r="BD405" s="7">
        <f ca="1">IF(Table1[Values of debts]&gt;$BE$6,1,0)</f>
        <v>1</v>
      </c>
      <c r="BE405" s="8"/>
      <c r="BF405" s="17"/>
      <c r="BG405" s="20">
        <f ca="1">Table1[[#This Row],[mortage left]]/Table1[[#This Row],[value of house]]</f>
        <v>0.70955204238709535</v>
      </c>
      <c r="BH405">
        <f t="shared" ca="1" si="160"/>
        <v>0</v>
      </c>
      <c r="BI405" s="8"/>
      <c r="BJ405" s="17"/>
      <c r="BL405" s="7">
        <f ca="1">IF(Table1[Area]="Alberta",Table1[income],0)</f>
        <v>0</v>
      </c>
      <c r="BM405">
        <f ca="1">IF(Table1[Area]="Quebec",Table1[income],0)</f>
        <v>0</v>
      </c>
      <c r="BN405">
        <f ca="1">IF(Table1[[#This Row],[Area]]="BC",Table1[[#This Row],[income]],0)</f>
        <v>0</v>
      </c>
      <c r="BO405">
        <f ca="1">IF(Table1[[#This Row],[Area]]="Northwest Ter",Table1[[#This Row],[income]],0)</f>
        <v>0</v>
      </c>
      <c r="BP405">
        <f ca="1">IF(Table1[[#This Row],[Area]]="Newfounland",Table1[[#This Row],[income]],0)</f>
        <v>0</v>
      </c>
      <c r="BQ405">
        <f ca="1">IF(Table1[[#This Row],[Area]]="Manitoba",Table1[[#This Row],[income]],0)</f>
        <v>0</v>
      </c>
      <c r="BR405">
        <f ca="1">IF(Table1[[#This Row],[Area]]="New bruncwick",Table1[[#This Row],[income]],0)</f>
        <v>0</v>
      </c>
      <c r="BS405">
        <f ca="1">IF(Table1[[#This Row],[Area]]="Nunavut",Table1[[#This Row],[income]],0)</f>
        <v>0</v>
      </c>
      <c r="BT405">
        <f ca="1">IF(Table1[[#This Row],[Area]]="Ontario",Table1[[#This Row],[income]],0)</f>
        <v>30617</v>
      </c>
      <c r="BU405">
        <f ca="1">IF(Table1[[#This Row],[Area]]="yukon",Table1[[#This Row],[income]],0)</f>
        <v>0</v>
      </c>
      <c r="BV405">
        <f ca="1">IF(Table1[[#This Row],[Area]]="Prince edward Island",Table1[[#This Row],[income]],0)</f>
        <v>0</v>
      </c>
      <c r="BW405">
        <f ca="1">IF(Table1[[#This Row],[Area]]="Saskatchewan",Table1[[#This Row],[income]],0)</f>
        <v>0</v>
      </c>
      <c r="BX405" s="8">
        <f ca="1">IF(Table1[[#This Row],[Area]]="Nova scotia",Table1[[#This Row],[income]],0)</f>
        <v>0</v>
      </c>
      <c r="BZ405" s="7">
        <f ca="1">IF(Table1[field of work]="health",Table1[income],0)</f>
        <v>0</v>
      </c>
      <c r="CA405">
        <f ca="1">IF(Table1[field of work]="agriculture",Table1[income],0)</f>
        <v>0</v>
      </c>
      <c r="CB405">
        <f ca="1">IF(Table1[[#This Row],[field of work]]="teaching",Table1[[#This Row],[income]],0)</f>
        <v>30617</v>
      </c>
      <c r="CC405">
        <f ca="1">IF(Table1[[#This Row],[field of work]]="IT",Table1[[#This Row],[income]],0)</f>
        <v>0</v>
      </c>
      <c r="CD405">
        <f ca="1">IF(Table1[[#This Row],[field of work]]="construction",Table1[[#This Row],[income]],0)</f>
        <v>0</v>
      </c>
      <c r="CE405" s="8">
        <f ca="1">IF(Table1[[#This Row],[field of work]]="general work ",Table1[[#This Row],[income]],0)</f>
        <v>0</v>
      </c>
      <c r="CH405" s="7">
        <f t="shared" ca="1" si="161"/>
        <v>1</v>
      </c>
      <c r="CI405" s="8"/>
      <c r="CK405" s="7">
        <f ca="1">IF(Table1[[#This Row],[Net worth of person ($)]]&gt;$CM$3,Table1[[#This Row],[age]],0)</f>
        <v>43</v>
      </c>
      <c r="CL405" s="8"/>
    </row>
    <row r="406" spans="2:90" x14ac:dyDescent="0.3">
      <c r="B406">
        <f t="shared" ca="1" si="147"/>
        <v>2</v>
      </c>
      <c r="C406" t="str">
        <f t="shared" ca="1" si="148"/>
        <v>women</v>
      </c>
      <c r="D406">
        <f t="shared" ca="1" si="149"/>
        <v>39</v>
      </c>
      <c r="E406">
        <f t="shared" ca="1" si="150"/>
        <v>6</v>
      </c>
      <c r="F406" t="str">
        <f t="shared" ca="1" si="151"/>
        <v>agriculture</v>
      </c>
      <c r="G406">
        <f t="shared" ca="1" si="152"/>
        <v>4</v>
      </c>
      <c r="H406" t="str">
        <f t="shared" ca="1" si="153"/>
        <v>technical</v>
      </c>
      <c r="I406">
        <f t="shared" ca="1" si="154"/>
        <v>0</v>
      </c>
      <c r="J406">
        <f t="shared" ca="1" si="146"/>
        <v>2</v>
      </c>
      <c r="K406">
        <f t="shared" ca="1" si="155"/>
        <v>31747</v>
      </c>
      <c r="L406">
        <f t="shared" ca="1" si="156"/>
        <v>1</v>
      </c>
      <c r="M406" t="str">
        <f t="shared" ca="1" si="157"/>
        <v>yukon</v>
      </c>
      <c r="N406">
        <f t="shared" ref="N406:N469" ca="1" si="162">K406*RANDBETWEEN(3,6)</f>
        <v>158735</v>
      </c>
      <c r="O406">
        <f t="shared" ca="1" si="158"/>
        <v>98713.114386563699</v>
      </c>
      <c r="P406">
        <f t="shared" ref="P406:P469" ca="1" si="163">J406*RAND()*K406</f>
        <v>3984.937781083097</v>
      </c>
      <c r="Q406">
        <f t="shared" ca="1" si="159"/>
        <v>1952</v>
      </c>
      <c r="R406">
        <f t="shared" ref="R406:R469" ca="1" si="164">RAND()*K406*2</f>
        <v>48543.493473093498</v>
      </c>
      <c r="S406">
        <f t="shared" ref="S406:S469" ca="1" si="165">RAND()*K406*1.5</f>
        <v>43292.002200847033</v>
      </c>
      <c r="T406">
        <f t="shared" ref="T406:T469" ca="1" si="166">N406+P406+S406</f>
        <v>206011.93998193013</v>
      </c>
      <c r="U406">
        <f t="shared" ref="U406:U469" ca="1" si="167">O406+Q406+R406</f>
        <v>149208.6078596572</v>
      </c>
      <c r="V406">
        <f t="shared" ref="V406:V469" ca="1" si="168">T406-U406</f>
        <v>56803.332122272928</v>
      </c>
      <c r="X406" s="3">
        <f ca="1">IF(Table1[[#This Row],[gender]]="men",1,0)</f>
        <v>0</v>
      </c>
      <c r="Y406" s="3">
        <f ca="1">IF(Table1[[#This Row],[gender]]="women",1,0)</f>
        <v>1</v>
      </c>
      <c r="Z406" s="3"/>
      <c r="AA406" s="3"/>
      <c r="AB406" s="3"/>
      <c r="AC406" s="3"/>
      <c r="AD406" s="3"/>
      <c r="AE406" s="3"/>
      <c r="AF406" s="3"/>
      <c r="AG406" s="3"/>
      <c r="AH406" s="3"/>
      <c r="AJ406" s="17"/>
      <c r="AL406" s="7">
        <f ca="1">IF(Table1[[#This Row],[field of work]]="health",1,0)</f>
        <v>0</v>
      </c>
      <c r="AM406">
        <f ca="1">IF(Table1[[#This Row],[field of work]]="general work ",1,0)</f>
        <v>0</v>
      </c>
      <c r="AN406">
        <f ca="1">IF(Table1[[#This Row],[field of work]]="agriculture",1,0)</f>
        <v>1</v>
      </c>
      <c r="AO406">
        <f ca="1">IF(Table1[[#This Row],[field of work]]="teaching",1,0)</f>
        <v>0</v>
      </c>
      <c r="AP406">
        <f ca="1">IF(Table1[[#This Row],[field of work]]="IT",1,0)</f>
        <v>0</v>
      </c>
      <c r="AQ406" s="8">
        <f ca="1">IF(Table1[[#This Row],[field of work]]="construction",1,0)</f>
        <v>0</v>
      </c>
      <c r="AS406" s="7"/>
      <c r="AX406" s="8"/>
      <c r="AZ406" s="7"/>
      <c r="BA406" s="8"/>
      <c r="BB406" s="105">
        <f ca="1">Table1[[#This Row],[Cars Value ]]/Table1[[#This Row],[cars]]</f>
        <v>1992.4688905415485</v>
      </c>
      <c r="BC406" s="8"/>
      <c r="BD406" s="7">
        <f ca="1">IF(Table1[Values of debts]&gt;$BE$6,1,0)</f>
        <v>1</v>
      </c>
      <c r="BE406" s="8"/>
      <c r="BF406" s="17"/>
      <c r="BG406" s="20">
        <f ca="1">Table1[[#This Row],[mortage left]]/Table1[[#This Row],[value of house]]</f>
        <v>0.62187365348891988</v>
      </c>
      <c r="BH406">
        <f t="shared" ca="1" si="160"/>
        <v>0</v>
      </c>
      <c r="BI406" s="8"/>
      <c r="BJ406" s="17"/>
      <c r="BL406" s="7">
        <f ca="1">IF(Table1[Area]="Alberta",Table1[income],0)</f>
        <v>0</v>
      </c>
      <c r="BM406">
        <f ca="1">IF(Table1[Area]="Quebec",Table1[income],0)</f>
        <v>0</v>
      </c>
      <c r="BN406">
        <f ca="1">IF(Table1[[#This Row],[Area]]="BC",Table1[[#This Row],[income]],0)</f>
        <v>0</v>
      </c>
      <c r="BO406">
        <f ca="1">IF(Table1[[#This Row],[Area]]="Northwest Ter",Table1[[#This Row],[income]],0)</f>
        <v>0</v>
      </c>
      <c r="BP406">
        <f ca="1">IF(Table1[[#This Row],[Area]]="Newfounland",Table1[[#This Row],[income]],0)</f>
        <v>0</v>
      </c>
      <c r="BQ406">
        <f ca="1">IF(Table1[[#This Row],[Area]]="Manitoba",Table1[[#This Row],[income]],0)</f>
        <v>0</v>
      </c>
      <c r="BR406">
        <f ca="1">IF(Table1[[#This Row],[Area]]="New bruncwick",Table1[[#This Row],[income]],0)</f>
        <v>0</v>
      </c>
      <c r="BS406">
        <f ca="1">IF(Table1[[#This Row],[Area]]="Nunavut",Table1[[#This Row],[income]],0)</f>
        <v>0</v>
      </c>
      <c r="BT406">
        <f ca="1">IF(Table1[[#This Row],[Area]]="Ontario",Table1[[#This Row],[income]],0)</f>
        <v>0</v>
      </c>
      <c r="BU406">
        <f ca="1">IF(Table1[[#This Row],[Area]]="yukon",Table1[[#This Row],[income]],0)</f>
        <v>31747</v>
      </c>
      <c r="BV406">
        <f ca="1">IF(Table1[[#This Row],[Area]]="Prince edward Island",Table1[[#This Row],[income]],0)</f>
        <v>0</v>
      </c>
      <c r="BW406">
        <f ca="1">IF(Table1[[#This Row],[Area]]="Saskatchewan",Table1[[#This Row],[income]],0)</f>
        <v>0</v>
      </c>
      <c r="BX406" s="8">
        <f ca="1">IF(Table1[[#This Row],[Area]]="Nova scotia",Table1[[#This Row],[income]],0)</f>
        <v>0</v>
      </c>
      <c r="BZ406" s="7">
        <f ca="1">IF(Table1[field of work]="health",Table1[income],0)</f>
        <v>0</v>
      </c>
      <c r="CA406">
        <f ca="1">IF(Table1[field of work]="agriculture",Table1[income],0)</f>
        <v>31747</v>
      </c>
      <c r="CB406">
        <f ca="1">IF(Table1[[#This Row],[field of work]]="teaching",Table1[[#This Row],[income]],0)</f>
        <v>0</v>
      </c>
      <c r="CC406">
        <f ca="1">IF(Table1[[#This Row],[field of work]]="IT",Table1[[#This Row],[income]],0)</f>
        <v>0</v>
      </c>
      <c r="CD406">
        <f ca="1">IF(Table1[[#This Row],[field of work]]="construction",Table1[[#This Row],[income]],0)</f>
        <v>0</v>
      </c>
      <c r="CE406" s="8">
        <f ca="1">IF(Table1[[#This Row],[field of work]]="general work ",Table1[[#This Row],[income]],0)</f>
        <v>0</v>
      </c>
      <c r="CH406" s="7">
        <f t="shared" ca="1" si="161"/>
        <v>1</v>
      </c>
      <c r="CI406" s="8"/>
      <c r="CK406" s="7">
        <f ca="1">IF(Table1[[#This Row],[Net worth of person ($)]]&gt;$CM$3,Table1[[#This Row],[age]],0)</f>
        <v>39</v>
      </c>
      <c r="CL406" s="8"/>
    </row>
    <row r="407" spans="2:90" x14ac:dyDescent="0.3">
      <c r="B407">
        <f t="shared" ca="1" si="147"/>
        <v>1</v>
      </c>
      <c r="C407" t="str">
        <f t="shared" ca="1" si="148"/>
        <v>men</v>
      </c>
      <c r="D407">
        <f t="shared" ca="1" si="149"/>
        <v>29</v>
      </c>
      <c r="E407">
        <f t="shared" ca="1" si="150"/>
        <v>6</v>
      </c>
      <c r="F407" t="str">
        <f t="shared" ca="1" si="151"/>
        <v>agriculture</v>
      </c>
      <c r="G407">
        <f t="shared" ca="1" si="152"/>
        <v>4</v>
      </c>
      <c r="H407" t="str">
        <f t="shared" ca="1" si="153"/>
        <v>technical</v>
      </c>
      <c r="I407">
        <f t="shared" ca="1" si="154"/>
        <v>2</v>
      </c>
      <c r="J407">
        <f t="shared" ca="1" si="146"/>
        <v>1</v>
      </c>
      <c r="K407">
        <f t="shared" ca="1" si="155"/>
        <v>41782</v>
      </c>
      <c r="L407">
        <f t="shared" ca="1" si="156"/>
        <v>4</v>
      </c>
      <c r="M407" t="str">
        <f t="shared" ca="1" si="157"/>
        <v>Alberta</v>
      </c>
      <c r="N407">
        <f t="shared" ca="1" si="162"/>
        <v>208910</v>
      </c>
      <c r="O407">
        <f t="shared" ca="1" si="158"/>
        <v>45691.392724228834</v>
      </c>
      <c r="P407">
        <f t="shared" ca="1" si="163"/>
        <v>13531.974348664467</v>
      </c>
      <c r="Q407">
        <f t="shared" ca="1" si="159"/>
        <v>11310</v>
      </c>
      <c r="R407">
        <f t="shared" ca="1" si="164"/>
        <v>76786.782468334568</v>
      </c>
      <c r="S407">
        <f t="shared" ca="1" si="165"/>
        <v>14115.421525187139</v>
      </c>
      <c r="T407">
        <f t="shared" ca="1" si="166"/>
        <v>236557.39587385161</v>
      </c>
      <c r="U407">
        <f t="shared" ca="1" si="167"/>
        <v>133788.17519256339</v>
      </c>
      <c r="V407">
        <f t="shared" ca="1" si="168"/>
        <v>102769.22068128822</v>
      </c>
      <c r="X407" s="3">
        <f ca="1">IF(Table1[[#This Row],[gender]]="men",1,0)</f>
        <v>1</v>
      </c>
      <c r="Y407" s="3">
        <f ca="1">IF(Table1[[#This Row],[gender]]="women",1,0)</f>
        <v>0</v>
      </c>
      <c r="Z407" s="3"/>
      <c r="AA407" s="3"/>
      <c r="AB407" s="3"/>
      <c r="AC407" s="3"/>
      <c r="AD407" s="3"/>
      <c r="AE407" s="3"/>
      <c r="AF407" s="3"/>
      <c r="AG407" s="3"/>
      <c r="AH407" s="3"/>
      <c r="AJ407" s="17"/>
      <c r="AL407" s="7">
        <f ca="1">IF(Table1[[#This Row],[field of work]]="health",1,0)</f>
        <v>0</v>
      </c>
      <c r="AM407">
        <f ca="1">IF(Table1[[#This Row],[field of work]]="general work ",1,0)</f>
        <v>0</v>
      </c>
      <c r="AN407">
        <f ca="1">IF(Table1[[#This Row],[field of work]]="agriculture",1,0)</f>
        <v>1</v>
      </c>
      <c r="AO407">
        <f ca="1">IF(Table1[[#This Row],[field of work]]="teaching",1,0)</f>
        <v>0</v>
      </c>
      <c r="AP407">
        <f ca="1">IF(Table1[[#This Row],[field of work]]="IT",1,0)</f>
        <v>0</v>
      </c>
      <c r="AQ407" s="8">
        <f ca="1">IF(Table1[[#This Row],[field of work]]="construction",1,0)</f>
        <v>0</v>
      </c>
      <c r="AS407" s="7"/>
      <c r="AX407" s="8"/>
      <c r="AZ407" s="7"/>
      <c r="BA407" s="8"/>
      <c r="BB407" s="105">
        <f ca="1">Table1[[#This Row],[Cars Value ]]/Table1[[#This Row],[cars]]</f>
        <v>13531.974348664467</v>
      </c>
      <c r="BC407" s="8"/>
      <c r="BD407" s="7">
        <f ca="1">IF(Table1[Values of debts]&gt;$BE$6,1,0)</f>
        <v>1</v>
      </c>
      <c r="BE407" s="8"/>
      <c r="BF407" s="17"/>
      <c r="BG407" s="20">
        <f ca="1">Table1[[#This Row],[mortage left]]/Table1[[#This Row],[value of house]]</f>
        <v>0.21871328669871634</v>
      </c>
      <c r="BH407">
        <f t="shared" ca="1" si="160"/>
        <v>1</v>
      </c>
      <c r="BI407" s="8"/>
      <c r="BJ407" s="17"/>
      <c r="BL407" s="7">
        <f ca="1">IF(Table1[Area]="Alberta",Table1[income],0)</f>
        <v>41782</v>
      </c>
      <c r="BM407">
        <f ca="1">IF(Table1[Area]="Quebec",Table1[income],0)</f>
        <v>0</v>
      </c>
      <c r="BN407">
        <f ca="1">IF(Table1[[#This Row],[Area]]="BC",Table1[[#This Row],[income]],0)</f>
        <v>0</v>
      </c>
      <c r="BO407">
        <f ca="1">IF(Table1[[#This Row],[Area]]="Northwest Ter",Table1[[#This Row],[income]],0)</f>
        <v>0</v>
      </c>
      <c r="BP407">
        <f ca="1">IF(Table1[[#This Row],[Area]]="Newfounland",Table1[[#This Row],[income]],0)</f>
        <v>0</v>
      </c>
      <c r="BQ407">
        <f ca="1">IF(Table1[[#This Row],[Area]]="Manitoba",Table1[[#This Row],[income]],0)</f>
        <v>0</v>
      </c>
      <c r="BR407">
        <f ca="1">IF(Table1[[#This Row],[Area]]="New bruncwick",Table1[[#This Row],[income]],0)</f>
        <v>0</v>
      </c>
      <c r="BS407">
        <f ca="1">IF(Table1[[#This Row],[Area]]="Nunavut",Table1[[#This Row],[income]],0)</f>
        <v>0</v>
      </c>
      <c r="BT407">
        <f ca="1">IF(Table1[[#This Row],[Area]]="Ontario",Table1[[#This Row],[income]],0)</f>
        <v>0</v>
      </c>
      <c r="BU407">
        <f ca="1">IF(Table1[[#This Row],[Area]]="yukon",Table1[[#This Row],[income]],0)</f>
        <v>0</v>
      </c>
      <c r="BV407">
        <f ca="1">IF(Table1[[#This Row],[Area]]="Prince edward Island",Table1[[#This Row],[income]],0)</f>
        <v>0</v>
      </c>
      <c r="BW407">
        <f ca="1">IF(Table1[[#This Row],[Area]]="Saskatchewan",Table1[[#This Row],[income]],0)</f>
        <v>0</v>
      </c>
      <c r="BX407" s="8">
        <f ca="1">IF(Table1[[#This Row],[Area]]="Nova scotia",Table1[[#This Row],[income]],0)</f>
        <v>0</v>
      </c>
      <c r="BZ407" s="7">
        <f ca="1">IF(Table1[field of work]="health",Table1[income],0)</f>
        <v>0</v>
      </c>
      <c r="CA407">
        <f ca="1">IF(Table1[field of work]="agriculture",Table1[income],0)</f>
        <v>41782</v>
      </c>
      <c r="CB407">
        <f ca="1">IF(Table1[[#This Row],[field of work]]="teaching",Table1[[#This Row],[income]],0)</f>
        <v>0</v>
      </c>
      <c r="CC407">
        <f ca="1">IF(Table1[[#This Row],[field of work]]="IT",Table1[[#This Row],[income]],0)</f>
        <v>0</v>
      </c>
      <c r="CD407">
        <f ca="1">IF(Table1[[#This Row],[field of work]]="construction",Table1[[#This Row],[income]],0)</f>
        <v>0</v>
      </c>
      <c r="CE407" s="8">
        <f ca="1">IF(Table1[[#This Row],[field of work]]="general work ",Table1[[#This Row],[income]],0)</f>
        <v>0</v>
      </c>
      <c r="CH407" s="7">
        <f t="shared" ca="1" si="161"/>
        <v>1</v>
      </c>
      <c r="CI407" s="8"/>
      <c r="CK407" s="7">
        <f ca="1">IF(Table1[[#This Row],[Net worth of person ($)]]&gt;$CM$3,Table1[[#This Row],[age]],0)</f>
        <v>29</v>
      </c>
      <c r="CL407" s="8"/>
    </row>
    <row r="408" spans="2:90" x14ac:dyDescent="0.3">
      <c r="B408">
        <f t="shared" ca="1" si="147"/>
        <v>2</v>
      </c>
      <c r="C408" t="str">
        <f t="shared" ca="1" si="148"/>
        <v>women</v>
      </c>
      <c r="D408">
        <f t="shared" ca="1" si="149"/>
        <v>31</v>
      </c>
      <c r="E408">
        <f t="shared" ca="1" si="150"/>
        <v>4</v>
      </c>
      <c r="F408" t="str">
        <f t="shared" ca="1" si="151"/>
        <v>IT</v>
      </c>
      <c r="G408">
        <f t="shared" ca="1" si="152"/>
        <v>4</v>
      </c>
      <c r="H408" t="str">
        <f t="shared" ca="1" si="153"/>
        <v>technical</v>
      </c>
      <c r="I408">
        <f t="shared" ca="1" si="154"/>
        <v>0</v>
      </c>
      <c r="J408">
        <f t="shared" ca="1" si="146"/>
        <v>2</v>
      </c>
      <c r="K408">
        <f t="shared" ca="1" si="155"/>
        <v>26061</v>
      </c>
      <c r="L408">
        <f t="shared" ca="1" si="156"/>
        <v>10</v>
      </c>
      <c r="M408" t="str">
        <f t="shared" ca="1" si="157"/>
        <v>Quebec</v>
      </c>
      <c r="N408">
        <f t="shared" ca="1" si="162"/>
        <v>156366</v>
      </c>
      <c r="O408">
        <f t="shared" ca="1" si="158"/>
        <v>15722.410288383237</v>
      </c>
      <c r="P408">
        <f t="shared" ca="1" si="163"/>
        <v>48484.798617303975</v>
      </c>
      <c r="Q408">
        <f t="shared" ca="1" si="159"/>
        <v>1074</v>
      </c>
      <c r="R408">
        <f t="shared" ca="1" si="164"/>
        <v>46910.733094059658</v>
      </c>
      <c r="S408">
        <f t="shared" ca="1" si="165"/>
        <v>37786.256679204191</v>
      </c>
      <c r="T408">
        <f t="shared" ca="1" si="166"/>
        <v>242637.05529650819</v>
      </c>
      <c r="U408">
        <f t="shared" ca="1" si="167"/>
        <v>63707.143382442897</v>
      </c>
      <c r="V408">
        <f t="shared" ca="1" si="168"/>
        <v>178929.91191406531</v>
      </c>
      <c r="X408" s="3">
        <f ca="1">IF(Table1[[#This Row],[gender]]="men",1,0)</f>
        <v>0</v>
      </c>
      <c r="Y408" s="3">
        <f ca="1">IF(Table1[[#This Row],[gender]]="women",1,0)</f>
        <v>1</v>
      </c>
      <c r="Z408" s="3"/>
      <c r="AA408" s="3"/>
      <c r="AB408" s="3"/>
      <c r="AC408" s="3"/>
      <c r="AD408" s="3"/>
      <c r="AE408" s="3"/>
      <c r="AF408" s="3"/>
      <c r="AG408" s="3"/>
      <c r="AH408" s="3"/>
      <c r="AJ408" s="17"/>
      <c r="AL408" s="7">
        <f ca="1">IF(Table1[[#This Row],[field of work]]="health",1,0)</f>
        <v>0</v>
      </c>
      <c r="AM408">
        <f ca="1">IF(Table1[[#This Row],[field of work]]="general work ",1,0)</f>
        <v>0</v>
      </c>
      <c r="AN408">
        <f ca="1">IF(Table1[[#This Row],[field of work]]="agriculture",1,0)</f>
        <v>0</v>
      </c>
      <c r="AO408">
        <f ca="1">IF(Table1[[#This Row],[field of work]]="teaching",1,0)</f>
        <v>0</v>
      </c>
      <c r="AP408">
        <f ca="1">IF(Table1[[#This Row],[field of work]]="IT",1,0)</f>
        <v>1</v>
      </c>
      <c r="AQ408" s="8">
        <f ca="1">IF(Table1[[#This Row],[field of work]]="construction",1,0)</f>
        <v>0</v>
      </c>
      <c r="AS408" s="7"/>
      <c r="AX408" s="8"/>
      <c r="AZ408" s="7"/>
      <c r="BA408" s="8"/>
      <c r="BB408" s="105">
        <f ca="1">Table1[[#This Row],[Cars Value ]]/Table1[[#This Row],[cars]]</f>
        <v>24242.399308651988</v>
      </c>
      <c r="BC408" s="8"/>
      <c r="BD408" s="7">
        <f ca="1">IF(Table1[Values of debts]&gt;$BE$6,1,0)</f>
        <v>0</v>
      </c>
      <c r="BE408" s="8"/>
      <c r="BF408" s="17"/>
      <c r="BG408" s="20">
        <f ca="1">Table1[[#This Row],[mortage left]]/Table1[[#This Row],[value of house]]</f>
        <v>0.10054877843254439</v>
      </c>
      <c r="BH408">
        <f t="shared" ca="1" si="160"/>
        <v>1</v>
      </c>
      <c r="BI408" s="8"/>
      <c r="BJ408" s="17"/>
      <c r="BL408" s="7">
        <f ca="1">IF(Table1[Area]="Alberta",Table1[income],0)</f>
        <v>0</v>
      </c>
      <c r="BM408">
        <f ca="1">IF(Table1[Area]="Quebec",Table1[income],0)</f>
        <v>26061</v>
      </c>
      <c r="BN408">
        <f ca="1">IF(Table1[[#This Row],[Area]]="BC",Table1[[#This Row],[income]],0)</f>
        <v>0</v>
      </c>
      <c r="BO408">
        <f ca="1">IF(Table1[[#This Row],[Area]]="Northwest Ter",Table1[[#This Row],[income]],0)</f>
        <v>0</v>
      </c>
      <c r="BP408">
        <f ca="1">IF(Table1[[#This Row],[Area]]="Newfounland",Table1[[#This Row],[income]],0)</f>
        <v>0</v>
      </c>
      <c r="BQ408">
        <f ca="1">IF(Table1[[#This Row],[Area]]="Manitoba",Table1[[#This Row],[income]],0)</f>
        <v>0</v>
      </c>
      <c r="BR408">
        <f ca="1">IF(Table1[[#This Row],[Area]]="New bruncwick",Table1[[#This Row],[income]],0)</f>
        <v>0</v>
      </c>
      <c r="BS408">
        <f ca="1">IF(Table1[[#This Row],[Area]]="Nunavut",Table1[[#This Row],[income]],0)</f>
        <v>0</v>
      </c>
      <c r="BT408">
        <f ca="1">IF(Table1[[#This Row],[Area]]="Ontario",Table1[[#This Row],[income]],0)</f>
        <v>0</v>
      </c>
      <c r="BU408">
        <f ca="1">IF(Table1[[#This Row],[Area]]="yukon",Table1[[#This Row],[income]],0)</f>
        <v>0</v>
      </c>
      <c r="BV408">
        <f ca="1">IF(Table1[[#This Row],[Area]]="Prince edward Island",Table1[[#This Row],[income]],0)</f>
        <v>0</v>
      </c>
      <c r="BW408">
        <f ca="1">IF(Table1[[#This Row],[Area]]="Saskatchewan",Table1[[#This Row],[income]],0)</f>
        <v>0</v>
      </c>
      <c r="BX408" s="8">
        <f ca="1">IF(Table1[[#This Row],[Area]]="Nova scotia",Table1[[#This Row],[income]],0)</f>
        <v>0</v>
      </c>
      <c r="BZ408" s="7">
        <f ca="1">IF(Table1[field of work]="health",Table1[income],0)</f>
        <v>0</v>
      </c>
      <c r="CA408">
        <f ca="1">IF(Table1[field of work]="agriculture",Table1[income],0)</f>
        <v>0</v>
      </c>
      <c r="CB408">
        <f ca="1">IF(Table1[[#This Row],[field of work]]="teaching",Table1[[#This Row],[income]],0)</f>
        <v>0</v>
      </c>
      <c r="CC408">
        <f ca="1">IF(Table1[[#This Row],[field of work]]="IT",Table1[[#This Row],[income]],0)</f>
        <v>26061</v>
      </c>
      <c r="CD408">
        <f ca="1">IF(Table1[[#This Row],[field of work]]="construction",Table1[[#This Row],[income]],0)</f>
        <v>0</v>
      </c>
      <c r="CE408" s="8">
        <f ca="1">IF(Table1[[#This Row],[field of work]]="general work ",Table1[[#This Row],[income]],0)</f>
        <v>0</v>
      </c>
      <c r="CH408" s="7">
        <f t="shared" ca="1" si="161"/>
        <v>1</v>
      </c>
      <c r="CI408" s="8"/>
      <c r="CK408" s="7">
        <f ca="1">IF(Table1[[#This Row],[Net worth of person ($)]]&gt;$CM$3,Table1[[#This Row],[age]],0)</f>
        <v>31</v>
      </c>
      <c r="CL408" s="8"/>
    </row>
    <row r="409" spans="2:90" x14ac:dyDescent="0.3">
      <c r="B409">
        <f t="shared" ca="1" si="147"/>
        <v>1</v>
      </c>
      <c r="C409" t="str">
        <f t="shared" ca="1" si="148"/>
        <v>men</v>
      </c>
      <c r="D409">
        <f t="shared" ca="1" si="149"/>
        <v>30</v>
      </c>
      <c r="E409">
        <f t="shared" ca="1" si="150"/>
        <v>2</v>
      </c>
      <c r="F409" t="str">
        <f t="shared" ca="1" si="151"/>
        <v>construction</v>
      </c>
      <c r="G409">
        <f t="shared" ca="1" si="152"/>
        <v>2</v>
      </c>
      <c r="H409" t="str">
        <f t="shared" ca="1" si="153"/>
        <v>college</v>
      </c>
      <c r="I409">
        <f t="shared" ca="1" si="154"/>
        <v>3</v>
      </c>
      <c r="J409">
        <f t="shared" ca="1" si="146"/>
        <v>1</v>
      </c>
      <c r="K409">
        <f t="shared" ca="1" si="155"/>
        <v>27407</v>
      </c>
      <c r="L409">
        <f t="shared" ca="1" si="156"/>
        <v>9</v>
      </c>
      <c r="M409" t="str">
        <f t="shared" ca="1" si="157"/>
        <v>Ontario</v>
      </c>
      <c r="N409">
        <f t="shared" ca="1" si="162"/>
        <v>164442</v>
      </c>
      <c r="O409">
        <f t="shared" ca="1" si="158"/>
        <v>7299.7604323154501</v>
      </c>
      <c r="P409">
        <f t="shared" ca="1" si="163"/>
        <v>17471.483966627242</v>
      </c>
      <c r="Q409">
        <f t="shared" ca="1" si="159"/>
        <v>2268</v>
      </c>
      <c r="R409">
        <f t="shared" ca="1" si="164"/>
        <v>24311.754217931993</v>
      </c>
      <c r="S409">
        <f t="shared" ca="1" si="165"/>
        <v>37088.245955683546</v>
      </c>
      <c r="T409">
        <f t="shared" ca="1" si="166"/>
        <v>219001.7299223108</v>
      </c>
      <c r="U409">
        <f t="shared" ca="1" si="167"/>
        <v>33879.514650247445</v>
      </c>
      <c r="V409">
        <f t="shared" ca="1" si="168"/>
        <v>185122.21527206336</v>
      </c>
      <c r="X409" s="3">
        <f ca="1">IF(Table1[[#This Row],[gender]]="men",1,0)</f>
        <v>1</v>
      </c>
      <c r="Y409" s="3">
        <f ca="1">IF(Table1[[#This Row],[gender]]="women",1,0)</f>
        <v>0</v>
      </c>
      <c r="Z409" s="3"/>
      <c r="AA409" s="3"/>
      <c r="AB409" s="3"/>
      <c r="AC409" s="3"/>
      <c r="AD409" s="3"/>
      <c r="AE409" s="3"/>
      <c r="AF409" s="3"/>
      <c r="AG409" s="3"/>
      <c r="AH409" s="3"/>
      <c r="AJ409" s="17"/>
      <c r="AL409" s="7">
        <f ca="1">IF(Table1[[#This Row],[field of work]]="health",1,0)</f>
        <v>0</v>
      </c>
      <c r="AM409">
        <f ca="1">IF(Table1[[#This Row],[field of work]]="general work ",1,0)</f>
        <v>0</v>
      </c>
      <c r="AN409">
        <f ca="1">IF(Table1[[#This Row],[field of work]]="agriculture",1,0)</f>
        <v>0</v>
      </c>
      <c r="AO409">
        <f ca="1">IF(Table1[[#This Row],[field of work]]="teaching",1,0)</f>
        <v>0</v>
      </c>
      <c r="AP409">
        <f ca="1">IF(Table1[[#This Row],[field of work]]="IT",1,0)</f>
        <v>0</v>
      </c>
      <c r="AQ409" s="8">
        <f ca="1">IF(Table1[[#This Row],[field of work]]="construction",1,0)</f>
        <v>1</v>
      </c>
      <c r="AS409" s="7"/>
      <c r="AX409" s="8"/>
      <c r="AZ409" s="7"/>
      <c r="BA409" s="8"/>
      <c r="BB409" s="105">
        <f ca="1">Table1[[#This Row],[Cars Value ]]/Table1[[#This Row],[cars]]</f>
        <v>17471.483966627242</v>
      </c>
      <c r="BC409" s="8"/>
      <c r="BD409" s="7">
        <f ca="1">IF(Table1[Values of debts]&gt;$BE$6,1,0)</f>
        <v>0</v>
      </c>
      <c r="BE409" s="8"/>
      <c r="BF409" s="17"/>
      <c r="BG409" s="20">
        <f ca="1">Table1[[#This Row],[mortage left]]/Table1[[#This Row],[value of house]]</f>
        <v>4.4391094929005059E-2</v>
      </c>
      <c r="BH409">
        <f t="shared" ca="1" si="160"/>
        <v>1</v>
      </c>
      <c r="BI409" s="8"/>
      <c r="BJ409" s="17"/>
      <c r="BL409" s="7">
        <f ca="1">IF(Table1[Area]="Alberta",Table1[income],0)</f>
        <v>0</v>
      </c>
      <c r="BM409">
        <f ca="1">IF(Table1[Area]="Quebec",Table1[income],0)</f>
        <v>0</v>
      </c>
      <c r="BN409">
        <f ca="1">IF(Table1[[#This Row],[Area]]="BC",Table1[[#This Row],[income]],0)</f>
        <v>0</v>
      </c>
      <c r="BO409">
        <f ca="1">IF(Table1[[#This Row],[Area]]="Northwest Ter",Table1[[#This Row],[income]],0)</f>
        <v>0</v>
      </c>
      <c r="BP409">
        <f ca="1">IF(Table1[[#This Row],[Area]]="Newfounland",Table1[[#This Row],[income]],0)</f>
        <v>0</v>
      </c>
      <c r="BQ409">
        <f ca="1">IF(Table1[[#This Row],[Area]]="Manitoba",Table1[[#This Row],[income]],0)</f>
        <v>0</v>
      </c>
      <c r="BR409">
        <f ca="1">IF(Table1[[#This Row],[Area]]="New bruncwick",Table1[[#This Row],[income]],0)</f>
        <v>0</v>
      </c>
      <c r="BS409">
        <f ca="1">IF(Table1[[#This Row],[Area]]="Nunavut",Table1[[#This Row],[income]],0)</f>
        <v>0</v>
      </c>
      <c r="BT409">
        <f ca="1">IF(Table1[[#This Row],[Area]]="Ontario",Table1[[#This Row],[income]],0)</f>
        <v>27407</v>
      </c>
      <c r="BU409">
        <f ca="1">IF(Table1[[#This Row],[Area]]="yukon",Table1[[#This Row],[income]],0)</f>
        <v>0</v>
      </c>
      <c r="BV409">
        <f ca="1">IF(Table1[[#This Row],[Area]]="Prince edward Island",Table1[[#This Row],[income]],0)</f>
        <v>0</v>
      </c>
      <c r="BW409">
        <f ca="1">IF(Table1[[#This Row],[Area]]="Saskatchewan",Table1[[#This Row],[income]],0)</f>
        <v>0</v>
      </c>
      <c r="BX409" s="8">
        <f ca="1">IF(Table1[[#This Row],[Area]]="Nova scotia",Table1[[#This Row],[income]],0)</f>
        <v>0</v>
      </c>
      <c r="BZ409" s="7">
        <f ca="1">IF(Table1[field of work]="health",Table1[income],0)</f>
        <v>0</v>
      </c>
      <c r="CA409">
        <f ca="1">IF(Table1[field of work]="agriculture",Table1[income],0)</f>
        <v>0</v>
      </c>
      <c r="CB409">
        <f ca="1">IF(Table1[[#This Row],[field of work]]="teaching",Table1[[#This Row],[income]],0)</f>
        <v>0</v>
      </c>
      <c r="CC409">
        <f ca="1">IF(Table1[[#This Row],[field of work]]="IT",Table1[[#This Row],[income]],0)</f>
        <v>0</v>
      </c>
      <c r="CD409">
        <f ca="1">IF(Table1[[#This Row],[field of work]]="construction",Table1[[#This Row],[income]],0)</f>
        <v>27407</v>
      </c>
      <c r="CE409" s="8">
        <f ca="1">IF(Table1[[#This Row],[field of work]]="general work ",Table1[[#This Row],[income]],0)</f>
        <v>0</v>
      </c>
      <c r="CH409" s="7">
        <f t="shared" ca="1" si="161"/>
        <v>1</v>
      </c>
      <c r="CI409" s="8"/>
      <c r="CK409" s="7">
        <f ca="1">IF(Table1[[#This Row],[Net worth of person ($)]]&gt;$CM$3,Table1[[#This Row],[age]],0)</f>
        <v>30</v>
      </c>
      <c r="CL409" s="8"/>
    </row>
    <row r="410" spans="2:90" x14ac:dyDescent="0.3">
      <c r="B410">
        <f t="shared" ca="1" si="147"/>
        <v>2</v>
      </c>
      <c r="C410" t="str">
        <f t="shared" ca="1" si="148"/>
        <v>women</v>
      </c>
      <c r="D410">
        <f t="shared" ca="1" si="149"/>
        <v>31</v>
      </c>
      <c r="E410">
        <f t="shared" ca="1" si="150"/>
        <v>6</v>
      </c>
      <c r="F410" t="str">
        <f t="shared" ca="1" si="151"/>
        <v>agriculture</v>
      </c>
      <c r="G410">
        <f t="shared" ca="1" si="152"/>
        <v>5</v>
      </c>
      <c r="H410" t="str">
        <f t="shared" ca="1" si="153"/>
        <v>Other</v>
      </c>
      <c r="I410">
        <f t="shared" ca="1" si="154"/>
        <v>3</v>
      </c>
      <c r="J410">
        <f t="shared" ca="1" si="146"/>
        <v>1</v>
      </c>
      <c r="K410">
        <f t="shared" ca="1" si="155"/>
        <v>71516</v>
      </c>
      <c r="L410">
        <f t="shared" ca="1" si="156"/>
        <v>10</v>
      </c>
      <c r="M410" t="str">
        <f t="shared" ca="1" si="157"/>
        <v>Quebec</v>
      </c>
      <c r="N410">
        <f t="shared" ca="1" si="162"/>
        <v>429096</v>
      </c>
      <c r="O410">
        <f t="shared" ca="1" si="158"/>
        <v>48249.264079596207</v>
      </c>
      <c r="P410">
        <f t="shared" ca="1" si="163"/>
        <v>7013.5960404172865</v>
      </c>
      <c r="Q410">
        <f t="shared" ca="1" si="159"/>
        <v>4798</v>
      </c>
      <c r="R410">
        <f t="shared" ca="1" si="164"/>
        <v>111200.21631657197</v>
      </c>
      <c r="S410">
        <f t="shared" ca="1" si="165"/>
        <v>28150.507363200864</v>
      </c>
      <c r="T410">
        <f t="shared" ca="1" si="166"/>
        <v>464260.10340361815</v>
      </c>
      <c r="U410">
        <f t="shared" ca="1" si="167"/>
        <v>164247.48039616819</v>
      </c>
      <c r="V410">
        <f t="shared" ca="1" si="168"/>
        <v>300012.62300744996</v>
      </c>
      <c r="X410" s="3">
        <f ca="1">IF(Table1[[#This Row],[gender]]="men",1,0)</f>
        <v>0</v>
      </c>
      <c r="Y410" s="3">
        <f ca="1">IF(Table1[[#This Row],[gender]]="women",1,0)</f>
        <v>1</v>
      </c>
      <c r="Z410" s="3"/>
      <c r="AA410" s="3"/>
      <c r="AB410" s="3"/>
      <c r="AC410" s="3"/>
      <c r="AD410" s="3"/>
      <c r="AE410" s="3"/>
      <c r="AF410" s="3"/>
      <c r="AG410" s="3"/>
      <c r="AH410" s="3"/>
      <c r="AJ410" s="17"/>
      <c r="AL410" s="7">
        <f ca="1">IF(Table1[[#This Row],[field of work]]="health",1,0)</f>
        <v>0</v>
      </c>
      <c r="AM410">
        <f ca="1">IF(Table1[[#This Row],[field of work]]="general work ",1,0)</f>
        <v>0</v>
      </c>
      <c r="AN410">
        <f ca="1">IF(Table1[[#This Row],[field of work]]="agriculture",1,0)</f>
        <v>1</v>
      </c>
      <c r="AO410">
        <f ca="1">IF(Table1[[#This Row],[field of work]]="teaching",1,0)</f>
        <v>0</v>
      </c>
      <c r="AP410">
        <f ca="1">IF(Table1[[#This Row],[field of work]]="IT",1,0)</f>
        <v>0</v>
      </c>
      <c r="AQ410" s="8">
        <f ca="1">IF(Table1[[#This Row],[field of work]]="construction",1,0)</f>
        <v>0</v>
      </c>
      <c r="AS410" s="7"/>
      <c r="AX410" s="8"/>
      <c r="AZ410" s="7"/>
      <c r="BA410" s="8"/>
      <c r="BB410" s="105">
        <f ca="1">Table1[[#This Row],[Cars Value ]]/Table1[[#This Row],[cars]]</f>
        <v>7013.5960404172865</v>
      </c>
      <c r="BC410" s="8"/>
      <c r="BD410" s="7">
        <f ca="1">IF(Table1[Values of debts]&gt;$BE$6,1,0)</f>
        <v>1</v>
      </c>
      <c r="BE410" s="8"/>
      <c r="BF410" s="17"/>
      <c r="BG410" s="20">
        <f ca="1">Table1[[#This Row],[mortage left]]/Table1[[#This Row],[value of house]]</f>
        <v>0.11244398474839246</v>
      </c>
      <c r="BH410">
        <f t="shared" ca="1" si="160"/>
        <v>1</v>
      </c>
      <c r="BI410" s="8"/>
      <c r="BJ410" s="17"/>
      <c r="BL410" s="7">
        <f ca="1">IF(Table1[Area]="Alberta",Table1[income],0)</f>
        <v>0</v>
      </c>
      <c r="BM410">
        <f ca="1">IF(Table1[Area]="Quebec",Table1[income],0)</f>
        <v>71516</v>
      </c>
      <c r="BN410">
        <f ca="1">IF(Table1[[#This Row],[Area]]="BC",Table1[[#This Row],[income]],0)</f>
        <v>0</v>
      </c>
      <c r="BO410">
        <f ca="1">IF(Table1[[#This Row],[Area]]="Northwest Ter",Table1[[#This Row],[income]],0)</f>
        <v>0</v>
      </c>
      <c r="BP410">
        <f ca="1">IF(Table1[[#This Row],[Area]]="Newfounland",Table1[[#This Row],[income]],0)</f>
        <v>0</v>
      </c>
      <c r="BQ410">
        <f ca="1">IF(Table1[[#This Row],[Area]]="Manitoba",Table1[[#This Row],[income]],0)</f>
        <v>0</v>
      </c>
      <c r="BR410">
        <f ca="1">IF(Table1[[#This Row],[Area]]="New bruncwick",Table1[[#This Row],[income]],0)</f>
        <v>0</v>
      </c>
      <c r="BS410">
        <f ca="1">IF(Table1[[#This Row],[Area]]="Nunavut",Table1[[#This Row],[income]],0)</f>
        <v>0</v>
      </c>
      <c r="BT410">
        <f ca="1">IF(Table1[[#This Row],[Area]]="Ontario",Table1[[#This Row],[income]],0)</f>
        <v>0</v>
      </c>
      <c r="BU410">
        <f ca="1">IF(Table1[[#This Row],[Area]]="yukon",Table1[[#This Row],[income]],0)</f>
        <v>0</v>
      </c>
      <c r="BV410">
        <f ca="1">IF(Table1[[#This Row],[Area]]="Prince edward Island",Table1[[#This Row],[income]],0)</f>
        <v>0</v>
      </c>
      <c r="BW410">
        <f ca="1">IF(Table1[[#This Row],[Area]]="Saskatchewan",Table1[[#This Row],[income]],0)</f>
        <v>0</v>
      </c>
      <c r="BX410" s="8">
        <f ca="1">IF(Table1[[#This Row],[Area]]="Nova scotia",Table1[[#This Row],[income]],0)</f>
        <v>0</v>
      </c>
      <c r="BZ410" s="7">
        <f ca="1">IF(Table1[field of work]="health",Table1[income],0)</f>
        <v>0</v>
      </c>
      <c r="CA410">
        <f ca="1">IF(Table1[field of work]="agriculture",Table1[income],0)</f>
        <v>71516</v>
      </c>
      <c r="CB410">
        <f ca="1">IF(Table1[[#This Row],[field of work]]="teaching",Table1[[#This Row],[income]],0)</f>
        <v>0</v>
      </c>
      <c r="CC410">
        <f ca="1">IF(Table1[[#This Row],[field of work]]="IT",Table1[[#This Row],[income]],0)</f>
        <v>0</v>
      </c>
      <c r="CD410">
        <f ca="1">IF(Table1[[#This Row],[field of work]]="construction",Table1[[#This Row],[income]],0)</f>
        <v>0</v>
      </c>
      <c r="CE410" s="8">
        <f ca="1">IF(Table1[[#This Row],[field of work]]="general work ",Table1[[#This Row],[income]],0)</f>
        <v>0</v>
      </c>
      <c r="CH410" s="7">
        <f t="shared" ca="1" si="161"/>
        <v>1</v>
      </c>
      <c r="CI410" s="8"/>
      <c r="CK410" s="7">
        <f ca="1">IF(Table1[[#This Row],[Net worth of person ($)]]&gt;$CM$3,Table1[[#This Row],[age]],0)</f>
        <v>31</v>
      </c>
      <c r="CL410" s="8"/>
    </row>
    <row r="411" spans="2:90" x14ac:dyDescent="0.3">
      <c r="B411">
        <f t="shared" ca="1" si="147"/>
        <v>2</v>
      </c>
      <c r="C411" t="str">
        <f t="shared" ca="1" si="148"/>
        <v>women</v>
      </c>
      <c r="D411">
        <f t="shared" ca="1" si="149"/>
        <v>30</v>
      </c>
      <c r="E411">
        <f t="shared" ca="1" si="150"/>
        <v>6</v>
      </c>
      <c r="F411" t="str">
        <f t="shared" ca="1" si="151"/>
        <v>agriculture</v>
      </c>
      <c r="G411">
        <f t="shared" ca="1" si="152"/>
        <v>1</v>
      </c>
      <c r="H411" t="str">
        <f t="shared" ca="1" si="153"/>
        <v>highschool</v>
      </c>
      <c r="I411">
        <f t="shared" ca="1" si="154"/>
        <v>1</v>
      </c>
      <c r="J411">
        <f t="shared" ca="1" si="146"/>
        <v>1</v>
      </c>
      <c r="K411">
        <f t="shared" ca="1" si="155"/>
        <v>37586</v>
      </c>
      <c r="L411">
        <f t="shared" ca="1" si="156"/>
        <v>10</v>
      </c>
      <c r="M411" t="str">
        <f t="shared" ca="1" si="157"/>
        <v>Quebec</v>
      </c>
      <c r="N411">
        <f t="shared" ca="1" si="162"/>
        <v>187930</v>
      </c>
      <c r="O411">
        <f t="shared" ca="1" si="158"/>
        <v>124835.77835902062</v>
      </c>
      <c r="P411">
        <f t="shared" ca="1" si="163"/>
        <v>22502.219494113018</v>
      </c>
      <c r="Q411">
        <f t="shared" ca="1" si="159"/>
        <v>17856</v>
      </c>
      <c r="R411">
        <f t="shared" ca="1" si="164"/>
        <v>42358.649878917917</v>
      </c>
      <c r="S411">
        <f t="shared" ca="1" si="165"/>
        <v>13737.106321338135</v>
      </c>
      <c r="T411">
        <f t="shared" ca="1" si="166"/>
        <v>224169.32581545116</v>
      </c>
      <c r="U411">
        <f t="shared" ca="1" si="167"/>
        <v>185050.42823793855</v>
      </c>
      <c r="V411">
        <f t="shared" ca="1" si="168"/>
        <v>39118.897577512602</v>
      </c>
      <c r="X411" s="3">
        <f ca="1">IF(Table1[[#This Row],[gender]]="men",1,0)</f>
        <v>0</v>
      </c>
      <c r="Y411" s="3">
        <f ca="1">IF(Table1[[#This Row],[gender]]="women",1,0)</f>
        <v>1</v>
      </c>
      <c r="Z411" s="3"/>
      <c r="AA411" s="3"/>
      <c r="AB411" s="3"/>
      <c r="AC411" s="3"/>
      <c r="AD411" s="3"/>
      <c r="AE411" s="3"/>
      <c r="AF411" s="3"/>
      <c r="AG411" s="3"/>
      <c r="AH411" s="3"/>
      <c r="AJ411" s="17"/>
      <c r="AL411" s="7">
        <f ca="1">IF(Table1[[#This Row],[field of work]]="health",1,0)</f>
        <v>0</v>
      </c>
      <c r="AM411">
        <f ca="1">IF(Table1[[#This Row],[field of work]]="general work ",1,0)</f>
        <v>0</v>
      </c>
      <c r="AN411">
        <f ca="1">IF(Table1[[#This Row],[field of work]]="agriculture",1,0)</f>
        <v>1</v>
      </c>
      <c r="AO411">
        <f ca="1">IF(Table1[[#This Row],[field of work]]="teaching",1,0)</f>
        <v>0</v>
      </c>
      <c r="AP411">
        <f ca="1">IF(Table1[[#This Row],[field of work]]="IT",1,0)</f>
        <v>0</v>
      </c>
      <c r="AQ411" s="8">
        <f ca="1">IF(Table1[[#This Row],[field of work]]="construction",1,0)</f>
        <v>0</v>
      </c>
      <c r="AS411" s="7"/>
      <c r="AX411" s="8"/>
      <c r="AZ411" s="7"/>
      <c r="BA411" s="8"/>
      <c r="BB411" s="105">
        <f ca="1">Table1[[#This Row],[Cars Value ]]/Table1[[#This Row],[cars]]</f>
        <v>22502.219494113018</v>
      </c>
      <c r="BC411" s="8"/>
      <c r="BD411" s="7">
        <f ca="1">IF(Table1[Values of debts]&gt;$BE$6,1,0)</f>
        <v>1</v>
      </c>
      <c r="BE411" s="8"/>
      <c r="BF411" s="17"/>
      <c r="BG411" s="20">
        <f ca="1">Table1[[#This Row],[mortage left]]/Table1[[#This Row],[value of house]]</f>
        <v>0.66426743127239196</v>
      </c>
      <c r="BH411">
        <f t="shared" ca="1" si="160"/>
        <v>0</v>
      </c>
      <c r="BI411" s="8"/>
      <c r="BJ411" s="17"/>
      <c r="BL411" s="7">
        <f ca="1">IF(Table1[Area]="Alberta",Table1[income],0)</f>
        <v>0</v>
      </c>
      <c r="BM411">
        <f ca="1">IF(Table1[Area]="Quebec",Table1[income],0)</f>
        <v>37586</v>
      </c>
      <c r="BN411">
        <f ca="1">IF(Table1[[#This Row],[Area]]="BC",Table1[[#This Row],[income]],0)</f>
        <v>0</v>
      </c>
      <c r="BO411">
        <f ca="1">IF(Table1[[#This Row],[Area]]="Northwest Ter",Table1[[#This Row],[income]],0)</f>
        <v>0</v>
      </c>
      <c r="BP411">
        <f ca="1">IF(Table1[[#This Row],[Area]]="Newfounland",Table1[[#This Row],[income]],0)</f>
        <v>0</v>
      </c>
      <c r="BQ411">
        <f ca="1">IF(Table1[[#This Row],[Area]]="Manitoba",Table1[[#This Row],[income]],0)</f>
        <v>0</v>
      </c>
      <c r="BR411">
        <f ca="1">IF(Table1[[#This Row],[Area]]="New bruncwick",Table1[[#This Row],[income]],0)</f>
        <v>0</v>
      </c>
      <c r="BS411">
        <f ca="1">IF(Table1[[#This Row],[Area]]="Nunavut",Table1[[#This Row],[income]],0)</f>
        <v>0</v>
      </c>
      <c r="BT411">
        <f ca="1">IF(Table1[[#This Row],[Area]]="Ontario",Table1[[#This Row],[income]],0)</f>
        <v>0</v>
      </c>
      <c r="BU411">
        <f ca="1">IF(Table1[[#This Row],[Area]]="yukon",Table1[[#This Row],[income]],0)</f>
        <v>0</v>
      </c>
      <c r="BV411">
        <f ca="1">IF(Table1[[#This Row],[Area]]="Prince edward Island",Table1[[#This Row],[income]],0)</f>
        <v>0</v>
      </c>
      <c r="BW411">
        <f ca="1">IF(Table1[[#This Row],[Area]]="Saskatchewan",Table1[[#This Row],[income]],0)</f>
        <v>0</v>
      </c>
      <c r="BX411" s="8">
        <f ca="1">IF(Table1[[#This Row],[Area]]="Nova scotia",Table1[[#This Row],[income]],0)</f>
        <v>0</v>
      </c>
      <c r="BZ411" s="7">
        <f ca="1">IF(Table1[field of work]="health",Table1[income],0)</f>
        <v>0</v>
      </c>
      <c r="CA411">
        <f ca="1">IF(Table1[field of work]="agriculture",Table1[income],0)</f>
        <v>37586</v>
      </c>
      <c r="CB411">
        <f ca="1">IF(Table1[[#This Row],[field of work]]="teaching",Table1[[#This Row],[income]],0)</f>
        <v>0</v>
      </c>
      <c r="CC411">
        <f ca="1">IF(Table1[[#This Row],[field of work]]="IT",Table1[[#This Row],[income]],0)</f>
        <v>0</v>
      </c>
      <c r="CD411">
        <f ca="1">IF(Table1[[#This Row],[field of work]]="construction",Table1[[#This Row],[income]],0)</f>
        <v>0</v>
      </c>
      <c r="CE411" s="8">
        <f ca="1">IF(Table1[[#This Row],[field of work]]="general work ",Table1[[#This Row],[income]],0)</f>
        <v>0</v>
      </c>
      <c r="CH411" s="7">
        <f t="shared" ca="1" si="161"/>
        <v>1</v>
      </c>
      <c r="CI411" s="8"/>
      <c r="CK411" s="7">
        <f ca="1">IF(Table1[[#This Row],[Net worth of person ($)]]&gt;$CM$3,Table1[[#This Row],[age]],0)</f>
        <v>30</v>
      </c>
      <c r="CL411" s="8"/>
    </row>
    <row r="412" spans="2:90" x14ac:dyDescent="0.3">
      <c r="B412">
        <f t="shared" ca="1" si="147"/>
        <v>2</v>
      </c>
      <c r="C412" t="str">
        <f t="shared" ca="1" si="148"/>
        <v>women</v>
      </c>
      <c r="D412">
        <f t="shared" ca="1" si="149"/>
        <v>29</v>
      </c>
      <c r="E412">
        <f t="shared" ca="1" si="150"/>
        <v>5</v>
      </c>
      <c r="F412" t="str">
        <f t="shared" ca="1" si="151"/>
        <v xml:space="preserve">general work </v>
      </c>
      <c r="G412">
        <f t="shared" ca="1" si="152"/>
        <v>4</v>
      </c>
      <c r="H412" t="str">
        <f t="shared" ca="1" si="153"/>
        <v>technical</v>
      </c>
      <c r="I412">
        <f t="shared" ca="1" si="154"/>
        <v>0</v>
      </c>
      <c r="J412">
        <f t="shared" ca="1" si="146"/>
        <v>1</v>
      </c>
      <c r="K412">
        <f t="shared" ca="1" si="155"/>
        <v>43014</v>
      </c>
      <c r="L412">
        <f t="shared" ca="1" si="156"/>
        <v>13</v>
      </c>
      <c r="M412" t="str">
        <f t="shared" ca="1" si="157"/>
        <v>Nova scotia</v>
      </c>
      <c r="N412">
        <f t="shared" ca="1" si="162"/>
        <v>172056</v>
      </c>
      <c r="O412">
        <f t="shared" ca="1" si="158"/>
        <v>24812.715400188616</v>
      </c>
      <c r="P412">
        <f t="shared" ca="1" si="163"/>
        <v>15725.099457446306</v>
      </c>
      <c r="Q412">
        <f t="shared" ca="1" si="159"/>
        <v>13154</v>
      </c>
      <c r="R412">
        <f t="shared" ca="1" si="164"/>
        <v>5461.0475425032519</v>
      </c>
      <c r="S412">
        <f t="shared" ca="1" si="165"/>
        <v>60665.252772747859</v>
      </c>
      <c r="T412">
        <f t="shared" ca="1" si="166"/>
        <v>248446.35223019417</v>
      </c>
      <c r="U412">
        <f t="shared" ca="1" si="167"/>
        <v>43427.762942691865</v>
      </c>
      <c r="V412">
        <f t="shared" ca="1" si="168"/>
        <v>205018.58928750231</v>
      </c>
      <c r="X412" s="3">
        <f ca="1">IF(Table1[[#This Row],[gender]]="men",1,0)</f>
        <v>0</v>
      </c>
      <c r="Y412" s="3">
        <f ca="1">IF(Table1[[#This Row],[gender]]="women",1,0)</f>
        <v>1</v>
      </c>
      <c r="Z412" s="3"/>
      <c r="AA412" s="3"/>
      <c r="AB412" s="3"/>
      <c r="AC412" s="3"/>
      <c r="AD412" s="3"/>
      <c r="AE412" s="3"/>
      <c r="AF412" s="3"/>
      <c r="AG412" s="3"/>
      <c r="AH412" s="3"/>
      <c r="AJ412" s="17"/>
      <c r="AL412" s="7">
        <f ca="1">IF(Table1[[#This Row],[field of work]]="health",1,0)</f>
        <v>0</v>
      </c>
      <c r="AM412">
        <f ca="1">IF(Table1[[#This Row],[field of work]]="general work ",1,0)</f>
        <v>1</v>
      </c>
      <c r="AN412">
        <f ca="1">IF(Table1[[#This Row],[field of work]]="agriculture",1,0)</f>
        <v>0</v>
      </c>
      <c r="AO412">
        <f ca="1">IF(Table1[[#This Row],[field of work]]="teaching",1,0)</f>
        <v>0</v>
      </c>
      <c r="AP412">
        <f ca="1">IF(Table1[[#This Row],[field of work]]="IT",1,0)</f>
        <v>0</v>
      </c>
      <c r="AQ412" s="8">
        <f ca="1">IF(Table1[[#This Row],[field of work]]="construction",1,0)</f>
        <v>0</v>
      </c>
      <c r="AS412" s="7"/>
      <c r="AX412" s="8"/>
      <c r="AZ412" s="7"/>
      <c r="BA412" s="8"/>
      <c r="BB412" s="105">
        <f ca="1">Table1[[#This Row],[Cars Value ]]/Table1[[#This Row],[cars]]</f>
        <v>15725.099457446306</v>
      </c>
      <c r="BC412" s="8"/>
      <c r="BD412" s="7">
        <f ca="1">IF(Table1[Values of debts]&gt;$BE$6,1,0)</f>
        <v>0</v>
      </c>
      <c r="BE412" s="8"/>
      <c r="BF412" s="17"/>
      <c r="BG412" s="20">
        <f ca="1">Table1[[#This Row],[mortage left]]/Table1[[#This Row],[value of house]]</f>
        <v>0.14421302018057269</v>
      </c>
      <c r="BH412">
        <f t="shared" ca="1" si="160"/>
        <v>1</v>
      </c>
      <c r="BI412" s="8"/>
      <c r="BJ412" s="17"/>
      <c r="BL412" s="7">
        <f ca="1">IF(Table1[Area]="Alberta",Table1[income],0)</f>
        <v>0</v>
      </c>
      <c r="BM412">
        <f ca="1">IF(Table1[Area]="Quebec",Table1[income],0)</f>
        <v>0</v>
      </c>
      <c r="BN412">
        <f ca="1">IF(Table1[[#This Row],[Area]]="BC",Table1[[#This Row],[income]],0)</f>
        <v>0</v>
      </c>
      <c r="BO412">
        <f ca="1">IF(Table1[[#This Row],[Area]]="Northwest Ter",Table1[[#This Row],[income]],0)</f>
        <v>0</v>
      </c>
      <c r="BP412">
        <f ca="1">IF(Table1[[#This Row],[Area]]="Newfounland",Table1[[#This Row],[income]],0)</f>
        <v>0</v>
      </c>
      <c r="BQ412">
        <f ca="1">IF(Table1[[#This Row],[Area]]="Manitoba",Table1[[#This Row],[income]],0)</f>
        <v>0</v>
      </c>
      <c r="BR412">
        <f ca="1">IF(Table1[[#This Row],[Area]]="New bruncwick",Table1[[#This Row],[income]],0)</f>
        <v>0</v>
      </c>
      <c r="BS412">
        <f ca="1">IF(Table1[[#This Row],[Area]]="Nunavut",Table1[[#This Row],[income]],0)</f>
        <v>0</v>
      </c>
      <c r="BT412">
        <f ca="1">IF(Table1[[#This Row],[Area]]="Ontario",Table1[[#This Row],[income]],0)</f>
        <v>0</v>
      </c>
      <c r="BU412">
        <f ca="1">IF(Table1[[#This Row],[Area]]="yukon",Table1[[#This Row],[income]],0)</f>
        <v>0</v>
      </c>
      <c r="BV412">
        <f ca="1">IF(Table1[[#This Row],[Area]]="Prince edward Island",Table1[[#This Row],[income]],0)</f>
        <v>0</v>
      </c>
      <c r="BW412">
        <f ca="1">IF(Table1[[#This Row],[Area]]="Saskatchewan",Table1[[#This Row],[income]],0)</f>
        <v>0</v>
      </c>
      <c r="BX412" s="8">
        <f ca="1">IF(Table1[[#This Row],[Area]]="Nova scotia",Table1[[#This Row],[income]],0)</f>
        <v>43014</v>
      </c>
      <c r="BZ412" s="7">
        <f ca="1">IF(Table1[field of work]="health",Table1[income],0)</f>
        <v>0</v>
      </c>
      <c r="CA412">
        <f ca="1">IF(Table1[field of work]="agriculture",Table1[income],0)</f>
        <v>0</v>
      </c>
      <c r="CB412">
        <f ca="1">IF(Table1[[#This Row],[field of work]]="teaching",Table1[[#This Row],[income]],0)</f>
        <v>0</v>
      </c>
      <c r="CC412">
        <f ca="1">IF(Table1[[#This Row],[field of work]]="IT",Table1[[#This Row],[income]],0)</f>
        <v>0</v>
      </c>
      <c r="CD412">
        <f ca="1">IF(Table1[[#This Row],[field of work]]="construction",Table1[[#This Row],[income]],0)</f>
        <v>0</v>
      </c>
      <c r="CE412" s="8">
        <f ca="1">IF(Table1[[#This Row],[field of work]]="general work ",Table1[[#This Row],[income]],0)</f>
        <v>43014</v>
      </c>
      <c r="CH412" s="7">
        <f t="shared" ca="1" si="161"/>
        <v>1</v>
      </c>
      <c r="CI412" s="8"/>
      <c r="CK412" s="7">
        <f ca="1">IF(Table1[[#This Row],[Net worth of person ($)]]&gt;$CM$3,Table1[[#This Row],[age]],0)</f>
        <v>29</v>
      </c>
      <c r="CL412" s="8"/>
    </row>
    <row r="413" spans="2:90" x14ac:dyDescent="0.3">
      <c r="B413">
        <f t="shared" ca="1" si="147"/>
        <v>1</v>
      </c>
      <c r="C413" t="str">
        <f t="shared" ca="1" si="148"/>
        <v>men</v>
      </c>
      <c r="D413">
        <f t="shared" ca="1" si="149"/>
        <v>33</v>
      </c>
      <c r="E413">
        <f t="shared" ca="1" si="150"/>
        <v>4</v>
      </c>
      <c r="F413" t="str">
        <f t="shared" ca="1" si="151"/>
        <v>IT</v>
      </c>
      <c r="G413">
        <f t="shared" ca="1" si="152"/>
        <v>1</v>
      </c>
      <c r="H413" t="str">
        <f t="shared" ca="1" si="153"/>
        <v>highschool</v>
      </c>
      <c r="I413">
        <f t="shared" ca="1" si="154"/>
        <v>2</v>
      </c>
      <c r="J413">
        <f t="shared" ca="1" si="146"/>
        <v>1</v>
      </c>
      <c r="K413">
        <f t="shared" ca="1" si="155"/>
        <v>40342</v>
      </c>
      <c r="L413">
        <f t="shared" ca="1" si="156"/>
        <v>14</v>
      </c>
      <c r="M413" t="str">
        <f t="shared" ca="1" si="157"/>
        <v>Prince edward island</v>
      </c>
      <c r="N413">
        <f t="shared" ca="1" si="162"/>
        <v>242052</v>
      </c>
      <c r="O413">
        <f t="shared" ca="1" si="158"/>
        <v>182983.49616715405</v>
      </c>
      <c r="P413">
        <f t="shared" ca="1" si="163"/>
        <v>16939.691459409187</v>
      </c>
      <c r="Q413">
        <f t="shared" ca="1" si="159"/>
        <v>1381</v>
      </c>
      <c r="R413">
        <f t="shared" ca="1" si="164"/>
        <v>53313.645685675103</v>
      </c>
      <c r="S413">
        <f t="shared" ca="1" si="165"/>
        <v>5470.1860565322677</v>
      </c>
      <c r="T413">
        <f t="shared" ca="1" si="166"/>
        <v>264461.87751594145</v>
      </c>
      <c r="U413">
        <f t="shared" ca="1" si="167"/>
        <v>237678.14185282914</v>
      </c>
      <c r="V413">
        <f t="shared" ca="1" si="168"/>
        <v>26783.735663112311</v>
      </c>
      <c r="X413" s="3">
        <f ca="1">IF(Table1[[#This Row],[gender]]="men",1,0)</f>
        <v>1</v>
      </c>
      <c r="Y413" s="3">
        <f ca="1">IF(Table1[[#This Row],[gender]]="women",1,0)</f>
        <v>0</v>
      </c>
      <c r="Z413" s="3"/>
      <c r="AA413" s="3"/>
      <c r="AB413" s="3"/>
      <c r="AC413" s="3"/>
      <c r="AD413" s="3"/>
      <c r="AE413" s="3"/>
      <c r="AF413" s="3"/>
      <c r="AG413" s="3"/>
      <c r="AH413" s="3"/>
      <c r="AJ413" s="17"/>
      <c r="AL413" s="7">
        <f ca="1">IF(Table1[[#This Row],[field of work]]="health",1,0)</f>
        <v>0</v>
      </c>
      <c r="AM413">
        <f ca="1">IF(Table1[[#This Row],[field of work]]="general work ",1,0)</f>
        <v>0</v>
      </c>
      <c r="AN413">
        <f ca="1">IF(Table1[[#This Row],[field of work]]="agriculture",1,0)</f>
        <v>0</v>
      </c>
      <c r="AO413">
        <f ca="1">IF(Table1[[#This Row],[field of work]]="teaching",1,0)</f>
        <v>0</v>
      </c>
      <c r="AP413">
        <f ca="1">IF(Table1[[#This Row],[field of work]]="IT",1,0)</f>
        <v>1</v>
      </c>
      <c r="AQ413" s="8">
        <f ca="1">IF(Table1[[#This Row],[field of work]]="construction",1,0)</f>
        <v>0</v>
      </c>
      <c r="AS413" s="7"/>
      <c r="AX413" s="8"/>
      <c r="AZ413" s="7"/>
      <c r="BA413" s="8"/>
      <c r="BB413" s="105">
        <f ca="1">Table1[[#This Row],[Cars Value ]]/Table1[[#This Row],[cars]]</f>
        <v>16939.691459409187</v>
      </c>
      <c r="BC413" s="8"/>
      <c r="BD413" s="7">
        <f ca="1">IF(Table1[Values of debts]&gt;$BE$6,1,0)</f>
        <v>1</v>
      </c>
      <c r="BE413" s="8"/>
      <c r="BF413" s="17"/>
      <c r="BG413" s="20">
        <f ca="1">Table1[[#This Row],[mortage left]]/Table1[[#This Row],[value of house]]</f>
        <v>0.75596771010838193</v>
      </c>
      <c r="BH413">
        <f t="shared" ca="1" si="160"/>
        <v>0</v>
      </c>
      <c r="BI413" s="8"/>
      <c r="BJ413" s="17"/>
      <c r="BL413" s="7">
        <f ca="1">IF(Table1[Area]="Alberta",Table1[income],0)</f>
        <v>0</v>
      </c>
      <c r="BM413">
        <f ca="1">IF(Table1[Area]="Quebec",Table1[income],0)</f>
        <v>0</v>
      </c>
      <c r="BN413">
        <f ca="1">IF(Table1[[#This Row],[Area]]="BC",Table1[[#This Row],[income]],0)</f>
        <v>0</v>
      </c>
      <c r="BO413">
        <f ca="1">IF(Table1[[#This Row],[Area]]="Northwest Ter",Table1[[#This Row],[income]],0)</f>
        <v>0</v>
      </c>
      <c r="BP413">
        <f ca="1">IF(Table1[[#This Row],[Area]]="Newfounland",Table1[[#This Row],[income]],0)</f>
        <v>0</v>
      </c>
      <c r="BQ413">
        <f ca="1">IF(Table1[[#This Row],[Area]]="Manitoba",Table1[[#This Row],[income]],0)</f>
        <v>0</v>
      </c>
      <c r="BR413">
        <f ca="1">IF(Table1[[#This Row],[Area]]="New bruncwick",Table1[[#This Row],[income]],0)</f>
        <v>0</v>
      </c>
      <c r="BS413">
        <f ca="1">IF(Table1[[#This Row],[Area]]="Nunavut",Table1[[#This Row],[income]],0)</f>
        <v>0</v>
      </c>
      <c r="BT413">
        <f ca="1">IF(Table1[[#This Row],[Area]]="Ontario",Table1[[#This Row],[income]],0)</f>
        <v>0</v>
      </c>
      <c r="BU413">
        <f ca="1">IF(Table1[[#This Row],[Area]]="yukon",Table1[[#This Row],[income]],0)</f>
        <v>0</v>
      </c>
      <c r="BV413">
        <f ca="1">IF(Table1[[#This Row],[Area]]="Prince edward Island",Table1[[#This Row],[income]],0)</f>
        <v>40342</v>
      </c>
      <c r="BW413">
        <f ca="1">IF(Table1[[#This Row],[Area]]="Saskatchewan",Table1[[#This Row],[income]],0)</f>
        <v>0</v>
      </c>
      <c r="BX413" s="8">
        <f ca="1">IF(Table1[[#This Row],[Area]]="Nova scotia",Table1[[#This Row],[income]],0)</f>
        <v>0</v>
      </c>
      <c r="BZ413" s="7">
        <f ca="1">IF(Table1[field of work]="health",Table1[income],0)</f>
        <v>0</v>
      </c>
      <c r="CA413">
        <f ca="1">IF(Table1[field of work]="agriculture",Table1[income],0)</f>
        <v>0</v>
      </c>
      <c r="CB413">
        <f ca="1">IF(Table1[[#This Row],[field of work]]="teaching",Table1[[#This Row],[income]],0)</f>
        <v>0</v>
      </c>
      <c r="CC413">
        <f ca="1">IF(Table1[[#This Row],[field of work]]="IT",Table1[[#This Row],[income]],0)</f>
        <v>40342</v>
      </c>
      <c r="CD413">
        <f ca="1">IF(Table1[[#This Row],[field of work]]="construction",Table1[[#This Row],[income]],0)</f>
        <v>0</v>
      </c>
      <c r="CE413" s="8">
        <f ca="1">IF(Table1[[#This Row],[field of work]]="general work ",Table1[[#This Row],[income]],0)</f>
        <v>0</v>
      </c>
      <c r="CH413" s="7">
        <f t="shared" ca="1" si="161"/>
        <v>1</v>
      </c>
      <c r="CI413" s="8"/>
      <c r="CK413" s="7">
        <f ca="1">IF(Table1[[#This Row],[Net worth of person ($)]]&gt;$CM$3,Table1[[#This Row],[age]],0)</f>
        <v>33</v>
      </c>
      <c r="CL413" s="8"/>
    </row>
    <row r="414" spans="2:90" x14ac:dyDescent="0.3">
      <c r="B414">
        <f t="shared" ca="1" si="147"/>
        <v>1</v>
      </c>
      <c r="C414" t="str">
        <f t="shared" ca="1" si="148"/>
        <v>men</v>
      </c>
      <c r="D414">
        <f t="shared" ca="1" si="149"/>
        <v>40</v>
      </c>
      <c r="E414">
        <f t="shared" ca="1" si="150"/>
        <v>3</v>
      </c>
      <c r="F414" t="str">
        <f t="shared" ca="1" si="151"/>
        <v>teaching</v>
      </c>
      <c r="G414">
        <f t="shared" ca="1" si="152"/>
        <v>4</v>
      </c>
      <c r="H414" t="str">
        <f t="shared" ca="1" si="153"/>
        <v>technical</v>
      </c>
      <c r="I414">
        <f t="shared" ca="1" si="154"/>
        <v>3</v>
      </c>
      <c r="J414">
        <f t="shared" ca="1" si="146"/>
        <v>1</v>
      </c>
      <c r="K414">
        <f t="shared" ca="1" si="155"/>
        <v>67073</v>
      </c>
      <c r="L414">
        <f t="shared" ca="1" si="156"/>
        <v>10</v>
      </c>
      <c r="M414" t="str">
        <f t="shared" ca="1" si="157"/>
        <v>Quebec</v>
      </c>
      <c r="N414">
        <f t="shared" ca="1" si="162"/>
        <v>335365</v>
      </c>
      <c r="O414">
        <f t="shared" ca="1" si="158"/>
        <v>161597.06596196178</v>
      </c>
      <c r="P414">
        <f t="shared" ca="1" si="163"/>
        <v>50280.798450197333</v>
      </c>
      <c r="Q414">
        <f t="shared" ca="1" si="159"/>
        <v>43160</v>
      </c>
      <c r="R414">
        <f t="shared" ca="1" si="164"/>
        <v>46735.741160469202</v>
      </c>
      <c r="S414">
        <f t="shared" ca="1" si="165"/>
        <v>23838.503297256088</v>
      </c>
      <c r="T414">
        <f t="shared" ca="1" si="166"/>
        <v>409484.3017474534</v>
      </c>
      <c r="U414">
        <f t="shared" ca="1" si="167"/>
        <v>251492.807122431</v>
      </c>
      <c r="V414">
        <f t="shared" ca="1" si="168"/>
        <v>157991.4946250224</v>
      </c>
      <c r="X414" s="3">
        <f ca="1">IF(Table1[[#This Row],[gender]]="men",1,0)</f>
        <v>1</v>
      </c>
      <c r="Y414" s="3">
        <f ca="1">IF(Table1[[#This Row],[gender]]="women",1,0)</f>
        <v>0</v>
      </c>
      <c r="Z414" s="3"/>
      <c r="AA414" s="3"/>
      <c r="AB414" s="3"/>
      <c r="AC414" s="3"/>
      <c r="AD414" s="3"/>
      <c r="AE414" s="3"/>
      <c r="AF414" s="3"/>
      <c r="AG414" s="3"/>
      <c r="AH414" s="3"/>
      <c r="AJ414" s="17"/>
      <c r="AL414" s="7">
        <f ca="1">IF(Table1[[#This Row],[field of work]]="health",1,0)</f>
        <v>0</v>
      </c>
      <c r="AM414">
        <f ca="1">IF(Table1[[#This Row],[field of work]]="general work ",1,0)</f>
        <v>0</v>
      </c>
      <c r="AN414">
        <f ca="1">IF(Table1[[#This Row],[field of work]]="agriculture",1,0)</f>
        <v>0</v>
      </c>
      <c r="AO414">
        <f ca="1">IF(Table1[[#This Row],[field of work]]="teaching",1,0)</f>
        <v>1</v>
      </c>
      <c r="AP414">
        <f ca="1">IF(Table1[[#This Row],[field of work]]="IT",1,0)</f>
        <v>0</v>
      </c>
      <c r="AQ414" s="8">
        <f ca="1">IF(Table1[[#This Row],[field of work]]="construction",1,0)</f>
        <v>0</v>
      </c>
      <c r="AS414" s="7"/>
      <c r="AX414" s="8"/>
      <c r="AZ414" s="7"/>
      <c r="BA414" s="8"/>
      <c r="BB414" s="105">
        <f ca="1">Table1[[#This Row],[Cars Value ]]/Table1[[#This Row],[cars]]</f>
        <v>50280.798450197333</v>
      </c>
      <c r="BC414" s="8"/>
      <c r="BD414" s="7">
        <f ca="1">IF(Table1[Values of debts]&gt;$BE$6,1,0)</f>
        <v>1</v>
      </c>
      <c r="BE414" s="8"/>
      <c r="BF414" s="17"/>
      <c r="BG414" s="20">
        <f ca="1">Table1[[#This Row],[mortage left]]/Table1[[#This Row],[value of house]]</f>
        <v>0.48185429595205753</v>
      </c>
      <c r="BH414">
        <f t="shared" ca="1" si="160"/>
        <v>1</v>
      </c>
      <c r="BI414" s="8"/>
      <c r="BJ414" s="17"/>
      <c r="BL414" s="7">
        <f ca="1">IF(Table1[Area]="Alberta",Table1[income],0)</f>
        <v>0</v>
      </c>
      <c r="BM414">
        <f ca="1">IF(Table1[Area]="Quebec",Table1[income],0)</f>
        <v>67073</v>
      </c>
      <c r="BN414">
        <f ca="1">IF(Table1[[#This Row],[Area]]="BC",Table1[[#This Row],[income]],0)</f>
        <v>0</v>
      </c>
      <c r="BO414">
        <f ca="1">IF(Table1[[#This Row],[Area]]="Northwest Ter",Table1[[#This Row],[income]],0)</f>
        <v>0</v>
      </c>
      <c r="BP414">
        <f ca="1">IF(Table1[[#This Row],[Area]]="Newfounland",Table1[[#This Row],[income]],0)</f>
        <v>0</v>
      </c>
      <c r="BQ414">
        <f ca="1">IF(Table1[[#This Row],[Area]]="Manitoba",Table1[[#This Row],[income]],0)</f>
        <v>0</v>
      </c>
      <c r="BR414">
        <f ca="1">IF(Table1[[#This Row],[Area]]="New bruncwick",Table1[[#This Row],[income]],0)</f>
        <v>0</v>
      </c>
      <c r="BS414">
        <f ca="1">IF(Table1[[#This Row],[Area]]="Nunavut",Table1[[#This Row],[income]],0)</f>
        <v>0</v>
      </c>
      <c r="BT414">
        <f ca="1">IF(Table1[[#This Row],[Area]]="Ontario",Table1[[#This Row],[income]],0)</f>
        <v>0</v>
      </c>
      <c r="BU414">
        <f ca="1">IF(Table1[[#This Row],[Area]]="yukon",Table1[[#This Row],[income]],0)</f>
        <v>0</v>
      </c>
      <c r="BV414">
        <f ca="1">IF(Table1[[#This Row],[Area]]="Prince edward Island",Table1[[#This Row],[income]],0)</f>
        <v>0</v>
      </c>
      <c r="BW414">
        <f ca="1">IF(Table1[[#This Row],[Area]]="Saskatchewan",Table1[[#This Row],[income]],0)</f>
        <v>0</v>
      </c>
      <c r="BX414" s="8">
        <f ca="1">IF(Table1[[#This Row],[Area]]="Nova scotia",Table1[[#This Row],[income]],0)</f>
        <v>0</v>
      </c>
      <c r="BZ414" s="7">
        <f ca="1">IF(Table1[field of work]="health",Table1[income],0)</f>
        <v>0</v>
      </c>
      <c r="CA414">
        <f ca="1">IF(Table1[field of work]="agriculture",Table1[income],0)</f>
        <v>0</v>
      </c>
      <c r="CB414">
        <f ca="1">IF(Table1[[#This Row],[field of work]]="teaching",Table1[[#This Row],[income]],0)</f>
        <v>67073</v>
      </c>
      <c r="CC414">
        <f ca="1">IF(Table1[[#This Row],[field of work]]="IT",Table1[[#This Row],[income]],0)</f>
        <v>0</v>
      </c>
      <c r="CD414">
        <f ca="1">IF(Table1[[#This Row],[field of work]]="construction",Table1[[#This Row],[income]],0)</f>
        <v>0</v>
      </c>
      <c r="CE414" s="8">
        <f ca="1">IF(Table1[[#This Row],[field of work]]="general work ",Table1[[#This Row],[income]],0)</f>
        <v>0</v>
      </c>
      <c r="CH414" s="7">
        <f t="shared" ca="1" si="161"/>
        <v>1</v>
      </c>
      <c r="CI414" s="8"/>
      <c r="CK414" s="7">
        <f ca="1">IF(Table1[[#This Row],[Net worth of person ($)]]&gt;$CM$3,Table1[[#This Row],[age]],0)</f>
        <v>40</v>
      </c>
      <c r="CL414" s="8"/>
    </row>
    <row r="415" spans="2:90" x14ac:dyDescent="0.3">
      <c r="B415">
        <f t="shared" ca="1" si="147"/>
        <v>1</v>
      </c>
      <c r="C415" t="str">
        <f t="shared" ca="1" si="148"/>
        <v>men</v>
      </c>
      <c r="D415">
        <f t="shared" ca="1" si="149"/>
        <v>27</v>
      </c>
      <c r="E415">
        <f t="shared" ca="1" si="150"/>
        <v>5</v>
      </c>
      <c r="F415" t="str">
        <f t="shared" ca="1" si="151"/>
        <v xml:space="preserve">general work </v>
      </c>
      <c r="G415">
        <f t="shared" ca="1" si="152"/>
        <v>4</v>
      </c>
      <c r="H415" t="str">
        <f t="shared" ca="1" si="153"/>
        <v>technical</v>
      </c>
      <c r="I415">
        <f t="shared" ca="1" si="154"/>
        <v>0</v>
      </c>
      <c r="J415">
        <f t="shared" ca="1" si="146"/>
        <v>1</v>
      </c>
      <c r="K415">
        <f t="shared" ca="1" si="155"/>
        <v>32523</v>
      </c>
      <c r="L415">
        <f t="shared" ca="1" si="156"/>
        <v>9</v>
      </c>
      <c r="M415" t="str">
        <f t="shared" ca="1" si="157"/>
        <v>Ontario</v>
      </c>
      <c r="N415">
        <f t="shared" ca="1" si="162"/>
        <v>130092</v>
      </c>
      <c r="O415">
        <f t="shared" ca="1" si="158"/>
        <v>45003.526882163867</v>
      </c>
      <c r="P415">
        <f t="shared" ca="1" si="163"/>
        <v>3523.4989059487452</v>
      </c>
      <c r="Q415">
        <f t="shared" ca="1" si="159"/>
        <v>2625</v>
      </c>
      <c r="R415">
        <f t="shared" ca="1" si="164"/>
        <v>46102.611712250029</v>
      </c>
      <c r="S415">
        <f t="shared" ca="1" si="165"/>
        <v>12778.84748505218</v>
      </c>
      <c r="T415">
        <f t="shared" ca="1" si="166"/>
        <v>146394.34639100093</v>
      </c>
      <c r="U415">
        <f t="shared" ca="1" si="167"/>
        <v>93731.138594413904</v>
      </c>
      <c r="V415">
        <f t="shared" ca="1" si="168"/>
        <v>52663.207796587027</v>
      </c>
      <c r="X415" s="3">
        <f ca="1">IF(Table1[[#This Row],[gender]]="men",1,0)</f>
        <v>1</v>
      </c>
      <c r="Y415" s="3">
        <f ca="1">IF(Table1[[#This Row],[gender]]="women",1,0)</f>
        <v>0</v>
      </c>
      <c r="Z415" s="3"/>
      <c r="AA415" s="3"/>
      <c r="AB415" s="3"/>
      <c r="AC415" s="3"/>
      <c r="AD415" s="3"/>
      <c r="AE415" s="3"/>
      <c r="AF415" s="3"/>
      <c r="AG415" s="3"/>
      <c r="AH415" s="3"/>
      <c r="AJ415" s="17"/>
      <c r="AL415" s="7">
        <f ca="1">IF(Table1[[#This Row],[field of work]]="health",1,0)</f>
        <v>0</v>
      </c>
      <c r="AM415">
        <f ca="1">IF(Table1[[#This Row],[field of work]]="general work ",1,0)</f>
        <v>1</v>
      </c>
      <c r="AN415">
        <f ca="1">IF(Table1[[#This Row],[field of work]]="agriculture",1,0)</f>
        <v>0</v>
      </c>
      <c r="AO415">
        <f ca="1">IF(Table1[[#This Row],[field of work]]="teaching",1,0)</f>
        <v>0</v>
      </c>
      <c r="AP415">
        <f ca="1">IF(Table1[[#This Row],[field of work]]="IT",1,0)</f>
        <v>0</v>
      </c>
      <c r="AQ415" s="8">
        <f ca="1">IF(Table1[[#This Row],[field of work]]="construction",1,0)</f>
        <v>0</v>
      </c>
      <c r="AS415" s="7"/>
      <c r="AX415" s="8"/>
      <c r="AZ415" s="7"/>
      <c r="BA415" s="8"/>
      <c r="BB415" s="105">
        <f ca="1">Table1[[#This Row],[Cars Value ]]/Table1[[#This Row],[cars]]</f>
        <v>3523.4989059487452</v>
      </c>
      <c r="BC415" s="8"/>
      <c r="BD415" s="7">
        <f ca="1">IF(Table1[Values of debts]&gt;$BE$6,1,0)</f>
        <v>0</v>
      </c>
      <c r="BE415" s="8"/>
      <c r="BF415" s="17"/>
      <c r="BG415" s="20">
        <f ca="1">Table1[[#This Row],[mortage left]]/Table1[[#This Row],[value of house]]</f>
        <v>0.34593615965750291</v>
      </c>
      <c r="BH415">
        <f t="shared" ca="1" si="160"/>
        <v>1</v>
      </c>
      <c r="BI415" s="8"/>
      <c r="BJ415" s="17"/>
      <c r="BL415" s="7">
        <f ca="1">IF(Table1[Area]="Alberta",Table1[income],0)</f>
        <v>0</v>
      </c>
      <c r="BM415">
        <f ca="1">IF(Table1[Area]="Quebec",Table1[income],0)</f>
        <v>0</v>
      </c>
      <c r="BN415">
        <f ca="1">IF(Table1[[#This Row],[Area]]="BC",Table1[[#This Row],[income]],0)</f>
        <v>0</v>
      </c>
      <c r="BO415">
        <f ca="1">IF(Table1[[#This Row],[Area]]="Northwest Ter",Table1[[#This Row],[income]],0)</f>
        <v>0</v>
      </c>
      <c r="BP415">
        <f ca="1">IF(Table1[[#This Row],[Area]]="Newfounland",Table1[[#This Row],[income]],0)</f>
        <v>0</v>
      </c>
      <c r="BQ415">
        <f ca="1">IF(Table1[[#This Row],[Area]]="Manitoba",Table1[[#This Row],[income]],0)</f>
        <v>0</v>
      </c>
      <c r="BR415">
        <f ca="1">IF(Table1[[#This Row],[Area]]="New bruncwick",Table1[[#This Row],[income]],0)</f>
        <v>0</v>
      </c>
      <c r="BS415">
        <f ca="1">IF(Table1[[#This Row],[Area]]="Nunavut",Table1[[#This Row],[income]],0)</f>
        <v>0</v>
      </c>
      <c r="BT415">
        <f ca="1">IF(Table1[[#This Row],[Area]]="Ontario",Table1[[#This Row],[income]],0)</f>
        <v>32523</v>
      </c>
      <c r="BU415">
        <f ca="1">IF(Table1[[#This Row],[Area]]="yukon",Table1[[#This Row],[income]],0)</f>
        <v>0</v>
      </c>
      <c r="BV415">
        <f ca="1">IF(Table1[[#This Row],[Area]]="Prince edward Island",Table1[[#This Row],[income]],0)</f>
        <v>0</v>
      </c>
      <c r="BW415">
        <f ca="1">IF(Table1[[#This Row],[Area]]="Saskatchewan",Table1[[#This Row],[income]],0)</f>
        <v>0</v>
      </c>
      <c r="BX415" s="8">
        <f ca="1">IF(Table1[[#This Row],[Area]]="Nova scotia",Table1[[#This Row],[income]],0)</f>
        <v>0</v>
      </c>
      <c r="BZ415" s="7">
        <f ca="1">IF(Table1[field of work]="health",Table1[income],0)</f>
        <v>0</v>
      </c>
      <c r="CA415">
        <f ca="1">IF(Table1[field of work]="agriculture",Table1[income],0)</f>
        <v>0</v>
      </c>
      <c r="CB415">
        <f ca="1">IF(Table1[[#This Row],[field of work]]="teaching",Table1[[#This Row],[income]],0)</f>
        <v>0</v>
      </c>
      <c r="CC415">
        <f ca="1">IF(Table1[[#This Row],[field of work]]="IT",Table1[[#This Row],[income]],0)</f>
        <v>0</v>
      </c>
      <c r="CD415">
        <f ca="1">IF(Table1[[#This Row],[field of work]]="construction",Table1[[#This Row],[income]],0)</f>
        <v>0</v>
      </c>
      <c r="CE415" s="8">
        <f ca="1">IF(Table1[[#This Row],[field of work]]="general work ",Table1[[#This Row],[income]],0)</f>
        <v>32523</v>
      </c>
      <c r="CH415" s="7">
        <f t="shared" ca="1" si="161"/>
        <v>1</v>
      </c>
      <c r="CI415" s="8"/>
      <c r="CK415" s="7">
        <f ca="1">IF(Table1[[#This Row],[Net worth of person ($)]]&gt;$CM$3,Table1[[#This Row],[age]],0)</f>
        <v>27</v>
      </c>
      <c r="CL415" s="8"/>
    </row>
    <row r="416" spans="2:90" x14ac:dyDescent="0.3">
      <c r="B416">
        <f t="shared" ca="1" si="147"/>
        <v>2</v>
      </c>
      <c r="C416" t="str">
        <f t="shared" ca="1" si="148"/>
        <v>women</v>
      </c>
      <c r="D416">
        <f t="shared" ca="1" si="149"/>
        <v>42</v>
      </c>
      <c r="E416">
        <f t="shared" ca="1" si="150"/>
        <v>4</v>
      </c>
      <c r="F416" t="str">
        <f t="shared" ca="1" si="151"/>
        <v>IT</v>
      </c>
      <c r="G416">
        <f t="shared" ca="1" si="152"/>
        <v>5</v>
      </c>
      <c r="H416" t="str">
        <f t="shared" ca="1" si="153"/>
        <v>Other</v>
      </c>
      <c r="I416">
        <f t="shared" ca="1" si="154"/>
        <v>0</v>
      </c>
      <c r="J416">
        <f t="shared" ca="1" si="146"/>
        <v>1</v>
      </c>
      <c r="K416">
        <f t="shared" ca="1" si="155"/>
        <v>84543</v>
      </c>
      <c r="L416">
        <f t="shared" ca="1" si="156"/>
        <v>7</v>
      </c>
      <c r="M416" t="str">
        <f t="shared" ca="1" si="157"/>
        <v>Manitoba</v>
      </c>
      <c r="N416">
        <f t="shared" ca="1" si="162"/>
        <v>338172</v>
      </c>
      <c r="O416">
        <f t="shared" ca="1" si="158"/>
        <v>213306.34533395024</v>
      </c>
      <c r="P416">
        <f t="shared" ca="1" si="163"/>
        <v>48000.509672507098</v>
      </c>
      <c r="Q416">
        <f t="shared" ca="1" si="159"/>
        <v>15142</v>
      </c>
      <c r="R416">
        <f t="shared" ca="1" si="164"/>
        <v>39117.630180377178</v>
      </c>
      <c r="S416">
        <f t="shared" ca="1" si="165"/>
        <v>70114.889254944021</v>
      </c>
      <c r="T416">
        <f t="shared" ca="1" si="166"/>
        <v>456287.39892745111</v>
      </c>
      <c r="U416">
        <f t="shared" ca="1" si="167"/>
        <v>267565.97551432741</v>
      </c>
      <c r="V416">
        <f t="shared" ca="1" si="168"/>
        <v>188721.4234131237</v>
      </c>
      <c r="X416" s="3">
        <f ca="1">IF(Table1[[#This Row],[gender]]="men",1,0)</f>
        <v>0</v>
      </c>
      <c r="Y416" s="3">
        <f ca="1">IF(Table1[[#This Row],[gender]]="women",1,0)</f>
        <v>1</v>
      </c>
      <c r="Z416" s="3"/>
      <c r="AA416" s="3"/>
      <c r="AB416" s="3"/>
      <c r="AC416" s="3"/>
      <c r="AD416" s="3"/>
      <c r="AE416" s="3"/>
      <c r="AF416" s="3"/>
      <c r="AG416" s="3"/>
      <c r="AH416" s="3"/>
      <c r="AJ416" s="17"/>
      <c r="AL416" s="7">
        <f ca="1">IF(Table1[[#This Row],[field of work]]="health",1,0)</f>
        <v>0</v>
      </c>
      <c r="AM416">
        <f ca="1">IF(Table1[[#This Row],[field of work]]="general work ",1,0)</f>
        <v>0</v>
      </c>
      <c r="AN416">
        <f ca="1">IF(Table1[[#This Row],[field of work]]="agriculture",1,0)</f>
        <v>0</v>
      </c>
      <c r="AO416">
        <f ca="1">IF(Table1[[#This Row],[field of work]]="teaching",1,0)</f>
        <v>0</v>
      </c>
      <c r="AP416">
        <f ca="1">IF(Table1[[#This Row],[field of work]]="IT",1,0)</f>
        <v>1</v>
      </c>
      <c r="AQ416" s="8">
        <f ca="1">IF(Table1[[#This Row],[field of work]]="construction",1,0)</f>
        <v>0</v>
      </c>
      <c r="AS416" s="7"/>
      <c r="AX416" s="8"/>
      <c r="AZ416" s="7"/>
      <c r="BA416" s="8"/>
      <c r="BB416" s="105">
        <f ca="1">Table1[[#This Row],[Cars Value ]]/Table1[[#This Row],[cars]]</f>
        <v>48000.509672507098</v>
      </c>
      <c r="BC416" s="8"/>
      <c r="BD416" s="7">
        <f ca="1">IF(Table1[Values of debts]&gt;$BE$6,1,0)</f>
        <v>1</v>
      </c>
      <c r="BE416" s="8"/>
      <c r="BF416" s="17"/>
      <c r="BG416" s="20">
        <f ca="1">Table1[[#This Row],[mortage left]]/Table1[[#This Row],[value of house]]</f>
        <v>0.63076288200664232</v>
      </c>
      <c r="BH416">
        <f t="shared" ca="1" si="160"/>
        <v>0</v>
      </c>
      <c r="BI416" s="8"/>
      <c r="BJ416" s="17"/>
      <c r="BL416" s="7">
        <f ca="1">IF(Table1[Area]="Alberta",Table1[income],0)</f>
        <v>0</v>
      </c>
      <c r="BM416">
        <f ca="1">IF(Table1[Area]="Quebec",Table1[income],0)</f>
        <v>0</v>
      </c>
      <c r="BN416">
        <f ca="1">IF(Table1[[#This Row],[Area]]="BC",Table1[[#This Row],[income]],0)</f>
        <v>0</v>
      </c>
      <c r="BO416">
        <f ca="1">IF(Table1[[#This Row],[Area]]="Northwest Ter",Table1[[#This Row],[income]],0)</f>
        <v>0</v>
      </c>
      <c r="BP416">
        <f ca="1">IF(Table1[[#This Row],[Area]]="Newfounland",Table1[[#This Row],[income]],0)</f>
        <v>0</v>
      </c>
      <c r="BQ416">
        <f ca="1">IF(Table1[[#This Row],[Area]]="Manitoba",Table1[[#This Row],[income]],0)</f>
        <v>84543</v>
      </c>
      <c r="BR416">
        <f ca="1">IF(Table1[[#This Row],[Area]]="New bruncwick",Table1[[#This Row],[income]],0)</f>
        <v>0</v>
      </c>
      <c r="BS416">
        <f ca="1">IF(Table1[[#This Row],[Area]]="Nunavut",Table1[[#This Row],[income]],0)</f>
        <v>0</v>
      </c>
      <c r="BT416">
        <f ca="1">IF(Table1[[#This Row],[Area]]="Ontario",Table1[[#This Row],[income]],0)</f>
        <v>0</v>
      </c>
      <c r="BU416">
        <f ca="1">IF(Table1[[#This Row],[Area]]="yukon",Table1[[#This Row],[income]],0)</f>
        <v>0</v>
      </c>
      <c r="BV416">
        <f ca="1">IF(Table1[[#This Row],[Area]]="Prince edward Island",Table1[[#This Row],[income]],0)</f>
        <v>0</v>
      </c>
      <c r="BW416">
        <f ca="1">IF(Table1[[#This Row],[Area]]="Saskatchewan",Table1[[#This Row],[income]],0)</f>
        <v>0</v>
      </c>
      <c r="BX416" s="8">
        <f ca="1">IF(Table1[[#This Row],[Area]]="Nova scotia",Table1[[#This Row],[income]],0)</f>
        <v>0</v>
      </c>
      <c r="BZ416" s="7">
        <f ca="1">IF(Table1[field of work]="health",Table1[income],0)</f>
        <v>0</v>
      </c>
      <c r="CA416">
        <f ca="1">IF(Table1[field of work]="agriculture",Table1[income],0)</f>
        <v>0</v>
      </c>
      <c r="CB416">
        <f ca="1">IF(Table1[[#This Row],[field of work]]="teaching",Table1[[#This Row],[income]],0)</f>
        <v>0</v>
      </c>
      <c r="CC416">
        <f ca="1">IF(Table1[[#This Row],[field of work]]="IT",Table1[[#This Row],[income]],0)</f>
        <v>84543</v>
      </c>
      <c r="CD416">
        <f ca="1">IF(Table1[[#This Row],[field of work]]="construction",Table1[[#This Row],[income]],0)</f>
        <v>0</v>
      </c>
      <c r="CE416" s="8">
        <f ca="1">IF(Table1[[#This Row],[field of work]]="general work ",Table1[[#This Row],[income]],0)</f>
        <v>0</v>
      </c>
      <c r="CH416" s="7">
        <f t="shared" ca="1" si="161"/>
        <v>1</v>
      </c>
      <c r="CI416" s="8"/>
      <c r="CK416" s="7">
        <f ca="1">IF(Table1[[#This Row],[Net worth of person ($)]]&gt;$CM$3,Table1[[#This Row],[age]],0)</f>
        <v>42</v>
      </c>
      <c r="CL416" s="8"/>
    </row>
    <row r="417" spans="2:90" x14ac:dyDescent="0.3">
      <c r="B417">
        <f t="shared" ca="1" si="147"/>
        <v>1</v>
      </c>
      <c r="C417" t="str">
        <f t="shared" ca="1" si="148"/>
        <v>men</v>
      </c>
      <c r="D417">
        <f t="shared" ca="1" si="149"/>
        <v>42</v>
      </c>
      <c r="E417">
        <f t="shared" ca="1" si="150"/>
        <v>4</v>
      </c>
      <c r="F417" t="str">
        <f t="shared" ca="1" si="151"/>
        <v>IT</v>
      </c>
      <c r="G417">
        <f t="shared" ca="1" si="152"/>
        <v>1</v>
      </c>
      <c r="H417" t="str">
        <f t="shared" ca="1" si="153"/>
        <v>highschool</v>
      </c>
      <c r="I417">
        <f t="shared" ca="1" si="154"/>
        <v>3</v>
      </c>
      <c r="J417">
        <f t="shared" ca="1" si="146"/>
        <v>2</v>
      </c>
      <c r="K417">
        <f t="shared" ca="1" si="155"/>
        <v>71907</v>
      </c>
      <c r="L417">
        <f t="shared" ca="1" si="156"/>
        <v>12</v>
      </c>
      <c r="M417" t="str">
        <f t="shared" ca="1" si="157"/>
        <v>New bruncwick</v>
      </c>
      <c r="N417">
        <f t="shared" ca="1" si="162"/>
        <v>287628</v>
      </c>
      <c r="O417">
        <f t="shared" ca="1" si="158"/>
        <v>36650.58657520164</v>
      </c>
      <c r="P417">
        <f t="shared" ca="1" si="163"/>
        <v>78528.298796941861</v>
      </c>
      <c r="Q417">
        <f t="shared" ca="1" si="159"/>
        <v>22295</v>
      </c>
      <c r="R417">
        <f t="shared" ca="1" si="164"/>
        <v>111929.13766683335</v>
      </c>
      <c r="S417">
        <f t="shared" ca="1" si="165"/>
        <v>99447.438952125507</v>
      </c>
      <c r="T417">
        <f t="shared" ca="1" si="166"/>
        <v>465603.73774906737</v>
      </c>
      <c r="U417">
        <f t="shared" ca="1" si="167"/>
        <v>170874.72424203501</v>
      </c>
      <c r="V417">
        <f t="shared" ca="1" si="168"/>
        <v>294729.01350703236</v>
      </c>
      <c r="X417" s="3">
        <f ca="1">IF(Table1[[#This Row],[gender]]="men",1,0)</f>
        <v>1</v>
      </c>
      <c r="Y417" s="3">
        <f ca="1">IF(Table1[[#This Row],[gender]]="women",1,0)</f>
        <v>0</v>
      </c>
      <c r="Z417" s="3"/>
      <c r="AA417" s="3"/>
      <c r="AB417" s="3"/>
      <c r="AC417" s="3"/>
      <c r="AD417" s="3"/>
      <c r="AE417" s="3"/>
      <c r="AF417" s="3"/>
      <c r="AG417" s="3"/>
      <c r="AH417" s="3"/>
      <c r="AJ417" s="17"/>
      <c r="AL417" s="7">
        <f ca="1">IF(Table1[[#This Row],[field of work]]="health",1,0)</f>
        <v>0</v>
      </c>
      <c r="AM417">
        <f ca="1">IF(Table1[[#This Row],[field of work]]="general work ",1,0)</f>
        <v>0</v>
      </c>
      <c r="AN417">
        <f ca="1">IF(Table1[[#This Row],[field of work]]="agriculture",1,0)</f>
        <v>0</v>
      </c>
      <c r="AO417">
        <f ca="1">IF(Table1[[#This Row],[field of work]]="teaching",1,0)</f>
        <v>0</v>
      </c>
      <c r="AP417">
        <f ca="1">IF(Table1[[#This Row],[field of work]]="IT",1,0)</f>
        <v>1</v>
      </c>
      <c r="AQ417" s="8">
        <f ca="1">IF(Table1[[#This Row],[field of work]]="construction",1,0)</f>
        <v>0</v>
      </c>
      <c r="AS417" s="7"/>
      <c r="AX417" s="8"/>
      <c r="AZ417" s="7"/>
      <c r="BA417" s="8"/>
      <c r="BB417" s="105">
        <f ca="1">Table1[[#This Row],[Cars Value ]]/Table1[[#This Row],[cars]]</f>
        <v>39264.14939847093</v>
      </c>
      <c r="BC417" s="8"/>
      <c r="BD417" s="7">
        <f ca="1">IF(Table1[Values of debts]&gt;$BE$6,1,0)</f>
        <v>1</v>
      </c>
      <c r="BE417" s="8"/>
      <c r="BF417" s="17"/>
      <c r="BG417" s="20">
        <f ca="1">Table1[[#This Row],[mortage left]]/Table1[[#This Row],[value of house]]</f>
        <v>0.12742356994173598</v>
      </c>
      <c r="BH417">
        <f t="shared" ca="1" si="160"/>
        <v>1</v>
      </c>
      <c r="BI417" s="8"/>
      <c r="BJ417" s="17"/>
      <c r="BL417" s="7">
        <f ca="1">IF(Table1[Area]="Alberta",Table1[income],0)</f>
        <v>0</v>
      </c>
      <c r="BM417">
        <f ca="1">IF(Table1[Area]="Quebec",Table1[income],0)</f>
        <v>0</v>
      </c>
      <c r="BN417">
        <f ca="1">IF(Table1[[#This Row],[Area]]="BC",Table1[[#This Row],[income]],0)</f>
        <v>0</v>
      </c>
      <c r="BO417">
        <f ca="1">IF(Table1[[#This Row],[Area]]="Northwest Ter",Table1[[#This Row],[income]],0)</f>
        <v>0</v>
      </c>
      <c r="BP417">
        <f ca="1">IF(Table1[[#This Row],[Area]]="Newfounland",Table1[[#This Row],[income]],0)</f>
        <v>0</v>
      </c>
      <c r="BQ417">
        <f ca="1">IF(Table1[[#This Row],[Area]]="Manitoba",Table1[[#This Row],[income]],0)</f>
        <v>0</v>
      </c>
      <c r="BR417">
        <f ca="1">IF(Table1[[#This Row],[Area]]="New bruncwick",Table1[[#This Row],[income]],0)</f>
        <v>71907</v>
      </c>
      <c r="BS417">
        <f ca="1">IF(Table1[[#This Row],[Area]]="Nunavut",Table1[[#This Row],[income]],0)</f>
        <v>0</v>
      </c>
      <c r="BT417">
        <f ca="1">IF(Table1[[#This Row],[Area]]="Ontario",Table1[[#This Row],[income]],0)</f>
        <v>0</v>
      </c>
      <c r="BU417">
        <f ca="1">IF(Table1[[#This Row],[Area]]="yukon",Table1[[#This Row],[income]],0)</f>
        <v>0</v>
      </c>
      <c r="BV417">
        <f ca="1">IF(Table1[[#This Row],[Area]]="Prince edward Island",Table1[[#This Row],[income]],0)</f>
        <v>0</v>
      </c>
      <c r="BW417">
        <f ca="1">IF(Table1[[#This Row],[Area]]="Saskatchewan",Table1[[#This Row],[income]],0)</f>
        <v>0</v>
      </c>
      <c r="BX417" s="8">
        <f ca="1">IF(Table1[[#This Row],[Area]]="Nova scotia",Table1[[#This Row],[income]],0)</f>
        <v>0</v>
      </c>
      <c r="BZ417" s="7">
        <f ca="1">IF(Table1[field of work]="health",Table1[income],0)</f>
        <v>0</v>
      </c>
      <c r="CA417">
        <f ca="1">IF(Table1[field of work]="agriculture",Table1[income],0)</f>
        <v>0</v>
      </c>
      <c r="CB417">
        <f ca="1">IF(Table1[[#This Row],[field of work]]="teaching",Table1[[#This Row],[income]],0)</f>
        <v>0</v>
      </c>
      <c r="CC417">
        <f ca="1">IF(Table1[[#This Row],[field of work]]="IT",Table1[[#This Row],[income]],0)</f>
        <v>71907</v>
      </c>
      <c r="CD417">
        <f ca="1">IF(Table1[[#This Row],[field of work]]="construction",Table1[[#This Row],[income]],0)</f>
        <v>0</v>
      </c>
      <c r="CE417" s="8">
        <f ca="1">IF(Table1[[#This Row],[field of work]]="general work ",Table1[[#This Row],[income]],0)</f>
        <v>0</v>
      </c>
      <c r="CH417" s="7">
        <f t="shared" ca="1" si="161"/>
        <v>1</v>
      </c>
      <c r="CI417" s="8"/>
      <c r="CK417" s="7">
        <f ca="1">IF(Table1[[#This Row],[Net worth of person ($)]]&gt;$CM$3,Table1[[#This Row],[age]],0)</f>
        <v>42</v>
      </c>
      <c r="CL417" s="8"/>
    </row>
    <row r="418" spans="2:90" x14ac:dyDescent="0.3">
      <c r="B418">
        <f t="shared" ca="1" si="147"/>
        <v>2</v>
      </c>
      <c r="C418" t="str">
        <f t="shared" ca="1" si="148"/>
        <v>women</v>
      </c>
      <c r="D418">
        <f t="shared" ca="1" si="149"/>
        <v>37</v>
      </c>
      <c r="E418">
        <f t="shared" ca="1" si="150"/>
        <v>1</v>
      </c>
      <c r="F418" t="str">
        <f t="shared" ca="1" si="151"/>
        <v>health</v>
      </c>
      <c r="G418">
        <f t="shared" ca="1" si="152"/>
        <v>6</v>
      </c>
      <c r="H418" t="str">
        <f t="shared" ca="1" si="153"/>
        <v>Other</v>
      </c>
      <c r="I418">
        <f t="shared" ca="1" si="154"/>
        <v>4</v>
      </c>
      <c r="J418">
        <f t="shared" ca="1" si="146"/>
        <v>2</v>
      </c>
      <c r="K418">
        <f t="shared" ca="1" si="155"/>
        <v>68105</v>
      </c>
      <c r="L418">
        <f t="shared" ca="1" si="156"/>
        <v>2</v>
      </c>
      <c r="M418" t="str">
        <f t="shared" ca="1" si="157"/>
        <v>BC</v>
      </c>
      <c r="N418">
        <f t="shared" ca="1" si="162"/>
        <v>408630</v>
      </c>
      <c r="O418">
        <f t="shared" ca="1" si="158"/>
        <v>116836.97472916378</v>
      </c>
      <c r="P418">
        <f t="shared" ca="1" si="163"/>
        <v>134167.12219206087</v>
      </c>
      <c r="Q418">
        <f t="shared" ca="1" si="159"/>
        <v>101255</v>
      </c>
      <c r="R418">
        <f t="shared" ca="1" si="164"/>
        <v>44548.473251756048</v>
      </c>
      <c r="S418">
        <f t="shared" ca="1" si="165"/>
        <v>67615.648833593164</v>
      </c>
      <c r="T418">
        <f t="shared" ca="1" si="166"/>
        <v>610412.77102565393</v>
      </c>
      <c r="U418">
        <f t="shared" ca="1" si="167"/>
        <v>262640.44798091985</v>
      </c>
      <c r="V418">
        <f t="shared" ca="1" si="168"/>
        <v>347772.32304473408</v>
      </c>
      <c r="X418" s="3">
        <f ca="1">IF(Table1[[#This Row],[gender]]="men",1,0)</f>
        <v>0</v>
      </c>
      <c r="Y418" s="3">
        <f ca="1">IF(Table1[[#This Row],[gender]]="women",1,0)</f>
        <v>1</v>
      </c>
      <c r="Z418" s="3"/>
      <c r="AA418" s="3"/>
      <c r="AB418" s="3"/>
      <c r="AC418" s="3"/>
      <c r="AD418" s="3"/>
      <c r="AE418" s="3"/>
      <c r="AF418" s="3"/>
      <c r="AG418" s="3"/>
      <c r="AH418" s="3"/>
      <c r="AJ418" s="17"/>
      <c r="AL418" s="7">
        <f ca="1">IF(Table1[[#This Row],[field of work]]="health",1,0)</f>
        <v>1</v>
      </c>
      <c r="AM418">
        <f ca="1">IF(Table1[[#This Row],[field of work]]="general work ",1,0)</f>
        <v>0</v>
      </c>
      <c r="AN418">
        <f ca="1">IF(Table1[[#This Row],[field of work]]="agriculture",1,0)</f>
        <v>0</v>
      </c>
      <c r="AO418">
        <f ca="1">IF(Table1[[#This Row],[field of work]]="teaching",1,0)</f>
        <v>0</v>
      </c>
      <c r="AP418">
        <f ca="1">IF(Table1[[#This Row],[field of work]]="IT",1,0)</f>
        <v>0</v>
      </c>
      <c r="AQ418" s="8">
        <f ca="1">IF(Table1[[#This Row],[field of work]]="construction",1,0)</f>
        <v>0</v>
      </c>
      <c r="AS418" s="7"/>
      <c r="AX418" s="8"/>
      <c r="AZ418" s="7"/>
      <c r="BA418" s="8"/>
      <c r="BB418" s="105">
        <f ca="1">Table1[[#This Row],[Cars Value ]]/Table1[[#This Row],[cars]]</f>
        <v>67083.561096030433</v>
      </c>
      <c r="BC418" s="8"/>
      <c r="BD418" s="7">
        <f ca="1">IF(Table1[Values of debts]&gt;$BE$6,1,0)</f>
        <v>1</v>
      </c>
      <c r="BE418" s="8"/>
      <c r="BF418" s="17"/>
      <c r="BG418" s="20">
        <f ca="1">Table1[[#This Row],[mortage left]]/Table1[[#This Row],[value of house]]</f>
        <v>0.28592363441050284</v>
      </c>
      <c r="BH418">
        <f t="shared" ca="1" si="160"/>
        <v>1</v>
      </c>
      <c r="BI418" s="8"/>
      <c r="BJ418" s="17"/>
      <c r="BL418" s="7">
        <f ca="1">IF(Table1[Area]="Alberta",Table1[income],0)</f>
        <v>0</v>
      </c>
      <c r="BM418">
        <f ca="1">IF(Table1[Area]="Quebec",Table1[income],0)</f>
        <v>0</v>
      </c>
      <c r="BN418">
        <f ca="1">IF(Table1[[#This Row],[Area]]="BC",Table1[[#This Row],[income]],0)</f>
        <v>68105</v>
      </c>
      <c r="BO418">
        <f ca="1">IF(Table1[[#This Row],[Area]]="Northwest Ter",Table1[[#This Row],[income]],0)</f>
        <v>0</v>
      </c>
      <c r="BP418">
        <f ca="1">IF(Table1[[#This Row],[Area]]="Newfounland",Table1[[#This Row],[income]],0)</f>
        <v>0</v>
      </c>
      <c r="BQ418">
        <f ca="1">IF(Table1[[#This Row],[Area]]="Manitoba",Table1[[#This Row],[income]],0)</f>
        <v>0</v>
      </c>
      <c r="BR418">
        <f ca="1">IF(Table1[[#This Row],[Area]]="New bruncwick",Table1[[#This Row],[income]],0)</f>
        <v>0</v>
      </c>
      <c r="BS418">
        <f ca="1">IF(Table1[[#This Row],[Area]]="Nunavut",Table1[[#This Row],[income]],0)</f>
        <v>0</v>
      </c>
      <c r="BT418">
        <f ca="1">IF(Table1[[#This Row],[Area]]="Ontario",Table1[[#This Row],[income]],0)</f>
        <v>0</v>
      </c>
      <c r="BU418">
        <f ca="1">IF(Table1[[#This Row],[Area]]="yukon",Table1[[#This Row],[income]],0)</f>
        <v>0</v>
      </c>
      <c r="BV418">
        <f ca="1">IF(Table1[[#This Row],[Area]]="Prince edward Island",Table1[[#This Row],[income]],0)</f>
        <v>0</v>
      </c>
      <c r="BW418">
        <f ca="1">IF(Table1[[#This Row],[Area]]="Saskatchewan",Table1[[#This Row],[income]],0)</f>
        <v>0</v>
      </c>
      <c r="BX418" s="8">
        <f ca="1">IF(Table1[[#This Row],[Area]]="Nova scotia",Table1[[#This Row],[income]],0)</f>
        <v>0</v>
      </c>
      <c r="BZ418" s="7">
        <f ca="1">IF(Table1[field of work]="health",Table1[income],0)</f>
        <v>68105</v>
      </c>
      <c r="CA418">
        <f ca="1">IF(Table1[field of work]="agriculture",Table1[income],0)</f>
        <v>0</v>
      </c>
      <c r="CB418">
        <f ca="1">IF(Table1[[#This Row],[field of work]]="teaching",Table1[[#This Row],[income]],0)</f>
        <v>0</v>
      </c>
      <c r="CC418">
        <f ca="1">IF(Table1[[#This Row],[field of work]]="IT",Table1[[#This Row],[income]],0)</f>
        <v>0</v>
      </c>
      <c r="CD418">
        <f ca="1">IF(Table1[[#This Row],[field of work]]="construction",Table1[[#This Row],[income]],0)</f>
        <v>0</v>
      </c>
      <c r="CE418" s="8">
        <f ca="1">IF(Table1[[#This Row],[field of work]]="general work ",Table1[[#This Row],[income]],0)</f>
        <v>0</v>
      </c>
      <c r="CH418" s="7">
        <f t="shared" ca="1" si="161"/>
        <v>1</v>
      </c>
      <c r="CI418" s="8"/>
      <c r="CK418" s="7">
        <f ca="1">IF(Table1[[#This Row],[Net worth of person ($)]]&gt;$CM$3,Table1[[#This Row],[age]],0)</f>
        <v>37</v>
      </c>
      <c r="CL418" s="8"/>
    </row>
    <row r="419" spans="2:90" x14ac:dyDescent="0.3">
      <c r="B419">
        <f t="shared" ca="1" si="147"/>
        <v>1</v>
      </c>
      <c r="C419" t="str">
        <f t="shared" ca="1" si="148"/>
        <v>men</v>
      </c>
      <c r="D419">
        <f t="shared" ca="1" si="149"/>
        <v>45</v>
      </c>
      <c r="E419">
        <f t="shared" ca="1" si="150"/>
        <v>6</v>
      </c>
      <c r="F419" t="str">
        <f t="shared" ca="1" si="151"/>
        <v>agriculture</v>
      </c>
      <c r="G419">
        <f t="shared" ca="1" si="152"/>
        <v>1</v>
      </c>
      <c r="H419" t="str">
        <f t="shared" ca="1" si="153"/>
        <v>highschool</v>
      </c>
      <c r="I419">
        <f t="shared" ca="1" si="154"/>
        <v>2</v>
      </c>
      <c r="J419">
        <f t="shared" ca="1" si="146"/>
        <v>1</v>
      </c>
      <c r="K419">
        <f t="shared" ca="1" si="155"/>
        <v>74107</v>
      </c>
      <c r="L419">
        <f t="shared" ca="1" si="156"/>
        <v>14</v>
      </c>
      <c r="M419" t="str">
        <f t="shared" ca="1" si="157"/>
        <v>Prince edward island</v>
      </c>
      <c r="N419">
        <f t="shared" ca="1" si="162"/>
        <v>296428</v>
      </c>
      <c r="O419">
        <f t="shared" ca="1" si="158"/>
        <v>209229.03679069315</v>
      </c>
      <c r="P419">
        <f t="shared" ca="1" si="163"/>
        <v>30970.315678151681</v>
      </c>
      <c r="Q419">
        <f t="shared" ca="1" si="159"/>
        <v>27593</v>
      </c>
      <c r="R419">
        <f t="shared" ca="1" si="164"/>
        <v>31590.483791425431</v>
      </c>
      <c r="S419">
        <f t="shared" ca="1" si="165"/>
        <v>32820.342025603153</v>
      </c>
      <c r="T419">
        <f t="shared" ca="1" si="166"/>
        <v>360218.65770375484</v>
      </c>
      <c r="U419">
        <f t="shared" ca="1" si="167"/>
        <v>268412.5205821186</v>
      </c>
      <c r="V419">
        <f t="shared" ca="1" si="168"/>
        <v>91806.137121636246</v>
      </c>
      <c r="X419" s="3">
        <f ca="1">IF(Table1[[#This Row],[gender]]="men",1,0)</f>
        <v>1</v>
      </c>
      <c r="Y419" s="3">
        <f ca="1">IF(Table1[[#This Row],[gender]]="women",1,0)</f>
        <v>0</v>
      </c>
      <c r="Z419" s="3"/>
      <c r="AA419" s="3"/>
      <c r="AB419" s="3"/>
      <c r="AC419" s="3"/>
      <c r="AD419" s="3"/>
      <c r="AE419" s="3"/>
      <c r="AF419" s="3"/>
      <c r="AG419" s="3"/>
      <c r="AH419" s="3"/>
      <c r="AJ419" s="17"/>
      <c r="AL419" s="7">
        <f ca="1">IF(Table1[[#This Row],[field of work]]="health",1,0)</f>
        <v>0</v>
      </c>
      <c r="AM419">
        <f ca="1">IF(Table1[[#This Row],[field of work]]="general work ",1,0)</f>
        <v>0</v>
      </c>
      <c r="AN419">
        <f ca="1">IF(Table1[[#This Row],[field of work]]="agriculture",1,0)</f>
        <v>1</v>
      </c>
      <c r="AO419">
        <f ca="1">IF(Table1[[#This Row],[field of work]]="teaching",1,0)</f>
        <v>0</v>
      </c>
      <c r="AP419">
        <f ca="1">IF(Table1[[#This Row],[field of work]]="IT",1,0)</f>
        <v>0</v>
      </c>
      <c r="AQ419" s="8">
        <f ca="1">IF(Table1[[#This Row],[field of work]]="construction",1,0)</f>
        <v>0</v>
      </c>
      <c r="AS419" s="7"/>
      <c r="AX419" s="8"/>
      <c r="AZ419" s="7"/>
      <c r="BA419" s="8"/>
      <c r="BB419" s="105">
        <f ca="1">Table1[[#This Row],[Cars Value ]]/Table1[[#This Row],[cars]]</f>
        <v>30970.315678151681</v>
      </c>
      <c r="BC419" s="8"/>
      <c r="BD419" s="7">
        <f ca="1">IF(Table1[Values of debts]&gt;$BE$6,1,0)</f>
        <v>1</v>
      </c>
      <c r="BE419" s="8"/>
      <c r="BF419" s="17"/>
      <c r="BG419" s="20">
        <f ca="1">Table1[[#This Row],[mortage left]]/Table1[[#This Row],[value of house]]</f>
        <v>0.70583425584186765</v>
      </c>
      <c r="BH419">
        <f t="shared" ca="1" si="160"/>
        <v>0</v>
      </c>
      <c r="BI419" s="8"/>
      <c r="BJ419" s="17"/>
      <c r="BL419" s="7">
        <f ca="1">IF(Table1[Area]="Alberta",Table1[income],0)</f>
        <v>0</v>
      </c>
      <c r="BM419">
        <f ca="1">IF(Table1[Area]="Quebec",Table1[income],0)</f>
        <v>0</v>
      </c>
      <c r="BN419">
        <f ca="1">IF(Table1[[#This Row],[Area]]="BC",Table1[[#This Row],[income]],0)</f>
        <v>0</v>
      </c>
      <c r="BO419">
        <f ca="1">IF(Table1[[#This Row],[Area]]="Northwest Ter",Table1[[#This Row],[income]],0)</f>
        <v>0</v>
      </c>
      <c r="BP419">
        <f ca="1">IF(Table1[[#This Row],[Area]]="Newfounland",Table1[[#This Row],[income]],0)</f>
        <v>0</v>
      </c>
      <c r="BQ419">
        <f ca="1">IF(Table1[[#This Row],[Area]]="Manitoba",Table1[[#This Row],[income]],0)</f>
        <v>0</v>
      </c>
      <c r="BR419">
        <f ca="1">IF(Table1[[#This Row],[Area]]="New bruncwick",Table1[[#This Row],[income]],0)</f>
        <v>0</v>
      </c>
      <c r="BS419">
        <f ca="1">IF(Table1[[#This Row],[Area]]="Nunavut",Table1[[#This Row],[income]],0)</f>
        <v>0</v>
      </c>
      <c r="BT419">
        <f ca="1">IF(Table1[[#This Row],[Area]]="Ontario",Table1[[#This Row],[income]],0)</f>
        <v>0</v>
      </c>
      <c r="BU419">
        <f ca="1">IF(Table1[[#This Row],[Area]]="yukon",Table1[[#This Row],[income]],0)</f>
        <v>0</v>
      </c>
      <c r="BV419">
        <f ca="1">IF(Table1[[#This Row],[Area]]="Prince edward Island",Table1[[#This Row],[income]],0)</f>
        <v>74107</v>
      </c>
      <c r="BW419">
        <f ca="1">IF(Table1[[#This Row],[Area]]="Saskatchewan",Table1[[#This Row],[income]],0)</f>
        <v>0</v>
      </c>
      <c r="BX419" s="8">
        <f ca="1">IF(Table1[[#This Row],[Area]]="Nova scotia",Table1[[#This Row],[income]],0)</f>
        <v>0</v>
      </c>
      <c r="BZ419" s="7">
        <f ca="1">IF(Table1[field of work]="health",Table1[income],0)</f>
        <v>0</v>
      </c>
      <c r="CA419">
        <f ca="1">IF(Table1[field of work]="agriculture",Table1[income],0)</f>
        <v>74107</v>
      </c>
      <c r="CB419">
        <f ca="1">IF(Table1[[#This Row],[field of work]]="teaching",Table1[[#This Row],[income]],0)</f>
        <v>0</v>
      </c>
      <c r="CC419">
        <f ca="1">IF(Table1[[#This Row],[field of work]]="IT",Table1[[#This Row],[income]],0)</f>
        <v>0</v>
      </c>
      <c r="CD419">
        <f ca="1">IF(Table1[[#This Row],[field of work]]="construction",Table1[[#This Row],[income]],0)</f>
        <v>0</v>
      </c>
      <c r="CE419" s="8">
        <f ca="1">IF(Table1[[#This Row],[field of work]]="general work ",Table1[[#This Row],[income]],0)</f>
        <v>0</v>
      </c>
      <c r="CH419" s="7">
        <f t="shared" ca="1" si="161"/>
        <v>1</v>
      </c>
      <c r="CI419" s="8"/>
      <c r="CK419" s="7">
        <f ca="1">IF(Table1[[#This Row],[Net worth of person ($)]]&gt;$CM$3,Table1[[#This Row],[age]],0)</f>
        <v>45</v>
      </c>
      <c r="CL419" s="8"/>
    </row>
    <row r="420" spans="2:90" x14ac:dyDescent="0.3">
      <c r="B420">
        <f t="shared" ca="1" si="147"/>
        <v>2</v>
      </c>
      <c r="C420" t="str">
        <f t="shared" ca="1" si="148"/>
        <v>women</v>
      </c>
      <c r="D420">
        <f t="shared" ca="1" si="149"/>
        <v>30</v>
      </c>
      <c r="E420">
        <f t="shared" ca="1" si="150"/>
        <v>3</v>
      </c>
      <c r="F420" t="str">
        <f t="shared" ca="1" si="151"/>
        <v>teaching</v>
      </c>
      <c r="G420">
        <f t="shared" ca="1" si="152"/>
        <v>3</v>
      </c>
      <c r="H420" t="str">
        <f t="shared" ca="1" si="153"/>
        <v>University</v>
      </c>
      <c r="I420">
        <f t="shared" ca="1" si="154"/>
        <v>3</v>
      </c>
      <c r="J420">
        <f t="shared" ca="1" si="146"/>
        <v>1</v>
      </c>
      <c r="K420">
        <f t="shared" ca="1" si="155"/>
        <v>86158</v>
      </c>
      <c r="L420">
        <f t="shared" ca="1" si="156"/>
        <v>14</v>
      </c>
      <c r="M420" t="str">
        <f t="shared" ca="1" si="157"/>
        <v>Prince edward island</v>
      </c>
      <c r="N420">
        <f t="shared" ca="1" si="162"/>
        <v>344632</v>
      </c>
      <c r="O420">
        <f t="shared" ca="1" si="158"/>
        <v>193986.33848956946</v>
      </c>
      <c r="P420">
        <f t="shared" ca="1" si="163"/>
        <v>69664.433522918538</v>
      </c>
      <c r="Q420">
        <f t="shared" ca="1" si="159"/>
        <v>22065</v>
      </c>
      <c r="R420">
        <f t="shared" ca="1" si="164"/>
        <v>6385.3928193552074</v>
      </c>
      <c r="S420">
        <f t="shared" ca="1" si="165"/>
        <v>51975.454331546884</v>
      </c>
      <c r="T420">
        <f t="shared" ca="1" si="166"/>
        <v>466271.88785446546</v>
      </c>
      <c r="U420">
        <f t="shared" ca="1" si="167"/>
        <v>222436.73130892467</v>
      </c>
      <c r="V420">
        <f t="shared" ca="1" si="168"/>
        <v>243835.15654554078</v>
      </c>
      <c r="X420" s="3">
        <f ca="1">IF(Table1[[#This Row],[gender]]="men",1,0)</f>
        <v>0</v>
      </c>
      <c r="Y420" s="3">
        <f ca="1">IF(Table1[[#This Row],[gender]]="women",1,0)</f>
        <v>1</v>
      </c>
      <c r="Z420" s="3"/>
      <c r="AA420" s="3"/>
      <c r="AB420" s="3"/>
      <c r="AC420" s="3"/>
      <c r="AD420" s="3"/>
      <c r="AE420" s="3"/>
      <c r="AF420" s="3"/>
      <c r="AG420" s="3"/>
      <c r="AH420" s="3"/>
      <c r="AJ420" s="17"/>
      <c r="AL420" s="7">
        <f ca="1">IF(Table1[[#This Row],[field of work]]="health",1,0)</f>
        <v>0</v>
      </c>
      <c r="AM420">
        <f ca="1">IF(Table1[[#This Row],[field of work]]="general work ",1,0)</f>
        <v>0</v>
      </c>
      <c r="AN420">
        <f ca="1">IF(Table1[[#This Row],[field of work]]="agriculture",1,0)</f>
        <v>0</v>
      </c>
      <c r="AO420">
        <f ca="1">IF(Table1[[#This Row],[field of work]]="teaching",1,0)</f>
        <v>1</v>
      </c>
      <c r="AP420">
        <f ca="1">IF(Table1[[#This Row],[field of work]]="IT",1,0)</f>
        <v>0</v>
      </c>
      <c r="AQ420" s="8">
        <f ca="1">IF(Table1[[#This Row],[field of work]]="construction",1,0)</f>
        <v>0</v>
      </c>
      <c r="AS420" s="7"/>
      <c r="AX420" s="8"/>
      <c r="AZ420" s="7"/>
      <c r="BA420" s="8"/>
      <c r="BB420" s="105">
        <f ca="1">Table1[[#This Row],[Cars Value ]]/Table1[[#This Row],[cars]]</f>
        <v>69664.433522918538</v>
      </c>
      <c r="BC420" s="8"/>
      <c r="BD420" s="7">
        <f ca="1">IF(Table1[Values of debts]&gt;$BE$6,1,0)</f>
        <v>1</v>
      </c>
      <c r="BE420" s="8"/>
      <c r="BF420" s="17"/>
      <c r="BG420" s="20">
        <f ca="1">Table1[[#This Row],[mortage left]]/Table1[[#This Row],[value of house]]</f>
        <v>0.56287964695550463</v>
      </c>
      <c r="BH420">
        <f t="shared" ca="1" si="160"/>
        <v>0</v>
      </c>
      <c r="BI420" s="8"/>
      <c r="BJ420" s="17"/>
      <c r="BL420" s="7">
        <f ca="1">IF(Table1[Area]="Alberta",Table1[income],0)</f>
        <v>0</v>
      </c>
      <c r="BM420">
        <f ca="1">IF(Table1[Area]="Quebec",Table1[income],0)</f>
        <v>0</v>
      </c>
      <c r="BN420">
        <f ca="1">IF(Table1[[#This Row],[Area]]="BC",Table1[[#This Row],[income]],0)</f>
        <v>0</v>
      </c>
      <c r="BO420">
        <f ca="1">IF(Table1[[#This Row],[Area]]="Northwest Ter",Table1[[#This Row],[income]],0)</f>
        <v>0</v>
      </c>
      <c r="BP420">
        <f ca="1">IF(Table1[[#This Row],[Area]]="Newfounland",Table1[[#This Row],[income]],0)</f>
        <v>0</v>
      </c>
      <c r="BQ420">
        <f ca="1">IF(Table1[[#This Row],[Area]]="Manitoba",Table1[[#This Row],[income]],0)</f>
        <v>0</v>
      </c>
      <c r="BR420">
        <f ca="1">IF(Table1[[#This Row],[Area]]="New bruncwick",Table1[[#This Row],[income]],0)</f>
        <v>0</v>
      </c>
      <c r="BS420">
        <f ca="1">IF(Table1[[#This Row],[Area]]="Nunavut",Table1[[#This Row],[income]],0)</f>
        <v>0</v>
      </c>
      <c r="BT420">
        <f ca="1">IF(Table1[[#This Row],[Area]]="Ontario",Table1[[#This Row],[income]],0)</f>
        <v>0</v>
      </c>
      <c r="BU420">
        <f ca="1">IF(Table1[[#This Row],[Area]]="yukon",Table1[[#This Row],[income]],0)</f>
        <v>0</v>
      </c>
      <c r="BV420">
        <f ca="1">IF(Table1[[#This Row],[Area]]="Prince edward Island",Table1[[#This Row],[income]],0)</f>
        <v>86158</v>
      </c>
      <c r="BW420">
        <f ca="1">IF(Table1[[#This Row],[Area]]="Saskatchewan",Table1[[#This Row],[income]],0)</f>
        <v>0</v>
      </c>
      <c r="BX420" s="8">
        <f ca="1">IF(Table1[[#This Row],[Area]]="Nova scotia",Table1[[#This Row],[income]],0)</f>
        <v>0</v>
      </c>
      <c r="BZ420" s="7">
        <f ca="1">IF(Table1[field of work]="health",Table1[income],0)</f>
        <v>0</v>
      </c>
      <c r="CA420">
        <f ca="1">IF(Table1[field of work]="agriculture",Table1[income],0)</f>
        <v>0</v>
      </c>
      <c r="CB420">
        <f ca="1">IF(Table1[[#This Row],[field of work]]="teaching",Table1[[#This Row],[income]],0)</f>
        <v>86158</v>
      </c>
      <c r="CC420">
        <f ca="1">IF(Table1[[#This Row],[field of work]]="IT",Table1[[#This Row],[income]],0)</f>
        <v>0</v>
      </c>
      <c r="CD420">
        <f ca="1">IF(Table1[[#This Row],[field of work]]="construction",Table1[[#This Row],[income]],0)</f>
        <v>0</v>
      </c>
      <c r="CE420" s="8">
        <f ca="1">IF(Table1[[#This Row],[field of work]]="general work ",Table1[[#This Row],[income]],0)</f>
        <v>0</v>
      </c>
      <c r="CH420" s="7">
        <f t="shared" ca="1" si="161"/>
        <v>1</v>
      </c>
      <c r="CI420" s="8"/>
      <c r="CK420" s="7">
        <f ca="1">IF(Table1[[#This Row],[Net worth of person ($)]]&gt;$CM$3,Table1[[#This Row],[age]],0)</f>
        <v>30</v>
      </c>
      <c r="CL420" s="8"/>
    </row>
    <row r="421" spans="2:90" x14ac:dyDescent="0.3">
      <c r="B421">
        <f t="shared" ca="1" si="147"/>
        <v>1</v>
      </c>
      <c r="C421" t="str">
        <f t="shared" ca="1" si="148"/>
        <v>men</v>
      </c>
      <c r="D421">
        <f t="shared" ca="1" si="149"/>
        <v>36</v>
      </c>
      <c r="E421">
        <f t="shared" ca="1" si="150"/>
        <v>2</v>
      </c>
      <c r="F421" t="str">
        <f t="shared" ca="1" si="151"/>
        <v>construction</v>
      </c>
      <c r="G421">
        <f t="shared" ca="1" si="152"/>
        <v>4</v>
      </c>
      <c r="H421" t="str">
        <f t="shared" ca="1" si="153"/>
        <v>technical</v>
      </c>
      <c r="I421">
        <f t="shared" ca="1" si="154"/>
        <v>1</v>
      </c>
      <c r="J421">
        <f t="shared" ca="1" si="146"/>
        <v>2</v>
      </c>
      <c r="K421">
        <f t="shared" ca="1" si="155"/>
        <v>83921</v>
      </c>
      <c r="L421">
        <f t="shared" ca="1" si="156"/>
        <v>7</v>
      </c>
      <c r="M421" t="str">
        <f t="shared" ca="1" si="157"/>
        <v>Manitoba</v>
      </c>
      <c r="N421">
        <f t="shared" ca="1" si="162"/>
        <v>335684</v>
      </c>
      <c r="O421">
        <f t="shared" ca="1" si="158"/>
        <v>253304.64276078891</v>
      </c>
      <c r="P421">
        <f t="shared" ca="1" si="163"/>
        <v>11139.317466282271</v>
      </c>
      <c r="Q421">
        <f t="shared" ca="1" si="159"/>
        <v>8569</v>
      </c>
      <c r="R421">
        <f t="shared" ca="1" si="164"/>
        <v>134623.90923763183</v>
      </c>
      <c r="S421">
        <f t="shared" ca="1" si="165"/>
        <v>106788.21627932502</v>
      </c>
      <c r="T421">
        <f t="shared" ca="1" si="166"/>
        <v>453611.5337456073</v>
      </c>
      <c r="U421">
        <f t="shared" ca="1" si="167"/>
        <v>396497.55199842073</v>
      </c>
      <c r="V421">
        <f t="shared" ca="1" si="168"/>
        <v>57113.981747186568</v>
      </c>
      <c r="X421" s="3">
        <f ca="1">IF(Table1[[#This Row],[gender]]="men",1,0)</f>
        <v>1</v>
      </c>
      <c r="Y421" s="3">
        <f ca="1">IF(Table1[[#This Row],[gender]]="women",1,0)</f>
        <v>0</v>
      </c>
      <c r="Z421" s="3"/>
      <c r="AA421" s="3"/>
      <c r="AB421" s="3"/>
      <c r="AC421" s="3"/>
      <c r="AD421" s="3"/>
      <c r="AE421" s="3"/>
      <c r="AF421" s="3"/>
      <c r="AG421" s="3"/>
      <c r="AH421" s="3"/>
      <c r="AJ421" s="17"/>
      <c r="AL421" s="7">
        <f ca="1">IF(Table1[[#This Row],[field of work]]="health",1,0)</f>
        <v>0</v>
      </c>
      <c r="AM421">
        <f ca="1">IF(Table1[[#This Row],[field of work]]="general work ",1,0)</f>
        <v>0</v>
      </c>
      <c r="AN421">
        <f ca="1">IF(Table1[[#This Row],[field of work]]="agriculture",1,0)</f>
        <v>0</v>
      </c>
      <c r="AO421">
        <f ca="1">IF(Table1[[#This Row],[field of work]]="teaching",1,0)</f>
        <v>0</v>
      </c>
      <c r="AP421">
        <f ca="1">IF(Table1[[#This Row],[field of work]]="IT",1,0)</f>
        <v>0</v>
      </c>
      <c r="AQ421" s="8">
        <f ca="1">IF(Table1[[#This Row],[field of work]]="construction",1,0)</f>
        <v>1</v>
      </c>
      <c r="AS421" s="7"/>
      <c r="AX421" s="8"/>
      <c r="AZ421" s="7"/>
      <c r="BA421" s="8"/>
      <c r="BB421" s="105">
        <f ca="1">Table1[[#This Row],[Cars Value ]]/Table1[[#This Row],[cars]]</f>
        <v>5569.6587331411356</v>
      </c>
      <c r="BC421" s="8"/>
      <c r="BD421" s="7">
        <f ca="1">IF(Table1[Values of debts]&gt;$BE$6,1,0)</f>
        <v>1</v>
      </c>
      <c r="BE421" s="8"/>
      <c r="BF421" s="17"/>
      <c r="BG421" s="20">
        <f ca="1">Table1[[#This Row],[mortage left]]/Table1[[#This Row],[value of house]]</f>
        <v>0.75459254167845025</v>
      </c>
      <c r="BH421">
        <f t="shared" ca="1" si="160"/>
        <v>0</v>
      </c>
      <c r="BI421" s="8"/>
      <c r="BJ421" s="17"/>
      <c r="BL421" s="7">
        <f ca="1">IF(Table1[Area]="Alberta",Table1[income],0)</f>
        <v>0</v>
      </c>
      <c r="BM421">
        <f ca="1">IF(Table1[Area]="Quebec",Table1[income],0)</f>
        <v>0</v>
      </c>
      <c r="BN421">
        <f ca="1">IF(Table1[[#This Row],[Area]]="BC",Table1[[#This Row],[income]],0)</f>
        <v>0</v>
      </c>
      <c r="BO421">
        <f ca="1">IF(Table1[[#This Row],[Area]]="Northwest Ter",Table1[[#This Row],[income]],0)</f>
        <v>0</v>
      </c>
      <c r="BP421">
        <f ca="1">IF(Table1[[#This Row],[Area]]="Newfounland",Table1[[#This Row],[income]],0)</f>
        <v>0</v>
      </c>
      <c r="BQ421">
        <f ca="1">IF(Table1[[#This Row],[Area]]="Manitoba",Table1[[#This Row],[income]],0)</f>
        <v>83921</v>
      </c>
      <c r="BR421">
        <f ca="1">IF(Table1[[#This Row],[Area]]="New bruncwick",Table1[[#This Row],[income]],0)</f>
        <v>0</v>
      </c>
      <c r="BS421">
        <f ca="1">IF(Table1[[#This Row],[Area]]="Nunavut",Table1[[#This Row],[income]],0)</f>
        <v>0</v>
      </c>
      <c r="BT421">
        <f ca="1">IF(Table1[[#This Row],[Area]]="Ontario",Table1[[#This Row],[income]],0)</f>
        <v>0</v>
      </c>
      <c r="BU421">
        <f ca="1">IF(Table1[[#This Row],[Area]]="yukon",Table1[[#This Row],[income]],0)</f>
        <v>0</v>
      </c>
      <c r="BV421">
        <f ca="1">IF(Table1[[#This Row],[Area]]="Prince edward Island",Table1[[#This Row],[income]],0)</f>
        <v>0</v>
      </c>
      <c r="BW421">
        <f ca="1">IF(Table1[[#This Row],[Area]]="Saskatchewan",Table1[[#This Row],[income]],0)</f>
        <v>0</v>
      </c>
      <c r="BX421" s="8">
        <f ca="1">IF(Table1[[#This Row],[Area]]="Nova scotia",Table1[[#This Row],[income]],0)</f>
        <v>0</v>
      </c>
      <c r="BZ421" s="7">
        <f ca="1">IF(Table1[field of work]="health",Table1[income],0)</f>
        <v>0</v>
      </c>
      <c r="CA421">
        <f ca="1">IF(Table1[field of work]="agriculture",Table1[income],0)</f>
        <v>0</v>
      </c>
      <c r="CB421">
        <f ca="1">IF(Table1[[#This Row],[field of work]]="teaching",Table1[[#This Row],[income]],0)</f>
        <v>0</v>
      </c>
      <c r="CC421">
        <f ca="1">IF(Table1[[#This Row],[field of work]]="IT",Table1[[#This Row],[income]],0)</f>
        <v>0</v>
      </c>
      <c r="CD421">
        <f ca="1">IF(Table1[[#This Row],[field of work]]="construction",Table1[[#This Row],[income]],0)</f>
        <v>83921</v>
      </c>
      <c r="CE421" s="8">
        <f ca="1">IF(Table1[[#This Row],[field of work]]="general work ",Table1[[#This Row],[income]],0)</f>
        <v>0</v>
      </c>
      <c r="CH421" s="7">
        <f t="shared" ca="1" si="161"/>
        <v>1</v>
      </c>
      <c r="CI421" s="8"/>
      <c r="CK421" s="7">
        <f ca="1">IF(Table1[[#This Row],[Net worth of person ($)]]&gt;$CM$3,Table1[[#This Row],[age]],0)</f>
        <v>36</v>
      </c>
      <c r="CL421" s="8"/>
    </row>
    <row r="422" spans="2:90" x14ac:dyDescent="0.3">
      <c r="B422">
        <f t="shared" ca="1" si="147"/>
        <v>2</v>
      </c>
      <c r="C422" t="str">
        <f t="shared" ca="1" si="148"/>
        <v>women</v>
      </c>
      <c r="D422">
        <f t="shared" ca="1" si="149"/>
        <v>38</v>
      </c>
      <c r="E422">
        <f t="shared" ca="1" si="150"/>
        <v>5</v>
      </c>
      <c r="F422" t="str">
        <f t="shared" ca="1" si="151"/>
        <v xml:space="preserve">general work </v>
      </c>
      <c r="G422">
        <f t="shared" ca="1" si="152"/>
        <v>5</v>
      </c>
      <c r="H422" t="str">
        <f t="shared" ca="1" si="153"/>
        <v>Other</v>
      </c>
      <c r="I422">
        <f t="shared" ca="1" si="154"/>
        <v>4</v>
      </c>
      <c r="J422">
        <f t="shared" ca="1" si="146"/>
        <v>2</v>
      </c>
      <c r="K422">
        <f t="shared" ca="1" si="155"/>
        <v>81749</v>
      </c>
      <c r="L422">
        <f t="shared" ca="1" si="156"/>
        <v>13</v>
      </c>
      <c r="M422" t="str">
        <f t="shared" ca="1" si="157"/>
        <v>Nova scotia</v>
      </c>
      <c r="N422">
        <f t="shared" ca="1" si="162"/>
        <v>490494</v>
      </c>
      <c r="O422">
        <f t="shared" ca="1" si="158"/>
        <v>452381.94648387044</v>
      </c>
      <c r="P422">
        <f t="shared" ca="1" si="163"/>
        <v>20079.895364018383</v>
      </c>
      <c r="Q422">
        <f t="shared" ca="1" si="159"/>
        <v>2759</v>
      </c>
      <c r="R422">
        <f t="shared" ca="1" si="164"/>
        <v>97385.346465979092</v>
      </c>
      <c r="S422">
        <f t="shared" ca="1" si="165"/>
        <v>74428.490324370709</v>
      </c>
      <c r="T422">
        <f t="shared" ca="1" si="166"/>
        <v>585002.38568838907</v>
      </c>
      <c r="U422">
        <f t="shared" ca="1" si="167"/>
        <v>552526.29294984951</v>
      </c>
      <c r="V422">
        <f t="shared" ca="1" si="168"/>
        <v>32476.092738539563</v>
      </c>
      <c r="X422" s="3">
        <f ca="1">IF(Table1[[#This Row],[gender]]="men",1,0)</f>
        <v>0</v>
      </c>
      <c r="Y422" s="3">
        <f ca="1">IF(Table1[[#This Row],[gender]]="women",1,0)</f>
        <v>1</v>
      </c>
      <c r="Z422" s="3"/>
      <c r="AA422" s="3"/>
      <c r="AB422" s="3"/>
      <c r="AC422" s="3"/>
      <c r="AD422" s="3"/>
      <c r="AE422" s="3"/>
      <c r="AF422" s="3"/>
      <c r="AG422" s="3"/>
      <c r="AH422" s="3"/>
      <c r="AJ422" s="17"/>
      <c r="AL422" s="7">
        <f ca="1">IF(Table1[[#This Row],[field of work]]="health",1,0)</f>
        <v>0</v>
      </c>
      <c r="AM422">
        <f ca="1">IF(Table1[[#This Row],[field of work]]="general work ",1,0)</f>
        <v>1</v>
      </c>
      <c r="AN422">
        <f ca="1">IF(Table1[[#This Row],[field of work]]="agriculture",1,0)</f>
        <v>0</v>
      </c>
      <c r="AO422">
        <f ca="1">IF(Table1[[#This Row],[field of work]]="teaching",1,0)</f>
        <v>0</v>
      </c>
      <c r="AP422">
        <f ca="1">IF(Table1[[#This Row],[field of work]]="IT",1,0)</f>
        <v>0</v>
      </c>
      <c r="AQ422" s="8">
        <f ca="1">IF(Table1[[#This Row],[field of work]]="construction",1,0)</f>
        <v>0</v>
      </c>
      <c r="AS422" s="7"/>
      <c r="AX422" s="8"/>
      <c r="AZ422" s="7"/>
      <c r="BA422" s="8"/>
      <c r="BB422" s="105">
        <f ca="1">Table1[[#This Row],[Cars Value ]]/Table1[[#This Row],[cars]]</f>
        <v>10039.947682009191</v>
      </c>
      <c r="BC422" s="8"/>
      <c r="BD422" s="7">
        <f ca="1">IF(Table1[Values of debts]&gt;$BE$6,1,0)</f>
        <v>1</v>
      </c>
      <c r="BE422" s="8"/>
      <c r="BF422" s="17"/>
      <c r="BG422" s="20">
        <f ca="1">Table1[[#This Row],[mortage left]]/Table1[[#This Row],[value of house]]</f>
        <v>0.9222986346089258</v>
      </c>
      <c r="BH422">
        <f t="shared" ca="1" si="160"/>
        <v>0</v>
      </c>
      <c r="BI422" s="8"/>
      <c r="BJ422" s="17"/>
      <c r="BL422" s="7">
        <f ca="1">IF(Table1[Area]="Alberta",Table1[income],0)</f>
        <v>0</v>
      </c>
      <c r="BM422">
        <f ca="1">IF(Table1[Area]="Quebec",Table1[income],0)</f>
        <v>0</v>
      </c>
      <c r="BN422">
        <f ca="1">IF(Table1[[#This Row],[Area]]="BC",Table1[[#This Row],[income]],0)</f>
        <v>0</v>
      </c>
      <c r="BO422">
        <f ca="1">IF(Table1[[#This Row],[Area]]="Northwest Ter",Table1[[#This Row],[income]],0)</f>
        <v>0</v>
      </c>
      <c r="BP422">
        <f ca="1">IF(Table1[[#This Row],[Area]]="Newfounland",Table1[[#This Row],[income]],0)</f>
        <v>0</v>
      </c>
      <c r="BQ422">
        <f ca="1">IF(Table1[[#This Row],[Area]]="Manitoba",Table1[[#This Row],[income]],0)</f>
        <v>0</v>
      </c>
      <c r="BR422">
        <f ca="1">IF(Table1[[#This Row],[Area]]="New bruncwick",Table1[[#This Row],[income]],0)</f>
        <v>0</v>
      </c>
      <c r="BS422">
        <f ca="1">IF(Table1[[#This Row],[Area]]="Nunavut",Table1[[#This Row],[income]],0)</f>
        <v>0</v>
      </c>
      <c r="BT422">
        <f ca="1">IF(Table1[[#This Row],[Area]]="Ontario",Table1[[#This Row],[income]],0)</f>
        <v>0</v>
      </c>
      <c r="BU422">
        <f ca="1">IF(Table1[[#This Row],[Area]]="yukon",Table1[[#This Row],[income]],0)</f>
        <v>0</v>
      </c>
      <c r="BV422">
        <f ca="1">IF(Table1[[#This Row],[Area]]="Prince edward Island",Table1[[#This Row],[income]],0)</f>
        <v>0</v>
      </c>
      <c r="BW422">
        <f ca="1">IF(Table1[[#This Row],[Area]]="Saskatchewan",Table1[[#This Row],[income]],0)</f>
        <v>0</v>
      </c>
      <c r="BX422" s="8">
        <f ca="1">IF(Table1[[#This Row],[Area]]="Nova scotia",Table1[[#This Row],[income]],0)</f>
        <v>81749</v>
      </c>
      <c r="BZ422" s="7">
        <f ca="1">IF(Table1[field of work]="health",Table1[income],0)</f>
        <v>0</v>
      </c>
      <c r="CA422">
        <f ca="1">IF(Table1[field of work]="agriculture",Table1[income],0)</f>
        <v>0</v>
      </c>
      <c r="CB422">
        <f ca="1">IF(Table1[[#This Row],[field of work]]="teaching",Table1[[#This Row],[income]],0)</f>
        <v>0</v>
      </c>
      <c r="CC422">
        <f ca="1">IF(Table1[[#This Row],[field of work]]="IT",Table1[[#This Row],[income]],0)</f>
        <v>0</v>
      </c>
      <c r="CD422">
        <f ca="1">IF(Table1[[#This Row],[field of work]]="construction",Table1[[#This Row],[income]],0)</f>
        <v>0</v>
      </c>
      <c r="CE422" s="8">
        <f ca="1">IF(Table1[[#This Row],[field of work]]="general work ",Table1[[#This Row],[income]],0)</f>
        <v>81749</v>
      </c>
      <c r="CH422" s="7">
        <f t="shared" ca="1" si="161"/>
        <v>1</v>
      </c>
      <c r="CI422" s="8"/>
      <c r="CK422" s="7">
        <f ca="1">IF(Table1[[#This Row],[Net worth of person ($)]]&gt;$CM$3,Table1[[#This Row],[age]],0)</f>
        <v>38</v>
      </c>
      <c r="CL422" s="8"/>
    </row>
    <row r="423" spans="2:90" x14ac:dyDescent="0.3">
      <c r="B423">
        <f t="shared" ca="1" si="147"/>
        <v>2</v>
      </c>
      <c r="C423" t="str">
        <f t="shared" ca="1" si="148"/>
        <v>women</v>
      </c>
      <c r="D423">
        <f t="shared" ca="1" si="149"/>
        <v>39</v>
      </c>
      <c r="E423">
        <f t="shared" ca="1" si="150"/>
        <v>3</v>
      </c>
      <c r="F423" t="str">
        <f t="shared" ca="1" si="151"/>
        <v>teaching</v>
      </c>
      <c r="G423">
        <f t="shared" ca="1" si="152"/>
        <v>2</v>
      </c>
      <c r="H423" t="str">
        <f t="shared" ca="1" si="153"/>
        <v>college</v>
      </c>
      <c r="I423">
        <f t="shared" ca="1" si="154"/>
        <v>2</v>
      </c>
      <c r="J423">
        <f t="shared" ca="1" si="146"/>
        <v>2</v>
      </c>
      <c r="K423">
        <f t="shared" ca="1" si="155"/>
        <v>27607</v>
      </c>
      <c r="L423">
        <f t="shared" ca="1" si="156"/>
        <v>1</v>
      </c>
      <c r="M423" t="str">
        <f t="shared" ca="1" si="157"/>
        <v>yukon</v>
      </c>
      <c r="N423">
        <f t="shared" ca="1" si="162"/>
        <v>82821</v>
      </c>
      <c r="O423">
        <f t="shared" ca="1" si="158"/>
        <v>35453.704239013248</v>
      </c>
      <c r="P423">
        <f t="shared" ca="1" si="163"/>
        <v>31876.738151880902</v>
      </c>
      <c r="Q423">
        <f t="shared" ca="1" si="159"/>
        <v>6412</v>
      </c>
      <c r="R423">
        <f t="shared" ca="1" si="164"/>
        <v>4771.9267971740192</v>
      </c>
      <c r="S423">
        <f t="shared" ca="1" si="165"/>
        <v>34635.229282504326</v>
      </c>
      <c r="T423">
        <f t="shared" ca="1" si="166"/>
        <v>149332.96743438521</v>
      </c>
      <c r="U423">
        <f t="shared" ca="1" si="167"/>
        <v>46637.631036187267</v>
      </c>
      <c r="V423">
        <f t="shared" ca="1" si="168"/>
        <v>102695.33639819795</v>
      </c>
      <c r="X423" s="3">
        <f ca="1">IF(Table1[[#This Row],[gender]]="men",1,0)</f>
        <v>0</v>
      </c>
      <c r="Y423" s="3">
        <f ca="1">IF(Table1[[#This Row],[gender]]="women",1,0)</f>
        <v>1</v>
      </c>
      <c r="Z423" s="3"/>
      <c r="AA423" s="3"/>
      <c r="AB423" s="3"/>
      <c r="AC423" s="3"/>
      <c r="AD423" s="3"/>
      <c r="AE423" s="3"/>
      <c r="AF423" s="3"/>
      <c r="AG423" s="3"/>
      <c r="AH423" s="3"/>
      <c r="AJ423" s="17"/>
      <c r="AL423" s="7">
        <f ca="1">IF(Table1[[#This Row],[field of work]]="health",1,0)</f>
        <v>0</v>
      </c>
      <c r="AM423">
        <f ca="1">IF(Table1[[#This Row],[field of work]]="general work ",1,0)</f>
        <v>0</v>
      </c>
      <c r="AN423">
        <f ca="1">IF(Table1[[#This Row],[field of work]]="agriculture",1,0)</f>
        <v>0</v>
      </c>
      <c r="AO423">
        <f ca="1">IF(Table1[[#This Row],[field of work]]="teaching",1,0)</f>
        <v>1</v>
      </c>
      <c r="AP423">
        <f ca="1">IF(Table1[[#This Row],[field of work]]="IT",1,0)</f>
        <v>0</v>
      </c>
      <c r="AQ423" s="8">
        <f ca="1">IF(Table1[[#This Row],[field of work]]="construction",1,0)</f>
        <v>0</v>
      </c>
      <c r="AS423" s="7"/>
      <c r="AX423" s="8"/>
      <c r="AZ423" s="7"/>
      <c r="BA423" s="8"/>
      <c r="BB423" s="105">
        <f ca="1">Table1[[#This Row],[Cars Value ]]/Table1[[#This Row],[cars]]</f>
        <v>15938.369075940451</v>
      </c>
      <c r="BC423" s="8"/>
      <c r="BD423" s="7">
        <f ca="1">IF(Table1[Values of debts]&gt;$BE$6,1,0)</f>
        <v>0</v>
      </c>
      <c r="BE423" s="8"/>
      <c r="BF423" s="17"/>
      <c r="BG423" s="20">
        <f ca="1">Table1[[#This Row],[mortage left]]/Table1[[#This Row],[value of house]]</f>
        <v>0.42807626373761787</v>
      </c>
      <c r="BH423">
        <f t="shared" ca="1" si="160"/>
        <v>1</v>
      </c>
      <c r="BI423" s="8"/>
      <c r="BJ423" s="17"/>
      <c r="BL423" s="7">
        <f ca="1">IF(Table1[Area]="Alberta",Table1[income],0)</f>
        <v>0</v>
      </c>
      <c r="BM423">
        <f ca="1">IF(Table1[Area]="Quebec",Table1[income],0)</f>
        <v>0</v>
      </c>
      <c r="BN423">
        <f ca="1">IF(Table1[[#This Row],[Area]]="BC",Table1[[#This Row],[income]],0)</f>
        <v>0</v>
      </c>
      <c r="BO423">
        <f ca="1">IF(Table1[[#This Row],[Area]]="Northwest Ter",Table1[[#This Row],[income]],0)</f>
        <v>0</v>
      </c>
      <c r="BP423">
        <f ca="1">IF(Table1[[#This Row],[Area]]="Newfounland",Table1[[#This Row],[income]],0)</f>
        <v>0</v>
      </c>
      <c r="BQ423">
        <f ca="1">IF(Table1[[#This Row],[Area]]="Manitoba",Table1[[#This Row],[income]],0)</f>
        <v>0</v>
      </c>
      <c r="BR423">
        <f ca="1">IF(Table1[[#This Row],[Area]]="New bruncwick",Table1[[#This Row],[income]],0)</f>
        <v>0</v>
      </c>
      <c r="BS423">
        <f ca="1">IF(Table1[[#This Row],[Area]]="Nunavut",Table1[[#This Row],[income]],0)</f>
        <v>0</v>
      </c>
      <c r="BT423">
        <f ca="1">IF(Table1[[#This Row],[Area]]="Ontario",Table1[[#This Row],[income]],0)</f>
        <v>0</v>
      </c>
      <c r="BU423">
        <f ca="1">IF(Table1[[#This Row],[Area]]="yukon",Table1[[#This Row],[income]],0)</f>
        <v>27607</v>
      </c>
      <c r="BV423">
        <f ca="1">IF(Table1[[#This Row],[Area]]="Prince edward Island",Table1[[#This Row],[income]],0)</f>
        <v>0</v>
      </c>
      <c r="BW423">
        <f ca="1">IF(Table1[[#This Row],[Area]]="Saskatchewan",Table1[[#This Row],[income]],0)</f>
        <v>0</v>
      </c>
      <c r="BX423" s="8">
        <f ca="1">IF(Table1[[#This Row],[Area]]="Nova scotia",Table1[[#This Row],[income]],0)</f>
        <v>0</v>
      </c>
      <c r="BZ423" s="7">
        <f ca="1">IF(Table1[field of work]="health",Table1[income],0)</f>
        <v>0</v>
      </c>
      <c r="CA423">
        <f ca="1">IF(Table1[field of work]="agriculture",Table1[income],0)</f>
        <v>0</v>
      </c>
      <c r="CB423">
        <f ca="1">IF(Table1[[#This Row],[field of work]]="teaching",Table1[[#This Row],[income]],0)</f>
        <v>27607</v>
      </c>
      <c r="CC423">
        <f ca="1">IF(Table1[[#This Row],[field of work]]="IT",Table1[[#This Row],[income]],0)</f>
        <v>0</v>
      </c>
      <c r="CD423">
        <f ca="1">IF(Table1[[#This Row],[field of work]]="construction",Table1[[#This Row],[income]],0)</f>
        <v>0</v>
      </c>
      <c r="CE423" s="8">
        <f ca="1">IF(Table1[[#This Row],[field of work]]="general work ",Table1[[#This Row],[income]],0)</f>
        <v>0</v>
      </c>
      <c r="CH423" s="7">
        <f t="shared" ca="1" si="161"/>
        <v>1</v>
      </c>
      <c r="CI423" s="8"/>
      <c r="CK423" s="7">
        <f ca="1">IF(Table1[[#This Row],[Net worth of person ($)]]&gt;$CM$3,Table1[[#This Row],[age]],0)</f>
        <v>39</v>
      </c>
      <c r="CL423" s="8"/>
    </row>
    <row r="424" spans="2:90" x14ac:dyDescent="0.3">
      <c r="B424">
        <f t="shared" ca="1" si="147"/>
        <v>2</v>
      </c>
      <c r="C424" t="str">
        <f t="shared" ca="1" si="148"/>
        <v>women</v>
      </c>
      <c r="D424">
        <f t="shared" ca="1" si="149"/>
        <v>29</v>
      </c>
      <c r="E424">
        <f t="shared" ca="1" si="150"/>
        <v>3</v>
      </c>
      <c r="F424" t="str">
        <f t="shared" ca="1" si="151"/>
        <v>teaching</v>
      </c>
      <c r="G424">
        <f t="shared" ca="1" si="152"/>
        <v>1</v>
      </c>
      <c r="H424" t="str">
        <f t="shared" ca="1" si="153"/>
        <v>highschool</v>
      </c>
      <c r="I424">
        <f t="shared" ca="1" si="154"/>
        <v>2</v>
      </c>
      <c r="J424">
        <f t="shared" ca="1" si="146"/>
        <v>1</v>
      </c>
      <c r="K424">
        <f t="shared" ca="1" si="155"/>
        <v>40682</v>
      </c>
      <c r="L424">
        <f t="shared" ca="1" si="156"/>
        <v>12</v>
      </c>
      <c r="M424" t="str">
        <f t="shared" ca="1" si="157"/>
        <v>New bruncwick</v>
      </c>
      <c r="N424">
        <f t="shared" ca="1" si="162"/>
        <v>203410</v>
      </c>
      <c r="O424">
        <f t="shared" ca="1" si="158"/>
        <v>16538.234929526599</v>
      </c>
      <c r="P424">
        <f t="shared" ca="1" si="163"/>
        <v>18055.228888545473</v>
      </c>
      <c r="Q424">
        <f t="shared" ca="1" si="159"/>
        <v>1560</v>
      </c>
      <c r="R424">
        <f t="shared" ca="1" si="164"/>
        <v>60086.973279574042</v>
      </c>
      <c r="S424">
        <f t="shared" ca="1" si="165"/>
        <v>45803.419111707604</v>
      </c>
      <c r="T424">
        <f t="shared" ca="1" si="166"/>
        <v>267268.64800025307</v>
      </c>
      <c r="U424">
        <f t="shared" ca="1" si="167"/>
        <v>78185.208209100645</v>
      </c>
      <c r="V424">
        <f t="shared" ca="1" si="168"/>
        <v>189083.43979115243</v>
      </c>
      <c r="X424" s="3">
        <f ca="1">IF(Table1[[#This Row],[gender]]="men",1,0)</f>
        <v>0</v>
      </c>
      <c r="Y424" s="3">
        <f ca="1">IF(Table1[[#This Row],[gender]]="women",1,0)</f>
        <v>1</v>
      </c>
      <c r="Z424" s="3"/>
      <c r="AA424" s="3"/>
      <c r="AB424" s="3"/>
      <c r="AC424" s="3"/>
      <c r="AD424" s="3"/>
      <c r="AE424" s="3"/>
      <c r="AF424" s="3"/>
      <c r="AG424" s="3"/>
      <c r="AH424" s="3"/>
      <c r="AJ424" s="17"/>
      <c r="AL424" s="7">
        <f ca="1">IF(Table1[[#This Row],[field of work]]="health",1,0)</f>
        <v>0</v>
      </c>
      <c r="AM424">
        <f ca="1">IF(Table1[[#This Row],[field of work]]="general work ",1,0)</f>
        <v>0</v>
      </c>
      <c r="AN424">
        <f ca="1">IF(Table1[[#This Row],[field of work]]="agriculture",1,0)</f>
        <v>0</v>
      </c>
      <c r="AO424">
        <f ca="1">IF(Table1[[#This Row],[field of work]]="teaching",1,0)</f>
        <v>1</v>
      </c>
      <c r="AP424">
        <f ca="1">IF(Table1[[#This Row],[field of work]]="IT",1,0)</f>
        <v>0</v>
      </c>
      <c r="AQ424" s="8">
        <f ca="1">IF(Table1[[#This Row],[field of work]]="construction",1,0)</f>
        <v>0</v>
      </c>
      <c r="AS424" s="7"/>
      <c r="AX424" s="8"/>
      <c r="AZ424" s="7"/>
      <c r="BA424" s="8"/>
      <c r="BB424" s="105">
        <f ca="1">Table1[[#This Row],[Cars Value ]]/Table1[[#This Row],[cars]]</f>
        <v>18055.228888545473</v>
      </c>
      <c r="BC424" s="8"/>
      <c r="BD424" s="7">
        <f ca="1">IF(Table1[Values of debts]&gt;$BE$6,1,0)</f>
        <v>0</v>
      </c>
      <c r="BE424" s="8"/>
      <c r="BF424" s="17"/>
      <c r="BG424" s="20">
        <f ca="1">Table1[[#This Row],[mortage left]]/Table1[[#This Row],[value of house]]</f>
        <v>8.1304925665043992E-2</v>
      </c>
      <c r="BH424">
        <f t="shared" ca="1" si="160"/>
        <v>1</v>
      </c>
      <c r="BI424" s="8"/>
      <c r="BJ424" s="17"/>
      <c r="BL424" s="7">
        <f ca="1">IF(Table1[Area]="Alberta",Table1[income],0)</f>
        <v>0</v>
      </c>
      <c r="BM424">
        <f ca="1">IF(Table1[Area]="Quebec",Table1[income],0)</f>
        <v>0</v>
      </c>
      <c r="BN424">
        <f ca="1">IF(Table1[[#This Row],[Area]]="BC",Table1[[#This Row],[income]],0)</f>
        <v>0</v>
      </c>
      <c r="BO424">
        <f ca="1">IF(Table1[[#This Row],[Area]]="Northwest Ter",Table1[[#This Row],[income]],0)</f>
        <v>0</v>
      </c>
      <c r="BP424">
        <f ca="1">IF(Table1[[#This Row],[Area]]="Newfounland",Table1[[#This Row],[income]],0)</f>
        <v>0</v>
      </c>
      <c r="BQ424">
        <f ca="1">IF(Table1[[#This Row],[Area]]="Manitoba",Table1[[#This Row],[income]],0)</f>
        <v>0</v>
      </c>
      <c r="BR424">
        <f ca="1">IF(Table1[[#This Row],[Area]]="New bruncwick",Table1[[#This Row],[income]],0)</f>
        <v>40682</v>
      </c>
      <c r="BS424">
        <f ca="1">IF(Table1[[#This Row],[Area]]="Nunavut",Table1[[#This Row],[income]],0)</f>
        <v>0</v>
      </c>
      <c r="BT424">
        <f ca="1">IF(Table1[[#This Row],[Area]]="Ontario",Table1[[#This Row],[income]],0)</f>
        <v>0</v>
      </c>
      <c r="BU424">
        <f ca="1">IF(Table1[[#This Row],[Area]]="yukon",Table1[[#This Row],[income]],0)</f>
        <v>0</v>
      </c>
      <c r="BV424">
        <f ca="1">IF(Table1[[#This Row],[Area]]="Prince edward Island",Table1[[#This Row],[income]],0)</f>
        <v>0</v>
      </c>
      <c r="BW424">
        <f ca="1">IF(Table1[[#This Row],[Area]]="Saskatchewan",Table1[[#This Row],[income]],0)</f>
        <v>0</v>
      </c>
      <c r="BX424" s="8">
        <f ca="1">IF(Table1[[#This Row],[Area]]="Nova scotia",Table1[[#This Row],[income]],0)</f>
        <v>0</v>
      </c>
      <c r="BZ424" s="7">
        <f ca="1">IF(Table1[field of work]="health",Table1[income],0)</f>
        <v>0</v>
      </c>
      <c r="CA424">
        <f ca="1">IF(Table1[field of work]="agriculture",Table1[income],0)</f>
        <v>0</v>
      </c>
      <c r="CB424">
        <f ca="1">IF(Table1[[#This Row],[field of work]]="teaching",Table1[[#This Row],[income]],0)</f>
        <v>40682</v>
      </c>
      <c r="CC424">
        <f ca="1">IF(Table1[[#This Row],[field of work]]="IT",Table1[[#This Row],[income]],0)</f>
        <v>0</v>
      </c>
      <c r="CD424">
        <f ca="1">IF(Table1[[#This Row],[field of work]]="construction",Table1[[#This Row],[income]],0)</f>
        <v>0</v>
      </c>
      <c r="CE424" s="8">
        <f ca="1">IF(Table1[[#This Row],[field of work]]="general work ",Table1[[#This Row],[income]],0)</f>
        <v>0</v>
      </c>
      <c r="CH424" s="7">
        <f t="shared" ca="1" si="161"/>
        <v>1</v>
      </c>
      <c r="CI424" s="8"/>
      <c r="CK424" s="7">
        <f ca="1">IF(Table1[[#This Row],[Net worth of person ($)]]&gt;$CM$3,Table1[[#This Row],[age]],0)</f>
        <v>29</v>
      </c>
      <c r="CL424" s="8"/>
    </row>
    <row r="425" spans="2:90" x14ac:dyDescent="0.3">
      <c r="B425">
        <f t="shared" ca="1" si="147"/>
        <v>1</v>
      </c>
      <c r="C425" t="str">
        <f t="shared" ca="1" si="148"/>
        <v>men</v>
      </c>
      <c r="D425">
        <f t="shared" ca="1" si="149"/>
        <v>28</v>
      </c>
      <c r="E425">
        <f t="shared" ca="1" si="150"/>
        <v>5</v>
      </c>
      <c r="F425" t="str">
        <f t="shared" ca="1" si="151"/>
        <v xml:space="preserve">general work </v>
      </c>
      <c r="G425">
        <f t="shared" ca="1" si="152"/>
        <v>5</v>
      </c>
      <c r="H425" t="str">
        <f t="shared" ca="1" si="153"/>
        <v>Other</v>
      </c>
      <c r="I425">
        <f t="shared" ca="1" si="154"/>
        <v>2</v>
      </c>
      <c r="J425">
        <f t="shared" ca="1" si="146"/>
        <v>2</v>
      </c>
      <c r="K425">
        <f t="shared" ca="1" si="155"/>
        <v>43801</v>
      </c>
      <c r="L425">
        <f t="shared" ca="1" si="156"/>
        <v>11</v>
      </c>
      <c r="M425" t="str">
        <f t="shared" ca="1" si="157"/>
        <v>Newfounland</v>
      </c>
      <c r="N425">
        <f t="shared" ca="1" si="162"/>
        <v>219005</v>
      </c>
      <c r="O425">
        <f t="shared" ca="1" si="158"/>
        <v>79811.514241369965</v>
      </c>
      <c r="P425">
        <f t="shared" ca="1" si="163"/>
        <v>63316.291937765709</v>
      </c>
      <c r="Q425">
        <f t="shared" ca="1" si="159"/>
        <v>54758</v>
      </c>
      <c r="R425">
        <f t="shared" ca="1" si="164"/>
        <v>44457.695878645602</v>
      </c>
      <c r="S425">
        <f t="shared" ca="1" si="165"/>
        <v>37588.749207647656</v>
      </c>
      <c r="T425">
        <f t="shared" ca="1" si="166"/>
        <v>319910.04114541336</v>
      </c>
      <c r="U425">
        <f t="shared" ca="1" si="167"/>
        <v>179027.21012001557</v>
      </c>
      <c r="V425">
        <f t="shared" ca="1" si="168"/>
        <v>140882.83102539778</v>
      </c>
      <c r="X425" s="3">
        <f ca="1">IF(Table1[[#This Row],[gender]]="men",1,0)</f>
        <v>1</v>
      </c>
      <c r="Y425" s="3">
        <f ca="1">IF(Table1[[#This Row],[gender]]="women",1,0)</f>
        <v>0</v>
      </c>
      <c r="Z425" s="3"/>
      <c r="AA425" s="3"/>
      <c r="AB425" s="3"/>
      <c r="AC425" s="3"/>
      <c r="AD425" s="3"/>
      <c r="AE425" s="3"/>
      <c r="AF425" s="3"/>
      <c r="AG425" s="3"/>
      <c r="AH425" s="3"/>
      <c r="AJ425" s="17"/>
      <c r="AL425" s="7">
        <f ca="1">IF(Table1[[#This Row],[field of work]]="health",1,0)</f>
        <v>0</v>
      </c>
      <c r="AM425">
        <f ca="1">IF(Table1[[#This Row],[field of work]]="general work ",1,0)</f>
        <v>1</v>
      </c>
      <c r="AN425">
        <f ca="1">IF(Table1[[#This Row],[field of work]]="agriculture",1,0)</f>
        <v>0</v>
      </c>
      <c r="AO425">
        <f ca="1">IF(Table1[[#This Row],[field of work]]="teaching",1,0)</f>
        <v>0</v>
      </c>
      <c r="AP425">
        <f ca="1">IF(Table1[[#This Row],[field of work]]="IT",1,0)</f>
        <v>0</v>
      </c>
      <c r="AQ425" s="8">
        <f ca="1">IF(Table1[[#This Row],[field of work]]="construction",1,0)</f>
        <v>0</v>
      </c>
      <c r="AS425" s="7"/>
      <c r="AX425" s="8"/>
      <c r="AZ425" s="7"/>
      <c r="BA425" s="8"/>
      <c r="BB425" s="105">
        <f ca="1">Table1[[#This Row],[Cars Value ]]/Table1[[#This Row],[cars]]</f>
        <v>31658.145968882855</v>
      </c>
      <c r="BC425" s="8"/>
      <c r="BD425" s="7">
        <f ca="1">IF(Table1[Values of debts]&gt;$BE$6,1,0)</f>
        <v>1</v>
      </c>
      <c r="BE425" s="8"/>
      <c r="BF425" s="17"/>
      <c r="BG425" s="20">
        <f ca="1">Table1[[#This Row],[mortage left]]/Table1[[#This Row],[value of house]]</f>
        <v>0.36442781781863409</v>
      </c>
      <c r="BH425">
        <f t="shared" ca="1" si="160"/>
        <v>1</v>
      </c>
      <c r="BI425" s="8"/>
      <c r="BJ425" s="17"/>
      <c r="BL425" s="7">
        <f ca="1">IF(Table1[Area]="Alberta",Table1[income],0)</f>
        <v>0</v>
      </c>
      <c r="BM425">
        <f ca="1">IF(Table1[Area]="Quebec",Table1[income],0)</f>
        <v>0</v>
      </c>
      <c r="BN425">
        <f ca="1">IF(Table1[[#This Row],[Area]]="BC",Table1[[#This Row],[income]],0)</f>
        <v>0</v>
      </c>
      <c r="BO425">
        <f ca="1">IF(Table1[[#This Row],[Area]]="Northwest Ter",Table1[[#This Row],[income]],0)</f>
        <v>0</v>
      </c>
      <c r="BP425">
        <f ca="1">IF(Table1[[#This Row],[Area]]="Newfounland",Table1[[#This Row],[income]],0)</f>
        <v>43801</v>
      </c>
      <c r="BQ425">
        <f ca="1">IF(Table1[[#This Row],[Area]]="Manitoba",Table1[[#This Row],[income]],0)</f>
        <v>0</v>
      </c>
      <c r="BR425">
        <f ca="1">IF(Table1[[#This Row],[Area]]="New bruncwick",Table1[[#This Row],[income]],0)</f>
        <v>0</v>
      </c>
      <c r="BS425">
        <f ca="1">IF(Table1[[#This Row],[Area]]="Nunavut",Table1[[#This Row],[income]],0)</f>
        <v>0</v>
      </c>
      <c r="BT425">
        <f ca="1">IF(Table1[[#This Row],[Area]]="Ontario",Table1[[#This Row],[income]],0)</f>
        <v>0</v>
      </c>
      <c r="BU425">
        <f ca="1">IF(Table1[[#This Row],[Area]]="yukon",Table1[[#This Row],[income]],0)</f>
        <v>0</v>
      </c>
      <c r="BV425">
        <f ca="1">IF(Table1[[#This Row],[Area]]="Prince edward Island",Table1[[#This Row],[income]],0)</f>
        <v>0</v>
      </c>
      <c r="BW425">
        <f ca="1">IF(Table1[[#This Row],[Area]]="Saskatchewan",Table1[[#This Row],[income]],0)</f>
        <v>0</v>
      </c>
      <c r="BX425" s="8">
        <f ca="1">IF(Table1[[#This Row],[Area]]="Nova scotia",Table1[[#This Row],[income]],0)</f>
        <v>0</v>
      </c>
      <c r="BZ425" s="7">
        <f ca="1">IF(Table1[field of work]="health",Table1[income],0)</f>
        <v>0</v>
      </c>
      <c r="CA425">
        <f ca="1">IF(Table1[field of work]="agriculture",Table1[income],0)</f>
        <v>0</v>
      </c>
      <c r="CB425">
        <f ca="1">IF(Table1[[#This Row],[field of work]]="teaching",Table1[[#This Row],[income]],0)</f>
        <v>0</v>
      </c>
      <c r="CC425">
        <f ca="1">IF(Table1[[#This Row],[field of work]]="IT",Table1[[#This Row],[income]],0)</f>
        <v>0</v>
      </c>
      <c r="CD425">
        <f ca="1">IF(Table1[[#This Row],[field of work]]="construction",Table1[[#This Row],[income]],0)</f>
        <v>0</v>
      </c>
      <c r="CE425" s="8">
        <f ca="1">IF(Table1[[#This Row],[field of work]]="general work ",Table1[[#This Row],[income]],0)</f>
        <v>43801</v>
      </c>
      <c r="CH425" s="7">
        <f t="shared" ca="1" si="161"/>
        <v>1</v>
      </c>
      <c r="CI425" s="8"/>
      <c r="CK425" s="7">
        <f ca="1">IF(Table1[[#This Row],[Net worth of person ($)]]&gt;$CM$3,Table1[[#This Row],[age]],0)</f>
        <v>28</v>
      </c>
      <c r="CL425" s="8"/>
    </row>
    <row r="426" spans="2:90" x14ac:dyDescent="0.3">
      <c r="B426">
        <f t="shared" ca="1" si="147"/>
        <v>2</v>
      </c>
      <c r="C426" t="str">
        <f t="shared" ca="1" si="148"/>
        <v>women</v>
      </c>
      <c r="D426">
        <f t="shared" ca="1" si="149"/>
        <v>37</v>
      </c>
      <c r="E426">
        <f t="shared" ca="1" si="150"/>
        <v>2</v>
      </c>
      <c r="F426" t="str">
        <f t="shared" ca="1" si="151"/>
        <v>construction</v>
      </c>
      <c r="G426">
        <f t="shared" ca="1" si="152"/>
        <v>2</v>
      </c>
      <c r="H426" t="str">
        <f t="shared" ca="1" si="153"/>
        <v>college</v>
      </c>
      <c r="I426">
        <f t="shared" ca="1" si="154"/>
        <v>0</v>
      </c>
      <c r="J426">
        <f t="shared" ca="1" si="146"/>
        <v>2</v>
      </c>
      <c r="K426">
        <f t="shared" ca="1" si="155"/>
        <v>86365</v>
      </c>
      <c r="L426">
        <f t="shared" ca="1" si="156"/>
        <v>1</v>
      </c>
      <c r="M426" t="str">
        <f t="shared" ca="1" si="157"/>
        <v>yukon</v>
      </c>
      <c r="N426">
        <f t="shared" ca="1" si="162"/>
        <v>345460</v>
      </c>
      <c r="O426">
        <f t="shared" ca="1" si="158"/>
        <v>106800.7162288784</v>
      </c>
      <c r="P426">
        <f t="shared" ca="1" si="163"/>
        <v>53163.326837501998</v>
      </c>
      <c r="Q426">
        <f t="shared" ca="1" si="159"/>
        <v>40802</v>
      </c>
      <c r="R426">
        <f t="shared" ca="1" si="164"/>
        <v>34273.363589213506</v>
      </c>
      <c r="S426">
        <f t="shared" ca="1" si="165"/>
        <v>91812.126949183585</v>
      </c>
      <c r="T426">
        <f t="shared" ca="1" si="166"/>
        <v>490435.4537866856</v>
      </c>
      <c r="U426">
        <f t="shared" ca="1" si="167"/>
        <v>181876.07981809194</v>
      </c>
      <c r="V426">
        <f t="shared" ca="1" si="168"/>
        <v>308559.37396859366</v>
      </c>
      <c r="X426" s="3">
        <f ca="1">IF(Table1[[#This Row],[gender]]="men",1,0)</f>
        <v>0</v>
      </c>
      <c r="Y426" s="3">
        <f ca="1">IF(Table1[[#This Row],[gender]]="women",1,0)</f>
        <v>1</v>
      </c>
      <c r="Z426" s="3"/>
      <c r="AA426" s="3"/>
      <c r="AB426" s="3"/>
      <c r="AC426" s="3"/>
      <c r="AD426" s="3"/>
      <c r="AE426" s="3"/>
      <c r="AF426" s="3"/>
      <c r="AG426" s="3"/>
      <c r="AH426" s="3"/>
      <c r="AJ426" s="17"/>
      <c r="AL426" s="7">
        <f ca="1">IF(Table1[[#This Row],[field of work]]="health",1,0)</f>
        <v>0</v>
      </c>
      <c r="AM426">
        <f ca="1">IF(Table1[[#This Row],[field of work]]="general work ",1,0)</f>
        <v>0</v>
      </c>
      <c r="AN426">
        <f ca="1">IF(Table1[[#This Row],[field of work]]="agriculture",1,0)</f>
        <v>0</v>
      </c>
      <c r="AO426">
        <f ca="1">IF(Table1[[#This Row],[field of work]]="teaching",1,0)</f>
        <v>0</v>
      </c>
      <c r="AP426">
        <f ca="1">IF(Table1[[#This Row],[field of work]]="IT",1,0)</f>
        <v>0</v>
      </c>
      <c r="AQ426" s="8">
        <f ca="1">IF(Table1[[#This Row],[field of work]]="construction",1,0)</f>
        <v>1</v>
      </c>
      <c r="AS426" s="7"/>
      <c r="AX426" s="8"/>
      <c r="AZ426" s="7"/>
      <c r="BA426" s="8"/>
      <c r="BB426" s="105">
        <f ca="1">Table1[[#This Row],[Cars Value ]]/Table1[[#This Row],[cars]]</f>
        <v>26581.663418750999</v>
      </c>
      <c r="BC426" s="8"/>
      <c r="BD426" s="7">
        <f ca="1">IF(Table1[Values of debts]&gt;$BE$6,1,0)</f>
        <v>1</v>
      </c>
      <c r="BE426" s="8"/>
      <c r="BF426" s="17"/>
      <c r="BG426" s="20">
        <f ca="1">Table1[[#This Row],[mortage left]]/Table1[[#This Row],[value of house]]</f>
        <v>0.30915508663485902</v>
      </c>
      <c r="BH426">
        <f t="shared" ca="1" si="160"/>
        <v>1</v>
      </c>
      <c r="BI426" s="8"/>
      <c r="BJ426" s="17"/>
      <c r="BL426" s="7">
        <f ca="1">IF(Table1[Area]="Alberta",Table1[income],0)</f>
        <v>0</v>
      </c>
      <c r="BM426">
        <f ca="1">IF(Table1[Area]="Quebec",Table1[income],0)</f>
        <v>0</v>
      </c>
      <c r="BN426">
        <f ca="1">IF(Table1[[#This Row],[Area]]="BC",Table1[[#This Row],[income]],0)</f>
        <v>0</v>
      </c>
      <c r="BO426">
        <f ca="1">IF(Table1[[#This Row],[Area]]="Northwest Ter",Table1[[#This Row],[income]],0)</f>
        <v>0</v>
      </c>
      <c r="BP426">
        <f ca="1">IF(Table1[[#This Row],[Area]]="Newfounland",Table1[[#This Row],[income]],0)</f>
        <v>0</v>
      </c>
      <c r="BQ426">
        <f ca="1">IF(Table1[[#This Row],[Area]]="Manitoba",Table1[[#This Row],[income]],0)</f>
        <v>0</v>
      </c>
      <c r="BR426">
        <f ca="1">IF(Table1[[#This Row],[Area]]="New bruncwick",Table1[[#This Row],[income]],0)</f>
        <v>0</v>
      </c>
      <c r="BS426">
        <f ca="1">IF(Table1[[#This Row],[Area]]="Nunavut",Table1[[#This Row],[income]],0)</f>
        <v>0</v>
      </c>
      <c r="BT426">
        <f ca="1">IF(Table1[[#This Row],[Area]]="Ontario",Table1[[#This Row],[income]],0)</f>
        <v>0</v>
      </c>
      <c r="BU426">
        <f ca="1">IF(Table1[[#This Row],[Area]]="yukon",Table1[[#This Row],[income]],0)</f>
        <v>86365</v>
      </c>
      <c r="BV426">
        <f ca="1">IF(Table1[[#This Row],[Area]]="Prince edward Island",Table1[[#This Row],[income]],0)</f>
        <v>0</v>
      </c>
      <c r="BW426">
        <f ca="1">IF(Table1[[#This Row],[Area]]="Saskatchewan",Table1[[#This Row],[income]],0)</f>
        <v>0</v>
      </c>
      <c r="BX426" s="8">
        <f ca="1">IF(Table1[[#This Row],[Area]]="Nova scotia",Table1[[#This Row],[income]],0)</f>
        <v>0</v>
      </c>
      <c r="BZ426" s="7">
        <f ca="1">IF(Table1[field of work]="health",Table1[income],0)</f>
        <v>0</v>
      </c>
      <c r="CA426">
        <f ca="1">IF(Table1[field of work]="agriculture",Table1[income],0)</f>
        <v>0</v>
      </c>
      <c r="CB426">
        <f ca="1">IF(Table1[[#This Row],[field of work]]="teaching",Table1[[#This Row],[income]],0)</f>
        <v>0</v>
      </c>
      <c r="CC426">
        <f ca="1">IF(Table1[[#This Row],[field of work]]="IT",Table1[[#This Row],[income]],0)</f>
        <v>0</v>
      </c>
      <c r="CD426">
        <f ca="1">IF(Table1[[#This Row],[field of work]]="construction",Table1[[#This Row],[income]],0)</f>
        <v>86365</v>
      </c>
      <c r="CE426" s="8">
        <f ca="1">IF(Table1[[#This Row],[field of work]]="general work ",Table1[[#This Row],[income]],0)</f>
        <v>0</v>
      </c>
      <c r="CH426" s="7">
        <f t="shared" ca="1" si="161"/>
        <v>1</v>
      </c>
      <c r="CI426" s="8"/>
      <c r="CK426" s="7">
        <f ca="1">IF(Table1[[#This Row],[Net worth of person ($)]]&gt;$CM$3,Table1[[#This Row],[age]],0)</f>
        <v>37</v>
      </c>
      <c r="CL426" s="8"/>
    </row>
    <row r="427" spans="2:90" x14ac:dyDescent="0.3">
      <c r="B427">
        <f t="shared" ca="1" si="147"/>
        <v>1</v>
      </c>
      <c r="C427" t="str">
        <f t="shared" ca="1" si="148"/>
        <v>men</v>
      </c>
      <c r="D427">
        <f t="shared" ca="1" si="149"/>
        <v>29</v>
      </c>
      <c r="E427">
        <f t="shared" ca="1" si="150"/>
        <v>1</v>
      </c>
      <c r="F427" t="str">
        <f t="shared" ca="1" si="151"/>
        <v>health</v>
      </c>
      <c r="G427">
        <f t="shared" ca="1" si="152"/>
        <v>3</v>
      </c>
      <c r="H427" t="str">
        <f t="shared" ca="1" si="153"/>
        <v>University</v>
      </c>
      <c r="I427">
        <f t="shared" ca="1" si="154"/>
        <v>4</v>
      </c>
      <c r="J427">
        <f t="shared" ca="1" si="146"/>
        <v>2</v>
      </c>
      <c r="K427">
        <f t="shared" ca="1" si="155"/>
        <v>28729</v>
      </c>
      <c r="L427">
        <f t="shared" ca="1" si="156"/>
        <v>3</v>
      </c>
      <c r="M427" t="str">
        <f t="shared" ca="1" si="157"/>
        <v>Northwest Ter</v>
      </c>
      <c r="N427">
        <f t="shared" ca="1" si="162"/>
        <v>86187</v>
      </c>
      <c r="O427">
        <f t="shared" ca="1" si="158"/>
        <v>3787.4596350601937</v>
      </c>
      <c r="P427">
        <f t="shared" ca="1" si="163"/>
        <v>24454.004319386997</v>
      </c>
      <c r="Q427">
        <f t="shared" ca="1" si="159"/>
        <v>13081</v>
      </c>
      <c r="R427">
        <f t="shared" ca="1" si="164"/>
        <v>6273.5296200590365</v>
      </c>
      <c r="S427">
        <f t="shared" ca="1" si="165"/>
        <v>14798.308977010347</v>
      </c>
      <c r="T427">
        <f t="shared" ca="1" si="166"/>
        <v>125439.31329639733</v>
      </c>
      <c r="U427">
        <f t="shared" ca="1" si="167"/>
        <v>23141.989255119232</v>
      </c>
      <c r="V427">
        <f t="shared" ca="1" si="168"/>
        <v>102297.3240412781</v>
      </c>
      <c r="X427" s="3">
        <f ca="1">IF(Table1[[#This Row],[gender]]="men",1,0)</f>
        <v>1</v>
      </c>
      <c r="Y427" s="3">
        <f ca="1">IF(Table1[[#This Row],[gender]]="women",1,0)</f>
        <v>0</v>
      </c>
      <c r="Z427" s="3"/>
      <c r="AA427" s="3"/>
      <c r="AB427" s="3"/>
      <c r="AC427" s="3"/>
      <c r="AD427" s="3"/>
      <c r="AE427" s="3"/>
      <c r="AF427" s="3"/>
      <c r="AG427" s="3"/>
      <c r="AH427" s="3"/>
      <c r="AJ427" s="17"/>
      <c r="AL427" s="7">
        <f ca="1">IF(Table1[[#This Row],[field of work]]="health",1,0)</f>
        <v>1</v>
      </c>
      <c r="AM427">
        <f ca="1">IF(Table1[[#This Row],[field of work]]="general work ",1,0)</f>
        <v>0</v>
      </c>
      <c r="AN427">
        <f ca="1">IF(Table1[[#This Row],[field of work]]="agriculture",1,0)</f>
        <v>0</v>
      </c>
      <c r="AO427">
        <f ca="1">IF(Table1[[#This Row],[field of work]]="teaching",1,0)</f>
        <v>0</v>
      </c>
      <c r="AP427">
        <f ca="1">IF(Table1[[#This Row],[field of work]]="IT",1,0)</f>
        <v>0</v>
      </c>
      <c r="AQ427" s="8">
        <f ca="1">IF(Table1[[#This Row],[field of work]]="construction",1,0)</f>
        <v>0</v>
      </c>
      <c r="AS427" s="7"/>
      <c r="AX427" s="8"/>
      <c r="AZ427" s="7"/>
      <c r="BA427" s="8"/>
      <c r="BB427" s="105">
        <f ca="1">Table1[[#This Row],[Cars Value ]]/Table1[[#This Row],[cars]]</f>
        <v>12227.002159693498</v>
      </c>
      <c r="BC427" s="8"/>
      <c r="BD427" s="7">
        <f ca="1">IF(Table1[Values of debts]&gt;$BE$6,1,0)</f>
        <v>0</v>
      </c>
      <c r="BE427" s="8"/>
      <c r="BF427" s="17"/>
      <c r="BG427" s="20">
        <f ca="1">Table1[[#This Row],[mortage left]]/Table1[[#This Row],[value of house]]</f>
        <v>4.3944674197503031E-2</v>
      </c>
      <c r="BH427">
        <f t="shared" ca="1" si="160"/>
        <v>1</v>
      </c>
      <c r="BI427" s="8"/>
      <c r="BJ427" s="17"/>
      <c r="BL427" s="7">
        <f ca="1">IF(Table1[Area]="Alberta",Table1[income],0)</f>
        <v>0</v>
      </c>
      <c r="BM427">
        <f ca="1">IF(Table1[Area]="Quebec",Table1[income],0)</f>
        <v>0</v>
      </c>
      <c r="BN427">
        <f ca="1">IF(Table1[[#This Row],[Area]]="BC",Table1[[#This Row],[income]],0)</f>
        <v>0</v>
      </c>
      <c r="BO427">
        <f ca="1">IF(Table1[[#This Row],[Area]]="Northwest Ter",Table1[[#This Row],[income]],0)</f>
        <v>28729</v>
      </c>
      <c r="BP427">
        <f ca="1">IF(Table1[[#This Row],[Area]]="Newfounland",Table1[[#This Row],[income]],0)</f>
        <v>0</v>
      </c>
      <c r="BQ427">
        <f ca="1">IF(Table1[[#This Row],[Area]]="Manitoba",Table1[[#This Row],[income]],0)</f>
        <v>0</v>
      </c>
      <c r="BR427">
        <f ca="1">IF(Table1[[#This Row],[Area]]="New bruncwick",Table1[[#This Row],[income]],0)</f>
        <v>0</v>
      </c>
      <c r="BS427">
        <f ca="1">IF(Table1[[#This Row],[Area]]="Nunavut",Table1[[#This Row],[income]],0)</f>
        <v>0</v>
      </c>
      <c r="BT427">
        <f ca="1">IF(Table1[[#This Row],[Area]]="Ontario",Table1[[#This Row],[income]],0)</f>
        <v>0</v>
      </c>
      <c r="BU427">
        <f ca="1">IF(Table1[[#This Row],[Area]]="yukon",Table1[[#This Row],[income]],0)</f>
        <v>0</v>
      </c>
      <c r="BV427">
        <f ca="1">IF(Table1[[#This Row],[Area]]="Prince edward Island",Table1[[#This Row],[income]],0)</f>
        <v>0</v>
      </c>
      <c r="BW427">
        <f ca="1">IF(Table1[[#This Row],[Area]]="Saskatchewan",Table1[[#This Row],[income]],0)</f>
        <v>0</v>
      </c>
      <c r="BX427" s="8">
        <f ca="1">IF(Table1[[#This Row],[Area]]="Nova scotia",Table1[[#This Row],[income]],0)</f>
        <v>0</v>
      </c>
      <c r="BZ427" s="7">
        <f ca="1">IF(Table1[field of work]="health",Table1[income],0)</f>
        <v>28729</v>
      </c>
      <c r="CA427">
        <f ca="1">IF(Table1[field of work]="agriculture",Table1[income],0)</f>
        <v>0</v>
      </c>
      <c r="CB427">
        <f ca="1">IF(Table1[[#This Row],[field of work]]="teaching",Table1[[#This Row],[income]],0)</f>
        <v>0</v>
      </c>
      <c r="CC427">
        <f ca="1">IF(Table1[[#This Row],[field of work]]="IT",Table1[[#This Row],[income]],0)</f>
        <v>0</v>
      </c>
      <c r="CD427">
        <f ca="1">IF(Table1[[#This Row],[field of work]]="construction",Table1[[#This Row],[income]],0)</f>
        <v>0</v>
      </c>
      <c r="CE427" s="8">
        <f ca="1">IF(Table1[[#This Row],[field of work]]="general work ",Table1[[#This Row],[income]],0)</f>
        <v>0</v>
      </c>
      <c r="CH427" s="7">
        <f t="shared" ca="1" si="161"/>
        <v>0</v>
      </c>
      <c r="CI427" s="8"/>
      <c r="CK427" s="7">
        <f ca="1">IF(Table1[[#This Row],[Net worth of person ($)]]&gt;$CM$3,Table1[[#This Row],[age]],0)</f>
        <v>29</v>
      </c>
      <c r="CL427" s="8"/>
    </row>
    <row r="428" spans="2:90" x14ac:dyDescent="0.3">
      <c r="B428">
        <f t="shared" ca="1" si="147"/>
        <v>2</v>
      </c>
      <c r="C428" t="str">
        <f t="shared" ca="1" si="148"/>
        <v>women</v>
      </c>
      <c r="D428">
        <f t="shared" ca="1" si="149"/>
        <v>32</v>
      </c>
      <c r="E428">
        <f t="shared" ca="1" si="150"/>
        <v>5</v>
      </c>
      <c r="F428" t="str">
        <f t="shared" ca="1" si="151"/>
        <v xml:space="preserve">general work </v>
      </c>
      <c r="G428">
        <f t="shared" ca="1" si="152"/>
        <v>2</v>
      </c>
      <c r="H428" t="str">
        <f t="shared" ca="1" si="153"/>
        <v>college</v>
      </c>
      <c r="I428">
        <f t="shared" ca="1" si="154"/>
        <v>0</v>
      </c>
      <c r="J428">
        <f t="shared" ca="1" si="146"/>
        <v>1</v>
      </c>
      <c r="K428">
        <f t="shared" ca="1" si="155"/>
        <v>77333</v>
      </c>
      <c r="L428">
        <f t="shared" ca="1" si="156"/>
        <v>13</v>
      </c>
      <c r="M428" t="str">
        <f t="shared" ca="1" si="157"/>
        <v>Nova scotia</v>
      </c>
      <c r="N428">
        <f t="shared" ca="1" si="162"/>
        <v>231999</v>
      </c>
      <c r="O428">
        <f t="shared" ca="1" si="158"/>
        <v>225624.50940872336</v>
      </c>
      <c r="P428">
        <f t="shared" ca="1" si="163"/>
        <v>43077.799579125407</v>
      </c>
      <c r="Q428">
        <f t="shared" ca="1" si="159"/>
        <v>39735</v>
      </c>
      <c r="R428">
        <f t="shared" ca="1" si="164"/>
        <v>117604.94571780333</v>
      </c>
      <c r="S428">
        <f t="shared" ca="1" si="165"/>
        <v>79432.560507249887</v>
      </c>
      <c r="T428">
        <f t="shared" ca="1" si="166"/>
        <v>354509.36008637532</v>
      </c>
      <c r="U428">
        <f t="shared" ca="1" si="167"/>
        <v>382964.45512652665</v>
      </c>
      <c r="V428">
        <f t="shared" ca="1" si="168"/>
        <v>-28455.095040151326</v>
      </c>
      <c r="X428" s="3">
        <f ca="1">IF(Table1[[#This Row],[gender]]="men",1,0)</f>
        <v>0</v>
      </c>
      <c r="Y428" s="3">
        <f ca="1">IF(Table1[[#This Row],[gender]]="women",1,0)</f>
        <v>1</v>
      </c>
      <c r="Z428" s="3"/>
      <c r="AA428" s="3"/>
      <c r="AB428" s="3"/>
      <c r="AC428" s="3"/>
      <c r="AD428" s="3"/>
      <c r="AE428" s="3"/>
      <c r="AF428" s="3"/>
      <c r="AG428" s="3"/>
      <c r="AH428" s="3"/>
      <c r="AJ428" s="17"/>
      <c r="AL428" s="7">
        <f ca="1">IF(Table1[[#This Row],[field of work]]="health",1,0)</f>
        <v>0</v>
      </c>
      <c r="AM428">
        <f ca="1">IF(Table1[[#This Row],[field of work]]="general work ",1,0)</f>
        <v>1</v>
      </c>
      <c r="AN428">
        <f ca="1">IF(Table1[[#This Row],[field of work]]="agriculture",1,0)</f>
        <v>0</v>
      </c>
      <c r="AO428">
        <f ca="1">IF(Table1[[#This Row],[field of work]]="teaching",1,0)</f>
        <v>0</v>
      </c>
      <c r="AP428">
        <f ca="1">IF(Table1[[#This Row],[field of work]]="IT",1,0)</f>
        <v>0</v>
      </c>
      <c r="AQ428" s="8">
        <f ca="1">IF(Table1[[#This Row],[field of work]]="construction",1,0)</f>
        <v>0</v>
      </c>
      <c r="AS428" s="7"/>
      <c r="AX428" s="8"/>
      <c r="AZ428" s="7"/>
      <c r="BA428" s="8"/>
      <c r="BB428" s="105">
        <f ca="1">Table1[[#This Row],[Cars Value ]]/Table1[[#This Row],[cars]]</f>
        <v>43077.799579125407</v>
      </c>
      <c r="BC428" s="8"/>
      <c r="BD428" s="7">
        <f ca="1">IF(Table1[Values of debts]&gt;$BE$6,1,0)</f>
        <v>1</v>
      </c>
      <c r="BE428" s="8"/>
      <c r="BF428" s="17"/>
      <c r="BG428" s="20">
        <f ca="1">Table1[[#This Row],[mortage left]]/Table1[[#This Row],[value of house]]</f>
        <v>0.97252362901876022</v>
      </c>
      <c r="BH428">
        <f t="shared" ca="1" si="160"/>
        <v>0</v>
      </c>
      <c r="BI428" s="8"/>
      <c r="BJ428" s="17"/>
      <c r="BL428" s="7">
        <f ca="1">IF(Table1[Area]="Alberta",Table1[income],0)</f>
        <v>0</v>
      </c>
      <c r="BM428">
        <f ca="1">IF(Table1[Area]="Quebec",Table1[income],0)</f>
        <v>0</v>
      </c>
      <c r="BN428">
        <f ca="1">IF(Table1[[#This Row],[Area]]="BC",Table1[[#This Row],[income]],0)</f>
        <v>0</v>
      </c>
      <c r="BO428">
        <f ca="1">IF(Table1[[#This Row],[Area]]="Northwest Ter",Table1[[#This Row],[income]],0)</f>
        <v>0</v>
      </c>
      <c r="BP428">
        <f ca="1">IF(Table1[[#This Row],[Area]]="Newfounland",Table1[[#This Row],[income]],0)</f>
        <v>0</v>
      </c>
      <c r="BQ428">
        <f ca="1">IF(Table1[[#This Row],[Area]]="Manitoba",Table1[[#This Row],[income]],0)</f>
        <v>0</v>
      </c>
      <c r="BR428">
        <f ca="1">IF(Table1[[#This Row],[Area]]="New bruncwick",Table1[[#This Row],[income]],0)</f>
        <v>0</v>
      </c>
      <c r="BS428">
        <f ca="1">IF(Table1[[#This Row],[Area]]="Nunavut",Table1[[#This Row],[income]],0)</f>
        <v>0</v>
      </c>
      <c r="BT428">
        <f ca="1">IF(Table1[[#This Row],[Area]]="Ontario",Table1[[#This Row],[income]],0)</f>
        <v>0</v>
      </c>
      <c r="BU428">
        <f ca="1">IF(Table1[[#This Row],[Area]]="yukon",Table1[[#This Row],[income]],0)</f>
        <v>0</v>
      </c>
      <c r="BV428">
        <f ca="1">IF(Table1[[#This Row],[Area]]="Prince edward Island",Table1[[#This Row],[income]],0)</f>
        <v>0</v>
      </c>
      <c r="BW428">
        <f ca="1">IF(Table1[[#This Row],[Area]]="Saskatchewan",Table1[[#This Row],[income]],0)</f>
        <v>0</v>
      </c>
      <c r="BX428" s="8">
        <f ca="1">IF(Table1[[#This Row],[Area]]="Nova scotia",Table1[[#This Row],[income]],0)</f>
        <v>77333</v>
      </c>
      <c r="BZ428" s="7">
        <f ca="1">IF(Table1[field of work]="health",Table1[income],0)</f>
        <v>0</v>
      </c>
      <c r="CA428">
        <f ca="1">IF(Table1[field of work]="agriculture",Table1[income],0)</f>
        <v>0</v>
      </c>
      <c r="CB428">
        <f ca="1">IF(Table1[[#This Row],[field of work]]="teaching",Table1[[#This Row],[income]],0)</f>
        <v>0</v>
      </c>
      <c r="CC428">
        <f ca="1">IF(Table1[[#This Row],[field of work]]="IT",Table1[[#This Row],[income]],0)</f>
        <v>0</v>
      </c>
      <c r="CD428">
        <f ca="1">IF(Table1[[#This Row],[field of work]]="construction",Table1[[#This Row],[income]],0)</f>
        <v>0</v>
      </c>
      <c r="CE428" s="8">
        <f ca="1">IF(Table1[[#This Row],[field of work]]="general work ",Table1[[#This Row],[income]],0)</f>
        <v>77333</v>
      </c>
      <c r="CH428" s="7">
        <f t="shared" ca="1" si="161"/>
        <v>1</v>
      </c>
      <c r="CI428" s="8"/>
      <c r="CK428" s="7">
        <f ca="1">IF(Table1[[#This Row],[Net worth of person ($)]]&gt;$CM$3,Table1[[#This Row],[age]],0)</f>
        <v>0</v>
      </c>
      <c r="CL428" s="8"/>
    </row>
    <row r="429" spans="2:90" x14ac:dyDescent="0.3">
      <c r="B429">
        <f t="shared" ca="1" si="147"/>
        <v>2</v>
      </c>
      <c r="C429" t="str">
        <f t="shared" ca="1" si="148"/>
        <v>women</v>
      </c>
      <c r="D429">
        <f t="shared" ca="1" si="149"/>
        <v>25</v>
      </c>
      <c r="E429">
        <f t="shared" ca="1" si="150"/>
        <v>6</v>
      </c>
      <c r="F429" t="str">
        <f t="shared" ca="1" si="151"/>
        <v>agriculture</v>
      </c>
      <c r="G429">
        <f t="shared" ca="1" si="152"/>
        <v>6</v>
      </c>
      <c r="H429" t="str">
        <f t="shared" ca="1" si="153"/>
        <v>Other</v>
      </c>
      <c r="I429">
        <f t="shared" ca="1" si="154"/>
        <v>3</v>
      </c>
      <c r="J429">
        <f t="shared" ca="1" si="146"/>
        <v>1</v>
      </c>
      <c r="K429">
        <f t="shared" ca="1" si="155"/>
        <v>55952</v>
      </c>
      <c r="L429">
        <f t="shared" ca="1" si="156"/>
        <v>3</v>
      </c>
      <c r="M429" t="str">
        <f t="shared" ca="1" si="157"/>
        <v>Northwest Ter</v>
      </c>
      <c r="N429">
        <f t="shared" ca="1" si="162"/>
        <v>279760</v>
      </c>
      <c r="O429">
        <f t="shared" ca="1" si="158"/>
        <v>66358.383145037937</v>
      </c>
      <c r="P429">
        <f t="shared" ca="1" si="163"/>
        <v>52606.394409380191</v>
      </c>
      <c r="Q429">
        <f t="shared" ca="1" si="159"/>
        <v>19048</v>
      </c>
      <c r="R429">
        <f t="shared" ca="1" si="164"/>
        <v>104850.84118876346</v>
      </c>
      <c r="S429">
        <f t="shared" ca="1" si="165"/>
        <v>74841.541669265542</v>
      </c>
      <c r="T429">
        <f t="shared" ca="1" si="166"/>
        <v>407207.93607864575</v>
      </c>
      <c r="U429">
        <f t="shared" ca="1" si="167"/>
        <v>190257.22433380139</v>
      </c>
      <c r="V429">
        <f t="shared" ca="1" si="168"/>
        <v>216950.71174484436</v>
      </c>
      <c r="X429" s="3">
        <f ca="1">IF(Table1[[#This Row],[gender]]="men",1,0)</f>
        <v>0</v>
      </c>
      <c r="Y429" s="3">
        <f ca="1">IF(Table1[[#This Row],[gender]]="women",1,0)</f>
        <v>1</v>
      </c>
      <c r="Z429" s="3"/>
      <c r="AA429" s="3"/>
      <c r="AB429" s="3"/>
      <c r="AC429" s="3"/>
      <c r="AD429" s="3"/>
      <c r="AE429" s="3"/>
      <c r="AF429" s="3"/>
      <c r="AG429" s="3"/>
      <c r="AH429" s="3"/>
      <c r="AJ429" s="17"/>
      <c r="AL429" s="7">
        <f ca="1">IF(Table1[[#This Row],[field of work]]="health",1,0)</f>
        <v>0</v>
      </c>
      <c r="AM429">
        <f ca="1">IF(Table1[[#This Row],[field of work]]="general work ",1,0)</f>
        <v>0</v>
      </c>
      <c r="AN429">
        <f ca="1">IF(Table1[[#This Row],[field of work]]="agriculture",1,0)</f>
        <v>1</v>
      </c>
      <c r="AO429">
        <f ca="1">IF(Table1[[#This Row],[field of work]]="teaching",1,0)</f>
        <v>0</v>
      </c>
      <c r="AP429">
        <f ca="1">IF(Table1[[#This Row],[field of work]]="IT",1,0)</f>
        <v>0</v>
      </c>
      <c r="AQ429" s="8">
        <f ca="1">IF(Table1[[#This Row],[field of work]]="construction",1,0)</f>
        <v>0</v>
      </c>
      <c r="AS429" s="7"/>
      <c r="AX429" s="8"/>
      <c r="AZ429" s="7"/>
      <c r="BA429" s="8"/>
      <c r="BB429" s="105">
        <f ca="1">Table1[[#This Row],[Cars Value ]]/Table1[[#This Row],[cars]]</f>
        <v>52606.394409380191</v>
      </c>
      <c r="BC429" s="8"/>
      <c r="BD429" s="7">
        <f ca="1">IF(Table1[Values of debts]&gt;$BE$6,1,0)</f>
        <v>1</v>
      </c>
      <c r="BE429" s="8"/>
      <c r="BF429" s="17"/>
      <c r="BG429" s="20">
        <f ca="1">Table1[[#This Row],[mortage left]]/Table1[[#This Row],[value of house]]</f>
        <v>0.23719753769315818</v>
      </c>
      <c r="BH429">
        <f t="shared" ca="1" si="160"/>
        <v>1</v>
      </c>
      <c r="BI429" s="8"/>
      <c r="BJ429" s="17"/>
      <c r="BL429" s="7">
        <f ca="1">IF(Table1[Area]="Alberta",Table1[income],0)</f>
        <v>0</v>
      </c>
      <c r="BM429">
        <f ca="1">IF(Table1[Area]="Quebec",Table1[income],0)</f>
        <v>0</v>
      </c>
      <c r="BN429">
        <f ca="1">IF(Table1[[#This Row],[Area]]="BC",Table1[[#This Row],[income]],0)</f>
        <v>0</v>
      </c>
      <c r="BO429">
        <f ca="1">IF(Table1[[#This Row],[Area]]="Northwest Ter",Table1[[#This Row],[income]],0)</f>
        <v>55952</v>
      </c>
      <c r="BP429">
        <f ca="1">IF(Table1[[#This Row],[Area]]="Newfounland",Table1[[#This Row],[income]],0)</f>
        <v>0</v>
      </c>
      <c r="BQ429">
        <f ca="1">IF(Table1[[#This Row],[Area]]="Manitoba",Table1[[#This Row],[income]],0)</f>
        <v>0</v>
      </c>
      <c r="BR429">
        <f ca="1">IF(Table1[[#This Row],[Area]]="New bruncwick",Table1[[#This Row],[income]],0)</f>
        <v>0</v>
      </c>
      <c r="BS429">
        <f ca="1">IF(Table1[[#This Row],[Area]]="Nunavut",Table1[[#This Row],[income]],0)</f>
        <v>0</v>
      </c>
      <c r="BT429">
        <f ca="1">IF(Table1[[#This Row],[Area]]="Ontario",Table1[[#This Row],[income]],0)</f>
        <v>0</v>
      </c>
      <c r="BU429">
        <f ca="1">IF(Table1[[#This Row],[Area]]="yukon",Table1[[#This Row],[income]],0)</f>
        <v>0</v>
      </c>
      <c r="BV429">
        <f ca="1">IF(Table1[[#This Row],[Area]]="Prince edward Island",Table1[[#This Row],[income]],0)</f>
        <v>0</v>
      </c>
      <c r="BW429">
        <f ca="1">IF(Table1[[#This Row],[Area]]="Saskatchewan",Table1[[#This Row],[income]],0)</f>
        <v>0</v>
      </c>
      <c r="BX429" s="8">
        <f ca="1">IF(Table1[[#This Row],[Area]]="Nova scotia",Table1[[#This Row],[income]],0)</f>
        <v>0</v>
      </c>
      <c r="BZ429" s="7">
        <f ca="1">IF(Table1[field of work]="health",Table1[income],0)</f>
        <v>0</v>
      </c>
      <c r="CA429">
        <f ca="1">IF(Table1[field of work]="agriculture",Table1[income],0)</f>
        <v>55952</v>
      </c>
      <c r="CB429">
        <f ca="1">IF(Table1[[#This Row],[field of work]]="teaching",Table1[[#This Row],[income]],0)</f>
        <v>0</v>
      </c>
      <c r="CC429">
        <f ca="1">IF(Table1[[#This Row],[field of work]]="IT",Table1[[#This Row],[income]],0)</f>
        <v>0</v>
      </c>
      <c r="CD429">
        <f ca="1">IF(Table1[[#This Row],[field of work]]="construction",Table1[[#This Row],[income]],0)</f>
        <v>0</v>
      </c>
      <c r="CE429" s="8">
        <f ca="1">IF(Table1[[#This Row],[field of work]]="general work ",Table1[[#This Row],[income]],0)</f>
        <v>0</v>
      </c>
      <c r="CH429" s="7">
        <f t="shared" ca="1" si="161"/>
        <v>1</v>
      </c>
      <c r="CI429" s="8"/>
      <c r="CK429" s="7">
        <f ca="1">IF(Table1[[#This Row],[Net worth of person ($)]]&gt;$CM$3,Table1[[#This Row],[age]],0)</f>
        <v>25</v>
      </c>
      <c r="CL429" s="8"/>
    </row>
    <row r="430" spans="2:90" x14ac:dyDescent="0.3">
      <c r="B430">
        <f t="shared" ca="1" si="147"/>
        <v>1</v>
      </c>
      <c r="C430" t="str">
        <f t="shared" ca="1" si="148"/>
        <v>men</v>
      </c>
      <c r="D430">
        <f t="shared" ca="1" si="149"/>
        <v>42</v>
      </c>
      <c r="E430">
        <f t="shared" ca="1" si="150"/>
        <v>6</v>
      </c>
      <c r="F430" t="str">
        <f t="shared" ca="1" si="151"/>
        <v>agriculture</v>
      </c>
      <c r="G430">
        <f t="shared" ca="1" si="152"/>
        <v>6</v>
      </c>
      <c r="H430" t="str">
        <f t="shared" ca="1" si="153"/>
        <v>Other</v>
      </c>
      <c r="I430">
        <f t="shared" ca="1" si="154"/>
        <v>0</v>
      </c>
      <c r="J430">
        <f t="shared" ca="1" si="146"/>
        <v>2</v>
      </c>
      <c r="K430">
        <f t="shared" ca="1" si="155"/>
        <v>58359</v>
      </c>
      <c r="L430">
        <f t="shared" ca="1" si="156"/>
        <v>2</v>
      </c>
      <c r="M430" t="str">
        <f t="shared" ca="1" si="157"/>
        <v>BC</v>
      </c>
      <c r="N430">
        <f t="shared" ca="1" si="162"/>
        <v>233436</v>
      </c>
      <c r="O430">
        <f t="shared" ca="1" si="158"/>
        <v>63923.126901020332</v>
      </c>
      <c r="P430">
        <f t="shared" ca="1" si="163"/>
        <v>77448.940865260985</v>
      </c>
      <c r="Q430">
        <f t="shared" ca="1" si="159"/>
        <v>61489</v>
      </c>
      <c r="R430">
        <f t="shared" ca="1" si="164"/>
        <v>82122.75102183978</v>
      </c>
      <c r="S430">
        <f t="shared" ca="1" si="165"/>
        <v>26377.235824086383</v>
      </c>
      <c r="T430">
        <f t="shared" ca="1" si="166"/>
        <v>337262.17668934737</v>
      </c>
      <c r="U430">
        <f t="shared" ca="1" si="167"/>
        <v>207534.87792286009</v>
      </c>
      <c r="V430">
        <f t="shared" ca="1" si="168"/>
        <v>129727.29876648728</v>
      </c>
      <c r="X430" s="3">
        <f ca="1">IF(Table1[[#This Row],[gender]]="men",1,0)</f>
        <v>1</v>
      </c>
      <c r="Y430" s="3">
        <f ca="1">IF(Table1[[#This Row],[gender]]="women",1,0)</f>
        <v>0</v>
      </c>
      <c r="Z430" s="3"/>
      <c r="AA430" s="3"/>
      <c r="AB430" s="3"/>
      <c r="AC430" s="3"/>
      <c r="AD430" s="3"/>
      <c r="AE430" s="3"/>
      <c r="AF430" s="3"/>
      <c r="AG430" s="3"/>
      <c r="AH430" s="3"/>
      <c r="AJ430" s="17"/>
      <c r="AL430" s="7">
        <f ca="1">IF(Table1[[#This Row],[field of work]]="health",1,0)</f>
        <v>0</v>
      </c>
      <c r="AM430">
        <f ca="1">IF(Table1[[#This Row],[field of work]]="general work ",1,0)</f>
        <v>0</v>
      </c>
      <c r="AN430">
        <f ca="1">IF(Table1[[#This Row],[field of work]]="agriculture",1,0)</f>
        <v>1</v>
      </c>
      <c r="AO430">
        <f ca="1">IF(Table1[[#This Row],[field of work]]="teaching",1,0)</f>
        <v>0</v>
      </c>
      <c r="AP430">
        <f ca="1">IF(Table1[[#This Row],[field of work]]="IT",1,0)</f>
        <v>0</v>
      </c>
      <c r="AQ430" s="8">
        <f ca="1">IF(Table1[[#This Row],[field of work]]="construction",1,0)</f>
        <v>0</v>
      </c>
      <c r="AS430" s="7"/>
      <c r="AX430" s="8"/>
      <c r="AZ430" s="7"/>
      <c r="BA430" s="8"/>
      <c r="BB430" s="105">
        <f ca="1">Table1[[#This Row],[Cars Value ]]/Table1[[#This Row],[cars]]</f>
        <v>38724.470432630493</v>
      </c>
      <c r="BC430" s="8"/>
      <c r="BD430" s="7">
        <f ca="1">IF(Table1[Values of debts]&gt;$BE$6,1,0)</f>
        <v>1</v>
      </c>
      <c r="BE430" s="8"/>
      <c r="BF430" s="17"/>
      <c r="BG430" s="20">
        <f ca="1">Table1[[#This Row],[mortage left]]/Table1[[#This Row],[value of house]]</f>
        <v>0.27383577040825036</v>
      </c>
      <c r="BH430">
        <f t="shared" ca="1" si="160"/>
        <v>1</v>
      </c>
      <c r="BI430" s="8"/>
      <c r="BJ430" s="17"/>
      <c r="BL430" s="7">
        <f ca="1">IF(Table1[Area]="Alberta",Table1[income],0)</f>
        <v>0</v>
      </c>
      <c r="BM430">
        <f ca="1">IF(Table1[Area]="Quebec",Table1[income],0)</f>
        <v>0</v>
      </c>
      <c r="BN430">
        <f ca="1">IF(Table1[[#This Row],[Area]]="BC",Table1[[#This Row],[income]],0)</f>
        <v>58359</v>
      </c>
      <c r="BO430">
        <f ca="1">IF(Table1[[#This Row],[Area]]="Northwest Ter",Table1[[#This Row],[income]],0)</f>
        <v>0</v>
      </c>
      <c r="BP430">
        <f ca="1">IF(Table1[[#This Row],[Area]]="Newfounland",Table1[[#This Row],[income]],0)</f>
        <v>0</v>
      </c>
      <c r="BQ430">
        <f ca="1">IF(Table1[[#This Row],[Area]]="Manitoba",Table1[[#This Row],[income]],0)</f>
        <v>0</v>
      </c>
      <c r="BR430">
        <f ca="1">IF(Table1[[#This Row],[Area]]="New bruncwick",Table1[[#This Row],[income]],0)</f>
        <v>0</v>
      </c>
      <c r="BS430">
        <f ca="1">IF(Table1[[#This Row],[Area]]="Nunavut",Table1[[#This Row],[income]],0)</f>
        <v>0</v>
      </c>
      <c r="BT430">
        <f ca="1">IF(Table1[[#This Row],[Area]]="Ontario",Table1[[#This Row],[income]],0)</f>
        <v>0</v>
      </c>
      <c r="BU430">
        <f ca="1">IF(Table1[[#This Row],[Area]]="yukon",Table1[[#This Row],[income]],0)</f>
        <v>0</v>
      </c>
      <c r="BV430">
        <f ca="1">IF(Table1[[#This Row],[Area]]="Prince edward Island",Table1[[#This Row],[income]],0)</f>
        <v>0</v>
      </c>
      <c r="BW430">
        <f ca="1">IF(Table1[[#This Row],[Area]]="Saskatchewan",Table1[[#This Row],[income]],0)</f>
        <v>0</v>
      </c>
      <c r="BX430" s="8">
        <f ca="1">IF(Table1[[#This Row],[Area]]="Nova scotia",Table1[[#This Row],[income]],0)</f>
        <v>0</v>
      </c>
      <c r="BZ430" s="7">
        <f ca="1">IF(Table1[field of work]="health",Table1[income],0)</f>
        <v>0</v>
      </c>
      <c r="CA430">
        <f ca="1">IF(Table1[field of work]="agriculture",Table1[income],0)</f>
        <v>58359</v>
      </c>
      <c r="CB430">
        <f ca="1">IF(Table1[[#This Row],[field of work]]="teaching",Table1[[#This Row],[income]],0)</f>
        <v>0</v>
      </c>
      <c r="CC430">
        <f ca="1">IF(Table1[[#This Row],[field of work]]="IT",Table1[[#This Row],[income]],0)</f>
        <v>0</v>
      </c>
      <c r="CD430">
        <f ca="1">IF(Table1[[#This Row],[field of work]]="construction",Table1[[#This Row],[income]],0)</f>
        <v>0</v>
      </c>
      <c r="CE430" s="8">
        <f ca="1">IF(Table1[[#This Row],[field of work]]="general work ",Table1[[#This Row],[income]],0)</f>
        <v>0</v>
      </c>
      <c r="CH430" s="7">
        <f t="shared" ca="1" si="161"/>
        <v>1</v>
      </c>
      <c r="CI430" s="8"/>
      <c r="CK430" s="7">
        <f ca="1">IF(Table1[[#This Row],[Net worth of person ($)]]&gt;$CM$3,Table1[[#This Row],[age]],0)</f>
        <v>42</v>
      </c>
      <c r="CL430" s="8"/>
    </row>
    <row r="431" spans="2:90" x14ac:dyDescent="0.3">
      <c r="B431">
        <f t="shared" ca="1" si="147"/>
        <v>2</v>
      </c>
      <c r="C431" t="str">
        <f t="shared" ca="1" si="148"/>
        <v>women</v>
      </c>
      <c r="D431">
        <f t="shared" ca="1" si="149"/>
        <v>25</v>
      </c>
      <c r="E431">
        <f t="shared" ca="1" si="150"/>
        <v>2</v>
      </c>
      <c r="F431" t="str">
        <f t="shared" ca="1" si="151"/>
        <v>construction</v>
      </c>
      <c r="G431">
        <f t="shared" ca="1" si="152"/>
        <v>6</v>
      </c>
      <c r="H431" t="str">
        <f t="shared" ca="1" si="153"/>
        <v>Other</v>
      </c>
      <c r="I431">
        <f t="shared" ca="1" si="154"/>
        <v>1</v>
      </c>
      <c r="J431">
        <f t="shared" ca="1" si="146"/>
        <v>2</v>
      </c>
      <c r="K431">
        <f t="shared" ca="1" si="155"/>
        <v>62655</v>
      </c>
      <c r="L431">
        <f t="shared" ca="1" si="156"/>
        <v>4</v>
      </c>
      <c r="M431" t="str">
        <f t="shared" ca="1" si="157"/>
        <v>Alberta</v>
      </c>
      <c r="N431">
        <f t="shared" ca="1" si="162"/>
        <v>250620</v>
      </c>
      <c r="O431">
        <f t="shared" ca="1" si="158"/>
        <v>187422.60584305885</v>
      </c>
      <c r="P431">
        <f t="shared" ca="1" si="163"/>
        <v>94732.450459145228</v>
      </c>
      <c r="Q431">
        <f t="shared" ca="1" si="159"/>
        <v>22241</v>
      </c>
      <c r="R431">
        <f t="shared" ca="1" si="164"/>
        <v>52411.337046180139</v>
      </c>
      <c r="S431">
        <f t="shared" ca="1" si="165"/>
        <v>1546.360970360945</v>
      </c>
      <c r="T431">
        <f t="shared" ca="1" si="166"/>
        <v>346898.81142950617</v>
      </c>
      <c r="U431">
        <f t="shared" ca="1" si="167"/>
        <v>262074.942889239</v>
      </c>
      <c r="V431">
        <f t="shared" ca="1" si="168"/>
        <v>84823.868540267169</v>
      </c>
      <c r="X431" s="3">
        <f ca="1">IF(Table1[[#This Row],[gender]]="men",1,0)</f>
        <v>0</v>
      </c>
      <c r="Y431" s="3">
        <f ca="1">IF(Table1[[#This Row],[gender]]="women",1,0)</f>
        <v>1</v>
      </c>
      <c r="Z431" s="3"/>
      <c r="AA431" s="3"/>
      <c r="AB431" s="3"/>
      <c r="AC431" s="3"/>
      <c r="AD431" s="3"/>
      <c r="AE431" s="3"/>
      <c r="AF431" s="3"/>
      <c r="AG431" s="3"/>
      <c r="AH431" s="3"/>
      <c r="AJ431" s="17"/>
      <c r="AL431" s="7">
        <f ca="1">IF(Table1[[#This Row],[field of work]]="health",1,0)</f>
        <v>0</v>
      </c>
      <c r="AM431">
        <f ca="1">IF(Table1[[#This Row],[field of work]]="general work ",1,0)</f>
        <v>0</v>
      </c>
      <c r="AN431">
        <f ca="1">IF(Table1[[#This Row],[field of work]]="agriculture",1,0)</f>
        <v>0</v>
      </c>
      <c r="AO431">
        <f ca="1">IF(Table1[[#This Row],[field of work]]="teaching",1,0)</f>
        <v>0</v>
      </c>
      <c r="AP431">
        <f ca="1">IF(Table1[[#This Row],[field of work]]="IT",1,0)</f>
        <v>0</v>
      </c>
      <c r="AQ431" s="8">
        <f ca="1">IF(Table1[[#This Row],[field of work]]="construction",1,0)</f>
        <v>1</v>
      </c>
      <c r="AS431" s="7"/>
      <c r="AX431" s="8"/>
      <c r="AZ431" s="7"/>
      <c r="BA431" s="8"/>
      <c r="BB431" s="105">
        <f ca="1">Table1[[#This Row],[Cars Value ]]/Table1[[#This Row],[cars]]</f>
        <v>47366.225229572614</v>
      </c>
      <c r="BC431" s="8"/>
      <c r="BD431" s="7">
        <f ca="1">IF(Table1[Values of debts]&gt;$BE$6,1,0)</f>
        <v>1</v>
      </c>
      <c r="BE431" s="8"/>
      <c r="BF431" s="17"/>
      <c r="BG431" s="20">
        <f ca="1">Table1[[#This Row],[mortage left]]/Table1[[#This Row],[value of house]]</f>
        <v>0.74783579061151884</v>
      </c>
      <c r="BH431">
        <f t="shared" ca="1" si="160"/>
        <v>0</v>
      </c>
      <c r="BI431" s="8"/>
      <c r="BJ431" s="17"/>
      <c r="BL431" s="7">
        <f ca="1">IF(Table1[Area]="Alberta",Table1[income],0)</f>
        <v>62655</v>
      </c>
      <c r="BM431">
        <f ca="1">IF(Table1[Area]="Quebec",Table1[income],0)</f>
        <v>0</v>
      </c>
      <c r="BN431">
        <f ca="1">IF(Table1[[#This Row],[Area]]="BC",Table1[[#This Row],[income]],0)</f>
        <v>0</v>
      </c>
      <c r="BO431">
        <f ca="1">IF(Table1[[#This Row],[Area]]="Northwest Ter",Table1[[#This Row],[income]],0)</f>
        <v>0</v>
      </c>
      <c r="BP431">
        <f ca="1">IF(Table1[[#This Row],[Area]]="Newfounland",Table1[[#This Row],[income]],0)</f>
        <v>0</v>
      </c>
      <c r="BQ431">
        <f ca="1">IF(Table1[[#This Row],[Area]]="Manitoba",Table1[[#This Row],[income]],0)</f>
        <v>0</v>
      </c>
      <c r="BR431">
        <f ca="1">IF(Table1[[#This Row],[Area]]="New bruncwick",Table1[[#This Row],[income]],0)</f>
        <v>0</v>
      </c>
      <c r="BS431">
        <f ca="1">IF(Table1[[#This Row],[Area]]="Nunavut",Table1[[#This Row],[income]],0)</f>
        <v>0</v>
      </c>
      <c r="BT431">
        <f ca="1">IF(Table1[[#This Row],[Area]]="Ontario",Table1[[#This Row],[income]],0)</f>
        <v>0</v>
      </c>
      <c r="BU431">
        <f ca="1">IF(Table1[[#This Row],[Area]]="yukon",Table1[[#This Row],[income]],0)</f>
        <v>0</v>
      </c>
      <c r="BV431">
        <f ca="1">IF(Table1[[#This Row],[Area]]="Prince edward Island",Table1[[#This Row],[income]],0)</f>
        <v>0</v>
      </c>
      <c r="BW431">
        <f ca="1">IF(Table1[[#This Row],[Area]]="Saskatchewan",Table1[[#This Row],[income]],0)</f>
        <v>0</v>
      </c>
      <c r="BX431" s="8">
        <f ca="1">IF(Table1[[#This Row],[Area]]="Nova scotia",Table1[[#This Row],[income]],0)</f>
        <v>0</v>
      </c>
      <c r="BZ431" s="7">
        <f ca="1">IF(Table1[field of work]="health",Table1[income],0)</f>
        <v>0</v>
      </c>
      <c r="CA431">
        <f ca="1">IF(Table1[field of work]="agriculture",Table1[income],0)</f>
        <v>0</v>
      </c>
      <c r="CB431">
        <f ca="1">IF(Table1[[#This Row],[field of work]]="teaching",Table1[[#This Row],[income]],0)</f>
        <v>0</v>
      </c>
      <c r="CC431">
        <f ca="1">IF(Table1[[#This Row],[field of work]]="IT",Table1[[#This Row],[income]],0)</f>
        <v>0</v>
      </c>
      <c r="CD431">
        <f ca="1">IF(Table1[[#This Row],[field of work]]="construction",Table1[[#This Row],[income]],0)</f>
        <v>62655</v>
      </c>
      <c r="CE431" s="8">
        <f ca="1">IF(Table1[[#This Row],[field of work]]="general work ",Table1[[#This Row],[income]],0)</f>
        <v>0</v>
      </c>
      <c r="CH431" s="7">
        <f t="shared" ca="1" si="161"/>
        <v>1</v>
      </c>
      <c r="CI431" s="8"/>
      <c r="CK431" s="7">
        <f ca="1">IF(Table1[[#This Row],[Net worth of person ($)]]&gt;$CM$3,Table1[[#This Row],[age]],0)</f>
        <v>25</v>
      </c>
      <c r="CL431" s="8"/>
    </row>
    <row r="432" spans="2:90" x14ac:dyDescent="0.3">
      <c r="B432">
        <f t="shared" ca="1" si="147"/>
        <v>1</v>
      </c>
      <c r="C432" t="str">
        <f t="shared" ca="1" si="148"/>
        <v>men</v>
      </c>
      <c r="D432">
        <f t="shared" ca="1" si="149"/>
        <v>25</v>
      </c>
      <c r="E432">
        <f t="shared" ca="1" si="150"/>
        <v>2</v>
      </c>
      <c r="F432" t="str">
        <f t="shared" ca="1" si="151"/>
        <v>construction</v>
      </c>
      <c r="G432">
        <f t="shared" ca="1" si="152"/>
        <v>6</v>
      </c>
      <c r="H432" t="str">
        <f t="shared" ca="1" si="153"/>
        <v>Other</v>
      </c>
      <c r="I432">
        <f t="shared" ca="1" si="154"/>
        <v>2</v>
      </c>
      <c r="J432">
        <f t="shared" ca="1" si="146"/>
        <v>1</v>
      </c>
      <c r="K432">
        <f t="shared" ca="1" si="155"/>
        <v>82930</v>
      </c>
      <c r="L432">
        <f t="shared" ca="1" si="156"/>
        <v>2</v>
      </c>
      <c r="M432" t="str">
        <f t="shared" ca="1" si="157"/>
        <v>BC</v>
      </c>
      <c r="N432">
        <f t="shared" ca="1" si="162"/>
        <v>497580</v>
      </c>
      <c r="O432">
        <f t="shared" ca="1" si="158"/>
        <v>390241.28196896391</v>
      </c>
      <c r="P432">
        <f t="shared" ca="1" si="163"/>
        <v>38147.835817088919</v>
      </c>
      <c r="Q432">
        <f t="shared" ca="1" si="159"/>
        <v>7453</v>
      </c>
      <c r="R432">
        <f t="shared" ca="1" si="164"/>
        <v>23102.247253148438</v>
      </c>
      <c r="S432">
        <f t="shared" ca="1" si="165"/>
        <v>27233.441037173216</v>
      </c>
      <c r="T432">
        <f t="shared" ca="1" si="166"/>
        <v>562961.27685426222</v>
      </c>
      <c r="U432">
        <f t="shared" ca="1" si="167"/>
        <v>420796.52922211238</v>
      </c>
      <c r="V432">
        <f t="shared" ca="1" si="168"/>
        <v>142164.74763214984</v>
      </c>
      <c r="X432" s="3">
        <f ca="1">IF(Table1[[#This Row],[gender]]="men",1,0)</f>
        <v>1</v>
      </c>
      <c r="Y432" s="3">
        <f ca="1">IF(Table1[[#This Row],[gender]]="women",1,0)</f>
        <v>0</v>
      </c>
      <c r="Z432" s="3"/>
      <c r="AA432" s="3"/>
      <c r="AB432" s="3"/>
      <c r="AC432" s="3"/>
      <c r="AD432" s="3"/>
      <c r="AE432" s="3"/>
      <c r="AF432" s="3"/>
      <c r="AG432" s="3"/>
      <c r="AH432" s="3"/>
      <c r="AJ432" s="17"/>
      <c r="AL432" s="7">
        <f ca="1">IF(Table1[[#This Row],[field of work]]="health",1,0)</f>
        <v>0</v>
      </c>
      <c r="AM432">
        <f ca="1">IF(Table1[[#This Row],[field of work]]="general work ",1,0)</f>
        <v>0</v>
      </c>
      <c r="AN432">
        <f ca="1">IF(Table1[[#This Row],[field of work]]="agriculture",1,0)</f>
        <v>0</v>
      </c>
      <c r="AO432">
        <f ca="1">IF(Table1[[#This Row],[field of work]]="teaching",1,0)</f>
        <v>0</v>
      </c>
      <c r="AP432">
        <f ca="1">IF(Table1[[#This Row],[field of work]]="IT",1,0)</f>
        <v>0</v>
      </c>
      <c r="AQ432" s="8">
        <f ca="1">IF(Table1[[#This Row],[field of work]]="construction",1,0)</f>
        <v>1</v>
      </c>
      <c r="AS432" s="7"/>
      <c r="AX432" s="8"/>
      <c r="AZ432" s="7"/>
      <c r="BA432" s="8"/>
      <c r="BB432" s="105">
        <f ca="1">Table1[[#This Row],[Cars Value ]]/Table1[[#This Row],[cars]]</f>
        <v>38147.835817088919</v>
      </c>
      <c r="BC432" s="8"/>
      <c r="BD432" s="7">
        <f ca="1">IF(Table1[Values of debts]&gt;$BE$6,1,0)</f>
        <v>1</v>
      </c>
      <c r="BE432" s="8"/>
      <c r="BF432" s="17"/>
      <c r="BG432" s="20">
        <f ca="1">Table1[[#This Row],[mortage left]]/Table1[[#This Row],[value of house]]</f>
        <v>0.78427847174115506</v>
      </c>
      <c r="BH432">
        <f t="shared" ca="1" si="160"/>
        <v>0</v>
      </c>
      <c r="BI432" s="8"/>
      <c r="BJ432" s="17"/>
      <c r="BL432" s="7">
        <f ca="1">IF(Table1[Area]="Alberta",Table1[income],0)</f>
        <v>0</v>
      </c>
      <c r="BM432">
        <f ca="1">IF(Table1[Area]="Quebec",Table1[income],0)</f>
        <v>0</v>
      </c>
      <c r="BN432">
        <f ca="1">IF(Table1[[#This Row],[Area]]="BC",Table1[[#This Row],[income]],0)</f>
        <v>82930</v>
      </c>
      <c r="BO432">
        <f ca="1">IF(Table1[[#This Row],[Area]]="Northwest Ter",Table1[[#This Row],[income]],0)</f>
        <v>0</v>
      </c>
      <c r="BP432">
        <f ca="1">IF(Table1[[#This Row],[Area]]="Newfounland",Table1[[#This Row],[income]],0)</f>
        <v>0</v>
      </c>
      <c r="BQ432">
        <f ca="1">IF(Table1[[#This Row],[Area]]="Manitoba",Table1[[#This Row],[income]],0)</f>
        <v>0</v>
      </c>
      <c r="BR432">
        <f ca="1">IF(Table1[[#This Row],[Area]]="New bruncwick",Table1[[#This Row],[income]],0)</f>
        <v>0</v>
      </c>
      <c r="BS432">
        <f ca="1">IF(Table1[[#This Row],[Area]]="Nunavut",Table1[[#This Row],[income]],0)</f>
        <v>0</v>
      </c>
      <c r="BT432">
        <f ca="1">IF(Table1[[#This Row],[Area]]="Ontario",Table1[[#This Row],[income]],0)</f>
        <v>0</v>
      </c>
      <c r="BU432">
        <f ca="1">IF(Table1[[#This Row],[Area]]="yukon",Table1[[#This Row],[income]],0)</f>
        <v>0</v>
      </c>
      <c r="BV432">
        <f ca="1">IF(Table1[[#This Row],[Area]]="Prince edward Island",Table1[[#This Row],[income]],0)</f>
        <v>0</v>
      </c>
      <c r="BW432">
        <f ca="1">IF(Table1[[#This Row],[Area]]="Saskatchewan",Table1[[#This Row],[income]],0)</f>
        <v>0</v>
      </c>
      <c r="BX432" s="8">
        <f ca="1">IF(Table1[[#This Row],[Area]]="Nova scotia",Table1[[#This Row],[income]],0)</f>
        <v>0</v>
      </c>
      <c r="BZ432" s="7">
        <f ca="1">IF(Table1[field of work]="health",Table1[income],0)</f>
        <v>0</v>
      </c>
      <c r="CA432">
        <f ca="1">IF(Table1[field of work]="agriculture",Table1[income],0)</f>
        <v>0</v>
      </c>
      <c r="CB432">
        <f ca="1">IF(Table1[[#This Row],[field of work]]="teaching",Table1[[#This Row],[income]],0)</f>
        <v>0</v>
      </c>
      <c r="CC432">
        <f ca="1">IF(Table1[[#This Row],[field of work]]="IT",Table1[[#This Row],[income]],0)</f>
        <v>0</v>
      </c>
      <c r="CD432">
        <f ca="1">IF(Table1[[#This Row],[field of work]]="construction",Table1[[#This Row],[income]],0)</f>
        <v>82930</v>
      </c>
      <c r="CE432" s="8">
        <f ca="1">IF(Table1[[#This Row],[field of work]]="general work ",Table1[[#This Row],[income]],0)</f>
        <v>0</v>
      </c>
      <c r="CH432" s="7">
        <f t="shared" ca="1" si="161"/>
        <v>1</v>
      </c>
      <c r="CI432" s="8"/>
      <c r="CK432" s="7">
        <f ca="1">IF(Table1[[#This Row],[Net worth of person ($)]]&gt;$CM$3,Table1[[#This Row],[age]],0)</f>
        <v>25</v>
      </c>
      <c r="CL432" s="8"/>
    </row>
    <row r="433" spans="2:90" x14ac:dyDescent="0.3">
      <c r="B433">
        <f t="shared" ca="1" si="147"/>
        <v>2</v>
      </c>
      <c r="C433" t="str">
        <f t="shared" ca="1" si="148"/>
        <v>women</v>
      </c>
      <c r="D433">
        <f t="shared" ca="1" si="149"/>
        <v>36</v>
      </c>
      <c r="E433">
        <f t="shared" ca="1" si="150"/>
        <v>3</v>
      </c>
      <c r="F433" t="str">
        <f t="shared" ca="1" si="151"/>
        <v>teaching</v>
      </c>
      <c r="G433">
        <f t="shared" ca="1" si="152"/>
        <v>6</v>
      </c>
      <c r="H433" t="str">
        <f t="shared" ca="1" si="153"/>
        <v>Other</v>
      </c>
      <c r="I433">
        <f t="shared" ca="1" si="154"/>
        <v>0</v>
      </c>
      <c r="J433">
        <f t="shared" ca="1" si="146"/>
        <v>2</v>
      </c>
      <c r="K433">
        <f t="shared" ca="1" si="155"/>
        <v>43043</v>
      </c>
      <c r="L433">
        <f t="shared" ca="1" si="156"/>
        <v>6</v>
      </c>
      <c r="M433" t="str">
        <f t="shared" ca="1" si="157"/>
        <v>Saskatchewan</v>
      </c>
      <c r="N433">
        <f t="shared" ca="1" si="162"/>
        <v>215215</v>
      </c>
      <c r="O433">
        <f t="shared" ca="1" si="158"/>
        <v>78166.993821302443</v>
      </c>
      <c r="P433">
        <f t="shared" ca="1" si="163"/>
        <v>21525.176723723867</v>
      </c>
      <c r="Q433">
        <f t="shared" ca="1" si="159"/>
        <v>18218</v>
      </c>
      <c r="R433">
        <f t="shared" ca="1" si="164"/>
        <v>44084.284834797727</v>
      </c>
      <c r="S433">
        <f t="shared" ca="1" si="165"/>
        <v>56803.858313705117</v>
      </c>
      <c r="T433">
        <f t="shared" ca="1" si="166"/>
        <v>293544.03503742901</v>
      </c>
      <c r="U433">
        <f t="shared" ca="1" si="167"/>
        <v>140469.27865610016</v>
      </c>
      <c r="V433">
        <f t="shared" ca="1" si="168"/>
        <v>153074.75638132886</v>
      </c>
      <c r="X433" s="3">
        <f ca="1">IF(Table1[[#This Row],[gender]]="men",1,0)</f>
        <v>0</v>
      </c>
      <c r="Y433" s="3">
        <f ca="1">IF(Table1[[#This Row],[gender]]="women",1,0)</f>
        <v>1</v>
      </c>
      <c r="Z433" s="3"/>
      <c r="AA433" s="3"/>
      <c r="AB433" s="3"/>
      <c r="AC433" s="3"/>
      <c r="AD433" s="3"/>
      <c r="AE433" s="3"/>
      <c r="AF433" s="3"/>
      <c r="AG433" s="3"/>
      <c r="AH433" s="3"/>
      <c r="AJ433" s="17"/>
      <c r="AL433" s="7">
        <f ca="1">IF(Table1[[#This Row],[field of work]]="health",1,0)</f>
        <v>0</v>
      </c>
      <c r="AM433">
        <f ca="1">IF(Table1[[#This Row],[field of work]]="general work ",1,0)</f>
        <v>0</v>
      </c>
      <c r="AN433">
        <f ca="1">IF(Table1[[#This Row],[field of work]]="agriculture",1,0)</f>
        <v>0</v>
      </c>
      <c r="AO433">
        <f ca="1">IF(Table1[[#This Row],[field of work]]="teaching",1,0)</f>
        <v>1</v>
      </c>
      <c r="AP433">
        <f ca="1">IF(Table1[[#This Row],[field of work]]="IT",1,0)</f>
        <v>0</v>
      </c>
      <c r="AQ433" s="8">
        <f ca="1">IF(Table1[[#This Row],[field of work]]="construction",1,0)</f>
        <v>0</v>
      </c>
      <c r="AS433" s="7"/>
      <c r="AX433" s="8"/>
      <c r="AZ433" s="7"/>
      <c r="BA433" s="8"/>
      <c r="BB433" s="105">
        <f ca="1">Table1[[#This Row],[Cars Value ]]/Table1[[#This Row],[cars]]</f>
        <v>10762.588361861934</v>
      </c>
      <c r="BC433" s="8"/>
      <c r="BD433" s="7">
        <f ca="1">IF(Table1[Values of debts]&gt;$BE$6,1,0)</f>
        <v>1</v>
      </c>
      <c r="BE433" s="8"/>
      <c r="BF433" s="17"/>
      <c r="BG433" s="20">
        <f ca="1">Table1[[#This Row],[mortage left]]/Table1[[#This Row],[value of house]]</f>
        <v>0.36320420891342353</v>
      </c>
      <c r="BH433">
        <f t="shared" ca="1" si="160"/>
        <v>1</v>
      </c>
      <c r="BI433" s="8"/>
      <c r="BJ433" s="17"/>
      <c r="BL433" s="7">
        <f ca="1">IF(Table1[Area]="Alberta",Table1[income],0)</f>
        <v>0</v>
      </c>
      <c r="BM433">
        <f ca="1">IF(Table1[Area]="Quebec",Table1[income],0)</f>
        <v>0</v>
      </c>
      <c r="BN433">
        <f ca="1">IF(Table1[[#This Row],[Area]]="BC",Table1[[#This Row],[income]],0)</f>
        <v>0</v>
      </c>
      <c r="BO433">
        <f ca="1">IF(Table1[[#This Row],[Area]]="Northwest Ter",Table1[[#This Row],[income]],0)</f>
        <v>0</v>
      </c>
      <c r="BP433">
        <f ca="1">IF(Table1[[#This Row],[Area]]="Newfounland",Table1[[#This Row],[income]],0)</f>
        <v>0</v>
      </c>
      <c r="BQ433">
        <f ca="1">IF(Table1[[#This Row],[Area]]="Manitoba",Table1[[#This Row],[income]],0)</f>
        <v>0</v>
      </c>
      <c r="BR433">
        <f ca="1">IF(Table1[[#This Row],[Area]]="New bruncwick",Table1[[#This Row],[income]],0)</f>
        <v>0</v>
      </c>
      <c r="BS433">
        <f ca="1">IF(Table1[[#This Row],[Area]]="Nunavut",Table1[[#This Row],[income]],0)</f>
        <v>0</v>
      </c>
      <c r="BT433">
        <f ca="1">IF(Table1[[#This Row],[Area]]="Ontario",Table1[[#This Row],[income]],0)</f>
        <v>0</v>
      </c>
      <c r="BU433">
        <f ca="1">IF(Table1[[#This Row],[Area]]="yukon",Table1[[#This Row],[income]],0)</f>
        <v>0</v>
      </c>
      <c r="BV433">
        <f ca="1">IF(Table1[[#This Row],[Area]]="Prince edward Island",Table1[[#This Row],[income]],0)</f>
        <v>0</v>
      </c>
      <c r="BW433">
        <f ca="1">IF(Table1[[#This Row],[Area]]="Saskatchewan",Table1[[#This Row],[income]],0)</f>
        <v>43043</v>
      </c>
      <c r="BX433" s="8">
        <f ca="1">IF(Table1[[#This Row],[Area]]="Nova scotia",Table1[[#This Row],[income]],0)</f>
        <v>0</v>
      </c>
      <c r="BZ433" s="7">
        <f ca="1">IF(Table1[field of work]="health",Table1[income],0)</f>
        <v>0</v>
      </c>
      <c r="CA433">
        <f ca="1">IF(Table1[field of work]="agriculture",Table1[income],0)</f>
        <v>0</v>
      </c>
      <c r="CB433">
        <f ca="1">IF(Table1[[#This Row],[field of work]]="teaching",Table1[[#This Row],[income]],0)</f>
        <v>43043</v>
      </c>
      <c r="CC433">
        <f ca="1">IF(Table1[[#This Row],[field of work]]="IT",Table1[[#This Row],[income]],0)</f>
        <v>0</v>
      </c>
      <c r="CD433">
        <f ca="1">IF(Table1[[#This Row],[field of work]]="construction",Table1[[#This Row],[income]],0)</f>
        <v>0</v>
      </c>
      <c r="CE433" s="8">
        <f ca="1">IF(Table1[[#This Row],[field of work]]="general work ",Table1[[#This Row],[income]],0)</f>
        <v>0</v>
      </c>
      <c r="CH433" s="7">
        <f t="shared" ca="1" si="161"/>
        <v>1</v>
      </c>
      <c r="CI433" s="8"/>
      <c r="CK433" s="7">
        <f ca="1">IF(Table1[[#This Row],[Net worth of person ($)]]&gt;$CM$3,Table1[[#This Row],[age]],0)</f>
        <v>36</v>
      </c>
      <c r="CL433" s="8"/>
    </row>
    <row r="434" spans="2:90" x14ac:dyDescent="0.3">
      <c r="B434">
        <f t="shared" ca="1" si="147"/>
        <v>1</v>
      </c>
      <c r="C434" t="str">
        <f t="shared" ca="1" si="148"/>
        <v>men</v>
      </c>
      <c r="D434">
        <f t="shared" ca="1" si="149"/>
        <v>30</v>
      </c>
      <c r="E434">
        <f t="shared" ca="1" si="150"/>
        <v>5</v>
      </c>
      <c r="F434" t="str">
        <f t="shared" ca="1" si="151"/>
        <v xml:space="preserve">general work </v>
      </c>
      <c r="G434">
        <f t="shared" ca="1" si="152"/>
        <v>5</v>
      </c>
      <c r="H434" t="str">
        <f t="shared" ca="1" si="153"/>
        <v>Other</v>
      </c>
      <c r="I434">
        <f t="shared" ca="1" si="154"/>
        <v>3</v>
      </c>
      <c r="J434">
        <f t="shared" ca="1" si="146"/>
        <v>2</v>
      </c>
      <c r="K434">
        <f t="shared" ca="1" si="155"/>
        <v>64519</v>
      </c>
      <c r="L434">
        <f t="shared" ca="1" si="156"/>
        <v>1</v>
      </c>
      <c r="M434" t="str">
        <f t="shared" ca="1" si="157"/>
        <v>yukon</v>
      </c>
      <c r="N434">
        <f t="shared" ca="1" si="162"/>
        <v>193557</v>
      </c>
      <c r="O434">
        <f t="shared" ca="1" si="158"/>
        <v>40639.160567070699</v>
      </c>
      <c r="P434">
        <f t="shared" ca="1" si="163"/>
        <v>39478.561526332371</v>
      </c>
      <c r="Q434">
        <f t="shared" ca="1" si="159"/>
        <v>14133</v>
      </c>
      <c r="R434">
        <f t="shared" ca="1" si="164"/>
        <v>50047.03583561608</v>
      </c>
      <c r="S434">
        <f t="shared" ca="1" si="165"/>
        <v>218.26946796572048</v>
      </c>
      <c r="T434">
        <f t="shared" ca="1" si="166"/>
        <v>233253.8309942981</v>
      </c>
      <c r="U434">
        <f t="shared" ca="1" si="167"/>
        <v>104819.19640268678</v>
      </c>
      <c r="V434">
        <f t="shared" ca="1" si="168"/>
        <v>128434.63459161132</v>
      </c>
      <c r="X434" s="3">
        <f ca="1">IF(Table1[[#This Row],[gender]]="men",1,0)</f>
        <v>1</v>
      </c>
      <c r="Y434" s="3">
        <f ca="1">IF(Table1[[#This Row],[gender]]="women",1,0)</f>
        <v>0</v>
      </c>
      <c r="Z434" s="3"/>
      <c r="AA434" s="3"/>
      <c r="AB434" s="3"/>
      <c r="AC434" s="3"/>
      <c r="AD434" s="3"/>
      <c r="AE434" s="3"/>
      <c r="AF434" s="3"/>
      <c r="AG434" s="3"/>
      <c r="AH434" s="3"/>
      <c r="AJ434" s="17"/>
      <c r="AL434" s="7">
        <f ca="1">IF(Table1[[#This Row],[field of work]]="health",1,0)</f>
        <v>0</v>
      </c>
      <c r="AM434">
        <f ca="1">IF(Table1[[#This Row],[field of work]]="general work ",1,0)</f>
        <v>1</v>
      </c>
      <c r="AN434">
        <f ca="1">IF(Table1[[#This Row],[field of work]]="agriculture",1,0)</f>
        <v>0</v>
      </c>
      <c r="AO434">
        <f ca="1">IF(Table1[[#This Row],[field of work]]="teaching",1,0)</f>
        <v>0</v>
      </c>
      <c r="AP434">
        <f ca="1">IF(Table1[[#This Row],[field of work]]="IT",1,0)</f>
        <v>0</v>
      </c>
      <c r="AQ434" s="8">
        <f ca="1">IF(Table1[[#This Row],[field of work]]="construction",1,0)</f>
        <v>0</v>
      </c>
      <c r="AS434" s="7"/>
      <c r="AX434" s="8"/>
      <c r="AZ434" s="7"/>
      <c r="BA434" s="8"/>
      <c r="BB434" s="105">
        <f ca="1">Table1[[#This Row],[Cars Value ]]/Table1[[#This Row],[cars]]</f>
        <v>19739.280763166185</v>
      </c>
      <c r="BC434" s="8"/>
      <c r="BD434" s="7">
        <f ca="1">IF(Table1[Values of debts]&gt;$BE$6,1,0)</f>
        <v>1</v>
      </c>
      <c r="BE434" s="8"/>
      <c r="BF434" s="17"/>
      <c r="BG434" s="20">
        <f ca="1">Table1[[#This Row],[mortage left]]/Table1[[#This Row],[value of house]]</f>
        <v>0.20995965305863751</v>
      </c>
      <c r="BH434">
        <f t="shared" ca="1" si="160"/>
        <v>1</v>
      </c>
      <c r="BI434" s="8"/>
      <c r="BJ434" s="17"/>
      <c r="BL434" s="7">
        <f ca="1">IF(Table1[Area]="Alberta",Table1[income],0)</f>
        <v>0</v>
      </c>
      <c r="BM434">
        <f ca="1">IF(Table1[Area]="Quebec",Table1[income],0)</f>
        <v>0</v>
      </c>
      <c r="BN434">
        <f ca="1">IF(Table1[[#This Row],[Area]]="BC",Table1[[#This Row],[income]],0)</f>
        <v>0</v>
      </c>
      <c r="BO434">
        <f ca="1">IF(Table1[[#This Row],[Area]]="Northwest Ter",Table1[[#This Row],[income]],0)</f>
        <v>0</v>
      </c>
      <c r="BP434">
        <f ca="1">IF(Table1[[#This Row],[Area]]="Newfounland",Table1[[#This Row],[income]],0)</f>
        <v>0</v>
      </c>
      <c r="BQ434">
        <f ca="1">IF(Table1[[#This Row],[Area]]="Manitoba",Table1[[#This Row],[income]],0)</f>
        <v>0</v>
      </c>
      <c r="BR434">
        <f ca="1">IF(Table1[[#This Row],[Area]]="New bruncwick",Table1[[#This Row],[income]],0)</f>
        <v>0</v>
      </c>
      <c r="BS434">
        <f ca="1">IF(Table1[[#This Row],[Area]]="Nunavut",Table1[[#This Row],[income]],0)</f>
        <v>0</v>
      </c>
      <c r="BT434">
        <f ca="1">IF(Table1[[#This Row],[Area]]="Ontario",Table1[[#This Row],[income]],0)</f>
        <v>0</v>
      </c>
      <c r="BU434">
        <f ca="1">IF(Table1[[#This Row],[Area]]="yukon",Table1[[#This Row],[income]],0)</f>
        <v>64519</v>
      </c>
      <c r="BV434">
        <f ca="1">IF(Table1[[#This Row],[Area]]="Prince edward Island",Table1[[#This Row],[income]],0)</f>
        <v>0</v>
      </c>
      <c r="BW434">
        <f ca="1">IF(Table1[[#This Row],[Area]]="Saskatchewan",Table1[[#This Row],[income]],0)</f>
        <v>0</v>
      </c>
      <c r="BX434" s="8">
        <f ca="1">IF(Table1[[#This Row],[Area]]="Nova scotia",Table1[[#This Row],[income]],0)</f>
        <v>0</v>
      </c>
      <c r="BZ434" s="7">
        <f ca="1">IF(Table1[field of work]="health",Table1[income],0)</f>
        <v>0</v>
      </c>
      <c r="CA434">
        <f ca="1">IF(Table1[field of work]="agriculture",Table1[income],0)</f>
        <v>0</v>
      </c>
      <c r="CB434">
        <f ca="1">IF(Table1[[#This Row],[field of work]]="teaching",Table1[[#This Row],[income]],0)</f>
        <v>0</v>
      </c>
      <c r="CC434">
        <f ca="1">IF(Table1[[#This Row],[field of work]]="IT",Table1[[#This Row],[income]],0)</f>
        <v>0</v>
      </c>
      <c r="CD434">
        <f ca="1">IF(Table1[[#This Row],[field of work]]="construction",Table1[[#This Row],[income]],0)</f>
        <v>0</v>
      </c>
      <c r="CE434" s="8">
        <f ca="1">IF(Table1[[#This Row],[field of work]]="general work ",Table1[[#This Row],[income]],0)</f>
        <v>64519</v>
      </c>
      <c r="CH434" s="7">
        <f t="shared" ca="1" si="161"/>
        <v>1</v>
      </c>
      <c r="CI434" s="8"/>
      <c r="CK434" s="7">
        <f ca="1">IF(Table1[[#This Row],[Net worth of person ($)]]&gt;$CM$3,Table1[[#This Row],[age]],0)</f>
        <v>30</v>
      </c>
      <c r="CL434" s="8"/>
    </row>
    <row r="435" spans="2:90" x14ac:dyDescent="0.3">
      <c r="B435">
        <f t="shared" ca="1" si="147"/>
        <v>1</v>
      </c>
      <c r="C435" t="str">
        <f t="shared" ca="1" si="148"/>
        <v>men</v>
      </c>
      <c r="D435">
        <f t="shared" ca="1" si="149"/>
        <v>33</v>
      </c>
      <c r="E435">
        <f t="shared" ca="1" si="150"/>
        <v>2</v>
      </c>
      <c r="F435" t="str">
        <f t="shared" ca="1" si="151"/>
        <v>construction</v>
      </c>
      <c r="G435">
        <f t="shared" ca="1" si="152"/>
        <v>2</v>
      </c>
      <c r="H435" t="str">
        <f t="shared" ca="1" si="153"/>
        <v>college</v>
      </c>
      <c r="I435">
        <f t="shared" ca="1" si="154"/>
        <v>4</v>
      </c>
      <c r="J435">
        <f t="shared" ca="1" si="146"/>
        <v>1</v>
      </c>
      <c r="K435">
        <f t="shared" ca="1" si="155"/>
        <v>71233</v>
      </c>
      <c r="L435">
        <f t="shared" ca="1" si="156"/>
        <v>7</v>
      </c>
      <c r="M435" t="str">
        <f t="shared" ca="1" si="157"/>
        <v>Manitoba</v>
      </c>
      <c r="N435">
        <f t="shared" ca="1" si="162"/>
        <v>213699</v>
      </c>
      <c r="O435">
        <f t="shared" ca="1" si="158"/>
        <v>197981.76425153873</v>
      </c>
      <c r="P435">
        <f t="shared" ca="1" si="163"/>
        <v>12931.52516133584</v>
      </c>
      <c r="Q435">
        <f t="shared" ca="1" si="159"/>
        <v>8903</v>
      </c>
      <c r="R435">
        <f t="shared" ca="1" si="164"/>
        <v>123965.08333844782</v>
      </c>
      <c r="S435">
        <f t="shared" ca="1" si="165"/>
        <v>76729.212409695931</v>
      </c>
      <c r="T435">
        <f t="shared" ca="1" si="166"/>
        <v>303359.73757103179</v>
      </c>
      <c r="U435">
        <f t="shared" ca="1" si="167"/>
        <v>330849.84758998652</v>
      </c>
      <c r="V435">
        <f t="shared" ca="1" si="168"/>
        <v>-27490.110018954729</v>
      </c>
      <c r="X435" s="3">
        <f ca="1">IF(Table1[[#This Row],[gender]]="men",1,0)</f>
        <v>1</v>
      </c>
      <c r="Y435" s="3">
        <f ca="1">IF(Table1[[#This Row],[gender]]="women",1,0)</f>
        <v>0</v>
      </c>
      <c r="Z435" s="3"/>
      <c r="AA435" s="3"/>
      <c r="AB435" s="3"/>
      <c r="AC435" s="3"/>
      <c r="AD435" s="3"/>
      <c r="AE435" s="3"/>
      <c r="AF435" s="3"/>
      <c r="AG435" s="3"/>
      <c r="AH435" s="3"/>
      <c r="AJ435" s="17"/>
      <c r="AL435" s="7">
        <f ca="1">IF(Table1[[#This Row],[field of work]]="health",1,0)</f>
        <v>0</v>
      </c>
      <c r="AM435">
        <f ca="1">IF(Table1[[#This Row],[field of work]]="general work ",1,0)</f>
        <v>0</v>
      </c>
      <c r="AN435">
        <f ca="1">IF(Table1[[#This Row],[field of work]]="agriculture",1,0)</f>
        <v>0</v>
      </c>
      <c r="AO435">
        <f ca="1">IF(Table1[[#This Row],[field of work]]="teaching",1,0)</f>
        <v>0</v>
      </c>
      <c r="AP435">
        <f ca="1">IF(Table1[[#This Row],[field of work]]="IT",1,0)</f>
        <v>0</v>
      </c>
      <c r="AQ435" s="8">
        <f ca="1">IF(Table1[[#This Row],[field of work]]="construction",1,0)</f>
        <v>1</v>
      </c>
      <c r="AS435" s="7"/>
      <c r="AX435" s="8"/>
      <c r="AZ435" s="7"/>
      <c r="BA435" s="8"/>
      <c r="BB435" s="105">
        <f ca="1">Table1[[#This Row],[Cars Value ]]/Table1[[#This Row],[cars]]</f>
        <v>12931.52516133584</v>
      </c>
      <c r="BC435" s="8"/>
      <c r="BD435" s="7">
        <f ca="1">IF(Table1[Values of debts]&gt;$BE$6,1,0)</f>
        <v>1</v>
      </c>
      <c r="BE435" s="8"/>
      <c r="BF435" s="17"/>
      <c r="BG435" s="20">
        <f ca="1">Table1[[#This Row],[mortage left]]/Table1[[#This Row],[value of house]]</f>
        <v>0.92645152411353693</v>
      </c>
      <c r="BH435">
        <f t="shared" ca="1" si="160"/>
        <v>0</v>
      </c>
      <c r="BI435" s="8"/>
      <c r="BJ435" s="17"/>
      <c r="BL435" s="7">
        <f ca="1">IF(Table1[Area]="Alberta",Table1[income],0)</f>
        <v>0</v>
      </c>
      <c r="BM435">
        <f ca="1">IF(Table1[Area]="Quebec",Table1[income],0)</f>
        <v>0</v>
      </c>
      <c r="BN435">
        <f ca="1">IF(Table1[[#This Row],[Area]]="BC",Table1[[#This Row],[income]],0)</f>
        <v>0</v>
      </c>
      <c r="BO435">
        <f ca="1">IF(Table1[[#This Row],[Area]]="Northwest Ter",Table1[[#This Row],[income]],0)</f>
        <v>0</v>
      </c>
      <c r="BP435">
        <f ca="1">IF(Table1[[#This Row],[Area]]="Newfounland",Table1[[#This Row],[income]],0)</f>
        <v>0</v>
      </c>
      <c r="BQ435">
        <f ca="1">IF(Table1[[#This Row],[Area]]="Manitoba",Table1[[#This Row],[income]],0)</f>
        <v>71233</v>
      </c>
      <c r="BR435">
        <f ca="1">IF(Table1[[#This Row],[Area]]="New bruncwick",Table1[[#This Row],[income]],0)</f>
        <v>0</v>
      </c>
      <c r="BS435">
        <f ca="1">IF(Table1[[#This Row],[Area]]="Nunavut",Table1[[#This Row],[income]],0)</f>
        <v>0</v>
      </c>
      <c r="BT435">
        <f ca="1">IF(Table1[[#This Row],[Area]]="Ontario",Table1[[#This Row],[income]],0)</f>
        <v>0</v>
      </c>
      <c r="BU435">
        <f ca="1">IF(Table1[[#This Row],[Area]]="yukon",Table1[[#This Row],[income]],0)</f>
        <v>0</v>
      </c>
      <c r="BV435">
        <f ca="1">IF(Table1[[#This Row],[Area]]="Prince edward Island",Table1[[#This Row],[income]],0)</f>
        <v>0</v>
      </c>
      <c r="BW435">
        <f ca="1">IF(Table1[[#This Row],[Area]]="Saskatchewan",Table1[[#This Row],[income]],0)</f>
        <v>0</v>
      </c>
      <c r="BX435" s="8">
        <f ca="1">IF(Table1[[#This Row],[Area]]="Nova scotia",Table1[[#This Row],[income]],0)</f>
        <v>0</v>
      </c>
      <c r="BZ435" s="7">
        <f ca="1">IF(Table1[field of work]="health",Table1[income],0)</f>
        <v>0</v>
      </c>
      <c r="CA435">
        <f ca="1">IF(Table1[field of work]="agriculture",Table1[income],0)</f>
        <v>0</v>
      </c>
      <c r="CB435">
        <f ca="1">IF(Table1[[#This Row],[field of work]]="teaching",Table1[[#This Row],[income]],0)</f>
        <v>0</v>
      </c>
      <c r="CC435">
        <f ca="1">IF(Table1[[#This Row],[field of work]]="IT",Table1[[#This Row],[income]],0)</f>
        <v>0</v>
      </c>
      <c r="CD435">
        <f ca="1">IF(Table1[[#This Row],[field of work]]="construction",Table1[[#This Row],[income]],0)</f>
        <v>71233</v>
      </c>
      <c r="CE435" s="8">
        <f ca="1">IF(Table1[[#This Row],[field of work]]="general work ",Table1[[#This Row],[income]],0)</f>
        <v>0</v>
      </c>
      <c r="CH435" s="7">
        <f t="shared" ca="1" si="161"/>
        <v>1</v>
      </c>
      <c r="CI435" s="8"/>
      <c r="CK435" s="7">
        <f ca="1">IF(Table1[[#This Row],[Net worth of person ($)]]&gt;$CM$3,Table1[[#This Row],[age]],0)</f>
        <v>0</v>
      </c>
      <c r="CL435" s="8"/>
    </row>
    <row r="436" spans="2:90" x14ac:dyDescent="0.3">
      <c r="B436">
        <f t="shared" ca="1" si="147"/>
        <v>2</v>
      </c>
      <c r="C436" t="str">
        <f t="shared" ca="1" si="148"/>
        <v>women</v>
      </c>
      <c r="D436">
        <f t="shared" ca="1" si="149"/>
        <v>28</v>
      </c>
      <c r="E436">
        <f t="shared" ca="1" si="150"/>
        <v>6</v>
      </c>
      <c r="F436" t="str">
        <f t="shared" ca="1" si="151"/>
        <v>agriculture</v>
      </c>
      <c r="G436">
        <f t="shared" ca="1" si="152"/>
        <v>4</v>
      </c>
      <c r="H436" t="str">
        <f t="shared" ca="1" si="153"/>
        <v>technical</v>
      </c>
      <c r="I436">
        <f t="shared" ca="1" si="154"/>
        <v>3</v>
      </c>
      <c r="J436">
        <f t="shared" ca="1" si="146"/>
        <v>2</v>
      </c>
      <c r="K436">
        <f t="shared" ca="1" si="155"/>
        <v>41077</v>
      </c>
      <c r="L436">
        <f t="shared" ca="1" si="156"/>
        <v>1</v>
      </c>
      <c r="M436" t="str">
        <f t="shared" ca="1" si="157"/>
        <v>yukon</v>
      </c>
      <c r="N436">
        <f t="shared" ca="1" si="162"/>
        <v>246462</v>
      </c>
      <c r="O436">
        <f t="shared" ca="1" si="158"/>
        <v>86088.902347119627</v>
      </c>
      <c r="P436">
        <f t="shared" ca="1" si="163"/>
        <v>4457.367033491415</v>
      </c>
      <c r="Q436">
        <f t="shared" ca="1" si="159"/>
        <v>2190</v>
      </c>
      <c r="R436">
        <f t="shared" ca="1" si="164"/>
        <v>32535.20992413089</v>
      </c>
      <c r="S436">
        <f t="shared" ca="1" si="165"/>
        <v>14375.697758348688</v>
      </c>
      <c r="T436">
        <f t="shared" ca="1" si="166"/>
        <v>265295.06479184009</v>
      </c>
      <c r="U436">
        <f t="shared" ca="1" si="167"/>
        <v>120814.11227125052</v>
      </c>
      <c r="V436">
        <f t="shared" ca="1" si="168"/>
        <v>144480.95252058958</v>
      </c>
      <c r="X436" s="3">
        <f ca="1">IF(Table1[[#This Row],[gender]]="men",1,0)</f>
        <v>0</v>
      </c>
      <c r="Y436" s="3">
        <f ca="1">IF(Table1[[#This Row],[gender]]="women",1,0)</f>
        <v>1</v>
      </c>
      <c r="Z436" s="3"/>
      <c r="AA436" s="3"/>
      <c r="AB436" s="3"/>
      <c r="AC436" s="3"/>
      <c r="AD436" s="3"/>
      <c r="AE436" s="3"/>
      <c r="AF436" s="3"/>
      <c r="AG436" s="3"/>
      <c r="AH436" s="3"/>
      <c r="AJ436" s="17"/>
      <c r="AL436" s="7">
        <f ca="1">IF(Table1[[#This Row],[field of work]]="health",1,0)</f>
        <v>0</v>
      </c>
      <c r="AM436">
        <f ca="1">IF(Table1[[#This Row],[field of work]]="general work ",1,0)</f>
        <v>0</v>
      </c>
      <c r="AN436">
        <f ca="1">IF(Table1[[#This Row],[field of work]]="agriculture",1,0)</f>
        <v>1</v>
      </c>
      <c r="AO436">
        <f ca="1">IF(Table1[[#This Row],[field of work]]="teaching",1,0)</f>
        <v>0</v>
      </c>
      <c r="AP436">
        <f ca="1">IF(Table1[[#This Row],[field of work]]="IT",1,0)</f>
        <v>0</v>
      </c>
      <c r="AQ436" s="8">
        <f ca="1">IF(Table1[[#This Row],[field of work]]="construction",1,0)</f>
        <v>0</v>
      </c>
      <c r="AS436" s="7"/>
      <c r="AX436" s="8"/>
      <c r="AZ436" s="7"/>
      <c r="BA436" s="8"/>
      <c r="BB436" s="105">
        <f ca="1">Table1[[#This Row],[Cars Value ]]/Table1[[#This Row],[cars]]</f>
        <v>2228.6835167457075</v>
      </c>
      <c r="BC436" s="8"/>
      <c r="BD436" s="7">
        <f ca="1">IF(Table1[Values of debts]&gt;$BE$6,1,0)</f>
        <v>1</v>
      </c>
      <c r="BE436" s="8"/>
      <c r="BF436" s="17"/>
      <c r="BG436" s="20">
        <f ca="1">Table1[[#This Row],[mortage left]]/Table1[[#This Row],[value of house]]</f>
        <v>0.34929888724070901</v>
      </c>
      <c r="BH436">
        <f t="shared" ca="1" si="160"/>
        <v>1</v>
      </c>
      <c r="BI436" s="8"/>
      <c r="BJ436" s="17"/>
      <c r="BL436" s="7">
        <f ca="1">IF(Table1[Area]="Alberta",Table1[income],0)</f>
        <v>0</v>
      </c>
      <c r="BM436">
        <f ca="1">IF(Table1[Area]="Quebec",Table1[income],0)</f>
        <v>0</v>
      </c>
      <c r="BN436">
        <f ca="1">IF(Table1[[#This Row],[Area]]="BC",Table1[[#This Row],[income]],0)</f>
        <v>0</v>
      </c>
      <c r="BO436">
        <f ca="1">IF(Table1[[#This Row],[Area]]="Northwest Ter",Table1[[#This Row],[income]],0)</f>
        <v>0</v>
      </c>
      <c r="BP436">
        <f ca="1">IF(Table1[[#This Row],[Area]]="Newfounland",Table1[[#This Row],[income]],0)</f>
        <v>0</v>
      </c>
      <c r="BQ436">
        <f ca="1">IF(Table1[[#This Row],[Area]]="Manitoba",Table1[[#This Row],[income]],0)</f>
        <v>0</v>
      </c>
      <c r="BR436">
        <f ca="1">IF(Table1[[#This Row],[Area]]="New bruncwick",Table1[[#This Row],[income]],0)</f>
        <v>0</v>
      </c>
      <c r="BS436">
        <f ca="1">IF(Table1[[#This Row],[Area]]="Nunavut",Table1[[#This Row],[income]],0)</f>
        <v>0</v>
      </c>
      <c r="BT436">
        <f ca="1">IF(Table1[[#This Row],[Area]]="Ontario",Table1[[#This Row],[income]],0)</f>
        <v>0</v>
      </c>
      <c r="BU436">
        <f ca="1">IF(Table1[[#This Row],[Area]]="yukon",Table1[[#This Row],[income]],0)</f>
        <v>41077</v>
      </c>
      <c r="BV436">
        <f ca="1">IF(Table1[[#This Row],[Area]]="Prince edward Island",Table1[[#This Row],[income]],0)</f>
        <v>0</v>
      </c>
      <c r="BW436">
        <f ca="1">IF(Table1[[#This Row],[Area]]="Saskatchewan",Table1[[#This Row],[income]],0)</f>
        <v>0</v>
      </c>
      <c r="BX436" s="8">
        <f ca="1">IF(Table1[[#This Row],[Area]]="Nova scotia",Table1[[#This Row],[income]],0)</f>
        <v>0</v>
      </c>
      <c r="BZ436" s="7">
        <f ca="1">IF(Table1[field of work]="health",Table1[income],0)</f>
        <v>0</v>
      </c>
      <c r="CA436">
        <f ca="1">IF(Table1[field of work]="agriculture",Table1[income],0)</f>
        <v>41077</v>
      </c>
      <c r="CB436">
        <f ca="1">IF(Table1[[#This Row],[field of work]]="teaching",Table1[[#This Row],[income]],0)</f>
        <v>0</v>
      </c>
      <c r="CC436">
        <f ca="1">IF(Table1[[#This Row],[field of work]]="IT",Table1[[#This Row],[income]],0)</f>
        <v>0</v>
      </c>
      <c r="CD436">
        <f ca="1">IF(Table1[[#This Row],[field of work]]="construction",Table1[[#This Row],[income]],0)</f>
        <v>0</v>
      </c>
      <c r="CE436" s="8">
        <f ca="1">IF(Table1[[#This Row],[field of work]]="general work ",Table1[[#This Row],[income]],0)</f>
        <v>0</v>
      </c>
      <c r="CH436" s="7">
        <f t="shared" ca="1" si="161"/>
        <v>1</v>
      </c>
      <c r="CI436" s="8"/>
      <c r="CK436" s="7">
        <f ca="1">IF(Table1[[#This Row],[Net worth of person ($)]]&gt;$CM$3,Table1[[#This Row],[age]],0)</f>
        <v>28</v>
      </c>
      <c r="CL436" s="8"/>
    </row>
    <row r="437" spans="2:90" x14ac:dyDescent="0.3">
      <c r="B437">
        <f t="shared" ca="1" si="147"/>
        <v>1</v>
      </c>
      <c r="C437" t="str">
        <f t="shared" ca="1" si="148"/>
        <v>men</v>
      </c>
      <c r="D437">
        <f t="shared" ca="1" si="149"/>
        <v>38</v>
      </c>
      <c r="E437">
        <f t="shared" ca="1" si="150"/>
        <v>3</v>
      </c>
      <c r="F437" t="str">
        <f t="shared" ca="1" si="151"/>
        <v>teaching</v>
      </c>
      <c r="G437">
        <f t="shared" ca="1" si="152"/>
        <v>4</v>
      </c>
      <c r="H437" t="str">
        <f t="shared" ca="1" si="153"/>
        <v>technical</v>
      </c>
      <c r="I437">
        <f t="shared" ca="1" si="154"/>
        <v>2</v>
      </c>
      <c r="J437">
        <f t="shared" ca="1" si="146"/>
        <v>1</v>
      </c>
      <c r="K437">
        <f t="shared" ca="1" si="155"/>
        <v>68380</v>
      </c>
      <c r="L437">
        <f t="shared" ca="1" si="156"/>
        <v>1</v>
      </c>
      <c r="M437" t="str">
        <f t="shared" ca="1" si="157"/>
        <v>yukon</v>
      </c>
      <c r="N437">
        <f t="shared" ca="1" si="162"/>
        <v>273520</v>
      </c>
      <c r="O437">
        <f t="shared" ca="1" si="158"/>
        <v>234816.10585363198</v>
      </c>
      <c r="P437">
        <f t="shared" ca="1" si="163"/>
        <v>36463.882363709861</v>
      </c>
      <c r="Q437">
        <f t="shared" ca="1" si="159"/>
        <v>5322</v>
      </c>
      <c r="R437">
        <f t="shared" ca="1" si="164"/>
        <v>29943.646801610761</v>
      </c>
      <c r="S437">
        <f t="shared" ca="1" si="165"/>
        <v>60056.491580364935</v>
      </c>
      <c r="T437">
        <f t="shared" ca="1" si="166"/>
        <v>370040.37394407479</v>
      </c>
      <c r="U437">
        <f t="shared" ca="1" si="167"/>
        <v>270081.75265524274</v>
      </c>
      <c r="V437">
        <f t="shared" ca="1" si="168"/>
        <v>99958.621288832044</v>
      </c>
      <c r="X437" s="3">
        <f ca="1">IF(Table1[[#This Row],[gender]]="men",1,0)</f>
        <v>1</v>
      </c>
      <c r="Y437" s="3">
        <f ca="1">IF(Table1[[#This Row],[gender]]="women",1,0)</f>
        <v>0</v>
      </c>
      <c r="Z437" s="3"/>
      <c r="AA437" s="3"/>
      <c r="AB437" s="3"/>
      <c r="AC437" s="3"/>
      <c r="AD437" s="3"/>
      <c r="AE437" s="3"/>
      <c r="AF437" s="3"/>
      <c r="AG437" s="3"/>
      <c r="AH437" s="3"/>
      <c r="AJ437" s="17"/>
      <c r="AL437" s="7">
        <f ca="1">IF(Table1[[#This Row],[field of work]]="health",1,0)</f>
        <v>0</v>
      </c>
      <c r="AM437">
        <f ca="1">IF(Table1[[#This Row],[field of work]]="general work ",1,0)</f>
        <v>0</v>
      </c>
      <c r="AN437">
        <f ca="1">IF(Table1[[#This Row],[field of work]]="agriculture",1,0)</f>
        <v>0</v>
      </c>
      <c r="AO437">
        <f ca="1">IF(Table1[[#This Row],[field of work]]="teaching",1,0)</f>
        <v>1</v>
      </c>
      <c r="AP437">
        <f ca="1">IF(Table1[[#This Row],[field of work]]="IT",1,0)</f>
        <v>0</v>
      </c>
      <c r="AQ437" s="8">
        <f ca="1">IF(Table1[[#This Row],[field of work]]="construction",1,0)</f>
        <v>0</v>
      </c>
      <c r="AS437" s="7"/>
      <c r="AX437" s="8"/>
      <c r="AZ437" s="7"/>
      <c r="BA437" s="8"/>
      <c r="BB437" s="105">
        <f ca="1">Table1[[#This Row],[Cars Value ]]/Table1[[#This Row],[cars]]</f>
        <v>36463.882363709861</v>
      </c>
      <c r="BC437" s="8"/>
      <c r="BD437" s="7">
        <f ca="1">IF(Table1[Values of debts]&gt;$BE$6,1,0)</f>
        <v>1</v>
      </c>
      <c r="BE437" s="8"/>
      <c r="BF437" s="17"/>
      <c r="BG437" s="20">
        <f ca="1">Table1[[#This Row],[mortage left]]/Table1[[#This Row],[value of house]]</f>
        <v>0.85849702344849366</v>
      </c>
      <c r="BH437">
        <f t="shared" ca="1" si="160"/>
        <v>0</v>
      </c>
      <c r="BI437" s="8"/>
      <c r="BJ437" s="17"/>
      <c r="BL437" s="7">
        <f ca="1">IF(Table1[Area]="Alberta",Table1[income],0)</f>
        <v>0</v>
      </c>
      <c r="BM437">
        <f ca="1">IF(Table1[Area]="Quebec",Table1[income],0)</f>
        <v>0</v>
      </c>
      <c r="BN437">
        <f ca="1">IF(Table1[[#This Row],[Area]]="BC",Table1[[#This Row],[income]],0)</f>
        <v>0</v>
      </c>
      <c r="BO437">
        <f ca="1">IF(Table1[[#This Row],[Area]]="Northwest Ter",Table1[[#This Row],[income]],0)</f>
        <v>0</v>
      </c>
      <c r="BP437">
        <f ca="1">IF(Table1[[#This Row],[Area]]="Newfounland",Table1[[#This Row],[income]],0)</f>
        <v>0</v>
      </c>
      <c r="BQ437">
        <f ca="1">IF(Table1[[#This Row],[Area]]="Manitoba",Table1[[#This Row],[income]],0)</f>
        <v>0</v>
      </c>
      <c r="BR437">
        <f ca="1">IF(Table1[[#This Row],[Area]]="New bruncwick",Table1[[#This Row],[income]],0)</f>
        <v>0</v>
      </c>
      <c r="BS437">
        <f ca="1">IF(Table1[[#This Row],[Area]]="Nunavut",Table1[[#This Row],[income]],0)</f>
        <v>0</v>
      </c>
      <c r="BT437">
        <f ca="1">IF(Table1[[#This Row],[Area]]="Ontario",Table1[[#This Row],[income]],0)</f>
        <v>0</v>
      </c>
      <c r="BU437">
        <f ca="1">IF(Table1[[#This Row],[Area]]="yukon",Table1[[#This Row],[income]],0)</f>
        <v>68380</v>
      </c>
      <c r="BV437">
        <f ca="1">IF(Table1[[#This Row],[Area]]="Prince edward Island",Table1[[#This Row],[income]],0)</f>
        <v>0</v>
      </c>
      <c r="BW437">
        <f ca="1">IF(Table1[[#This Row],[Area]]="Saskatchewan",Table1[[#This Row],[income]],0)</f>
        <v>0</v>
      </c>
      <c r="BX437" s="8">
        <f ca="1">IF(Table1[[#This Row],[Area]]="Nova scotia",Table1[[#This Row],[income]],0)</f>
        <v>0</v>
      </c>
      <c r="BZ437" s="7">
        <f ca="1">IF(Table1[field of work]="health",Table1[income],0)</f>
        <v>0</v>
      </c>
      <c r="CA437">
        <f ca="1">IF(Table1[field of work]="agriculture",Table1[income],0)</f>
        <v>0</v>
      </c>
      <c r="CB437">
        <f ca="1">IF(Table1[[#This Row],[field of work]]="teaching",Table1[[#This Row],[income]],0)</f>
        <v>68380</v>
      </c>
      <c r="CC437">
        <f ca="1">IF(Table1[[#This Row],[field of work]]="IT",Table1[[#This Row],[income]],0)</f>
        <v>0</v>
      </c>
      <c r="CD437">
        <f ca="1">IF(Table1[[#This Row],[field of work]]="construction",Table1[[#This Row],[income]],0)</f>
        <v>0</v>
      </c>
      <c r="CE437" s="8">
        <f ca="1">IF(Table1[[#This Row],[field of work]]="general work ",Table1[[#This Row],[income]],0)</f>
        <v>0</v>
      </c>
      <c r="CH437" s="7">
        <f t="shared" ca="1" si="161"/>
        <v>1</v>
      </c>
      <c r="CI437" s="8"/>
      <c r="CK437" s="7">
        <f ca="1">IF(Table1[[#This Row],[Net worth of person ($)]]&gt;$CM$3,Table1[[#This Row],[age]],0)</f>
        <v>38</v>
      </c>
      <c r="CL437" s="8"/>
    </row>
    <row r="438" spans="2:90" x14ac:dyDescent="0.3">
      <c r="B438">
        <f t="shared" ca="1" si="147"/>
        <v>1</v>
      </c>
      <c r="C438" t="str">
        <f t="shared" ca="1" si="148"/>
        <v>men</v>
      </c>
      <c r="D438">
        <f t="shared" ca="1" si="149"/>
        <v>29</v>
      </c>
      <c r="E438">
        <f t="shared" ca="1" si="150"/>
        <v>3</v>
      </c>
      <c r="F438" t="str">
        <f t="shared" ca="1" si="151"/>
        <v>teaching</v>
      </c>
      <c r="G438">
        <f t="shared" ca="1" si="152"/>
        <v>5</v>
      </c>
      <c r="H438" t="str">
        <f t="shared" ca="1" si="153"/>
        <v>Other</v>
      </c>
      <c r="I438">
        <f t="shared" ca="1" si="154"/>
        <v>2</v>
      </c>
      <c r="J438">
        <f t="shared" ca="1" si="146"/>
        <v>2</v>
      </c>
      <c r="K438">
        <f t="shared" ca="1" si="155"/>
        <v>67925</v>
      </c>
      <c r="L438">
        <f t="shared" ca="1" si="156"/>
        <v>6</v>
      </c>
      <c r="M438" t="str">
        <f t="shared" ca="1" si="157"/>
        <v>Saskatchewan</v>
      </c>
      <c r="N438">
        <f t="shared" ca="1" si="162"/>
        <v>407550</v>
      </c>
      <c r="O438">
        <f t="shared" ca="1" si="158"/>
        <v>137382.67622317688</v>
      </c>
      <c r="P438">
        <f t="shared" ca="1" si="163"/>
        <v>23276.242016048182</v>
      </c>
      <c r="Q438">
        <f t="shared" ca="1" si="159"/>
        <v>14034</v>
      </c>
      <c r="R438">
        <f t="shared" ca="1" si="164"/>
        <v>135621.76508617846</v>
      </c>
      <c r="S438">
        <f t="shared" ca="1" si="165"/>
        <v>29434.144456919919</v>
      </c>
      <c r="T438">
        <f t="shared" ca="1" si="166"/>
        <v>460260.38647296809</v>
      </c>
      <c r="U438">
        <f t="shared" ca="1" si="167"/>
        <v>287038.44130935532</v>
      </c>
      <c r="V438">
        <f t="shared" ca="1" si="168"/>
        <v>173221.94516361278</v>
      </c>
      <c r="X438" s="3">
        <f ca="1">IF(Table1[[#This Row],[gender]]="men",1,0)</f>
        <v>1</v>
      </c>
      <c r="Y438" s="3">
        <f ca="1">IF(Table1[[#This Row],[gender]]="women",1,0)</f>
        <v>0</v>
      </c>
      <c r="Z438" s="3"/>
      <c r="AA438" s="3"/>
      <c r="AB438" s="3"/>
      <c r="AC438" s="3"/>
      <c r="AD438" s="3"/>
      <c r="AE438" s="3"/>
      <c r="AF438" s="3"/>
      <c r="AG438" s="3"/>
      <c r="AH438" s="3"/>
      <c r="AJ438" s="17"/>
      <c r="AL438" s="7">
        <f ca="1">IF(Table1[[#This Row],[field of work]]="health",1,0)</f>
        <v>0</v>
      </c>
      <c r="AM438">
        <f ca="1">IF(Table1[[#This Row],[field of work]]="general work ",1,0)</f>
        <v>0</v>
      </c>
      <c r="AN438">
        <f ca="1">IF(Table1[[#This Row],[field of work]]="agriculture",1,0)</f>
        <v>0</v>
      </c>
      <c r="AO438">
        <f ca="1">IF(Table1[[#This Row],[field of work]]="teaching",1,0)</f>
        <v>1</v>
      </c>
      <c r="AP438">
        <f ca="1">IF(Table1[[#This Row],[field of work]]="IT",1,0)</f>
        <v>0</v>
      </c>
      <c r="AQ438" s="8">
        <f ca="1">IF(Table1[[#This Row],[field of work]]="construction",1,0)</f>
        <v>0</v>
      </c>
      <c r="AS438" s="7"/>
      <c r="AX438" s="8"/>
      <c r="AZ438" s="7"/>
      <c r="BA438" s="8"/>
      <c r="BB438" s="105">
        <f ca="1">Table1[[#This Row],[Cars Value ]]/Table1[[#This Row],[cars]]</f>
        <v>11638.121008024091</v>
      </c>
      <c r="BC438" s="8"/>
      <c r="BD438" s="7">
        <f ca="1">IF(Table1[Values of debts]&gt;$BE$6,1,0)</f>
        <v>1</v>
      </c>
      <c r="BE438" s="8"/>
      <c r="BF438" s="17"/>
      <c r="BG438" s="20">
        <f ca="1">Table1[[#This Row],[mortage left]]/Table1[[#This Row],[value of house]]</f>
        <v>0.33709404054269876</v>
      </c>
      <c r="BH438">
        <f t="shared" ca="1" si="160"/>
        <v>1</v>
      </c>
      <c r="BI438" s="8"/>
      <c r="BJ438" s="17"/>
      <c r="BL438" s="7">
        <f ca="1">IF(Table1[Area]="Alberta",Table1[income],0)</f>
        <v>0</v>
      </c>
      <c r="BM438">
        <f ca="1">IF(Table1[Area]="Quebec",Table1[income],0)</f>
        <v>0</v>
      </c>
      <c r="BN438">
        <f ca="1">IF(Table1[[#This Row],[Area]]="BC",Table1[[#This Row],[income]],0)</f>
        <v>0</v>
      </c>
      <c r="BO438">
        <f ca="1">IF(Table1[[#This Row],[Area]]="Northwest Ter",Table1[[#This Row],[income]],0)</f>
        <v>0</v>
      </c>
      <c r="BP438">
        <f ca="1">IF(Table1[[#This Row],[Area]]="Newfounland",Table1[[#This Row],[income]],0)</f>
        <v>0</v>
      </c>
      <c r="BQ438">
        <f ca="1">IF(Table1[[#This Row],[Area]]="Manitoba",Table1[[#This Row],[income]],0)</f>
        <v>0</v>
      </c>
      <c r="BR438">
        <f ca="1">IF(Table1[[#This Row],[Area]]="New bruncwick",Table1[[#This Row],[income]],0)</f>
        <v>0</v>
      </c>
      <c r="BS438">
        <f ca="1">IF(Table1[[#This Row],[Area]]="Nunavut",Table1[[#This Row],[income]],0)</f>
        <v>0</v>
      </c>
      <c r="BT438">
        <f ca="1">IF(Table1[[#This Row],[Area]]="Ontario",Table1[[#This Row],[income]],0)</f>
        <v>0</v>
      </c>
      <c r="BU438">
        <f ca="1">IF(Table1[[#This Row],[Area]]="yukon",Table1[[#This Row],[income]],0)</f>
        <v>0</v>
      </c>
      <c r="BV438">
        <f ca="1">IF(Table1[[#This Row],[Area]]="Prince edward Island",Table1[[#This Row],[income]],0)</f>
        <v>0</v>
      </c>
      <c r="BW438">
        <f ca="1">IF(Table1[[#This Row],[Area]]="Saskatchewan",Table1[[#This Row],[income]],0)</f>
        <v>67925</v>
      </c>
      <c r="BX438" s="8">
        <f ca="1">IF(Table1[[#This Row],[Area]]="Nova scotia",Table1[[#This Row],[income]],0)</f>
        <v>0</v>
      </c>
      <c r="BZ438" s="7">
        <f ca="1">IF(Table1[field of work]="health",Table1[income],0)</f>
        <v>0</v>
      </c>
      <c r="CA438">
        <f ca="1">IF(Table1[field of work]="agriculture",Table1[income],0)</f>
        <v>0</v>
      </c>
      <c r="CB438">
        <f ca="1">IF(Table1[[#This Row],[field of work]]="teaching",Table1[[#This Row],[income]],0)</f>
        <v>67925</v>
      </c>
      <c r="CC438">
        <f ca="1">IF(Table1[[#This Row],[field of work]]="IT",Table1[[#This Row],[income]],0)</f>
        <v>0</v>
      </c>
      <c r="CD438">
        <f ca="1">IF(Table1[[#This Row],[field of work]]="construction",Table1[[#This Row],[income]],0)</f>
        <v>0</v>
      </c>
      <c r="CE438" s="8">
        <f ca="1">IF(Table1[[#This Row],[field of work]]="general work ",Table1[[#This Row],[income]],0)</f>
        <v>0</v>
      </c>
      <c r="CH438" s="7">
        <f t="shared" ca="1" si="161"/>
        <v>1</v>
      </c>
      <c r="CI438" s="8"/>
      <c r="CK438" s="7">
        <f ca="1">IF(Table1[[#This Row],[Net worth of person ($)]]&gt;$CM$3,Table1[[#This Row],[age]],0)</f>
        <v>29</v>
      </c>
      <c r="CL438" s="8"/>
    </row>
    <row r="439" spans="2:90" x14ac:dyDescent="0.3">
      <c r="B439">
        <f t="shared" ca="1" si="147"/>
        <v>2</v>
      </c>
      <c r="C439" t="str">
        <f t="shared" ca="1" si="148"/>
        <v>women</v>
      </c>
      <c r="D439">
        <f t="shared" ca="1" si="149"/>
        <v>32</v>
      </c>
      <c r="E439">
        <f t="shared" ca="1" si="150"/>
        <v>2</v>
      </c>
      <c r="F439" t="str">
        <f t="shared" ca="1" si="151"/>
        <v>construction</v>
      </c>
      <c r="G439">
        <f t="shared" ca="1" si="152"/>
        <v>2</v>
      </c>
      <c r="H439" t="str">
        <f t="shared" ca="1" si="153"/>
        <v>college</v>
      </c>
      <c r="I439">
        <f t="shared" ca="1" si="154"/>
        <v>4</v>
      </c>
      <c r="J439">
        <f t="shared" ca="1" si="146"/>
        <v>2</v>
      </c>
      <c r="K439">
        <f t="shared" ca="1" si="155"/>
        <v>84935</v>
      </c>
      <c r="L439">
        <f t="shared" ca="1" si="156"/>
        <v>5</v>
      </c>
      <c r="M439" t="str">
        <f t="shared" ca="1" si="157"/>
        <v>Nunavut</v>
      </c>
      <c r="N439">
        <f t="shared" ca="1" si="162"/>
        <v>509610</v>
      </c>
      <c r="O439">
        <f t="shared" ca="1" si="158"/>
        <v>12337.547450607601</v>
      </c>
      <c r="P439">
        <f t="shared" ca="1" si="163"/>
        <v>164047.67185082633</v>
      </c>
      <c r="Q439">
        <f t="shared" ca="1" si="159"/>
        <v>33553</v>
      </c>
      <c r="R439">
        <f t="shared" ca="1" si="164"/>
        <v>39319.327122206763</v>
      </c>
      <c r="S439">
        <f t="shared" ca="1" si="165"/>
        <v>95452.808556118835</v>
      </c>
      <c r="T439">
        <f t="shared" ca="1" si="166"/>
        <v>769110.48040694522</v>
      </c>
      <c r="U439">
        <f t="shared" ca="1" si="167"/>
        <v>85209.874572814355</v>
      </c>
      <c r="V439">
        <f t="shared" ca="1" si="168"/>
        <v>683900.6058341309</v>
      </c>
      <c r="X439" s="3">
        <f ca="1">IF(Table1[[#This Row],[gender]]="men",1,0)</f>
        <v>0</v>
      </c>
      <c r="Y439" s="3">
        <f ca="1">IF(Table1[[#This Row],[gender]]="women",1,0)</f>
        <v>1</v>
      </c>
      <c r="Z439" s="3"/>
      <c r="AA439" s="3"/>
      <c r="AB439" s="3"/>
      <c r="AC439" s="3"/>
      <c r="AD439" s="3"/>
      <c r="AE439" s="3"/>
      <c r="AF439" s="3"/>
      <c r="AG439" s="3"/>
      <c r="AH439" s="3"/>
      <c r="AJ439" s="17"/>
      <c r="AL439" s="7">
        <f ca="1">IF(Table1[[#This Row],[field of work]]="health",1,0)</f>
        <v>0</v>
      </c>
      <c r="AM439">
        <f ca="1">IF(Table1[[#This Row],[field of work]]="general work ",1,0)</f>
        <v>0</v>
      </c>
      <c r="AN439">
        <f ca="1">IF(Table1[[#This Row],[field of work]]="agriculture",1,0)</f>
        <v>0</v>
      </c>
      <c r="AO439">
        <f ca="1">IF(Table1[[#This Row],[field of work]]="teaching",1,0)</f>
        <v>0</v>
      </c>
      <c r="AP439">
        <f ca="1">IF(Table1[[#This Row],[field of work]]="IT",1,0)</f>
        <v>0</v>
      </c>
      <c r="AQ439" s="8">
        <f ca="1">IF(Table1[[#This Row],[field of work]]="construction",1,0)</f>
        <v>1</v>
      </c>
      <c r="AS439" s="7"/>
      <c r="AX439" s="8"/>
      <c r="AZ439" s="7"/>
      <c r="BA439" s="8"/>
      <c r="BB439" s="105">
        <f ca="1">Table1[[#This Row],[Cars Value ]]/Table1[[#This Row],[cars]]</f>
        <v>82023.835925413165</v>
      </c>
      <c r="BC439" s="8"/>
      <c r="BD439" s="7">
        <f ca="1">IF(Table1[Values of debts]&gt;$BE$6,1,0)</f>
        <v>0</v>
      </c>
      <c r="BE439" s="8"/>
      <c r="BF439" s="17"/>
      <c r="BG439" s="20">
        <f ca="1">Table1[[#This Row],[mortage left]]/Table1[[#This Row],[value of house]]</f>
        <v>2.4209782874369815E-2</v>
      </c>
      <c r="BH439">
        <f t="shared" ca="1" si="160"/>
        <v>1</v>
      </c>
      <c r="BI439" s="8"/>
      <c r="BJ439" s="17"/>
      <c r="BL439" s="7">
        <f ca="1">IF(Table1[Area]="Alberta",Table1[income],0)</f>
        <v>0</v>
      </c>
      <c r="BM439">
        <f ca="1">IF(Table1[Area]="Quebec",Table1[income],0)</f>
        <v>0</v>
      </c>
      <c r="BN439">
        <f ca="1">IF(Table1[[#This Row],[Area]]="BC",Table1[[#This Row],[income]],0)</f>
        <v>0</v>
      </c>
      <c r="BO439">
        <f ca="1">IF(Table1[[#This Row],[Area]]="Northwest Ter",Table1[[#This Row],[income]],0)</f>
        <v>0</v>
      </c>
      <c r="BP439">
        <f ca="1">IF(Table1[[#This Row],[Area]]="Newfounland",Table1[[#This Row],[income]],0)</f>
        <v>0</v>
      </c>
      <c r="BQ439">
        <f ca="1">IF(Table1[[#This Row],[Area]]="Manitoba",Table1[[#This Row],[income]],0)</f>
        <v>0</v>
      </c>
      <c r="BR439">
        <f ca="1">IF(Table1[[#This Row],[Area]]="New bruncwick",Table1[[#This Row],[income]],0)</f>
        <v>0</v>
      </c>
      <c r="BS439">
        <f ca="1">IF(Table1[[#This Row],[Area]]="Nunavut",Table1[[#This Row],[income]],0)</f>
        <v>84935</v>
      </c>
      <c r="BT439">
        <f ca="1">IF(Table1[[#This Row],[Area]]="Ontario",Table1[[#This Row],[income]],0)</f>
        <v>0</v>
      </c>
      <c r="BU439">
        <f ca="1">IF(Table1[[#This Row],[Area]]="yukon",Table1[[#This Row],[income]],0)</f>
        <v>0</v>
      </c>
      <c r="BV439">
        <f ca="1">IF(Table1[[#This Row],[Area]]="Prince edward Island",Table1[[#This Row],[income]],0)</f>
        <v>0</v>
      </c>
      <c r="BW439">
        <f ca="1">IF(Table1[[#This Row],[Area]]="Saskatchewan",Table1[[#This Row],[income]],0)</f>
        <v>0</v>
      </c>
      <c r="BX439" s="8">
        <f ca="1">IF(Table1[[#This Row],[Area]]="Nova scotia",Table1[[#This Row],[income]],0)</f>
        <v>0</v>
      </c>
      <c r="BZ439" s="7">
        <f ca="1">IF(Table1[field of work]="health",Table1[income],0)</f>
        <v>0</v>
      </c>
      <c r="CA439">
        <f ca="1">IF(Table1[field of work]="agriculture",Table1[income],0)</f>
        <v>0</v>
      </c>
      <c r="CB439">
        <f ca="1">IF(Table1[[#This Row],[field of work]]="teaching",Table1[[#This Row],[income]],0)</f>
        <v>0</v>
      </c>
      <c r="CC439">
        <f ca="1">IF(Table1[[#This Row],[field of work]]="IT",Table1[[#This Row],[income]],0)</f>
        <v>0</v>
      </c>
      <c r="CD439">
        <f ca="1">IF(Table1[[#This Row],[field of work]]="construction",Table1[[#This Row],[income]],0)</f>
        <v>84935</v>
      </c>
      <c r="CE439" s="8">
        <f ca="1">IF(Table1[[#This Row],[field of work]]="general work ",Table1[[#This Row],[income]],0)</f>
        <v>0</v>
      </c>
      <c r="CH439" s="7">
        <f t="shared" ca="1" si="161"/>
        <v>1</v>
      </c>
      <c r="CI439" s="8"/>
      <c r="CK439" s="7">
        <f ca="1">IF(Table1[[#This Row],[Net worth of person ($)]]&gt;$CM$3,Table1[[#This Row],[age]],0)</f>
        <v>32</v>
      </c>
      <c r="CL439" s="8"/>
    </row>
    <row r="440" spans="2:90" x14ac:dyDescent="0.3">
      <c r="B440">
        <f t="shared" ca="1" si="147"/>
        <v>2</v>
      </c>
      <c r="C440" t="str">
        <f t="shared" ca="1" si="148"/>
        <v>women</v>
      </c>
      <c r="D440">
        <f t="shared" ca="1" si="149"/>
        <v>37</v>
      </c>
      <c r="E440">
        <f t="shared" ca="1" si="150"/>
        <v>2</v>
      </c>
      <c r="F440" t="str">
        <f t="shared" ca="1" si="151"/>
        <v>construction</v>
      </c>
      <c r="G440">
        <f t="shared" ca="1" si="152"/>
        <v>5</v>
      </c>
      <c r="H440" t="str">
        <f t="shared" ca="1" si="153"/>
        <v>Other</v>
      </c>
      <c r="I440">
        <f t="shared" ca="1" si="154"/>
        <v>0</v>
      </c>
      <c r="J440">
        <f t="shared" ca="1" si="146"/>
        <v>1</v>
      </c>
      <c r="K440">
        <f t="shared" ca="1" si="155"/>
        <v>89271</v>
      </c>
      <c r="L440">
        <f t="shared" ca="1" si="156"/>
        <v>1</v>
      </c>
      <c r="M440" t="str">
        <f t="shared" ca="1" si="157"/>
        <v>yukon</v>
      </c>
      <c r="N440">
        <f t="shared" ca="1" si="162"/>
        <v>267813</v>
      </c>
      <c r="O440">
        <f t="shared" ca="1" si="158"/>
        <v>257339.48966230761</v>
      </c>
      <c r="P440">
        <f t="shared" ca="1" si="163"/>
        <v>76314.247745131157</v>
      </c>
      <c r="Q440">
        <f t="shared" ca="1" si="159"/>
        <v>29972</v>
      </c>
      <c r="R440">
        <f t="shared" ca="1" si="164"/>
        <v>140892.02413422326</v>
      </c>
      <c r="S440">
        <f t="shared" ca="1" si="165"/>
        <v>56336.761187840078</v>
      </c>
      <c r="T440">
        <f t="shared" ca="1" si="166"/>
        <v>400464.00893297122</v>
      </c>
      <c r="U440">
        <f t="shared" ca="1" si="167"/>
        <v>428203.5137965309</v>
      </c>
      <c r="V440">
        <f t="shared" ca="1" si="168"/>
        <v>-27739.504863559676</v>
      </c>
      <c r="X440" s="3">
        <f ca="1">IF(Table1[[#This Row],[gender]]="men",1,0)</f>
        <v>0</v>
      </c>
      <c r="Y440" s="3">
        <f ca="1">IF(Table1[[#This Row],[gender]]="women",1,0)</f>
        <v>1</v>
      </c>
      <c r="Z440" s="3"/>
      <c r="AA440" s="3"/>
      <c r="AB440" s="3"/>
      <c r="AC440" s="3"/>
      <c r="AD440" s="3"/>
      <c r="AE440" s="3"/>
      <c r="AF440" s="3"/>
      <c r="AG440" s="3"/>
      <c r="AH440" s="3"/>
      <c r="AJ440" s="17"/>
      <c r="AL440" s="7">
        <f ca="1">IF(Table1[[#This Row],[field of work]]="health",1,0)</f>
        <v>0</v>
      </c>
      <c r="AM440">
        <f ca="1">IF(Table1[[#This Row],[field of work]]="general work ",1,0)</f>
        <v>0</v>
      </c>
      <c r="AN440">
        <f ca="1">IF(Table1[[#This Row],[field of work]]="agriculture",1,0)</f>
        <v>0</v>
      </c>
      <c r="AO440">
        <f ca="1">IF(Table1[[#This Row],[field of work]]="teaching",1,0)</f>
        <v>0</v>
      </c>
      <c r="AP440">
        <f ca="1">IF(Table1[[#This Row],[field of work]]="IT",1,0)</f>
        <v>0</v>
      </c>
      <c r="AQ440" s="8">
        <f ca="1">IF(Table1[[#This Row],[field of work]]="construction",1,0)</f>
        <v>1</v>
      </c>
      <c r="AS440" s="7"/>
      <c r="AX440" s="8"/>
      <c r="AZ440" s="7"/>
      <c r="BA440" s="8"/>
      <c r="BB440" s="105">
        <f ca="1">Table1[[#This Row],[Cars Value ]]/Table1[[#This Row],[cars]]</f>
        <v>76314.247745131157</v>
      </c>
      <c r="BC440" s="8"/>
      <c r="BD440" s="7">
        <f ca="1">IF(Table1[Values of debts]&gt;$BE$6,1,0)</f>
        <v>1</v>
      </c>
      <c r="BE440" s="8"/>
      <c r="BF440" s="17"/>
      <c r="BG440" s="20">
        <f ca="1">Table1[[#This Row],[mortage left]]/Table1[[#This Row],[value of house]]</f>
        <v>0.96089244981501121</v>
      </c>
      <c r="BH440">
        <f t="shared" ca="1" si="160"/>
        <v>0</v>
      </c>
      <c r="BI440" s="8"/>
      <c r="BJ440" s="17"/>
      <c r="BL440" s="7">
        <f ca="1">IF(Table1[Area]="Alberta",Table1[income],0)</f>
        <v>0</v>
      </c>
      <c r="BM440">
        <f ca="1">IF(Table1[Area]="Quebec",Table1[income],0)</f>
        <v>0</v>
      </c>
      <c r="BN440">
        <f ca="1">IF(Table1[[#This Row],[Area]]="BC",Table1[[#This Row],[income]],0)</f>
        <v>0</v>
      </c>
      <c r="BO440">
        <f ca="1">IF(Table1[[#This Row],[Area]]="Northwest Ter",Table1[[#This Row],[income]],0)</f>
        <v>0</v>
      </c>
      <c r="BP440">
        <f ca="1">IF(Table1[[#This Row],[Area]]="Newfounland",Table1[[#This Row],[income]],0)</f>
        <v>0</v>
      </c>
      <c r="BQ440">
        <f ca="1">IF(Table1[[#This Row],[Area]]="Manitoba",Table1[[#This Row],[income]],0)</f>
        <v>0</v>
      </c>
      <c r="BR440">
        <f ca="1">IF(Table1[[#This Row],[Area]]="New bruncwick",Table1[[#This Row],[income]],0)</f>
        <v>0</v>
      </c>
      <c r="BS440">
        <f ca="1">IF(Table1[[#This Row],[Area]]="Nunavut",Table1[[#This Row],[income]],0)</f>
        <v>0</v>
      </c>
      <c r="BT440">
        <f ca="1">IF(Table1[[#This Row],[Area]]="Ontario",Table1[[#This Row],[income]],0)</f>
        <v>0</v>
      </c>
      <c r="BU440">
        <f ca="1">IF(Table1[[#This Row],[Area]]="yukon",Table1[[#This Row],[income]],0)</f>
        <v>89271</v>
      </c>
      <c r="BV440">
        <f ca="1">IF(Table1[[#This Row],[Area]]="Prince edward Island",Table1[[#This Row],[income]],0)</f>
        <v>0</v>
      </c>
      <c r="BW440">
        <f ca="1">IF(Table1[[#This Row],[Area]]="Saskatchewan",Table1[[#This Row],[income]],0)</f>
        <v>0</v>
      </c>
      <c r="BX440" s="8">
        <f ca="1">IF(Table1[[#This Row],[Area]]="Nova scotia",Table1[[#This Row],[income]],0)</f>
        <v>0</v>
      </c>
      <c r="BZ440" s="7">
        <f ca="1">IF(Table1[field of work]="health",Table1[income],0)</f>
        <v>0</v>
      </c>
      <c r="CA440">
        <f ca="1">IF(Table1[field of work]="agriculture",Table1[income],0)</f>
        <v>0</v>
      </c>
      <c r="CB440">
        <f ca="1">IF(Table1[[#This Row],[field of work]]="teaching",Table1[[#This Row],[income]],0)</f>
        <v>0</v>
      </c>
      <c r="CC440">
        <f ca="1">IF(Table1[[#This Row],[field of work]]="IT",Table1[[#This Row],[income]],0)</f>
        <v>0</v>
      </c>
      <c r="CD440">
        <f ca="1">IF(Table1[[#This Row],[field of work]]="construction",Table1[[#This Row],[income]],0)</f>
        <v>89271</v>
      </c>
      <c r="CE440" s="8">
        <f ca="1">IF(Table1[[#This Row],[field of work]]="general work ",Table1[[#This Row],[income]],0)</f>
        <v>0</v>
      </c>
      <c r="CH440" s="7">
        <f t="shared" ca="1" si="161"/>
        <v>1</v>
      </c>
      <c r="CI440" s="8"/>
      <c r="CK440" s="7">
        <f ca="1">IF(Table1[[#This Row],[Net worth of person ($)]]&gt;$CM$3,Table1[[#This Row],[age]],0)</f>
        <v>0</v>
      </c>
      <c r="CL440" s="8"/>
    </row>
    <row r="441" spans="2:90" x14ac:dyDescent="0.3">
      <c r="B441">
        <f t="shared" ca="1" si="147"/>
        <v>1</v>
      </c>
      <c r="C441" t="str">
        <f t="shared" ca="1" si="148"/>
        <v>men</v>
      </c>
      <c r="D441">
        <f t="shared" ca="1" si="149"/>
        <v>29</v>
      </c>
      <c r="E441">
        <f t="shared" ca="1" si="150"/>
        <v>3</v>
      </c>
      <c r="F441" t="str">
        <f t="shared" ca="1" si="151"/>
        <v>teaching</v>
      </c>
      <c r="G441">
        <f t="shared" ca="1" si="152"/>
        <v>1</v>
      </c>
      <c r="H441" t="str">
        <f t="shared" ca="1" si="153"/>
        <v>highschool</v>
      </c>
      <c r="I441">
        <f t="shared" ca="1" si="154"/>
        <v>1</v>
      </c>
      <c r="J441">
        <f t="shared" ca="1" si="146"/>
        <v>1</v>
      </c>
      <c r="K441">
        <f t="shared" ca="1" si="155"/>
        <v>67287</v>
      </c>
      <c r="L441">
        <f t="shared" ca="1" si="156"/>
        <v>5</v>
      </c>
      <c r="M441" t="str">
        <f t="shared" ca="1" si="157"/>
        <v>Nunavut</v>
      </c>
      <c r="N441">
        <f t="shared" ca="1" si="162"/>
        <v>336435</v>
      </c>
      <c r="O441">
        <f t="shared" ca="1" si="158"/>
        <v>194116.70452341778</v>
      </c>
      <c r="P441">
        <f t="shared" ca="1" si="163"/>
        <v>31967.600637892738</v>
      </c>
      <c r="Q441">
        <f t="shared" ca="1" si="159"/>
        <v>30840</v>
      </c>
      <c r="R441">
        <f t="shared" ca="1" si="164"/>
        <v>109446.54088400232</v>
      </c>
      <c r="S441">
        <f t="shared" ca="1" si="165"/>
        <v>5879.1668128891415</v>
      </c>
      <c r="T441">
        <f t="shared" ca="1" si="166"/>
        <v>374281.76745078189</v>
      </c>
      <c r="U441">
        <f t="shared" ca="1" si="167"/>
        <v>334403.24540742009</v>
      </c>
      <c r="V441">
        <f t="shared" ca="1" si="168"/>
        <v>39878.522043361794</v>
      </c>
      <c r="X441" s="3">
        <f ca="1">IF(Table1[[#This Row],[gender]]="men",1,0)</f>
        <v>1</v>
      </c>
      <c r="Y441" s="3">
        <f ca="1">IF(Table1[[#This Row],[gender]]="women",1,0)</f>
        <v>0</v>
      </c>
      <c r="Z441" s="3"/>
      <c r="AA441" s="3"/>
      <c r="AB441" s="3"/>
      <c r="AC441" s="3"/>
      <c r="AD441" s="3"/>
      <c r="AE441" s="3"/>
      <c r="AF441" s="3"/>
      <c r="AG441" s="3"/>
      <c r="AH441" s="3"/>
      <c r="AJ441" s="17"/>
      <c r="AL441" s="7">
        <f ca="1">IF(Table1[[#This Row],[field of work]]="health",1,0)</f>
        <v>0</v>
      </c>
      <c r="AM441">
        <f ca="1">IF(Table1[[#This Row],[field of work]]="general work ",1,0)</f>
        <v>0</v>
      </c>
      <c r="AN441">
        <f ca="1">IF(Table1[[#This Row],[field of work]]="agriculture",1,0)</f>
        <v>0</v>
      </c>
      <c r="AO441">
        <f ca="1">IF(Table1[[#This Row],[field of work]]="teaching",1,0)</f>
        <v>1</v>
      </c>
      <c r="AP441">
        <f ca="1">IF(Table1[[#This Row],[field of work]]="IT",1,0)</f>
        <v>0</v>
      </c>
      <c r="AQ441" s="8">
        <f ca="1">IF(Table1[[#This Row],[field of work]]="construction",1,0)</f>
        <v>0</v>
      </c>
      <c r="AS441" s="7"/>
      <c r="AX441" s="8"/>
      <c r="AZ441" s="7"/>
      <c r="BA441" s="8"/>
      <c r="BB441" s="105">
        <f ca="1">Table1[[#This Row],[Cars Value ]]/Table1[[#This Row],[cars]]</f>
        <v>31967.600637892738</v>
      </c>
      <c r="BC441" s="8"/>
      <c r="BD441" s="7">
        <f ca="1">IF(Table1[Values of debts]&gt;$BE$6,1,0)</f>
        <v>1</v>
      </c>
      <c r="BE441" s="8"/>
      <c r="BF441" s="17"/>
      <c r="BG441" s="20">
        <f ca="1">Table1[[#This Row],[mortage left]]/Table1[[#This Row],[value of house]]</f>
        <v>0.57698130255002533</v>
      </c>
      <c r="BH441">
        <f t="shared" ca="1" si="160"/>
        <v>0</v>
      </c>
      <c r="BI441" s="8"/>
      <c r="BJ441" s="17"/>
      <c r="BL441" s="7">
        <f ca="1">IF(Table1[Area]="Alberta",Table1[income],0)</f>
        <v>0</v>
      </c>
      <c r="BM441">
        <f ca="1">IF(Table1[Area]="Quebec",Table1[income],0)</f>
        <v>0</v>
      </c>
      <c r="BN441">
        <f ca="1">IF(Table1[[#This Row],[Area]]="BC",Table1[[#This Row],[income]],0)</f>
        <v>0</v>
      </c>
      <c r="BO441">
        <f ca="1">IF(Table1[[#This Row],[Area]]="Northwest Ter",Table1[[#This Row],[income]],0)</f>
        <v>0</v>
      </c>
      <c r="BP441">
        <f ca="1">IF(Table1[[#This Row],[Area]]="Newfounland",Table1[[#This Row],[income]],0)</f>
        <v>0</v>
      </c>
      <c r="BQ441">
        <f ca="1">IF(Table1[[#This Row],[Area]]="Manitoba",Table1[[#This Row],[income]],0)</f>
        <v>0</v>
      </c>
      <c r="BR441">
        <f ca="1">IF(Table1[[#This Row],[Area]]="New bruncwick",Table1[[#This Row],[income]],0)</f>
        <v>0</v>
      </c>
      <c r="BS441">
        <f ca="1">IF(Table1[[#This Row],[Area]]="Nunavut",Table1[[#This Row],[income]],0)</f>
        <v>67287</v>
      </c>
      <c r="BT441">
        <f ca="1">IF(Table1[[#This Row],[Area]]="Ontario",Table1[[#This Row],[income]],0)</f>
        <v>0</v>
      </c>
      <c r="BU441">
        <f ca="1">IF(Table1[[#This Row],[Area]]="yukon",Table1[[#This Row],[income]],0)</f>
        <v>0</v>
      </c>
      <c r="BV441">
        <f ca="1">IF(Table1[[#This Row],[Area]]="Prince edward Island",Table1[[#This Row],[income]],0)</f>
        <v>0</v>
      </c>
      <c r="BW441">
        <f ca="1">IF(Table1[[#This Row],[Area]]="Saskatchewan",Table1[[#This Row],[income]],0)</f>
        <v>0</v>
      </c>
      <c r="BX441" s="8">
        <f ca="1">IF(Table1[[#This Row],[Area]]="Nova scotia",Table1[[#This Row],[income]],0)</f>
        <v>0</v>
      </c>
      <c r="BZ441" s="7">
        <f ca="1">IF(Table1[field of work]="health",Table1[income],0)</f>
        <v>0</v>
      </c>
      <c r="CA441">
        <f ca="1">IF(Table1[field of work]="agriculture",Table1[income],0)</f>
        <v>0</v>
      </c>
      <c r="CB441">
        <f ca="1">IF(Table1[[#This Row],[field of work]]="teaching",Table1[[#This Row],[income]],0)</f>
        <v>67287</v>
      </c>
      <c r="CC441">
        <f ca="1">IF(Table1[[#This Row],[field of work]]="IT",Table1[[#This Row],[income]],0)</f>
        <v>0</v>
      </c>
      <c r="CD441">
        <f ca="1">IF(Table1[[#This Row],[field of work]]="construction",Table1[[#This Row],[income]],0)</f>
        <v>0</v>
      </c>
      <c r="CE441" s="8">
        <f ca="1">IF(Table1[[#This Row],[field of work]]="general work ",Table1[[#This Row],[income]],0)</f>
        <v>0</v>
      </c>
      <c r="CH441" s="7">
        <f t="shared" ca="1" si="161"/>
        <v>1</v>
      </c>
      <c r="CI441" s="8"/>
      <c r="CK441" s="7">
        <f ca="1">IF(Table1[[#This Row],[Net worth of person ($)]]&gt;$CM$3,Table1[[#This Row],[age]],0)</f>
        <v>29</v>
      </c>
      <c r="CL441" s="8"/>
    </row>
    <row r="442" spans="2:90" x14ac:dyDescent="0.3">
      <c r="B442">
        <f t="shared" ca="1" si="147"/>
        <v>2</v>
      </c>
      <c r="C442" t="str">
        <f t="shared" ca="1" si="148"/>
        <v>women</v>
      </c>
      <c r="D442">
        <f t="shared" ca="1" si="149"/>
        <v>27</v>
      </c>
      <c r="E442">
        <f t="shared" ca="1" si="150"/>
        <v>3</v>
      </c>
      <c r="F442" t="str">
        <f t="shared" ca="1" si="151"/>
        <v>teaching</v>
      </c>
      <c r="G442">
        <f t="shared" ca="1" si="152"/>
        <v>4</v>
      </c>
      <c r="H442" t="str">
        <f t="shared" ca="1" si="153"/>
        <v>technical</v>
      </c>
      <c r="I442">
        <f t="shared" ca="1" si="154"/>
        <v>0</v>
      </c>
      <c r="J442">
        <f t="shared" ca="1" si="146"/>
        <v>2</v>
      </c>
      <c r="K442">
        <f t="shared" ca="1" si="155"/>
        <v>81140</v>
      </c>
      <c r="L442">
        <f t="shared" ca="1" si="156"/>
        <v>8</v>
      </c>
      <c r="M442" t="str">
        <f t="shared" ca="1" si="157"/>
        <v>Manitoba</v>
      </c>
      <c r="N442">
        <f t="shared" ca="1" si="162"/>
        <v>243420</v>
      </c>
      <c r="O442">
        <f t="shared" ca="1" si="158"/>
        <v>139577.74425533036</v>
      </c>
      <c r="P442">
        <f t="shared" ca="1" si="163"/>
        <v>90081.620843373341</v>
      </c>
      <c r="Q442">
        <f t="shared" ca="1" si="159"/>
        <v>54612</v>
      </c>
      <c r="R442">
        <f t="shared" ca="1" si="164"/>
        <v>153465.80570807657</v>
      </c>
      <c r="S442">
        <f t="shared" ca="1" si="165"/>
        <v>114957.08918091288</v>
      </c>
      <c r="T442">
        <f t="shared" ca="1" si="166"/>
        <v>448458.71002428624</v>
      </c>
      <c r="U442">
        <f t="shared" ca="1" si="167"/>
        <v>347655.54996340693</v>
      </c>
      <c r="V442">
        <f t="shared" ca="1" si="168"/>
        <v>100803.16006087931</v>
      </c>
      <c r="X442" s="3">
        <f ca="1">IF(Table1[[#This Row],[gender]]="men",1,0)</f>
        <v>0</v>
      </c>
      <c r="Y442" s="3">
        <f ca="1">IF(Table1[[#This Row],[gender]]="women",1,0)</f>
        <v>1</v>
      </c>
      <c r="Z442" s="3"/>
      <c r="AA442" s="3"/>
      <c r="AB442" s="3"/>
      <c r="AC442" s="3"/>
      <c r="AD442" s="3"/>
      <c r="AE442" s="3"/>
      <c r="AF442" s="3"/>
      <c r="AG442" s="3"/>
      <c r="AH442" s="3"/>
      <c r="AJ442" s="17"/>
      <c r="AL442" s="7">
        <f ca="1">IF(Table1[[#This Row],[field of work]]="health",1,0)</f>
        <v>0</v>
      </c>
      <c r="AM442">
        <f ca="1">IF(Table1[[#This Row],[field of work]]="general work ",1,0)</f>
        <v>0</v>
      </c>
      <c r="AN442">
        <f ca="1">IF(Table1[[#This Row],[field of work]]="agriculture",1,0)</f>
        <v>0</v>
      </c>
      <c r="AO442">
        <f ca="1">IF(Table1[[#This Row],[field of work]]="teaching",1,0)</f>
        <v>1</v>
      </c>
      <c r="AP442">
        <f ca="1">IF(Table1[[#This Row],[field of work]]="IT",1,0)</f>
        <v>0</v>
      </c>
      <c r="AQ442" s="8">
        <f ca="1">IF(Table1[[#This Row],[field of work]]="construction",1,0)</f>
        <v>0</v>
      </c>
      <c r="AS442" s="7"/>
      <c r="AX442" s="8"/>
      <c r="AZ442" s="7"/>
      <c r="BA442" s="8"/>
      <c r="BB442" s="105">
        <f ca="1">Table1[[#This Row],[Cars Value ]]/Table1[[#This Row],[cars]]</f>
        <v>45040.81042168667</v>
      </c>
      <c r="BC442" s="8"/>
      <c r="BD442" s="7">
        <f ca="1">IF(Table1[Values of debts]&gt;$BE$6,1,0)</f>
        <v>1</v>
      </c>
      <c r="BE442" s="8"/>
      <c r="BF442" s="17"/>
      <c r="BG442" s="20">
        <f ca="1">Table1[[#This Row],[mortage left]]/Table1[[#This Row],[value of house]]</f>
        <v>0.57340294246705426</v>
      </c>
      <c r="BH442">
        <f t="shared" ca="1" si="160"/>
        <v>0</v>
      </c>
      <c r="BI442" s="8"/>
      <c r="BJ442" s="17"/>
      <c r="BL442" s="7">
        <f ca="1">IF(Table1[Area]="Alberta",Table1[income],0)</f>
        <v>0</v>
      </c>
      <c r="BM442">
        <f ca="1">IF(Table1[Area]="Quebec",Table1[income],0)</f>
        <v>0</v>
      </c>
      <c r="BN442">
        <f ca="1">IF(Table1[[#This Row],[Area]]="BC",Table1[[#This Row],[income]],0)</f>
        <v>0</v>
      </c>
      <c r="BO442">
        <f ca="1">IF(Table1[[#This Row],[Area]]="Northwest Ter",Table1[[#This Row],[income]],0)</f>
        <v>0</v>
      </c>
      <c r="BP442">
        <f ca="1">IF(Table1[[#This Row],[Area]]="Newfounland",Table1[[#This Row],[income]],0)</f>
        <v>0</v>
      </c>
      <c r="BQ442">
        <f ca="1">IF(Table1[[#This Row],[Area]]="Manitoba",Table1[[#This Row],[income]],0)</f>
        <v>81140</v>
      </c>
      <c r="BR442">
        <f ca="1">IF(Table1[[#This Row],[Area]]="New bruncwick",Table1[[#This Row],[income]],0)</f>
        <v>0</v>
      </c>
      <c r="BS442">
        <f ca="1">IF(Table1[[#This Row],[Area]]="Nunavut",Table1[[#This Row],[income]],0)</f>
        <v>0</v>
      </c>
      <c r="BT442">
        <f ca="1">IF(Table1[[#This Row],[Area]]="Ontario",Table1[[#This Row],[income]],0)</f>
        <v>0</v>
      </c>
      <c r="BU442">
        <f ca="1">IF(Table1[[#This Row],[Area]]="yukon",Table1[[#This Row],[income]],0)</f>
        <v>0</v>
      </c>
      <c r="BV442">
        <f ca="1">IF(Table1[[#This Row],[Area]]="Prince edward Island",Table1[[#This Row],[income]],0)</f>
        <v>0</v>
      </c>
      <c r="BW442">
        <f ca="1">IF(Table1[[#This Row],[Area]]="Saskatchewan",Table1[[#This Row],[income]],0)</f>
        <v>0</v>
      </c>
      <c r="BX442" s="8">
        <f ca="1">IF(Table1[[#This Row],[Area]]="Nova scotia",Table1[[#This Row],[income]],0)</f>
        <v>0</v>
      </c>
      <c r="BZ442" s="7">
        <f ca="1">IF(Table1[field of work]="health",Table1[income],0)</f>
        <v>0</v>
      </c>
      <c r="CA442">
        <f ca="1">IF(Table1[field of work]="agriculture",Table1[income],0)</f>
        <v>0</v>
      </c>
      <c r="CB442">
        <f ca="1">IF(Table1[[#This Row],[field of work]]="teaching",Table1[[#This Row],[income]],0)</f>
        <v>81140</v>
      </c>
      <c r="CC442">
        <f ca="1">IF(Table1[[#This Row],[field of work]]="IT",Table1[[#This Row],[income]],0)</f>
        <v>0</v>
      </c>
      <c r="CD442">
        <f ca="1">IF(Table1[[#This Row],[field of work]]="construction",Table1[[#This Row],[income]],0)</f>
        <v>0</v>
      </c>
      <c r="CE442" s="8">
        <f ca="1">IF(Table1[[#This Row],[field of work]]="general work ",Table1[[#This Row],[income]],0)</f>
        <v>0</v>
      </c>
      <c r="CH442" s="7">
        <f t="shared" ca="1" si="161"/>
        <v>1</v>
      </c>
      <c r="CI442" s="8"/>
      <c r="CK442" s="7">
        <f ca="1">IF(Table1[[#This Row],[Net worth of person ($)]]&gt;$CM$3,Table1[[#This Row],[age]],0)</f>
        <v>27</v>
      </c>
      <c r="CL442" s="8"/>
    </row>
    <row r="443" spans="2:90" x14ac:dyDescent="0.3">
      <c r="B443">
        <f t="shared" ca="1" si="147"/>
        <v>1</v>
      </c>
      <c r="C443" t="str">
        <f t="shared" ca="1" si="148"/>
        <v>men</v>
      </c>
      <c r="D443">
        <f t="shared" ca="1" si="149"/>
        <v>26</v>
      </c>
      <c r="E443">
        <f t="shared" ca="1" si="150"/>
        <v>5</v>
      </c>
      <c r="F443" t="str">
        <f t="shared" ca="1" si="151"/>
        <v xml:space="preserve">general work </v>
      </c>
      <c r="G443">
        <f t="shared" ca="1" si="152"/>
        <v>4</v>
      </c>
      <c r="H443" t="str">
        <f t="shared" ca="1" si="153"/>
        <v>technical</v>
      </c>
      <c r="I443">
        <f t="shared" ca="1" si="154"/>
        <v>1</v>
      </c>
      <c r="J443">
        <f t="shared" ca="1" si="146"/>
        <v>1</v>
      </c>
      <c r="K443">
        <f t="shared" ca="1" si="155"/>
        <v>53857</v>
      </c>
      <c r="L443">
        <f t="shared" ca="1" si="156"/>
        <v>11</v>
      </c>
      <c r="M443" t="str">
        <f t="shared" ca="1" si="157"/>
        <v>Newfounland</v>
      </c>
      <c r="N443">
        <f t="shared" ca="1" si="162"/>
        <v>215428</v>
      </c>
      <c r="O443">
        <f t="shared" ca="1" si="158"/>
        <v>155917.45690901059</v>
      </c>
      <c r="P443">
        <f t="shared" ca="1" si="163"/>
        <v>15205.519997631178</v>
      </c>
      <c r="Q443">
        <f t="shared" ca="1" si="159"/>
        <v>8230</v>
      </c>
      <c r="R443">
        <f t="shared" ca="1" si="164"/>
        <v>27468.395171555436</v>
      </c>
      <c r="S443">
        <f t="shared" ca="1" si="165"/>
        <v>78299.104192195373</v>
      </c>
      <c r="T443">
        <f t="shared" ca="1" si="166"/>
        <v>308932.62418982654</v>
      </c>
      <c r="U443">
        <f t="shared" ca="1" si="167"/>
        <v>191615.85208056602</v>
      </c>
      <c r="V443">
        <f t="shared" ca="1" si="168"/>
        <v>117316.77210926052</v>
      </c>
      <c r="X443" s="3">
        <f ca="1">IF(Table1[[#This Row],[gender]]="men",1,0)</f>
        <v>1</v>
      </c>
      <c r="Y443" s="3">
        <f ca="1">IF(Table1[[#This Row],[gender]]="women",1,0)</f>
        <v>0</v>
      </c>
      <c r="Z443" s="3"/>
      <c r="AA443" s="3"/>
      <c r="AB443" s="3"/>
      <c r="AC443" s="3"/>
      <c r="AD443" s="3"/>
      <c r="AE443" s="3"/>
      <c r="AF443" s="3"/>
      <c r="AG443" s="3"/>
      <c r="AH443" s="3"/>
      <c r="AJ443" s="17"/>
      <c r="AL443" s="7">
        <f ca="1">IF(Table1[[#This Row],[field of work]]="health",1,0)</f>
        <v>0</v>
      </c>
      <c r="AM443">
        <f ca="1">IF(Table1[[#This Row],[field of work]]="general work ",1,0)</f>
        <v>1</v>
      </c>
      <c r="AN443">
        <f ca="1">IF(Table1[[#This Row],[field of work]]="agriculture",1,0)</f>
        <v>0</v>
      </c>
      <c r="AO443">
        <f ca="1">IF(Table1[[#This Row],[field of work]]="teaching",1,0)</f>
        <v>0</v>
      </c>
      <c r="AP443">
        <f ca="1">IF(Table1[[#This Row],[field of work]]="IT",1,0)</f>
        <v>0</v>
      </c>
      <c r="AQ443" s="8">
        <f ca="1">IF(Table1[[#This Row],[field of work]]="construction",1,0)</f>
        <v>0</v>
      </c>
      <c r="AS443" s="7"/>
      <c r="AX443" s="8"/>
      <c r="AZ443" s="7"/>
      <c r="BA443" s="8"/>
      <c r="BB443" s="105">
        <f ca="1">Table1[[#This Row],[Cars Value ]]/Table1[[#This Row],[cars]]</f>
        <v>15205.519997631178</v>
      </c>
      <c r="BC443" s="8"/>
      <c r="BD443" s="7">
        <f ca="1">IF(Table1[Values of debts]&gt;$BE$6,1,0)</f>
        <v>1</v>
      </c>
      <c r="BE443" s="8"/>
      <c r="BF443" s="17"/>
      <c r="BG443" s="20">
        <f ca="1">Table1[[#This Row],[mortage left]]/Table1[[#This Row],[value of house]]</f>
        <v>0.72375669322934155</v>
      </c>
      <c r="BH443">
        <f t="shared" ca="1" si="160"/>
        <v>0</v>
      </c>
      <c r="BI443" s="8"/>
      <c r="BJ443" s="17"/>
      <c r="BL443" s="7">
        <f ca="1">IF(Table1[Area]="Alberta",Table1[income],0)</f>
        <v>0</v>
      </c>
      <c r="BM443">
        <f ca="1">IF(Table1[Area]="Quebec",Table1[income],0)</f>
        <v>0</v>
      </c>
      <c r="BN443">
        <f ca="1">IF(Table1[[#This Row],[Area]]="BC",Table1[[#This Row],[income]],0)</f>
        <v>0</v>
      </c>
      <c r="BO443">
        <f ca="1">IF(Table1[[#This Row],[Area]]="Northwest Ter",Table1[[#This Row],[income]],0)</f>
        <v>0</v>
      </c>
      <c r="BP443">
        <f ca="1">IF(Table1[[#This Row],[Area]]="Newfounland",Table1[[#This Row],[income]],0)</f>
        <v>53857</v>
      </c>
      <c r="BQ443">
        <f ca="1">IF(Table1[[#This Row],[Area]]="Manitoba",Table1[[#This Row],[income]],0)</f>
        <v>0</v>
      </c>
      <c r="BR443">
        <f ca="1">IF(Table1[[#This Row],[Area]]="New bruncwick",Table1[[#This Row],[income]],0)</f>
        <v>0</v>
      </c>
      <c r="BS443">
        <f ca="1">IF(Table1[[#This Row],[Area]]="Nunavut",Table1[[#This Row],[income]],0)</f>
        <v>0</v>
      </c>
      <c r="BT443">
        <f ca="1">IF(Table1[[#This Row],[Area]]="Ontario",Table1[[#This Row],[income]],0)</f>
        <v>0</v>
      </c>
      <c r="BU443">
        <f ca="1">IF(Table1[[#This Row],[Area]]="yukon",Table1[[#This Row],[income]],0)</f>
        <v>0</v>
      </c>
      <c r="BV443">
        <f ca="1">IF(Table1[[#This Row],[Area]]="Prince edward Island",Table1[[#This Row],[income]],0)</f>
        <v>0</v>
      </c>
      <c r="BW443">
        <f ca="1">IF(Table1[[#This Row],[Area]]="Saskatchewan",Table1[[#This Row],[income]],0)</f>
        <v>0</v>
      </c>
      <c r="BX443" s="8">
        <f ca="1">IF(Table1[[#This Row],[Area]]="Nova scotia",Table1[[#This Row],[income]],0)</f>
        <v>0</v>
      </c>
      <c r="BZ443" s="7">
        <f ca="1">IF(Table1[field of work]="health",Table1[income],0)</f>
        <v>0</v>
      </c>
      <c r="CA443">
        <f ca="1">IF(Table1[field of work]="agriculture",Table1[income],0)</f>
        <v>0</v>
      </c>
      <c r="CB443">
        <f ca="1">IF(Table1[[#This Row],[field of work]]="teaching",Table1[[#This Row],[income]],0)</f>
        <v>0</v>
      </c>
      <c r="CC443">
        <f ca="1">IF(Table1[[#This Row],[field of work]]="IT",Table1[[#This Row],[income]],0)</f>
        <v>0</v>
      </c>
      <c r="CD443">
        <f ca="1">IF(Table1[[#This Row],[field of work]]="construction",Table1[[#This Row],[income]],0)</f>
        <v>0</v>
      </c>
      <c r="CE443" s="8">
        <f ca="1">IF(Table1[[#This Row],[field of work]]="general work ",Table1[[#This Row],[income]],0)</f>
        <v>53857</v>
      </c>
      <c r="CH443" s="7">
        <f t="shared" ca="1" si="161"/>
        <v>1</v>
      </c>
      <c r="CI443" s="8"/>
      <c r="CK443" s="7">
        <f ca="1">IF(Table1[[#This Row],[Net worth of person ($)]]&gt;$CM$3,Table1[[#This Row],[age]],0)</f>
        <v>26</v>
      </c>
      <c r="CL443" s="8"/>
    </row>
    <row r="444" spans="2:90" x14ac:dyDescent="0.3">
      <c r="B444">
        <f t="shared" ca="1" si="147"/>
        <v>2</v>
      </c>
      <c r="C444" t="str">
        <f t="shared" ca="1" si="148"/>
        <v>women</v>
      </c>
      <c r="D444">
        <f t="shared" ca="1" si="149"/>
        <v>25</v>
      </c>
      <c r="E444">
        <f t="shared" ca="1" si="150"/>
        <v>2</v>
      </c>
      <c r="F444" t="str">
        <f t="shared" ca="1" si="151"/>
        <v>construction</v>
      </c>
      <c r="G444">
        <f t="shared" ca="1" si="152"/>
        <v>5</v>
      </c>
      <c r="H444" t="str">
        <f t="shared" ca="1" si="153"/>
        <v>Other</v>
      </c>
      <c r="I444">
        <f t="shared" ca="1" si="154"/>
        <v>2</v>
      </c>
      <c r="J444">
        <f t="shared" ca="1" si="146"/>
        <v>2</v>
      </c>
      <c r="K444">
        <f t="shared" ca="1" si="155"/>
        <v>77377</v>
      </c>
      <c r="L444">
        <f t="shared" ca="1" si="156"/>
        <v>4</v>
      </c>
      <c r="M444" t="str">
        <f t="shared" ca="1" si="157"/>
        <v>Alberta</v>
      </c>
      <c r="N444">
        <f t="shared" ca="1" si="162"/>
        <v>386885</v>
      </c>
      <c r="O444">
        <f t="shared" ca="1" si="158"/>
        <v>204151.50962199233</v>
      </c>
      <c r="P444">
        <f t="shared" ca="1" si="163"/>
        <v>131605.80637981571</v>
      </c>
      <c r="Q444">
        <f t="shared" ca="1" si="159"/>
        <v>37945</v>
      </c>
      <c r="R444">
        <f t="shared" ca="1" si="164"/>
        <v>17986.819220572448</v>
      </c>
      <c r="S444">
        <f t="shared" ca="1" si="165"/>
        <v>71042.959791009314</v>
      </c>
      <c r="T444">
        <f t="shared" ca="1" si="166"/>
        <v>589533.76617082499</v>
      </c>
      <c r="U444">
        <f t="shared" ca="1" si="167"/>
        <v>260083.32884256478</v>
      </c>
      <c r="V444">
        <f t="shared" ca="1" si="168"/>
        <v>329450.43732826022</v>
      </c>
      <c r="X444" s="3">
        <f ca="1">IF(Table1[[#This Row],[gender]]="men",1,0)</f>
        <v>0</v>
      </c>
      <c r="Y444" s="3">
        <f ca="1">IF(Table1[[#This Row],[gender]]="women",1,0)</f>
        <v>1</v>
      </c>
      <c r="Z444" s="3"/>
      <c r="AA444" s="3"/>
      <c r="AB444" s="3"/>
      <c r="AC444" s="3"/>
      <c r="AD444" s="3"/>
      <c r="AE444" s="3"/>
      <c r="AF444" s="3"/>
      <c r="AG444" s="3"/>
      <c r="AH444" s="3"/>
      <c r="AJ444" s="17"/>
      <c r="AL444" s="7">
        <f ca="1">IF(Table1[[#This Row],[field of work]]="health",1,0)</f>
        <v>0</v>
      </c>
      <c r="AM444">
        <f ca="1">IF(Table1[[#This Row],[field of work]]="general work ",1,0)</f>
        <v>0</v>
      </c>
      <c r="AN444">
        <f ca="1">IF(Table1[[#This Row],[field of work]]="agriculture",1,0)</f>
        <v>0</v>
      </c>
      <c r="AO444">
        <f ca="1">IF(Table1[[#This Row],[field of work]]="teaching",1,0)</f>
        <v>0</v>
      </c>
      <c r="AP444">
        <f ca="1">IF(Table1[[#This Row],[field of work]]="IT",1,0)</f>
        <v>0</v>
      </c>
      <c r="AQ444" s="8">
        <f ca="1">IF(Table1[[#This Row],[field of work]]="construction",1,0)</f>
        <v>1</v>
      </c>
      <c r="AS444" s="7"/>
      <c r="AX444" s="8"/>
      <c r="AZ444" s="7"/>
      <c r="BA444" s="8"/>
      <c r="BB444" s="105">
        <f ca="1">Table1[[#This Row],[Cars Value ]]/Table1[[#This Row],[cars]]</f>
        <v>65802.903189907855</v>
      </c>
      <c r="BC444" s="8"/>
      <c r="BD444" s="7">
        <f ca="1">IF(Table1[Values of debts]&gt;$BE$6,1,0)</f>
        <v>1</v>
      </c>
      <c r="BE444" s="8"/>
      <c r="BF444" s="17"/>
      <c r="BG444" s="20">
        <f ca="1">Table1[[#This Row],[mortage left]]/Table1[[#This Row],[value of house]]</f>
        <v>0.52768008483655948</v>
      </c>
      <c r="BH444">
        <f t="shared" ca="1" si="160"/>
        <v>0</v>
      </c>
      <c r="BI444" s="8"/>
      <c r="BJ444" s="17"/>
      <c r="BL444" s="7">
        <f ca="1">IF(Table1[Area]="Alberta",Table1[income],0)</f>
        <v>77377</v>
      </c>
      <c r="BM444">
        <f ca="1">IF(Table1[Area]="Quebec",Table1[income],0)</f>
        <v>0</v>
      </c>
      <c r="BN444">
        <f ca="1">IF(Table1[[#This Row],[Area]]="BC",Table1[[#This Row],[income]],0)</f>
        <v>0</v>
      </c>
      <c r="BO444">
        <f ca="1">IF(Table1[[#This Row],[Area]]="Northwest Ter",Table1[[#This Row],[income]],0)</f>
        <v>0</v>
      </c>
      <c r="BP444">
        <f ca="1">IF(Table1[[#This Row],[Area]]="Newfounland",Table1[[#This Row],[income]],0)</f>
        <v>0</v>
      </c>
      <c r="BQ444">
        <f ca="1">IF(Table1[[#This Row],[Area]]="Manitoba",Table1[[#This Row],[income]],0)</f>
        <v>0</v>
      </c>
      <c r="BR444">
        <f ca="1">IF(Table1[[#This Row],[Area]]="New bruncwick",Table1[[#This Row],[income]],0)</f>
        <v>0</v>
      </c>
      <c r="BS444">
        <f ca="1">IF(Table1[[#This Row],[Area]]="Nunavut",Table1[[#This Row],[income]],0)</f>
        <v>0</v>
      </c>
      <c r="BT444">
        <f ca="1">IF(Table1[[#This Row],[Area]]="Ontario",Table1[[#This Row],[income]],0)</f>
        <v>0</v>
      </c>
      <c r="BU444">
        <f ca="1">IF(Table1[[#This Row],[Area]]="yukon",Table1[[#This Row],[income]],0)</f>
        <v>0</v>
      </c>
      <c r="BV444">
        <f ca="1">IF(Table1[[#This Row],[Area]]="Prince edward Island",Table1[[#This Row],[income]],0)</f>
        <v>0</v>
      </c>
      <c r="BW444">
        <f ca="1">IF(Table1[[#This Row],[Area]]="Saskatchewan",Table1[[#This Row],[income]],0)</f>
        <v>0</v>
      </c>
      <c r="BX444" s="8">
        <f ca="1">IF(Table1[[#This Row],[Area]]="Nova scotia",Table1[[#This Row],[income]],0)</f>
        <v>0</v>
      </c>
      <c r="BZ444" s="7">
        <f ca="1">IF(Table1[field of work]="health",Table1[income],0)</f>
        <v>0</v>
      </c>
      <c r="CA444">
        <f ca="1">IF(Table1[field of work]="agriculture",Table1[income],0)</f>
        <v>0</v>
      </c>
      <c r="CB444">
        <f ca="1">IF(Table1[[#This Row],[field of work]]="teaching",Table1[[#This Row],[income]],0)</f>
        <v>0</v>
      </c>
      <c r="CC444">
        <f ca="1">IF(Table1[[#This Row],[field of work]]="IT",Table1[[#This Row],[income]],0)</f>
        <v>0</v>
      </c>
      <c r="CD444">
        <f ca="1">IF(Table1[[#This Row],[field of work]]="construction",Table1[[#This Row],[income]],0)</f>
        <v>77377</v>
      </c>
      <c r="CE444" s="8">
        <f ca="1">IF(Table1[[#This Row],[field of work]]="general work ",Table1[[#This Row],[income]],0)</f>
        <v>0</v>
      </c>
      <c r="CH444" s="7">
        <f t="shared" ca="1" si="161"/>
        <v>1</v>
      </c>
      <c r="CI444" s="8"/>
      <c r="CK444" s="7">
        <f ca="1">IF(Table1[[#This Row],[Net worth of person ($)]]&gt;$CM$3,Table1[[#This Row],[age]],0)</f>
        <v>25</v>
      </c>
      <c r="CL444" s="8"/>
    </row>
    <row r="445" spans="2:90" x14ac:dyDescent="0.3">
      <c r="B445">
        <f t="shared" ca="1" si="147"/>
        <v>2</v>
      </c>
      <c r="C445" t="str">
        <f t="shared" ca="1" si="148"/>
        <v>women</v>
      </c>
      <c r="D445">
        <f t="shared" ca="1" si="149"/>
        <v>40</v>
      </c>
      <c r="E445">
        <f t="shared" ca="1" si="150"/>
        <v>4</v>
      </c>
      <c r="F445" t="str">
        <f t="shared" ca="1" si="151"/>
        <v>IT</v>
      </c>
      <c r="G445">
        <f t="shared" ca="1" si="152"/>
        <v>3</v>
      </c>
      <c r="H445" t="str">
        <f t="shared" ca="1" si="153"/>
        <v>University</v>
      </c>
      <c r="I445">
        <f t="shared" ca="1" si="154"/>
        <v>3</v>
      </c>
      <c r="J445">
        <f t="shared" ca="1" si="146"/>
        <v>1</v>
      </c>
      <c r="K445">
        <f t="shared" ca="1" si="155"/>
        <v>72708</v>
      </c>
      <c r="L445">
        <f t="shared" ca="1" si="156"/>
        <v>5</v>
      </c>
      <c r="M445" t="str">
        <f t="shared" ca="1" si="157"/>
        <v>Nunavut</v>
      </c>
      <c r="N445">
        <f t="shared" ca="1" si="162"/>
        <v>436248</v>
      </c>
      <c r="O445">
        <f t="shared" ca="1" si="158"/>
        <v>194560.7313188916</v>
      </c>
      <c r="P445">
        <f t="shared" ca="1" si="163"/>
        <v>45347.973222783432</v>
      </c>
      <c r="Q445">
        <f t="shared" ca="1" si="159"/>
        <v>35852</v>
      </c>
      <c r="R445">
        <f t="shared" ca="1" si="164"/>
        <v>25105.171546171885</v>
      </c>
      <c r="S445">
        <f t="shared" ca="1" si="165"/>
        <v>25897.9068753311</v>
      </c>
      <c r="T445">
        <f t="shared" ca="1" si="166"/>
        <v>507493.88009811449</v>
      </c>
      <c r="U445">
        <f t="shared" ca="1" si="167"/>
        <v>255517.90286506349</v>
      </c>
      <c r="V445">
        <f t="shared" ca="1" si="168"/>
        <v>251975.977233051</v>
      </c>
      <c r="X445" s="3">
        <f ca="1">IF(Table1[[#This Row],[gender]]="men",1,0)</f>
        <v>0</v>
      </c>
      <c r="Y445" s="3">
        <f ca="1">IF(Table1[[#This Row],[gender]]="women",1,0)</f>
        <v>1</v>
      </c>
      <c r="Z445" s="3"/>
      <c r="AA445" s="3"/>
      <c r="AB445" s="3"/>
      <c r="AC445" s="3"/>
      <c r="AD445" s="3"/>
      <c r="AE445" s="3"/>
      <c r="AF445" s="3"/>
      <c r="AG445" s="3"/>
      <c r="AH445" s="3"/>
      <c r="AJ445" s="17"/>
      <c r="AL445" s="7">
        <f ca="1">IF(Table1[[#This Row],[field of work]]="health",1,0)</f>
        <v>0</v>
      </c>
      <c r="AM445">
        <f ca="1">IF(Table1[[#This Row],[field of work]]="general work ",1,0)</f>
        <v>0</v>
      </c>
      <c r="AN445">
        <f ca="1">IF(Table1[[#This Row],[field of work]]="agriculture",1,0)</f>
        <v>0</v>
      </c>
      <c r="AO445">
        <f ca="1">IF(Table1[[#This Row],[field of work]]="teaching",1,0)</f>
        <v>0</v>
      </c>
      <c r="AP445">
        <f ca="1">IF(Table1[[#This Row],[field of work]]="IT",1,0)</f>
        <v>1</v>
      </c>
      <c r="AQ445" s="8">
        <f ca="1">IF(Table1[[#This Row],[field of work]]="construction",1,0)</f>
        <v>0</v>
      </c>
      <c r="AS445" s="7"/>
      <c r="AX445" s="8"/>
      <c r="AZ445" s="7"/>
      <c r="BA445" s="8"/>
      <c r="BB445" s="105">
        <f ca="1">Table1[[#This Row],[Cars Value ]]/Table1[[#This Row],[cars]]</f>
        <v>45347.973222783432</v>
      </c>
      <c r="BC445" s="8"/>
      <c r="BD445" s="7">
        <f ca="1">IF(Table1[Values of debts]&gt;$BE$6,1,0)</f>
        <v>1</v>
      </c>
      <c r="BE445" s="8"/>
      <c r="BF445" s="17"/>
      <c r="BG445" s="20">
        <f ca="1">Table1[[#This Row],[mortage left]]/Table1[[#This Row],[value of house]]</f>
        <v>0.44598652903598779</v>
      </c>
      <c r="BH445">
        <f t="shared" ca="1" si="160"/>
        <v>1</v>
      </c>
      <c r="BI445" s="8"/>
      <c r="BJ445" s="17"/>
      <c r="BL445" s="7">
        <f ca="1">IF(Table1[Area]="Alberta",Table1[income],0)</f>
        <v>0</v>
      </c>
      <c r="BM445">
        <f ca="1">IF(Table1[Area]="Quebec",Table1[income],0)</f>
        <v>0</v>
      </c>
      <c r="BN445">
        <f ca="1">IF(Table1[[#This Row],[Area]]="BC",Table1[[#This Row],[income]],0)</f>
        <v>0</v>
      </c>
      <c r="BO445">
        <f ca="1">IF(Table1[[#This Row],[Area]]="Northwest Ter",Table1[[#This Row],[income]],0)</f>
        <v>0</v>
      </c>
      <c r="BP445">
        <f ca="1">IF(Table1[[#This Row],[Area]]="Newfounland",Table1[[#This Row],[income]],0)</f>
        <v>0</v>
      </c>
      <c r="BQ445">
        <f ca="1">IF(Table1[[#This Row],[Area]]="Manitoba",Table1[[#This Row],[income]],0)</f>
        <v>0</v>
      </c>
      <c r="BR445">
        <f ca="1">IF(Table1[[#This Row],[Area]]="New bruncwick",Table1[[#This Row],[income]],0)</f>
        <v>0</v>
      </c>
      <c r="BS445">
        <f ca="1">IF(Table1[[#This Row],[Area]]="Nunavut",Table1[[#This Row],[income]],0)</f>
        <v>72708</v>
      </c>
      <c r="BT445">
        <f ca="1">IF(Table1[[#This Row],[Area]]="Ontario",Table1[[#This Row],[income]],0)</f>
        <v>0</v>
      </c>
      <c r="BU445">
        <f ca="1">IF(Table1[[#This Row],[Area]]="yukon",Table1[[#This Row],[income]],0)</f>
        <v>0</v>
      </c>
      <c r="BV445">
        <f ca="1">IF(Table1[[#This Row],[Area]]="Prince edward Island",Table1[[#This Row],[income]],0)</f>
        <v>0</v>
      </c>
      <c r="BW445">
        <f ca="1">IF(Table1[[#This Row],[Area]]="Saskatchewan",Table1[[#This Row],[income]],0)</f>
        <v>0</v>
      </c>
      <c r="BX445" s="8">
        <f ca="1">IF(Table1[[#This Row],[Area]]="Nova scotia",Table1[[#This Row],[income]],0)</f>
        <v>0</v>
      </c>
      <c r="BZ445" s="7">
        <f ca="1">IF(Table1[field of work]="health",Table1[income],0)</f>
        <v>0</v>
      </c>
      <c r="CA445">
        <f ca="1">IF(Table1[field of work]="agriculture",Table1[income],0)</f>
        <v>0</v>
      </c>
      <c r="CB445">
        <f ca="1">IF(Table1[[#This Row],[field of work]]="teaching",Table1[[#This Row],[income]],0)</f>
        <v>0</v>
      </c>
      <c r="CC445">
        <f ca="1">IF(Table1[[#This Row],[field of work]]="IT",Table1[[#This Row],[income]],0)</f>
        <v>72708</v>
      </c>
      <c r="CD445">
        <f ca="1">IF(Table1[[#This Row],[field of work]]="construction",Table1[[#This Row],[income]],0)</f>
        <v>0</v>
      </c>
      <c r="CE445" s="8">
        <f ca="1">IF(Table1[[#This Row],[field of work]]="general work ",Table1[[#This Row],[income]],0)</f>
        <v>0</v>
      </c>
      <c r="CH445" s="7">
        <f t="shared" ca="1" si="161"/>
        <v>1</v>
      </c>
      <c r="CI445" s="8"/>
      <c r="CK445" s="7">
        <f ca="1">IF(Table1[[#This Row],[Net worth of person ($)]]&gt;$CM$3,Table1[[#This Row],[age]],0)</f>
        <v>40</v>
      </c>
      <c r="CL445" s="8"/>
    </row>
    <row r="446" spans="2:90" x14ac:dyDescent="0.3">
      <c r="B446">
        <f t="shared" ca="1" si="147"/>
        <v>2</v>
      </c>
      <c r="C446" t="str">
        <f t="shared" ca="1" si="148"/>
        <v>women</v>
      </c>
      <c r="D446">
        <f t="shared" ca="1" si="149"/>
        <v>28</v>
      </c>
      <c r="E446">
        <f t="shared" ca="1" si="150"/>
        <v>5</v>
      </c>
      <c r="F446" t="str">
        <f t="shared" ca="1" si="151"/>
        <v xml:space="preserve">general work </v>
      </c>
      <c r="G446">
        <f t="shared" ca="1" si="152"/>
        <v>1</v>
      </c>
      <c r="H446" t="str">
        <f t="shared" ca="1" si="153"/>
        <v>highschool</v>
      </c>
      <c r="I446">
        <f t="shared" ca="1" si="154"/>
        <v>0</v>
      </c>
      <c r="J446">
        <f t="shared" ca="1" si="146"/>
        <v>1</v>
      </c>
      <c r="K446">
        <f t="shared" ca="1" si="155"/>
        <v>29993</v>
      </c>
      <c r="L446">
        <f t="shared" ca="1" si="156"/>
        <v>9</v>
      </c>
      <c r="M446" t="str">
        <f t="shared" ca="1" si="157"/>
        <v>Ontario</v>
      </c>
      <c r="N446">
        <f t="shared" ca="1" si="162"/>
        <v>89979</v>
      </c>
      <c r="O446">
        <f t="shared" ca="1" si="158"/>
        <v>31355.674082924219</v>
      </c>
      <c r="P446">
        <f t="shared" ca="1" si="163"/>
        <v>4559.2925693460902</v>
      </c>
      <c r="Q446">
        <f t="shared" ca="1" si="159"/>
        <v>4017</v>
      </c>
      <c r="R446">
        <f t="shared" ca="1" si="164"/>
        <v>5130.0786248515569</v>
      </c>
      <c r="S446">
        <f t="shared" ca="1" si="165"/>
        <v>10331.117011574159</v>
      </c>
      <c r="T446">
        <f t="shared" ca="1" si="166"/>
        <v>104869.40958092024</v>
      </c>
      <c r="U446">
        <f t="shared" ca="1" si="167"/>
        <v>40502.752707775777</v>
      </c>
      <c r="V446">
        <f t="shared" ca="1" si="168"/>
        <v>64366.656873144464</v>
      </c>
      <c r="X446" s="3">
        <f ca="1">IF(Table1[[#This Row],[gender]]="men",1,0)</f>
        <v>0</v>
      </c>
      <c r="Y446" s="3">
        <f ca="1">IF(Table1[[#This Row],[gender]]="women",1,0)</f>
        <v>1</v>
      </c>
      <c r="Z446" s="3"/>
      <c r="AA446" s="3"/>
      <c r="AB446" s="3"/>
      <c r="AC446" s="3"/>
      <c r="AD446" s="3"/>
      <c r="AE446" s="3"/>
      <c r="AF446" s="3"/>
      <c r="AG446" s="3"/>
      <c r="AH446" s="3"/>
      <c r="AJ446" s="17"/>
      <c r="AL446" s="7">
        <f ca="1">IF(Table1[[#This Row],[field of work]]="health",1,0)</f>
        <v>0</v>
      </c>
      <c r="AM446">
        <f ca="1">IF(Table1[[#This Row],[field of work]]="general work ",1,0)</f>
        <v>1</v>
      </c>
      <c r="AN446">
        <f ca="1">IF(Table1[[#This Row],[field of work]]="agriculture",1,0)</f>
        <v>0</v>
      </c>
      <c r="AO446">
        <f ca="1">IF(Table1[[#This Row],[field of work]]="teaching",1,0)</f>
        <v>0</v>
      </c>
      <c r="AP446">
        <f ca="1">IF(Table1[[#This Row],[field of work]]="IT",1,0)</f>
        <v>0</v>
      </c>
      <c r="AQ446" s="8">
        <f ca="1">IF(Table1[[#This Row],[field of work]]="construction",1,0)</f>
        <v>0</v>
      </c>
      <c r="AS446" s="7"/>
      <c r="AX446" s="8"/>
      <c r="AZ446" s="7"/>
      <c r="BA446" s="8"/>
      <c r="BB446" s="105">
        <f ca="1">Table1[[#This Row],[Cars Value ]]/Table1[[#This Row],[cars]]</f>
        <v>4559.2925693460902</v>
      </c>
      <c r="BC446" s="8"/>
      <c r="BD446" s="7">
        <f ca="1">IF(Table1[Values of debts]&gt;$BE$6,1,0)</f>
        <v>0</v>
      </c>
      <c r="BE446" s="8"/>
      <c r="BF446" s="17"/>
      <c r="BG446" s="20">
        <f ca="1">Table1[[#This Row],[mortage left]]/Table1[[#This Row],[value of house]]</f>
        <v>0.34847769016019536</v>
      </c>
      <c r="BH446">
        <f t="shared" ca="1" si="160"/>
        <v>1</v>
      </c>
      <c r="BI446" s="8"/>
      <c r="BJ446" s="17"/>
      <c r="BL446" s="7">
        <f ca="1">IF(Table1[Area]="Alberta",Table1[income],0)</f>
        <v>0</v>
      </c>
      <c r="BM446">
        <f ca="1">IF(Table1[Area]="Quebec",Table1[income],0)</f>
        <v>0</v>
      </c>
      <c r="BN446">
        <f ca="1">IF(Table1[[#This Row],[Area]]="BC",Table1[[#This Row],[income]],0)</f>
        <v>0</v>
      </c>
      <c r="BO446">
        <f ca="1">IF(Table1[[#This Row],[Area]]="Northwest Ter",Table1[[#This Row],[income]],0)</f>
        <v>0</v>
      </c>
      <c r="BP446">
        <f ca="1">IF(Table1[[#This Row],[Area]]="Newfounland",Table1[[#This Row],[income]],0)</f>
        <v>0</v>
      </c>
      <c r="BQ446">
        <f ca="1">IF(Table1[[#This Row],[Area]]="Manitoba",Table1[[#This Row],[income]],0)</f>
        <v>0</v>
      </c>
      <c r="BR446">
        <f ca="1">IF(Table1[[#This Row],[Area]]="New bruncwick",Table1[[#This Row],[income]],0)</f>
        <v>0</v>
      </c>
      <c r="BS446">
        <f ca="1">IF(Table1[[#This Row],[Area]]="Nunavut",Table1[[#This Row],[income]],0)</f>
        <v>0</v>
      </c>
      <c r="BT446">
        <f ca="1">IF(Table1[[#This Row],[Area]]="Ontario",Table1[[#This Row],[income]],0)</f>
        <v>29993</v>
      </c>
      <c r="BU446">
        <f ca="1">IF(Table1[[#This Row],[Area]]="yukon",Table1[[#This Row],[income]],0)</f>
        <v>0</v>
      </c>
      <c r="BV446">
        <f ca="1">IF(Table1[[#This Row],[Area]]="Prince edward Island",Table1[[#This Row],[income]],0)</f>
        <v>0</v>
      </c>
      <c r="BW446">
        <f ca="1">IF(Table1[[#This Row],[Area]]="Saskatchewan",Table1[[#This Row],[income]],0)</f>
        <v>0</v>
      </c>
      <c r="BX446" s="8">
        <f ca="1">IF(Table1[[#This Row],[Area]]="Nova scotia",Table1[[#This Row],[income]],0)</f>
        <v>0</v>
      </c>
      <c r="BZ446" s="7">
        <f ca="1">IF(Table1[field of work]="health",Table1[income],0)</f>
        <v>0</v>
      </c>
      <c r="CA446">
        <f ca="1">IF(Table1[field of work]="agriculture",Table1[income],0)</f>
        <v>0</v>
      </c>
      <c r="CB446">
        <f ca="1">IF(Table1[[#This Row],[field of work]]="teaching",Table1[[#This Row],[income]],0)</f>
        <v>0</v>
      </c>
      <c r="CC446">
        <f ca="1">IF(Table1[[#This Row],[field of work]]="IT",Table1[[#This Row],[income]],0)</f>
        <v>0</v>
      </c>
      <c r="CD446">
        <f ca="1">IF(Table1[[#This Row],[field of work]]="construction",Table1[[#This Row],[income]],0)</f>
        <v>0</v>
      </c>
      <c r="CE446" s="8">
        <f ca="1">IF(Table1[[#This Row],[field of work]]="general work ",Table1[[#This Row],[income]],0)</f>
        <v>29993</v>
      </c>
      <c r="CH446" s="7">
        <f t="shared" ca="1" si="161"/>
        <v>1</v>
      </c>
      <c r="CI446" s="8"/>
      <c r="CK446" s="7">
        <f ca="1">IF(Table1[[#This Row],[Net worth of person ($)]]&gt;$CM$3,Table1[[#This Row],[age]],0)</f>
        <v>28</v>
      </c>
      <c r="CL446" s="8"/>
    </row>
    <row r="447" spans="2:90" x14ac:dyDescent="0.3">
      <c r="B447">
        <f t="shared" ca="1" si="147"/>
        <v>2</v>
      </c>
      <c r="C447" t="str">
        <f t="shared" ca="1" si="148"/>
        <v>women</v>
      </c>
      <c r="D447">
        <f t="shared" ca="1" si="149"/>
        <v>32</v>
      </c>
      <c r="E447">
        <f t="shared" ca="1" si="150"/>
        <v>3</v>
      </c>
      <c r="F447" t="str">
        <f t="shared" ca="1" si="151"/>
        <v>teaching</v>
      </c>
      <c r="G447">
        <f t="shared" ca="1" si="152"/>
        <v>3</v>
      </c>
      <c r="H447" t="str">
        <f t="shared" ca="1" si="153"/>
        <v>University</v>
      </c>
      <c r="I447">
        <f t="shared" ca="1" si="154"/>
        <v>0</v>
      </c>
      <c r="J447">
        <f t="shared" ca="1" si="146"/>
        <v>2</v>
      </c>
      <c r="K447">
        <f t="shared" ca="1" si="155"/>
        <v>40938</v>
      </c>
      <c r="L447">
        <f t="shared" ca="1" si="156"/>
        <v>1</v>
      </c>
      <c r="M447" t="str">
        <f t="shared" ca="1" si="157"/>
        <v>yukon</v>
      </c>
      <c r="N447">
        <f t="shared" ca="1" si="162"/>
        <v>122814</v>
      </c>
      <c r="O447">
        <f t="shared" ca="1" si="158"/>
        <v>105496.9956068411</v>
      </c>
      <c r="P447">
        <f t="shared" ca="1" si="163"/>
        <v>65502.579012027047</v>
      </c>
      <c r="Q447">
        <f t="shared" ca="1" si="159"/>
        <v>64222</v>
      </c>
      <c r="R447">
        <f t="shared" ca="1" si="164"/>
        <v>26910.704804606405</v>
      </c>
      <c r="S447">
        <f t="shared" ca="1" si="165"/>
        <v>58407.107754618177</v>
      </c>
      <c r="T447">
        <f t="shared" ca="1" si="166"/>
        <v>246723.68676664523</v>
      </c>
      <c r="U447">
        <f t="shared" ca="1" si="167"/>
        <v>196629.70041144753</v>
      </c>
      <c r="V447">
        <f t="shared" ca="1" si="168"/>
        <v>50093.986355197703</v>
      </c>
      <c r="X447" s="3">
        <f ca="1">IF(Table1[[#This Row],[gender]]="men",1,0)</f>
        <v>0</v>
      </c>
      <c r="Y447" s="3">
        <f ca="1">IF(Table1[[#This Row],[gender]]="women",1,0)</f>
        <v>1</v>
      </c>
      <c r="Z447" s="3"/>
      <c r="AA447" s="3"/>
      <c r="AB447" s="3"/>
      <c r="AC447" s="3"/>
      <c r="AD447" s="3"/>
      <c r="AE447" s="3"/>
      <c r="AF447" s="3"/>
      <c r="AG447" s="3"/>
      <c r="AH447" s="3"/>
      <c r="AJ447" s="17"/>
      <c r="AL447" s="7">
        <f ca="1">IF(Table1[[#This Row],[field of work]]="health",1,0)</f>
        <v>0</v>
      </c>
      <c r="AM447">
        <f ca="1">IF(Table1[[#This Row],[field of work]]="general work ",1,0)</f>
        <v>0</v>
      </c>
      <c r="AN447">
        <f ca="1">IF(Table1[[#This Row],[field of work]]="agriculture",1,0)</f>
        <v>0</v>
      </c>
      <c r="AO447">
        <f ca="1">IF(Table1[[#This Row],[field of work]]="teaching",1,0)</f>
        <v>1</v>
      </c>
      <c r="AP447">
        <f ca="1">IF(Table1[[#This Row],[field of work]]="IT",1,0)</f>
        <v>0</v>
      </c>
      <c r="AQ447" s="8">
        <f ca="1">IF(Table1[[#This Row],[field of work]]="construction",1,0)</f>
        <v>0</v>
      </c>
      <c r="AS447" s="7"/>
      <c r="AX447" s="8"/>
      <c r="AZ447" s="7"/>
      <c r="BA447" s="8"/>
      <c r="BB447" s="105">
        <f ca="1">Table1[[#This Row],[Cars Value ]]/Table1[[#This Row],[cars]]</f>
        <v>32751.289506013523</v>
      </c>
      <c r="BC447" s="8"/>
      <c r="BD447" s="7">
        <f ca="1">IF(Table1[Values of debts]&gt;$BE$6,1,0)</f>
        <v>1</v>
      </c>
      <c r="BE447" s="8"/>
      <c r="BF447" s="17"/>
      <c r="BG447" s="20">
        <f ca="1">Table1[[#This Row],[mortage left]]/Table1[[#This Row],[value of house]]</f>
        <v>0.85899812404808162</v>
      </c>
      <c r="BH447">
        <f t="shared" ca="1" si="160"/>
        <v>0</v>
      </c>
      <c r="BI447" s="8"/>
      <c r="BJ447" s="17"/>
      <c r="BL447" s="7">
        <f ca="1">IF(Table1[Area]="Alberta",Table1[income],0)</f>
        <v>0</v>
      </c>
      <c r="BM447">
        <f ca="1">IF(Table1[Area]="Quebec",Table1[income],0)</f>
        <v>0</v>
      </c>
      <c r="BN447">
        <f ca="1">IF(Table1[[#This Row],[Area]]="BC",Table1[[#This Row],[income]],0)</f>
        <v>0</v>
      </c>
      <c r="BO447">
        <f ca="1">IF(Table1[[#This Row],[Area]]="Northwest Ter",Table1[[#This Row],[income]],0)</f>
        <v>0</v>
      </c>
      <c r="BP447">
        <f ca="1">IF(Table1[[#This Row],[Area]]="Newfounland",Table1[[#This Row],[income]],0)</f>
        <v>0</v>
      </c>
      <c r="BQ447">
        <f ca="1">IF(Table1[[#This Row],[Area]]="Manitoba",Table1[[#This Row],[income]],0)</f>
        <v>0</v>
      </c>
      <c r="BR447">
        <f ca="1">IF(Table1[[#This Row],[Area]]="New bruncwick",Table1[[#This Row],[income]],0)</f>
        <v>0</v>
      </c>
      <c r="BS447">
        <f ca="1">IF(Table1[[#This Row],[Area]]="Nunavut",Table1[[#This Row],[income]],0)</f>
        <v>0</v>
      </c>
      <c r="BT447">
        <f ca="1">IF(Table1[[#This Row],[Area]]="Ontario",Table1[[#This Row],[income]],0)</f>
        <v>0</v>
      </c>
      <c r="BU447">
        <f ca="1">IF(Table1[[#This Row],[Area]]="yukon",Table1[[#This Row],[income]],0)</f>
        <v>40938</v>
      </c>
      <c r="BV447">
        <f ca="1">IF(Table1[[#This Row],[Area]]="Prince edward Island",Table1[[#This Row],[income]],0)</f>
        <v>0</v>
      </c>
      <c r="BW447">
        <f ca="1">IF(Table1[[#This Row],[Area]]="Saskatchewan",Table1[[#This Row],[income]],0)</f>
        <v>0</v>
      </c>
      <c r="BX447" s="8">
        <f ca="1">IF(Table1[[#This Row],[Area]]="Nova scotia",Table1[[#This Row],[income]],0)</f>
        <v>0</v>
      </c>
      <c r="BZ447" s="7">
        <f ca="1">IF(Table1[field of work]="health",Table1[income],0)</f>
        <v>0</v>
      </c>
      <c r="CA447">
        <f ca="1">IF(Table1[field of work]="agriculture",Table1[income],0)</f>
        <v>0</v>
      </c>
      <c r="CB447">
        <f ca="1">IF(Table1[[#This Row],[field of work]]="teaching",Table1[[#This Row],[income]],0)</f>
        <v>40938</v>
      </c>
      <c r="CC447">
        <f ca="1">IF(Table1[[#This Row],[field of work]]="IT",Table1[[#This Row],[income]],0)</f>
        <v>0</v>
      </c>
      <c r="CD447">
        <f ca="1">IF(Table1[[#This Row],[field of work]]="construction",Table1[[#This Row],[income]],0)</f>
        <v>0</v>
      </c>
      <c r="CE447" s="8">
        <f ca="1">IF(Table1[[#This Row],[field of work]]="general work ",Table1[[#This Row],[income]],0)</f>
        <v>0</v>
      </c>
      <c r="CH447" s="7">
        <f t="shared" ca="1" si="161"/>
        <v>1</v>
      </c>
      <c r="CI447" s="8"/>
      <c r="CK447" s="7">
        <f ca="1">IF(Table1[[#This Row],[Net worth of person ($)]]&gt;$CM$3,Table1[[#This Row],[age]],0)</f>
        <v>32</v>
      </c>
      <c r="CL447" s="8"/>
    </row>
    <row r="448" spans="2:90" x14ac:dyDescent="0.3">
      <c r="B448">
        <f t="shared" ca="1" si="147"/>
        <v>2</v>
      </c>
      <c r="C448" t="str">
        <f t="shared" ca="1" si="148"/>
        <v>women</v>
      </c>
      <c r="D448">
        <f t="shared" ca="1" si="149"/>
        <v>44</v>
      </c>
      <c r="E448">
        <f t="shared" ca="1" si="150"/>
        <v>6</v>
      </c>
      <c r="F448" t="str">
        <f t="shared" ca="1" si="151"/>
        <v>agriculture</v>
      </c>
      <c r="G448">
        <f t="shared" ca="1" si="152"/>
        <v>3</v>
      </c>
      <c r="H448" t="str">
        <f t="shared" ca="1" si="153"/>
        <v>University</v>
      </c>
      <c r="I448">
        <f t="shared" ca="1" si="154"/>
        <v>2</v>
      </c>
      <c r="J448">
        <f t="shared" ca="1" si="146"/>
        <v>1</v>
      </c>
      <c r="K448">
        <f t="shared" ca="1" si="155"/>
        <v>26072</v>
      </c>
      <c r="L448">
        <f t="shared" ca="1" si="156"/>
        <v>3</v>
      </c>
      <c r="M448" t="str">
        <f t="shared" ca="1" si="157"/>
        <v>Northwest Ter</v>
      </c>
      <c r="N448">
        <f t="shared" ca="1" si="162"/>
        <v>156432</v>
      </c>
      <c r="O448">
        <f t="shared" ca="1" si="158"/>
        <v>141991.34006734073</v>
      </c>
      <c r="P448">
        <f t="shared" ca="1" si="163"/>
        <v>10709.187542340745</v>
      </c>
      <c r="Q448">
        <f t="shared" ca="1" si="159"/>
        <v>8607</v>
      </c>
      <c r="R448">
        <f t="shared" ca="1" si="164"/>
        <v>11872.781477753091</v>
      </c>
      <c r="S448">
        <f t="shared" ca="1" si="165"/>
        <v>23538.089666271197</v>
      </c>
      <c r="T448">
        <f t="shared" ca="1" si="166"/>
        <v>190679.27720861195</v>
      </c>
      <c r="U448">
        <f t="shared" ca="1" si="167"/>
        <v>162471.12154509383</v>
      </c>
      <c r="V448">
        <f t="shared" ca="1" si="168"/>
        <v>28208.155663518119</v>
      </c>
      <c r="X448" s="3">
        <f ca="1">IF(Table1[[#This Row],[gender]]="men",1,0)</f>
        <v>0</v>
      </c>
      <c r="Y448" s="3">
        <f ca="1">IF(Table1[[#This Row],[gender]]="women",1,0)</f>
        <v>1</v>
      </c>
      <c r="Z448" s="3"/>
      <c r="AA448" s="3"/>
      <c r="AB448" s="3"/>
      <c r="AC448" s="3"/>
      <c r="AD448" s="3"/>
      <c r="AE448" s="3"/>
      <c r="AF448" s="3"/>
      <c r="AG448" s="3"/>
      <c r="AH448" s="3"/>
      <c r="AJ448" s="17"/>
      <c r="AL448" s="7">
        <f ca="1">IF(Table1[[#This Row],[field of work]]="health",1,0)</f>
        <v>0</v>
      </c>
      <c r="AM448">
        <f ca="1">IF(Table1[[#This Row],[field of work]]="general work ",1,0)</f>
        <v>0</v>
      </c>
      <c r="AN448">
        <f ca="1">IF(Table1[[#This Row],[field of work]]="agriculture",1,0)</f>
        <v>1</v>
      </c>
      <c r="AO448">
        <f ca="1">IF(Table1[[#This Row],[field of work]]="teaching",1,0)</f>
        <v>0</v>
      </c>
      <c r="AP448">
        <f ca="1">IF(Table1[[#This Row],[field of work]]="IT",1,0)</f>
        <v>0</v>
      </c>
      <c r="AQ448" s="8">
        <f ca="1">IF(Table1[[#This Row],[field of work]]="construction",1,0)</f>
        <v>0</v>
      </c>
      <c r="AS448" s="7"/>
      <c r="AX448" s="8"/>
      <c r="AZ448" s="7"/>
      <c r="BA448" s="8"/>
      <c r="BB448" s="105">
        <f ca="1">Table1[[#This Row],[Cars Value ]]/Table1[[#This Row],[cars]]</f>
        <v>10709.187542340745</v>
      </c>
      <c r="BC448" s="8"/>
      <c r="BD448" s="7">
        <f ca="1">IF(Table1[Values of debts]&gt;$BE$6,1,0)</f>
        <v>1</v>
      </c>
      <c r="BE448" s="8"/>
      <c r="BF448" s="17"/>
      <c r="BG448" s="20">
        <f ca="1">Table1[[#This Row],[mortage left]]/Table1[[#This Row],[value of house]]</f>
        <v>0.90768730226130667</v>
      </c>
      <c r="BH448">
        <f t="shared" ca="1" si="160"/>
        <v>0</v>
      </c>
      <c r="BI448" s="8"/>
      <c r="BJ448" s="17"/>
      <c r="BL448" s="7">
        <f ca="1">IF(Table1[Area]="Alberta",Table1[income],0)</f>
        <v>0</v>
      </c>
      <c r="BM448">
        <f ca="1">IF(Table1[Area]="Quebec",Table1[income],0)</f>
        <v>0</v>
      </c>
      <c r="BN448">
        <f ca="1">IF(Table1[[#This Row],[Area]]="BC",Table1[[#This Row],[income]],0)</f>
        <v>0</v>
      </c>
      <c r="BO448">
        <f ca="1">IF(Table1[[#This Row],[Area]]="Northwest Ter",Table1[[#This Row],[income]],0)</f>
        <v>26072</v>
      </c>
      <c r="BP448">
        <f ca="1">IF(Table1[[#This Row],[Area]]="Newfounland",Table1[[#This Row],[income]],0)</f>
        <v>0</v>
      </c>
      <c r="BQ448">
        <f ca="1">IF(Table1[[#This Row],[Area]]="Manitoba",Table1[[#This Row],[income]],0)</f>
        <v>0</v>
      </c>
      <c r="BR448">
        <f ca="1">IF(Table1[[#This Row],[Area]]="New bruncwick",Table1[[#This Row],[income]],0)</f>
        <v>0</v>
      </c>
      <c r="BS448">
        <f ca="1">IF(Table1[[#This Row],[Area]]="Nunavut",Table1[[#This Row],[income]],0)</f>
        <v>0</v>
      </c>
      <c r="BT448">
        <f ca="1">IF(Table1[[#This Row],[Area]]="Ontario",Table1[[#This Row],[income]],0)</f>
        <v>0</v>
      </c>
      <c r="BU448">
        <f ca="1">IF(Table1[[#This Row],[Area]]="yukon",Table1[[#This Row],[income]],0)</f>
        <v>0</v>
      </c>
      <c r="BV448">
        <f ca="1">IF(Table1[[#This Row],[Area]]="Prince edward Island",Table1[[#This Row],[income]],0)</f>
        <v>0</v>
      </c>
      <c r="BW448">
        <f ca="1">IF(Table1[[#This Row],[Area]]="Saskatchewan",Table1[[#This Row],[income]],0)</f>
        <v>0</v>
      </c>
      <c r="BX448" s="8">
        <f ca="1">IF(Table1[[#This Row],[Area]]="Nova scotia",Table1[[#This Row],[income]],0)</f>
        <v>0</v>
      </c>
      <c r="BZ448" s="7">
        <f ca="1">IF(Table1[field of work]="health",Table1[income],0)</f>
        <v>0</v>
      </c>
      <c r="CA448">
        <f ca="1">IF(Table1[field of work]="agriculture",Table1[income],0)</f>
        <v>26072</v>
      </c>
      <c r="CB448">
        <f ca="1">IF(Table1[[#This Row],[field of work]]="teaching",Table1[[#This Row],[income]],0)</f>
        <v>0</v>
      </c>
      <c r="CC448">
        <f ca="1">IF(Table1[[#This Row],[field of work]]="IT",Table1[[#This Row],[income]],0)</f>
        <v>0</v>
      </c>
      <c r="CD448">
        <f ca="1">IF(Table1[[#This Row],[field of work]]="construction",Table1[[#This Row],[income]],0)</f>
        <v>0</v>
      </c>
      <c r="CE448" s="8">
        <f ca="1">IF(Table1[[#This Row],[field of work]]="general work ",Table1[[#This Row],[income]],0)</f>
        <v>0</v>
      </c>
      <c r="CH448" s="7">
        <f t="shared" ca="1" si="161"/>
        <v>1</v>
      </c>
      <c r="CI448" s="8"/>
      <c r="CK448" s="7">
        <f ca="1">IF(Table1[[#This Row],[Net worth of person ($)]]&gt;$CM$3,Table1[[#This Row],[age]],0)</f>
        <v>44</v>
      </c>
      <c r="CL448" s="8"/>
    </row>
    <row r="449" spans="2:90" x14ac:dyDescent="0.3">
      <c r="B449">
        <f t="shared" ca="1" si="147"/>
        <v>2</v>
      </c>
      <c r="C449" t="str">
        <f t="shared" ca="1" si="148"/>
        <v>women</v>
      </c>
      <c r="D449">
        <f t="shared" ca="1" si="149"/>
        <v>30</v>
      </c>
      <c r="E449">
        <f t="shared" ca="1" si="150"/>
        <v>3</v>
      </c>
      <c r="F449" t="str">
        <f t="shared" ca="1" si="151"/>
        <v>teaching</v>
      </c>
      <c r="G449">
        <f t="shared" ca="1" si="152"/>
        <v>6</v>
      </c>
      <c r="H449" t="str">
        <f t="shared" ca="1" si="153"/>
        <v>Other</v>
      </c>
      <c r="I449">
        <f t="shared" ca="1" si="154"/>
        <v>0</v>
      </c>
      <c r="J449">
        <f t="shared" ca="1" si="146"/>
        <v>2</v>
      </c>
      <c r="K449">
        <f t="shared" ca="1" si="155"/>
        <v>83016</v>
      </c>
      <c r="L449">
        <f t="shared" ca="1" si="156"/>
        <v>14</v>
      </c>
      <c r="M449" t="str">
        <f t="shared" ca="1" si="157"/>
        <v>Prince edward island</v>
      </c>
      <c r="N449">
        <f t="shared" ca="1" si="162"/>
        <v>498096</v>
      </c>
      <c r="O449">
        <f t="shared" ca="1" si="158"/>
        <v>11856.606008797313</v>
      </c>
      <c r="P449">
        <f t="shared" ca="1" si="163"/>
        <v>9496.0272156563915</v>
      </c>
      <c r="Q449">
        <f t="shared" ca="1" si="159"/>
        <v>3541</v>
      </c>
      <c r="R449">
        <f t="shared" ca="1" si="164"/>
        <v>70572.259197445732</v>
      </c>
      <c r="S449">
        <f t="shared" ca="1" si="165"/>
        <v>41516.6548885499</v>
      </c>
      <c r="T449">
        <f t="shared" ca="1" si="166"/>
        <v>549108.68210420629</v>
      </c>
      <c r="U449">
        <f t="shared" ca="1" si="167"/>
        <v>85969.865206243048</v>
      </c>
      <c r="V449">
        <f t="shared" ca="1" si="168"/>
        <v>463138.81689796323</v>
      </c>
      <c r="X449" s="3">
        <f ca="1">IF(Table1[[#This Row],[gender]]="men",1,0)</f>
        <v>0</v>
      </c>
      <c r="Y449" s="3">
        <f ca="1">IF(Table1[[#This Row],[gender]]="women",1,0)</f>
        <v>1</v>
      </c>
      <c r="Z449" s="3"/>
      <c r="AA449" s="3"/>
      <c r="AB449" s="3"/>
      <c r="AC449" s="3"/>
      <c r="AD449" s="3"/>
      <c r="AE449" s="3"/>
      <c r="AF449" s="3"/>
      <c r="AG449" s="3"/>
      <c r="AH449" s="3"/>
      <c r="AJ449" s="17"/>
      <c r="AL449" s="7">
        <f ca="1">IF(Table1[[#This Row],[field of work]]="health",1,0)</f>
        <v>0</v>
      </c>
      <c r="AM449">
        <f ca="1">IF(Table1[[#This Row],[field of work]]="general work ",1,0)</f>
        <v>0</v>
      </c>
      <c r="AN449">
        <f ca="1">IF(Table1[[#This Row],[field of work]]="agriculture",1,0)</f>
        <v>0</v>
      </c>
      <c r="AO449">
        <f ca="1">IF(Table1[[#This Row],[field of work]]="teaching",1,0)</f>
        <v>1</v>
      </c>
      <c r="AP449">
        <f ca="1">IF(Table1[[#This Row],[field of work]]="IT",1,0)</f>
        <v>0</v>
      </c>
      <c r="AQ449" s="8">
        <f ca="1">IF(Table1[[#This Row],[field of work]]="construction",1,0)</f>
        <v>0</v>
      </c>
      <c r="AS449" s="7"/>
      <c r="AX449" s="8"/>
      <c r="AZ449" s="7"/>
      <c r="BA449" s="8"/>
      <c r="BB449" s="105">
        <f ca="1">Table1[[#This Row],[Cars Value ]]/Table1[[#This Row],[cars]]</f>
        <v>4748.0136078281957</v>
      </c>
      <c r="BC449" s="8"/>
      <c r="BD449" s="7">
        <f ca="1">IF(Table1[Values of debts]&gt;$BE$6,1,0)</f>
        <v>0</v>
      </c>
      <c r="BE449" s="8"/>
      <c r="BF449" s="17"/>
      <c r="BG449" s="20">
        <f ca="1">Table1[[#This Row],[mortage left]]/Table1[[#This Row],[value of house]]</f>
        <v>2.3803857105452186E-2</v>
      </c>
      <c r="BH449">
        <f t="shared" ca="1" si="160"/>
        <v>1</v>
      </c>
      <c r="BI449" s="8"/>
      <c r="BJ449" s="17"/>
      <c r="BL449" s="7">
        <f ca="1">IF(Table1[Area]="Alberta",Table1[income],0)</f>
        <v>0</v>
      </c>
      <c r="BM449">
        <f ca="1">IF(Table1[Area]="Quebec",Table1[income],0)</f>
        <v>0</v>
      </c>
      <c r="BN449">
        <f ca="1">IF(Table1[[#This Row],[Area]]="BC",Table1[[#This Row],[income]],0)</f>
        <v>0</v>
      </c>
      <c r="BO449">
        <f ca="1">IF(Table1[[#This Row],[Area]]="Northwest Ter",Table1[[#This Row],[income]],0)</f>
        <v>0</v>
      </c>
      <c r="BP449">
        <f ca="1">IF(Table1[[#This Row],[Area]]="Newfounland",Table1[[#This Row],[income]],0)</f>
        <v>0</v>
      </c>
      <c r="BQ449">
        <f ca="1">IF(Table1[[#This Row],[Area]]="Manitoba",Table1[[#This Row],[income]],0)</f>
        <v>0</v>
      </c>
      <c r="BR449">
        <f ca="1">IF(Table1[[#This Row],[Area]]="New bruncwick",Table1[[#This Row],[income]],0)</f>
        <v>0</v>
      </c>
      <c r="BS449">
        <f ca="1">IF(Table1[[#This Row],[Area]]="Nunavut",Table1[[#This Row],[income]],0)</f>
        <v>0</v>
      </c>
      <c r="BT449">
        <f ca="1">IF(Table1[[#This Row],[Area]]="Ontario",Table1[[#This Row],[income]],0)</f>
        <v>0</v>
      </c>
      <c r="BU449">
        <f ca="1">IF(Table1[[#This Row],[Area]]="yukon",Table1[[#This Row],[income]],0)</f>
        <v>0</v>
      </c>
      <c r="BV449">
        <f ca="1">IF(Table1[[#This Row],[Area]]="Prince edward Island",Table1[[#This Row],[income]],0)</f>
        <v>83016</v>
      </c>
      <c r="BW449">
        <f ca="1">IF(Table1[[#This Row],[Area]]="Saskatchewan",Table1[[#This Row],[income]],0)</f>
        <v>0</v>
      </c>
      <c r="BX449" s="8">
        <f ca="1">IF(Table1[[#This Row],[Area]]="Nova scotia",Table1[[#This Row],[income]],0)</f>
        <v>0</v>
      </c>
      <c r="BZ449" s="7">
        <f ca="1">IF(Table1[field of work]="health",Table1[income],0)</f>
        <v>0</v>
      </c>
      <c r="CA449">
        <f ca="1">IF(Table1[field of work]="agriculture",Table1[income],0)</f>
        <v>0</v>
      </c>
      <c r="CB449">
        <f ca="1">IF(Table1[[#This Row],[field of work]]="teaching",Table1[[#This Row],[income]],0)</f>
        <v>83016</v>
      </c>
      <c r="CC449">
        <f ca="1">IF(Table1[[#This Row],[field of work]]="IT",Table1[[#This Row],[income]],0)</f>
        <v>0</v>
      </c>
      <c r="CD449">
        <f ca="1">IF(Table1[[#This Row],[field of work]]="construction",Table1[[#This Row],[income]],0)</f>
        <v>0</v>
      </c>
      <c r="CE449" s="8">
        <f ca="1">IF(Table1[[#This Row],[field of work]]="general work ",Table1[[#This Row],[income]],0)</f>
        <v>0</v>
      </c>
      <c r="CH449" s="7">
        <f t="shared" ca="1" si="161"/>
        <v>1</v>
      </c>
      <c r="CI449" s="8"/>
      <c r="CK449" s="7">
        <f ca="1">IF(Table1[[#This Row],[Net worth of person ($)]]&gt;$CM$3,Table1[[#This Row],[age]],0)</f>
        <v>30</v>
      </c>
      <c r="CL449" s="8"/>
    </row>
    <row r="450" spans="2:90" x14ac:dyDescent="0.3">
      <c r="B450">
        <f t="shared" ca="1" si="147"/>
        <v>2</v>
      </c>
      <c r="C450" t="str">
        <f t="shared" ca="1" si="148"/>
        <v>women</v>
      </c>
      <c r="D450">
        <f t="shared" ca="1" si="149"/>
        <v>35</v>
      </c>
      <c r="E450">
        <f t="shared" ca="1" si="150"/>
        <v>2</v>
      </c>
      <c r="F450" t="str">
        <f t="shared" ca="1" si="151"/>
        <v>construction</v>
      </c>
      <c r="G450">
        <f t="shared" ca="1" si="152"/>
        <v>1</v>
      </c>
      <c r="H450" t="str">
        <f t="shared" ca="1" si="153"/>
        <v>highschool</v>
      </c>
      <c r="I450">
        <f t="shared" ca="1" si="154"/>
        <v>2</v>
      </c>
      <c r="J450">
        <f t="shared" ca="1" si="146"/>
        <v>1</v>
      </c>
      <c r="K450">
        <f t="shared" ca="1" si="155"/>
        <v>58152</v>
      </c>
      <c r="L450">
        <f t="shared" ca="1" si="156"/>
        <v>11</v>
      </c>
      <c r="M450" t="str">
        <f t="shared" ca="1" si="157"/>
        <v>Newfounland</v>
      </c>
      <c r="N450">
        <f t="shared" ca="1" si="162"/>
        <v>174456</v>
      </c>
      <c r="O450">
        <f t="shared" ca="1" si="158"/>
        <v>102161.26725734964</v>
      </c>
      <c r="P450">
        <f t="shared" ca="1" si="163"/>
        <v>35684.235511762752</v>
      </c>
      <c r="Q450">
        <f t="shared" ca="1" si="159"/>
        <v>21946</v>
      </c>
      <c r="R450">
        <f t="shared" ca="1" si="164"/>
        <v>7442.4531108364727</v>
      </c>
      <c r="S450">
        <f t="shared" ca="1" si="165"/>
        <v>31960.505787064067</v>
      </c>
      <c r="T450">
        <f t="shared" ca="1" si="166"/>
        <v>242100.74129882682</v>
      </c>
      <c r="U450">
        <f t="shared" ca="1" si="167"/>
        <v>131549.7203681861</v>
      </c>
      <c r="V450">
        <f t="shared" ca="1" si="168"/>
        <v>110551.02093064072</v>
      </c>
      <c r="X450" s="3">
        <f ca="1">IF(Table1[[#This Row],[gender]]="men",1,0)</f>
        <v>0</v>
      </c>
      <c r="Y450" s="3">
        <f ca="1">IF(Table1[[#This Row],[gender]]="women",1,0)</f>
        <v>1</v>
      </c>
      <c r="Z450" s="3"/>
      <c r="AA450" s="3"/>
      <c r="AB450" s="3"/>
      <c r="AC450" s="3"/>
      <c r="AD450" s="3"/>
      <c r="AE450" s="3"/>
      <c r="AF450" s="3"/>
      <c r="AG450" s="3"/>
      <c r="AH450" s="3"/>
      <c r="AJ450" s="17"/>
      <c r="AL450" s="7">
        <f ca="1">IF(Table1[[#This Row],[field of work]]="health",1,0)</f>
        <v>0</v>
      </c>
      <c r="AM450">
        <f ca="1">IF(Table1[[#This Row],[field of work]]="general work ",1,0)</f>
        <v>0</v>
      </c>
      <c r="AN450">
        <f ca="1">IF(Table1[[#This Row],[field of work]]="agriculture",1,0)</f>
        <v>0</v>
      </c>
      <c r="AO450">
        <f ca="1">IF(Table1[[#This Row],[field of work]]="teaching",1,0)</f>
        <v>0</v>
      </c>
      <c r="AP450">
        <f ca="1">IF(Table1[[#This Row],[field of work]]="IT",1,0)</f>
        <v>0</v>
      </c>
      <c r="AQ450" s="8">
        <f ca="1">IF(Table1[[#This Row],[field of work]]="construction",1,0)</f>
        <v>1</v>
      </c>
      <c r="AS450" s="7"/>
      <c r="AX450" s="8"/>
      <c r="AZ450" s="7"/>
      <c r="BA450" s="8"/>
      <c r="BB450" s="105">
        <f ca="1">Table1[[#This Row],[Cars Value ]]/Table1[[#This Row],[cars]]</f>
        <v>35684.235511762752</v>
      </c>
      <c r="BC450" s="8"/>
      <c r="BD450" s="7">
        <f ca="1">IF(Table1[Values of debts]&gt;$BE$6,1,0)</f>
        <v>1</v>
      </c>
      <c r="BE450" s="8"/>
      <c r="BF450" s="17"/>
      <c r="BG450" s="20">
        <f ca="1">Table1[[#This Row],[mortage left]]/Table1[[#This Row],[value of house]]</f>
        <v>0.58559904650656691</v>
      </c>
      <c r="BH450">
        <f t="shared" ca="1" si="160"/>
        <v>0</v>
      </c>
      <c r="BI450" s="8"/>
      <c r="BJ450" s="17"/>
      <c r="BL450" s="7">
        <f ca="1">IF(Table1[Area]="Alberta",Table1[income],0)</f>
        <v>0</v>
      </c>
      <c r="BM450">
        <f ca="1">IF(Table1[Area]="Quebec",Table1[income],0)</f>
        <v>0</v>
      </c>
      <c r="BN450">
        <f ca="1">IF(Table1[[#This Row],[Area]]="BC",Table1[[#This Row],[income]],0)</f>
        <v>0</v>
      </c>
      <c r="BO450">
        <f ca="1">IF(Table1[[#This Row],[Area]]="Northwest Ter",Table1[[#This Row],[income]],0)</f>
        <v>0</v>
      </c>
      <c r="BP450">
        <f ca="1">IF(Table1[[#This Row],[Area]]="Newfounland",Table1[[#This Row],[income]],0)</f>
        <v>58152</v>
      </c>
      <c r="BQ450">
        <f ca="1">IF(Table1[[#This Row],[Area]]="Manitoba",Table1[[#This Row],[income]],0)</f>
        <v>0</v>
      </c>
      <c r="BR450">
        <f ca="1">IF(Table1[[#This Row],[Area]]="New bruncwick",Table1[[#This Row],[income]],0)</f>
        <v>0</v>
      </c>
      <c r="BS450">
        <f ca="1">IF(Table1[[#This Row],[Area]]="Nunavut",Table1[[#This Row],[income]],0)</f>
        <v>0</v>
      </c>
      <c r="BT450">
        <f ca="1">IF(Table1[[#This Row],[Area]]="Ontario",Table1[[#This Row],[income]],0)</f>
        <v>0</v>
      </c>
      <c r="BU450">
        <f ca="1">IF(Table1[[#This Row],[Area]]="yukon",Table1[[#This Row],[income]],0)</f>
        <v>0</v>
      </c>
      <c r="BV450">
        <f ca="1">IF(Table1[[#This Row],[Area]]="Prince edward Island",Table1[[#This Row],[income]],0)</f>
        <v>0</v>
      </c>
      <c r="BW450">
        <f ca="1">IF(Table1[[#This Row],[Area]]="Saskatchewan",Table1[[#This Row],[income]],0)</f>
        <v>0</v>
      </c>
      <c r="BX450" s="8">
        <f ca="1">IF(Table1[[#This Row],[Area]]="Nova scotia",Table1[[#This Row],[income]],0)</f>
        <v>0</v>
      </c>
      <c r="BZ450" s="7">
        <f ca="1">IF(Table1[field of work]="health",Table1[income],0)</f>
        <v>0</v>
      </c>
      <c r="CA450">
        <f ca="1">IF(Table1[field of work]="agriculture",Table1[income],0)</f>
        <v>0</v>
      </c>
      <c r="CB450">
        <f ca="1">IF(Table1[[#This Row],[field of work]]="teaching",Table1[[#This Row],[income]],0)</f>
        <v>0</v>
      </c>
      <c r="CC450">
        <f ca="1">IF(Table1[[#This Row],[field of work]]="IT",Table1[[#This Row],[income]],0)</f>
        <v>0</v>
      </c>
      <c r="CD450">
        <f ca="1">IF(Table1[[#This Row],[field of work]]="construction",Table1[[#This Row],[income]],0)</f>
        <v>58152</v>
      </c>
      <c r="CE450" s="8">
        <f ca="1">IF(Table1[[#This Row],[field of work]]="general work ",Table1[[#This Row],[income]],0)</f>
        <v>0</v>
      </c>
      <c r="CH450" s="7">
        <f t="shared" ca="1" si="161"/>
        <v>1</v>
      </c>
      <c r="CI450" s="8"/>
      <c r="CK450" s="7">
        <f ca="1">IF(Table1[[#This Row],[Net worth of person ($)]]&gt;$CM$3,Table1[[#This Row],[age]],0)</f>
        <v>35</v>
      </c>
      <c r="CL450" s="8"/>
    </row>
    <row r="451" spans="2:90" x14ac:dyDescent="0.3">
      <c r="B451">
        <f t="shared" ca="1" si="147"/>
        <v>2</v>
      </c>
      <c r="C451" t="str">
        <f t="shared" ca="1" si="148"/>
        <v>women</v>
      </c>
      <c r="D451">
        <f t="shared" ca="1" si="149"/>
        <v>26</v>
      </c>
      <c r="E451">
        <f t="shared" ca="1" si="150"/>
        <v>3</v>
      </c>
      <c r="F451" t="str">
        <f t="shared" ca="1" si="151"/>
        <v>teaching</v>
      </c>
      <c r="G451">
        <f t="shared" ca="1" si="152"/>
        <v>2</v>
      </c>
      <c r="H451" t="str">
        <f t="shared" ca="1" si="153"/>
        <v>college</v>
      </c>
      <c r="I451">
        <f t="shared" ca="1" si="154"/>
        <v>0</v>
      </c>
      <c r="J451">
        <f t="shared" ca="1" si="146"/>
        <v>2</v>
      </c>
      <c r="K451">
        <f t="shared" ca="1" si="155"/>
        <v>38652</v>
      </c>
      <c r="L451">
        <f t="shared" ca="1" si="156"/>
        <v>12</v>
      </c>
      <c r="M451" t="str">
        <f t="shared" ca="1" si="157"/>
        <v>New bruncwick</v>
      </c>
      <c r="N451">
        <f t="shared" ca="1" si="162"/>
        <v>115956</v>
      </c>
      <c r="O451">
        <f t="shared" ca="1" si="158"/>
        <v>15667.802858140099</v>
      </c>
      <c r="P451">
        <f t="shared" ca="1" si="163"/>
        <v>9036.8520437192001</v>
      </c>
      <c r="Q451">
        <f t="shared" ca="1" si="159"/>
        <v>7796</v>
      </c>
      <c r="R451">
        <f t="shared" ca="1" si="164"/>
        <v>42001.442893703796</v>
      </c>
      <c r="S451">
        <f t="shared" ca="1" si="165"/>
        <v>49669.157296175777</v>
      </c>
      <c r="T451">
        <f t="shared" ca="1" si="166"/>
        <v>174662.00933989498</v>
      </c>
      <c r="U451">
        <f t="shared" ca="1" si="167"/>
        <v>65465.245751843897</v>
      </c>
      <c r="V451">
        <f t="shared" ca="1" si="168"/>
        <v>109196.76358805108</v>
      </c>
      <c r="X451" s="3">
        <f ca="1">IF(Table1[[#This Row],[gender]]="men",1,0)</f>
        <v>0</v>
      </c>
      <c r="Y451" s="3">
        <f ca="1">IF(Table1[[#This Row],[gender]]="women",1,0)</f>
        <v>1</v>
      </c>
      <c r="Z451" s="3"/>
      <c r="AA451" s="3"/>
      <c r="AB451" s="3"/>
      <c r="AC451" s="3"/>
      <c r="AD451" s="3"/>
      <c r="AE451" s="3"/>
      <c r="AF451" s="3"/>
      <c r="AG451" s="3"/>
      <c r="AH451" s="3"/>
      <c r="AJ451" s="17"/>
      <c r="AL451" s="7">
        <f ca="1">IF(Table1[[#This Row],[field of work]]="health",1,0)</f>
        <v>0</v>
      </c>
      <c r="AM451">
        <f ca="1">IF(Table1[[#This Row],[field of work]]="general work ",1,0)</f>
        <v>0</v>
      </c>
      <c r="AN451">
        <f ca="1">IF(Table1[[#This Row],[field of work]]="agriculture",1,0)</f>
        <v>0</v>
      </c>
      <c r="AO451">
        <f ca="1">IF(Table1[[#This Row],[field of work]]="teaching",1,0)</f>
        <v>1</v>
      </c>
      <c r="AP451">
        <f ca="1">IF(Table1[[#This Row],[field of work]]="IT",1,0)</f>
        <v>0</v>
      </c>
      <c r="AQ451" s="8">
        <f ca="1">IF(Table1[[#This Row],[field of work]]="construction",1,0)</f>
        <v>0</v>
      </c>
      <c r="AS451" s="7"/>
      <c r="AX451" s="8"/>
      <c r="AZ451" s="7"/>
      <c r="BA451" s="8"/>
      <c r="BB451" s="105">
        <f ca="1">Table1[[#This Row],[Cars Value ]]/Table1[[#This Row],[cars]]</f>
        <v>4518.4260218596</v>
      </c>
      <c r="BC451" s="8"/>
      <c r="BD451" s="7">
        <f ca="1">IF(Table1[Values of debts]&gt;$BE$6,1,0)</f>
        <v>0</v>
      </c>
      <c r="BE451" s="8"/>
      <c r="BF451" s="17"/>
      <c r="BG451" s="20">
        <f ca="1">Table1[[#This Row],[mortage left]]/Table1[[#This Row],[value of house]]</f>
        <v>0.13511851787005502</v>
      </c>
      <c r="BH451">
        <f t="shared" ca="1" si="160"/>
        <v>1</v>
      </c>
      <c r="BI451" s="8"/>
      <c r="BJ451" s="17"/>
      <c r="BL451" s="7">
        <f ca="1">IF(Table1[Area]="Alberta",Table1[income],0)</f>
        <v>0</v>
      </c>
      <c r="BM451">
        <f ca="1">IF(Table1[Area]="Quebec",Table1[income],0)</f>
        <v>0</v>
      </c>
      <c r="BN451">
        <f ca="1">IF(Table1[[#This Row],[Area]]="BC",Table1[[#This Row],[income]],0)</f>
        <v>0</v>
      </c>
      <c r="BO451">
        <f ca="1">IF(Table1[[#This Row],[Area]]="Northwest Ter",Table1[[#This Row],[income]],0)</f>
        <v>0</v>
      </c>
      <c r="BP451">
        <f ca="1">IF(Table1[[#This Row],[Area]]="Newfounland",Table1[[#This Row],[income]],0)</f>
        <v>0</v>
      </c>
      <c r="BQ451">
        <f ca="1">IF(Table1[[#This Row],[Area]]="Manitoba",Table1[[#This Row],[income]],0)</f>
        <v>0</v>
      </c>
      <c r="BR451">
        <f ca="1">IF(Table1[[#This Row],[Area]]="New bruncwick",Table1[[#This Row],[income]],0)</f>
        <v>38652</v>
      </c>
      <c r="BS451">
        <f ca="1">IF(Table1[[#This Row],[Area]]="Nunavut",Table1[[#This Row],[income]],0)</f>
        <v>0</v>
      </c>
      <c r="BT451">
        <f ca="1">IF(Table1[[#This Row],[Area]]="Ontario",Table1[[#This Row],[income]],0)</f>
        <v>0</v>
      </c>
      <c r="BU451">
        <f ca="1">IF(Table1[[#This Row],[Area]]="yukon",Table1[[#This Row],[income]],0)</f>
        <v>0</v>
      </c>
      <c r="BV451">
        <f ca="1">IF(Table1[[#This Row],[Area]]="Prince edward Island",Table1[[#This Row],[income]],0)</f>
        <v>0</v>
      </c>
      <c r="BW451">
        <f ca="1">IF(Table1[[#This Row],[Area]]="Saskatchewan",Table1[[#This Row],[income]],0)</f>
        <v>0</v>
      </c>
      <c r="BX451" s="8">
        <f ca="1">IF(Table1[[#This Row],[Area]]="Nova scotia",Table1[[#This Row],[income]],0)</f>
        <v>0</v>
      </c>
      <c r="BZ451" s="7">
        <f ca="1">IF(Table1[field of work]="health",Table1[income],0)</f>
        <v>0</v>
      </c>
      <c r="CA451">
        <f ca="1">IF(Table1[field of work]="agriculture",Table1[income],0)</f>
        <v>0</v>
      </c>
      <c r="CB451">
        <f ca="1">IF(Table1[[#This Row],[field of work]]="teaching",Table1[[#This Row],[income]],0)</f>
        <v>38652</v>
      </c>
      <c r="CC451">
        <f ca="1">IF(Table1[[#This Row],[field of work]]="IT",Table1[[#This Row],[income]],0)</f>
        <v>0</v>
      </c>
      <c r="CD451">
        <f ca="1">IF(Table1[[#This Row],[field of work]]="construction",Table1[[#This Row],[income]],0)</f>
        <v>0</v>
      </c>
      <c r="CE451" s="8">
        <f ca="1">IF(Table1[[#This Row],[field of work]]="general work ",Table1[[#This Row],[income]],0)</f>
        <v>0</v>
      </c>
      <c r="CH451" s="7">
        <f t="shared" ca="1" si="161"/>
        <v>1</v>
      </c>
      <c r="CI451" s="8"/>
      <c r="CK451" s="7">
        <f ca="1">IF(Table1[[#This Row],[Net worth of person ($)]]&gt;$CM$3,Table1[[#This Row],[age]],0)</f>
        <v>26</v>
      </c>
      <c r="CL451" s="8"/>
    </row>
    <row r="452" spans="2:90" x14ac:dyDescent="0.3">
      <c r="B452">
        <f t="shared" ca="1" si="147"/>
        <v>2</v>
      </c>
      <c r="C452" t="str">
        <f t="shared" ca="1" si="148"/>
        <v>women</v>
      </c>
      <c r="D452">
        <f t="shared" ca="1" si="149"/>
        <v>33</v>
      </c>
      <c r="E452">
        <f t="shared" ca="1" si="150"/>
        <v>4</v>
      </c>
      <c r="F452" t="str">
        <f t="shared" ca="1" si="151"/>
        <v>IT</v>
      </c>
      <c r="G452">
        <f t="shared" ca="1" si="152"/>
        <v>3</v>
      </c>
      <c r="H452" t="str">
        <f t="shared" ca="1" si="153"/>
        <v>University</v>
      </c>
      <c r="I452">
        <f t="shared" ca="1" si="154"/>
        <v>4</v>
      </c>
      <c r="J452">
        <f t="shared" ca="1" si="146"/>
        <v>2</v>
      </c>
      <c r="K452">
        <f t="shared" ca="1" si="155"/>
        <v>88504</v>
      </c>
      <c r="L452">
        <f t="shared" ca="1" si="156"/>
        <v>3</v>
      </c>
      <c r="M452" t="str">
        <f t="shared" ca="1" si="157"/>
        <v>Northwest Ter</v>
      </c>
      <c r="N452">
        <f t="shared" ca="1" si="162"/>
        <v>354016</v>
      </c>
      <c r="O452">
        <f t="shared" ca="1" si="158"/>
        <v>350442.83539911063</v>
      </c>
      <c r="P452">
        <f t="shared" ca="1" si="163"/>
        <v>3267.5945912339339</v>
      </c>
      <c r="Q452">
        <f t="shared" ca="1" si="159"/>
        <v>414</v>
      </c>
      <c r="R452">
        <f t="shared" ca="1" si="164"/>
        <v>36656.799630296926</v>
      </c>
      <c r="S452">
        <f t="shared" ca="1" si="165"/>
        <v>14064.2607436898</v>
      </c>
      <c r="T452">
        <f t="shared" ca="1" si="166"/>
        <v>371347.85533492372</v>
      </c>
      <c r="U452">
        <f t="shared" ca="1" si="167"/>
        <v>387513.63502940757</v>
      </c>
      <c r="V452">
        <f t="shared" ca="1" si="168"/>
        <v>-16165.779694483848</v>
      </c>
      <c r="X452" s="3">
        <f ca="1">IF(Table1[[#This Row],[gender]]="men",1,0)</f>
        <v>0</v>
      </c>
      <c r="Y452" s="3">
        <f ca="1">IF(Table1[[#This Row],[gender]]="women",1,0)</f>
        <v>1</v>
      </c>
      <c r="Z452" s="3"/>
      <c r="AA452" s="3"/>
      <c r="AB452" s="3"/>
      <c r="AC452" s="3"/>
      <c r="AD452" s="3"/>
      <c r="AE452" s="3"/>
      <c r="AF452" s="3"/>
      <c r="AG452" s="3"/>
      <c r="AH452" s="3"/>
      <c r="AJ452" s="17"/>
      <c r="AL452" s="7">
        <f ca="1">IF(Table1[[#This Row],[field of work]]="health",1,0)</f>
        <v>0</v>
      </c>
      <c r="AM452">
        <f ca="1">IF(Table1[[#This Row],[field of work]]="general work ",1,0)</f>
        <v>0</v>
      </c>
      <c r="AN452">
        <f ca="1">IF(Table1[[#This Row],[field of work]]="agriculture",1,0)</f>
        <v>0</v>
      </c>
      <c r="AO452">
        <f ca="1">IF(Table1[[#This Row],[field of work]]="teaching",1,0)</f>
        <v>0</v>
      </c>
      <c r="AP452">
        <f ca="1">IF(Table1[[#This Row],[field of work]]="IT",1,0)</f>
        <v>1</v>
      </c>
      <c r="AQ452" s="8">
        <f ca="1">IF(Table1[[#This Row],[field of work]]="construction",1,0)</f>
        <v>0</v>
      </c>
      <c r="AS452" s="7"/>
      <c r="AX452" s="8"/>
      <c r="AZ452" s="7"/>
      <c r="BA452" s="8"/>
      <c r="BB452" s="105">
        <f ca="1">Table1[[#This Row],[Cars Value ]]/Table1[[#This Row],[cars]]</f>
        <v>1633.7972956169669</v>
      </c>
      <c r="BC452" s="8"/>
      <c r="BD452" s="7">
        <f ca="1">IF(Table1[Values of debts]&gt;$BE$6,1,0)</f>
        <v>1</v>
      </c>
      <c r="BE452" s="8"/>
      <c r="BF452" s="17"/>
      <c r="BG452" s="20">
        <f ca="1">Table1[[#This Row],[mortage left]]/Table1[[#This Row],[value of house]]</f>
        <v>0.98990677087789991</v>
      </c>
      <c r="BH452">
        <f t="shared" ca="1" si="160"/>
        <v>0</v>
      </c>
      <c r="BI452" s="8"/>
      <c r="BJ452" s="17"/>
      <c r="BL452" s="7">
        <f ca="1">IF(Table1[Area]="Alberta",Table1[income],0)</f>
        <v>0</v>
      </c>
      <c r="BM452">
        <f ca="1">IF(Table1[Area]="Quebec",Table1[income],0)</f>
        <v>0</v>
      </c>
      <c r="BN452">
        <f ca="1">IF(Table1[[#This Row],[Area]]="BC",Table1[[#This Row],[income]],0)</f>
        <v>0</v>
      </c>
      <c r="BO452">
        <f ca="1">IF(Table1[[#This Row],[Area]]="Northwest Ter",Table1[[#This Row],[income]],0)</f>
        <v>88504</v>
      </c>
      <c r="BP452">
        <f ca="1">IF(Table1[[#This Row],[Area]]="Newfounland",Table1[[#This Row],[income]],0)</f>
        <v>0</v>
      </c>
      <c r="BQ452">
        <f ca="1">IF(Table1[[#This Row],[Area]]="Manitoba",Table1[[#This Row],[income]],0)</f>
        <v>0</v>
      </c>
      <c r="BR452">
        <f ca="1">IF(Table1[[#This Row],[Area]]="New bruncwick",Table1[[#This Row],[income]],0)</f>
        <v>0</v>
      </c>
      <c r="BS452">
        <f ca="1">IF(Table1[[#This Row],[Area]]="Nunavut",Table1[[#This Row],[income]],0)</f>
        <v>0</v>
      </c>
      <c r="BT452">
        <f ca="1">IF(Table1[[#This Row],[Area]]="Ontario",Table1[[#This Row],[income]],0)</f>
        <v>0</v>
      </c>
      <c r="BU452">
        <f ca="1">IF(Table1[[#This Row],[Area]]="yukon",Table1[[#This Row],[income]],0)</f>
        <v>0</v>
      </c>
      <c r="BV452">
        <f ca="1">IF(Table1[[#This Row],[Area]]="Prince edward Island",Table1[[#This Row],[income]],0)</f>
        <v>0</v>
      </c>
      <c r="BW452">
        <f ca="1">IF(Table1[[#This Row],[Area]]="Saskatchewan",Table1[[#This Row],[income]],0)</f>
        <v>0</v>
      </c>
      <c r="BX452" s="8">
        <f ca="1">IF(Table1[[#This Row],[Area]]="Nova scotia",Table1[[#This Row],[income]],0)</f>
        <v>0</v>
      </c>
      <c r="BZ452" s="7">
        <f ca="1">IF(Table1[field of work]="health",Table1[income],0)</f>
        <v>0</v>
      </c>
      <c r="CA452">
        <f ca="1">IF(Table1[field of work]="agriculture",Table1[income],0)</f>
        <v>0</v>
      </c>
      <c r="CB452">
        <f ca="1">IF(Table1[[#This Row],[field of work]]="teaching",Table1[[#This Row],[income]],0)</f>
        <v>0</v>
      </c>
      <c r="CC452">
        <f ca="1">IF(Table1[[#This Row],[field of work]]="IT",Table1[[#This Row],[income]],0)</f>
        <v>88504</v>
      </c>
      <c r="CD452">
        <f ca="1">IF(Table1[[#This Row],[field of work]]="construction",Table1[[#This Row],[income]],0)</f>
        <v>0</v>
      </c>
      <c r="CE452" s="8">
        <f ca="1">IF(Table1[[#This Row],[field of work]]="general work ",Table1[[#This Row],[income]],0)</f>
        <v>0</v>
      </c>
      <c r="CH452" s="7">
        <f t="shared" ca="1" si="161"/>
        <v>1</v>
      </c>
      <c r="CI452" s="8"/>
      <c r="CK452" s="7">
        <f ca="1">IF(Table1[[#This Row],[Net worth of person ($)]]&gt;$CM$3,Table1[[#This Row],[age]],0)</f>
        <v>0</v>
      </c>
      <c r="CL452" s="8"/>
    </row>
    <row r="453" spans="2:90" x14ac:dyDescent="0.3">
      <c r="B453">
        <f t="shared" ca="1" si="147"/>
        <v>2</v>
      </c>
      <c r="C453" t="str">
        <f t="shared" ca="1" si="148"/>
        <v>women</v>
      </c>
      <c r="D453">
        <f t="shared" ca="1" si="149"/>
        <v>31</v>
      </c>
      <c r="E453">
        <f t="shared" ca="1" si="150"/>
        <v>4</v>
      </c>
      <c r="F453" t="str">
        <f t="shared" ca="1" si="151"/>
        <v>IT</v>
      </c>
      <c r="G453">
        <f t="shared" ca="1" si="152"/>
        <v>3</v>
      </c>
      <c r="H453" t="str">
        <f t="shared" ca="1" si="153"/>
        <v>University</v>
      </c>
      <c r="I453">
        <f t="shared" ca="1" si="154"/>
        <v>1</v>
      </c>
      <c r="J453">
        <f t="shared" ca="1" si="146"/>
        <v>1</v>
      </c>
      <c r="K453">
        <f t="shared" ca="1" si="155"/>
        <v>25663</v>
      </c>
      <c r="L453">
        <f t="shared" ca="1" si="156"/>
        <v>3</v>
      </c>
      <c r="M453" t="str">
        <f t="shared" ca="1" si="157"/>
        <v>Northwest Ter</v>
      </c>
      <c r="N453">
        <f t="shared" ca="1" si="162"/>
        <v>153978</v>
      </c>
      <c r="O453">
        <f t="shared" ca="1" si="158"/>
        <v>127689.03522067709</v>
      </c>
      <c r="P453">
        <f t="shared" ca="1" si="163"/>
        <v>20781.735003322287</v>
      </c>
      <c r="Q453">
        <f t="shared" ca="1" si="159"/>
        <v>7513</v>
      </c>
      <c r="R453">
        <f t="shared" ca="1" si="164"/>
        <v>48231.030690036867</v>
      </c>
      <c r="S453">
        <f t="shared" ca="1" si="165"/>
        <v>30701.104605987472</v>
      </c>
      <c r="T453">
        <f t="shared" ca="1" si="166"/>
        <v>205460.83960930974</v>
      </c>
      <c r="U453">
        <f t="shared" ca="1" si="167"/>
        <v>183433.06591071395</v>
      </c>
      <c r="V453">
        <f t="shared" ca="1" si="168"/>
        <v>22027.773698595789</v>
      </c>
      <c r="X453" s="3">
        <f ca="1">IF(Table1[[#This Row],[gender]]="men",1,0)</f>
        <v>0</v>
      </c>
      <c r="Y453" s="3">
        <f ca="1">IF(Table1[[#This Row],[gender]]="women",1,0)</f>
        <v>1</v>
      </c>
      <c r="Z453" s="3"/>
      <c r="AA453" s="3"/>
      <c r="AB453" s="3"/>
      <c r="AC453" s="3"/>
      <c r="AD453" s="3"/>
      <c r="AE453" s="3"/>
      <c r="AF453" s="3"/>
      <c r="AG453" s="3"/>
      <c r="AH453" s="3"/>
      <c r="AJ453" s="17"/>
      <c r="AL453" s="7">
        <f ca="1">IF(Table1[[#This Row],[field of work]]="health",1,0)</f>
        <v>0</v>
      </c>
      <c r="AM453">
        <f ca="1">IF(Table1[[#This Row],[field of work]]="general work ",1,0)</f>
        <v>0</v>
      </c>
      <c r="AN453">
        <f ca="1">IF(Table1[[#This Row],[field of work]]="agriculture",1,0)</f>
        <v>0</v>
      </c>
      <c r="AO453">
        <f ca="1">IF(Table1[[#This Row],[field of work]]="teaching",1,0)</f>
        <v>0</v>
      </c>
      <c r="AP453">
        <f ca="1">IF(Table1[[#This Row],[field of work]]="IT",1,0)</f>
        <v>1</v>
      </c>
      <c r="AQ453" s="8">
        <f ca="1">IF(Table1[[#This Row],[field of work]]="construction",1,0)</f>
        <v>0</v>
      </c>
      <c r="AS453" s="7"/>
      <c r="AX453" s="8"/>
      <c r="AZ453" s="7"/>
      <c r="BA453" s="8"/>
      <c r="BB453" s="105">
        <f ca="1">Table1[[#This Row],[Cars Value ]]/Table1[[#This Row],[cars]]</f>
        <v>20781.735003322287</v>
      </c>
      <c r="BC453" s="8"/>
      <c r="BD453" s="7">
        <f ca="1">IF(Table1[Values of debts]&gt;$BE$6,1,0)</f>
        <v>1</v>
      </c>
      <c r="BE453" s="8"/>
      <c r="BF453" s="17"/>
      <c r="BG453" s="20">
        <f ca="1">Table1[[#This Row],[mortage left]]/Table1[[#This Row],[value of house]]</f>
        <v>0.82926804621879158</v>
      </c>
      <c r="BH453">
        <f t="shared" ca="1" si="160"/>
        <v>0</v>
      </c>
      <c r="BI453" s="8"/>
      <c r="BJ453" s="17"/>
      <c r="BL453" s="7">
        <f ca="1">IF(Table1[Area]="Alberta",Table1[income],0)</f>
        <v>0</v>
      </c>
      <c r="BM453">
        <f ca="1">IF(Table1[Area]="Quebec",Table1[income],0)</f>
        <v>0</v>
      </c>
      <c r="BN453">
        <f ca="1">IF(Table1[[#This Row],[Area]]="BC",Table1[[#This Row],[income]],0)</f>
        <v>0</v>
      </c>
      <c r="BO453">
        <f ca="1">IF(Table1[[#This Row],[Area]]="Northwest Ter",Table1[[#This Row],[income]],0)</f>
        <v>25663</v>
      </c>
      <c r="BP453">
        <f ca="1">IF(Table1[[#This Row],[Area]]="Newfounland",Table1[[#This Row],[income]],0)</f>
        <v>0</v>
      </c>
      <c r="BQ453">
        <f ca="1">IF(Table1[[#This Row],[Area]]="Manitoba",Table1[[#This Row],[income]],0)</f>
        <v>0</v>
      </c>
      <c r="BR453">
        <f ca="1">IF(Table1[[#This Row],[Area]]="New bruncwick",Table1[[#This Row],[income]],0)</f>
        <v>0</v>
      </c>
      <c r="BS453">
        <f ca="1">IF(Table1[[#This Row],[Area]]="Nunavut",Table1[[#This Row],[income]],0)</f>
        <v>0</v>
      </c>
      <c r="BT453">
        <f ca="1">IF(Table1[[#This Row],[Area]]="Ontario",Table1[[#This Row],[income]],0)</f>
        <v>0</v>
      </c>
      <c r="BU453">
        <f ca="1">IF(Table1[[#This Row],[Area]]="yukon",Table1[[#This Row],[income]],0)</f>
        <v>0</v>
      </c>
      <c r="BV453">
        <f ca="1">IF(Table1[[#This Row],[Area]]="Prince edward Island",Table1[[#This Row],[income]],0)</f>
        <v>0</v>
      </c>
      <c r="BW453">
        <f ca="1">IF(Table1[[#This Row],[Area]]="Saskatchewan",Table1[[#This Row],[income]],0)</f>
        <v>0</v>
      </c>
      <c r="BX453" s="8">
        <f ca="1">IF(Table1[[#This Row],[Area]]="Nova scotia",Table1[[#This Row],[income]],0)</f>
        <v>0</v>
      </c>
      <c r="BZ453" s="7">
        <f ca="1">IF(Table1[field of work]="health",Table1[income],0)</f>
        <v>0</v>
      </c>
      <c r="CA453">
        <f ca="1">IF(Table1[field of work]="agriculture",Table1[income],0)</f>
        <v>0</v>
      </c>
      <c r="CB453">
        <f ca="1">IF(Table1[[#This Row],[field of work]]="teaching",Table1[[#This Row],[income]],0)</f>
        <v>0</v>
      </c>
      <c r="CC453">
        <f ca="1">IF(Table1[[#This Row],[field of work]]="IT",Table1[[#This Row],[income]],0)</f>
        <v>25663</v>
      </c>
      <c r="CD453">
        <f ca="1">IF(Table1[[#This Row],[field of work]]="construction",Table1[[#This Row],[income]],0)</f>
        <v>0</v>
      </c>
      <c r="CE453" s="8">
        <f ca="1">IF(Table1[[#This Row],[field of work]]="general work ",Table1[[#This Row],[income]],0)</f>
        <v>0</v>
      </c>
      <c r="CH453" s="7">
        <f t="shared" ca="1" si="161"/>
        <v>1</v>
      </c>
      <c r="CI453" s="8"/>
      <c r="CK453" s="7">
        <f ca="1">IF(Table1[[#This Row],[Net worth of person ($)]]&gt;$CM$3,Table1[[#This Row],[age]],0)</f>
        <v>31</v>
      </c>
      <c r="CL453" s="8"/>
    </row>
    <row r="454" spans="2:90" x14ac:dyDescent="0.3">
      <c r="B454">
        <f t="shared" ca="1" si="147"/>
        <v>2</v>
      </c>
      <c r="C454" t="str">
        <f t="shared" ca="1" si="148"/>
        <v>women</v>
      </c>
      <c r="D454">
        <f t="shared" ca="1" si="149"/>
        <v>40</v>
      </c>
      <c r="E454">
        <f t="shared" ca="1" si="150"/>
        <v>6</v>
      </c>
      <c r="F454" t="str">
        <f t="shared" ca="1" si="151"/>
        <v>agriculture</v>
      </c>
      <c r="G454">
        <f t="shared" ca="1" si="152"/>
        <v>2</v>
      </c>
      <c r="H454" t="str">
        <f t="shared" ca="1" si="153"/>
        <v>college</v>
      </c>
      <c r="I454">
        <f t="shared" ca="1" si="154"/>
        <v>2</v>
      </c>
      <c r="J454">
        <f t="shared" ca="1" si="146"/>
        <v>1</v>
      </c>
      <c r="K454">
        <f t="shared" ca="1" si="155"/>
        <v>50395</v>
      </c>
      <c r="L454">
        <f t="shared" ca="1" si="156"/>
        <v>14</v>
      </c>
      <c r="M454" t="str">
        <f t="shared" ca="1" si="157"/>
        <v>Prince edward island</v>
      </c>
      <c r="N454">
        <f t="shared" ca="1" si="162"/>
        <v>302370</v>
      </c>
      <c r="O454">
        <f t="shared" ca="1" si="158"/>
        <v>199679.52222474804</v>
      </c>
      <c r="P454">
        <f t="shared" ca="1" si="163"/>
        <v>15549.611744979091</v>
      </c>
      <c r="Q454">
        <f t="shared" ca="1" si="159"/>
        <v>3436</v>
      </c>
      <c r="R454">
        <f t="shared" ca="1" si="164"/>
        <v>65455.098574862219</v>
      </c>
      <c r="S454">
        <f t="shared" ca="1" si="165"/>
        <v>43918.617164464245</v>
      </c>
      <c r="T454">
        <f t="shared" ca="1" si="166"/>
        <v>361838.22890944337</v>
      </c>
      <c r="U454">
        <f t="shared" ca="1" si="167"/>
        <v>268570.62079961027</v>
      </c>
      <c r="V454">
        <f t="shared" ca="1" si="168"/>
        <v>93267.608109833091</v>
      </c>
      <c r="X454" s="3">
        <f ca="1">IF(Table1[[#This Row],[gender]]="men",1,0)</f>
        <v>0</v>
      </c>
      <c r="Y454" s="3">
        <f ca="1">IF(Table1[[#This Row],[gender]]="women",1,0)</f>
        <v>1</v>
      </c>
      <c r="Z454" s="3"/>
      <c r="AA454" s="3"/>
      <c r="AB454" s="3"/>
      <c r="AC454" s="3"/>
      <c r="AD454" s="3"/>
      <c r="AE454" s="3"/>
      <c r="AF454" s="3"/>
      <c r="AG454" s="3"/>
      <c r="AH454" s="3"/>
      <c r="AJ454" s="17"/>
      <c r="AL454" s="7">
        <f ca="1">IF(Table1[[#This Row],[field of work]]="health",1,0)</f>
        <v>0</v>
      </c>
      <c r="AM454">
        <f ca="1">IF(Table1[[#This Row],[field of work]]="general work ",1,0)</f>
        <v>0</v>
      </c>
      <c r="AN454">
        <f ca="1">IF(Table1[[#This Row],[field of work]]="agriculture",1,0)</f>
        <v>1</v>
      </c>
      <c r="AO454">
        <f ca="1">IF(Table1[[#This Row],[field of work]]="teaching",1,0)</f>
        <v>0</v>
      </c>
      <c r="AP454">
        <f ca="1">IF(Table1[[#This Row],[field of work]]="IT",1,0)</f>
        <v>0</v>
      </c>
      <c r="AQ454" s="8">
        <f ca="1">IF(Table1[[#This Row],[field of work]]="construction",1,0)</f>
        <v>0</v>
      </c>
      <c r="AS454" s="7"/>
      <c r="AX454" s="8"/>
      <c r="AZ454" s="7"/>
      <c r="BA454" s="8"/>
      <c r="BB454" s="105">
        <f ca="1">Table1[[#This Row],[Cars Value ]]/Table1[[#This Row],[cars]]</f>
        <v>15549.611744979091</v>
      </c>
      <c r="BC454" s="8"/>
      <c r="BD454" s="7">
        <f ca="1">IF(Table1[Values of debts]&gt;$BE$6,1,0)</f>
        <v>1</v>
      </c>
      <c r="BE454" s="8"/>
      <c r="BF454" s="17"/>
      <c r="BG454" s="20">
        <f ca="1">Table1[[#This Row],[mortage left]]/Table1[[#This Row],[value of house]]</f>
        <v>0.66038139440006627</v>
      </c>
      <c r="BH454">
        <f t="shared" ca="1" si="160"/>
        <v>0</v>
      </c>
      <c r="BI454" s="8"/>
      <c r="BJ454" s="17"/>
      <c r="BL454" s="7">
        <f ca="1">IF(Table1[Area]="Alberta",Table1[income],0)</f>
        <v>0</v>
      </c>
      <c r="BM454">
        <f ca="1">IF(Table1[Area]="Quebec",Table1[income],0)</f>
        <v>0</v>
      </c>
      <c r="BN454">
        <f ca="1">IF(Table1[[#This Row],[Area]]="BC",Table1[[#This Row],[income]],0)</f>
        <v>0</v>
      </c>
      <c r="BO454">
        <f ca="1">IF(Table1[[#This Row],[Area]]="Northwest Ter",Table1[[#This Row],[income]],0)</f>
        <v>0</v>
      </c>
      <c r="BP454">
        <f ca="1">IF(Table1[[#This Row],[Area]]="Newfounland",Table1[[#This Row],[income]],0)</f>
        <v>0</v>
      </c>
      <c r="BQ454">
        <f ca="1">IF(Table1[[#This Row],[Area]]="Manitoba",Table1[[#This Row],[income]],0)</f>
        <v>0</v>
      </c>
      <c r="BR454">
        <f ca="1">IF(Table1[[#This Row],[Area]]="New bruncwick",Table1[[#This Row],[income]],0)</f>
        <v>0</v>
      </c>
      <c r="BS454">
        <f ca="1">IF(Table1[[#This Row],[Area]]="Nunavut",Table1[[#This Row],[income]],0)</f>
        <v>0</v>
      </c>
      <c r="BT454">
        <f ca="1">IF(Table1[[#This Row],[Area]]="Ontario",Table1[[#This Row],[income]],0)</f>
        <v>0</v>
      </c>
      <c r="BU454">
        <f ca="1">IF(Table1[[#This Row],[Area]]="yukon",Table1[[#This Row],[income]],0)</f>
        <v>0</v>
      </c>
      <c r="BV454">
        <f ca="1">IF(Table1[[#This Row],[Area]]="Prince edward Island",Table1[[#This Row],[income]],0)</f>
        <v>50395</v>
      </c>
      <c r="BW454">
        <f ca="1">IF(Table1[[#This Row],[Area]]="Saskatchewan",Table1[[#This Row],[income]],0)</f>
        <v>0</v>
      </c>
      <c r="BX454" s="8">
        <f ca="1">IF(Table1[[#This Row],[Area]]="Nova scotia",Table1[[#This Row],[income]],0)</f>
        <v>0</v>
      </c>
      <c r="BZ454" s="7">
        <f ca="1">IF(Table1[field of work]="health",Table1[income],0)</f>
        <v>0</v>
      </c>
      <c r="CA454">
        <f ca="1">IF(Table1[field of work]="agriculture",Table1[income],0)</f>
        <v>50395</v>
      </c>
      <c r="CB454">
        <f ca="1">IF(Table1[[#This Row],[field of work]]="teaching",Table1[[#This Row],[income]],0)</f>
        <v>0</v>
      </c>
      <c r="CC454">
        <f ca="1">IF(Table1[[#This Row],[field of work]]="IT",Table1[[#This Row],[income]],0)</f>
        <v>0</v>
      </c>
      <c r="CD454">
        <f ca="1">IF(Table1[[#This Row],[field of work]]="construction",Table1[[#This Row],[income]],0)</f>
        <v>0</v>
      </c>
      <c r="CE454" s="8">
        <f ca="1">IF(Table1[[#This Row],[field of work]]="general work ",Table1[[#This Row],[income]],0)</f>
        <v>0</v>
      </c>
      <c r="CH454" s="7">
        <f t="shared" ca="1" si="161"/>
        <v>1</v>
      </c>
      <c r="CI454" s="8"/>
      <c r="CK454" s="7">
        <f ca="1">IF(Table1[[#This Row],[Net worth of person ($)]]&gt;$CM$3,Table1[[#This Row],[age]],0)</f>
        <v>40</v>
      </c>
      <c r="CL454" s="8"/>
    </row>
    <row r="455" spans="2:90" x14ac:dyDescent="0.3">
      <c r="B455">
        <f t="shared" ca="1" si="147"/>
        <v>2</v>
      </c>
      <c r="C455" t="str">
        <f t="shared" ca="1" si="148"/>
        <v>women</v>
      </c>
      <c r="D455">
        <f t="shared" ca="1" si="149"/>
        <v>31</v>
      </c>
      <c r="E455">
        <f t="shared" ca="1" si="150"/>
        <v>1</v>
      </c>
      <c r="F455" t="str">
        <f t="shared" ca="1" si="151"/>
        <v>health</v>
      </c>
      <c r="G455">
        <f t="shared" ca="1" si="152"/>
        <v>1</v>
      </c>
      <c r="H455" t="str">
        <f t="shared" ca="1" si="153"/>
        <v>highschool</v>
      </c>
      <c r="I455">
        <f t="shared" ca="1" si="154"/>
        <v>0</v>
      </c>
      <c r="J455">
        <f t="shared" ref="J455:J500" ca="1" si="169">RANDBETWEEN(1,2)</f>
        <v>2</v>
      </c>
      <c r="K455">
        <f t="shared" ca="1" si="155"/>
        <v>84521</v>
      </c>
      <c r="L455">
        <f t="shared" ca="1" si="156"/>
        <v>4</v>
      </c>
      <c r="M455" t="str">
        <f t="shared" ca="1" si="157"/>
        <v>Alberta</v>
      </c>
      <c r="N455">
        <f t="shared" ca="1" si="162"/>
        <v>338084</v>
      </c>
      <c r="O455">
        <f t="shared" ca="1" si="158"/>
        <v>291999.41535945219</v>
      </c>
      <c r="P455">
        <f t="shared" ca="1" si="163"/>
        <v>165474.41733100067</v>
      </c>
      <c r="Q455">
        <f t="shared" ca="1" si="159"/>
        <v>37</v>
      </c>
      <c r="R455">
        <f t="shared" ca="1" si="164"/>
        <v>54164.34043459798</v>
      </c>
      <c r="S455">
        <f t="shared" ca="1" si="165"/>
        <v>45472.593405175823</v>
      </c>
      <c r="T455">
        <f t="shared" ca="1" si="166"/>
        <v>549031.01073617651</v>
      </c>
      <c r="U455">
        <f t="shared" ca="1" si="167"/>
        <v>346200.75579405017</v>
      </c>
      <c r="V455">
        <f t="shared" ca="1" si="168"/>
        <v>202830.25494212634</v>
      </c>
      <c r="X455" s="3">
        <f ca="1">IF(Table1[[#This Row],[gender]]="men",1,0)</f>
        <v>0</v>
      </c>
      <c r="Y455" s="3">
        <f ca="1">IF(Table1[[#This Row],[gender]]="women",1,0)</f>
        <v>1</v>
      </c>
      <c r="Z455" s="3"/>
      <c r="AA455" s="3"/>
      <c r="AB455" s="3"/>
      <c r="AC455" s="3"/>
      <c r="AD455" s="3"/>
      <c r="AE455" s="3"/>
      <c r="AF455" s="3"/>
      <c r="AG455" s="3"/>
      <c r="AH455" s="3"/>
      <c r="AJ455" s="17"/>
      <c r="AL455" s="7">
        <f ca="1">IF(Table1[[#This Row],[field of work]]="health",1,0)</f>
        <v>1</v>
      </c>
      <c r="AM455">
        <f ca="1">IF(Table1[[#This Row],[field of work]]="general work ",1,0)</f>
        <v>0</v>
      </c>
      <c r="AN455">
        <f ca="1">IF(Table1[[#This Row],[field of work]]="agriculture",1,0)</f>
        <v>0</v>
      </c>
      <c r="AO455">
        <f ca="1">IF(Table1[[#This Row],[field of work]]="teaching",1,0)</f>
        <v>0</v>
      </c>
      <c r="AP455">
        <f ca="1">IF(Table1[[#This Row],[field of work]]="IT",1,0)</f>
        <v>0</v>
      </c>
      <c r="AQ455" s="8">
        <f ca="1">IF(Table1[[#This Row],[field of work]]="construction",1,0)</f>
        <v>0</v>
      </c>
      <c r="AS455" s="7"/>
      <c r="AX455" s="8"/>
      <c r="AZ455" s="7"/>
      <c r="BA455" s="8"/>
      <c r="BB455" s="105">
        <f ca="1">Table1[[#This Row],[Cars Value ]]/Table1[[#This Row],[cars]]</f>
        <v>82737.208665500337</v>
      </c>
      <c r="BC455" s="8"/>
      <c r="BD455" s="7">
        <f ca="1">IF(Table1[Values of debts]&gt;$BE$6,1,0)</f>
        <v>1</v>
      </c>
      <c r="BE455" s="8"/>
      <c r="BF455" s="17"/>
      <c r="BG455" s="20">
        <f ca="1">Table1[[#This Row],[mortage left]]/Table1[[#This Row],[value of house]]</f>
        <v>0.86368895114661504</v>
      </c>
      <c r="BH455">
        <f t="shared" ca="1" si="160"/>
        <v>0</v>
      </c>
      <c r="BI455" s="8"/>
      <c r="BJ455" s="17"/>
      <c r="BL455" s="7">
        <f ca="1">IF(Table1[Area]="Alberta",Table1[income],0)</f>
        <v>84521</v>
      </c>
      <c r="BM455">
        <f ca="1">IF(Table1[Area]="Quebec",Table1[income],0)</f>
        <v>0</v>
      </c>
      <c r="BN455">
        <f ca="1">IF(Table1[[#This Row],[Area]]="BC",Table1[[#This Row],[income]],0)</f>
        <v>0</v>
      </c>
      <c r="BO455">
        <f ca="1">IF(Table1[[#This Row],[Area]]="Northwest Ter",Table1[[#This Row],[income]],0)</f>
        <v>0</v>
      </c>
      <c r="BP455">
        <f ca="1">IF(Table1[[#This Row],[Area]]="Newfounland",Table1[[#This Row],[income]],0)</f>
        <v>0</v>
      </c>
      <c r="BQ455">
        <f ca="1">IF(Table1[[#This Row],[Area]]="Manitoba",Table1[[#This Row],[income]],0)</f>
        <v>0</v>
      </c>
      <c r="BR455">
        <f ca="1">IF(Table1[[#This Row],[Area]]="New bruncwick",Table1[[#This Row],[income]],0)</f>
        <v>0</v>
      </c>
      <c r="BS455">
        <f ca="1">IF(Table1[[#This Row],[Area]]="Nunavut",Table1[[#This Row],[income]],0)</f>
        <v>0</v>
      </c>
      <c r="BT455">
        <f ca="1">IF(Table1[[#This Row],[Area]]="Ontario",Table1[[#This Row],[income]],0)</f>
        <v>0</v>
      </c>
      <c r="BU455">
        <f ca="1">IF(Table1[[#This Row],[Area]]="yukon",Table1[[#This Row],[income]],0)</f>
        <v>0</v>
      </c>
      <c r="BV455">
        <f ca="1">IF(Table1[[#This Row],[Area]]="Prince edward Island",Table1[[#This Row],[income]],0)</f>
        <v>0</v>
      </c>
      <c r="BW455">
        <f ca="1">IF(Table1[[#This Row],[Area]]="Saskatchewan",Table1[[#This Row],[income]],0)</f>
        <v>0</v>
      </c>
      <c r="BX455" s="8">
        <f ca="1">IF(Table1[[#This Row],[Area]]="Nova scotia",Table1[[#This Row],[income]],0)</f>
        <v>0</v>
      </c>
      <c r="BZ455" s="7">
        <f ca="1">IF(Table1[field of work]="health",Table1[income],0)</f>
        <v>84521</v>
      </c>
      <c r="CA455">
        <f ca="1">IF(Table1[field of work]="agriculture",Table1[income],0)</f>
        <v>0</v>
      </c>
      <c r="CB455">
        <f ca="1">IF(Table1[[#This Row],[field of work]]="teaching",Table1[[#This Row],[income]],0)</f>
        <v>0</v>
      </c>
      <c r="CC455">
        <f ca="1">IF(Table1[[#This Row],[field of work]]="IT",Table1[[#This Row],[income]],0)</f>
        <v>0</v>
      </c>
      <c r="CD455">
        <f ca="1">IF(Table1[[#This Row],[field of work]]="construction",Table1[[#This Row],[income]],0)</f>
        <v>0</v>
      </c>
      <c r="CE455" s="8">
        <f ca="1">IF(Table1[[#This Row],[field of work]]="general work ",Table1[[#This Row],[income]],0)</f>
        <v>0</v>
      </c>
      <c r="CH455" s="7">
        <f t="shared" ca="1" si="161"/>
        <v>1</v>
      </c>
      <c r="CI455" s="8"/>
      <c r="CK455" s="7">
        <f ca="1">IF(Table1[[#This Row],[Net worth of person ($)]]&gt;$CM$3,Table1[[#This Row],[age]],0)</f>
        <v>31</v>
      </c>
      <c r="CL455" s="8"/>
    </row>
    <row r="456" spans="2:90" x14ac:dyDescent="0.3">
      <c r="B456">
        <f t="shared" ref="B456:B500" ca="1" si="170">RANDBETWEEN(1,2)</f>
        <v>2</v>
      </c>
      <c r="C456" t="str">
        <f t="shared" ref="C456:C500" ca="1" si="171">IF(B456=1,"men","women")</f>
        <v>women</v>
      </c>
      <c r="D456">
        <f t="shared" ref="D456:D500" ca="1" si="172">RANDBETWEEN(25,45)</f>
        <v>27</v>
      </c>
      <c r="E456">
        <f t="shared" ref="E456:E500" ca="1" si="173">RANDBETWEEN(1,6)</f>
        <v>1</v>
      </c>
      <c r="F456" t="str">
        <f t="shared" ref="F456:F500" ca="1" si="174">VLOOKUP(E456,$Z$5:$AA$11,2)</f>
        <v>health</v>
      </c>
      <c r="G456">
        <f t="shared" ref="G456:G500" ca="1" si="175">RANDBETWEEN(1,6)</f>
        <v>5</v>
      </c>
      <c r="H456" t="str">
        <f t="shared" ref="H456:H500" ca="1" si="176">VLOOKUP(G456,$AB$5:$AC$10,2)</f>
        <v>Other</v>
      </c>
      <c r="I456">
        <f t="shared" ref="I456:I500" ca="1" si="177">RANDBETWEEN(0,4)</f>
        <v>4</v>
      </c>
      <c r="J456">
        <f t="shared" ca="1" si="169"/>
        <v>2</v>
      </c>
      <c r="K456">
        <f t="shared" ref="K456:K500" ca="1" si="178">RANDBETWEEN(25000,90000)</f>
        <v>75291</v>
      </c>
      <c r="L456">
        <f t="shared" ref="L456:L500" ca="1" si="179">RANDBETWEEN(1,14)</f>
        <v>3</v>
      </c>
      <c r="M456" t="str">
        <f t="shared" ref="M456:M500" ca="1" si="180">VLOOKUP(L456,$AD$6:$AF$18,2)</f>
        <v>Northwest Ter</v>
      </c>
      <c r="N456">
        <f t="shared" ca="1" si="162"/>
        <v>225873</v>
      </c>
      <c r="O456">
        <f t="shared" ref="O456:O500" ca="1" si="181">RAND()*N456</f>
        <v>146470.05269348095</v>
      </c>
      <c r="P456">
        <f t="shared" ca="1" si="163"/>
        <v>110148.95885794525</v>
      </c>
      <c r="Q456">
        <f t="shared" ref="Q456:Q500" ca="1" si="182">RANDBETWEEN(0,P456)</f>
        <v>78869</v>
      </c>
      <c r="R456">
        <f t="shared" ca="1" si="164"/>
        <v>38240.2548510872</v>
      </c>
      <c r="S456">
        <f t="shared" ca="1" si="165"/>
        <v>42800.353520246499</v>
      </c>
      <c r="T456">
        <f t="shared" ca="1" si="166"/>
        <v>378822.3123781918</v>
      </c>
      <c r="U456">
        <f t="shared" ca="1" si="167"/>
        <v>263579.30754456815</v>
      </c>
      <c r="V456">
        <f t="shared" ca="1" si="168"/>
        <v>115243.00483362365</v>
      </c>
      <c r="X456" s="3">
        <f ca="1">IF(Table1[[#This Row],[gender]]="men",1,0)</f>
        <v>0</v>
      </c>
      <c r="Y456" s="3">
        <f ca="1">IF(Table1[[#This Row],[gender]]="women",1,0)</f>
        <v>1</v>
      </c>
      <c r="Z456" s="3"/>
      <c r="AA456" s="3"/>
      <c r="AB456" s="3"/>
      <c r="AC456" s="3"/>
      <c r="AD456" s="3"/>
      <c r="AE456" s="3"/>
      <c r="AF456" s="3"/>
      <c r="AG456" s="3"/>
      <c r="AH456" s="3"/>
      <c r="AJ456" s="17"/>
      <c r="AL456" s="7">
        <f ca="1">IF(Table1[[#This Row],[field of work]]="health",1,0)</f>
        <v>1</v>
      </c>
      <c r="AM456">
        <f ca="1">IF(Table1[[#This Row],[field of work]]="general work ",1,0)</f>
        <v>0</v>
      </c>
      <c r="AN456">
        <f ca="1">IF(Table1[[#This Row],[field of work]]="agriculture",1,0)</f>
        <v>0</v>
      </c>
      <c r="AO456">
        <f ca="1">IF(Table1[[#This Row],[field of work]]="teaching",1,0)</f>
        <v>0</v>
      </c>
      <c r="AP456">
        <f ca="1">IF(Table1[[#This Row],[field of work]]="IT",1,0)</f>
        <v>0</v>
      </c>
      <c r="AQ456" s="8">
        <f ca="1">IF(Table1[[#This Row],[field of work]]="construction",1,0)</f>
        <v>0</v>
      </c>
      <c r="AS456" s="7"/>
      <c r="AX456" s="8"/>
      <c r="AZ456" s="7"/>
      <c r="BA456" s="8"/>
      <c r="BB456" s="105">
        <f ca="1">Table1[[#This Row],[Cars Value ]]/Table1[[#This Row],[cars]]</f>
        <v>55074.479428972627</v>
      </c>
      <c r="BC456" s="8"/>
      <c r="BD456" s="7">
        <f ca="1">IF(Table1[Values of debts]&gt;$BE$6,1,0)</f>
        <v>1</v>
      </c>
      <c r="BE456" s="8"/>
      <c r="BF456" s="17"/>
      <c r="BG456" s="20">
        <f ca="1">Table1[[#This Row],[mortage left]]/Table1[[#This Row],[value of house]]</f>
        <v>0.64846197949060291</v>
      </c>
      <c r="BH456">
        <f t="shared" ref="BH456:BH500" ca="1" si="183">IF(BG456&lt;$BI$6,1,0)</f>
        <v>0</v>
      </c>
      <c r="BI456" s="8"/>
      <c r="BJ456" s="17"/>
      <c r="BL456" s="7">
        <f ca="1">IF(Table1[Area]="Alberta",Table1[income],0)</f>
        <v>0</v>
      </c>
      <c r="BM456">
        <f ca="1">IF(Table1[Area]="Quebec",Table1[income],0)</f>
        <v>0</v>
      </c>
      <c r="BN456">
        <f ca="1">IF(Table1[[#This Row],[Area]]="BC",Table1[[#This Row],[income]],0)</f>
        <v>0</v>
      </c>
      <c r="BO456">
        <f ca="1">IF(Table1[[#This Row],[Area]]="Northwest Ter",Table1[[#This Row],[income]],0)</f>
        <v>75291</v>
      </c>
      <c r="BP456">
        <f ca="1">IF(Table1[[#This Row],[Area]]="Newfounland",Table1[[#This Row],[income]],0)</f>
        <v>0</v>
      </c>
      <c r="BQ456">
        <f ca="1">IF(Table1[[#This Row],[Area]]="Manitoba",Table1[[#This Row],[income]],0)</f>
        <v>0</v>
      </c>
      <c r="BR456">
        <f ca="1">IF(Table1[[#This Row],[Area]]="New bruncwick",Table1[[#This Row],[income]],0)</f>
        <v>0</v>
      </c>
      <c r="BS456">
        <f ca="1">IF(Table1[[#This Row],[Area]]="Nunavut",Table1[[#This Row],[income]],0)</f>
        <v>0</v>
      </c>
      <c r="BT456">
        <f ca="1">IF(Table1[[#This Row],[Area]]="Ontario",Table1[[#This Row],[income]],0)</f>
        <v>0</v>
      </c>
      <c r="BU456">
        <f ca="1">IF(Table1[[#This Row],[Area]]="yukon",Table1[[#This Row],[income]],0)</f>
        <v>0</v>
      </c>
      <c r="BV456">
        <f ca="1">IF(Table1[[#This Row],[Area]]="Prince edward Island",Table1[[#This Row],[income]],0)</f>
        <v>0</v>
      </c>
      <c r="BW456">
        <f ca="1">IF(Table1[[#This Row],[Area]]="Saskatchewan",Table1[[#This Row],[income]],0)</f>
        <v>0</v>
      </c>
      <c r="BX456" s="8">
        <f ca="1">IF(Table1[[#This Row],[Area]]="Nova scotia",Table1[[#This Row],[income]],0)</f>
        <v>0</v>
      </c>
      <c r="BZ456" s="7">
        <f ca="1">IF(Table1[field of work]="health",Table1[income],0)</f>
        <v>75291</v>
      </c>
      <c r="CA456">
        <f ca="1">IF(Table1[field of work]="agriculture",Table1[income],0)</f>
        <v>0</v>
      </c>
      <c r="CB456">
        <f ca="1">IF(Table1[[#This Row],[field of work]]="teaching",Table1[[#This Row],[income]],0)</f>
        <v>0</v>
      </c>
      <c r="CC456">
        <f ca="1">IF(Table1[[#This Row],[field of work]]="IT",Table1[[#This Row],[income]],0)</f>
        <v>0</v>
      </c>
      <c r="CD456">
        <f ca="1">IF(Table1[[#This Row],[field of work]]="construction",Table1[[#This Row],[income]],0)</f>
        <v>0</v>
      </c>
      <c r="CE456" s="8">
        <f ca="1">IF(Table1[[#This Row],[field of work]]="general work ",Table1[[#This Row],[income]],0)</f>
        <v>0</v>
      </c>
      <c r="CH456" s="7">
        <f t="shared" ref="CH456:CH500" ca="1" si="184">IF(U456&gt;K456,1,0)</f>
        <v>1</v>
      </c>
      <c r="CI456" s="8"/>
      <c r="CK456" s="7">
        <f ca="1">IF(Table1[[#This Row],[Net worth of person ($)]]&gt;$CM$3,Table1[[#This Row],[age]],0)</f>
        <v>27</v>
      </c>
      <c r="CL456" s="8"/>
    </row>
    <row r="457" spans="2:90" x14ac:dyDescent="0.3">
      <c r="B457">
        <f t="shared" ca="1" si="170"/>
        <v>1</v>
      </c>
      <c r="C457" t="str">
        <f t="shared" ca="1" si="171"/>
        <v>men</v>
      </c>
      <c r="D457">
        <f t="shared" ca="1" si="172"/>
        <v>40</v>
      </c>
      <c r="E457">
        <f t="shared" ca="1" si="173"/>
        <v>4</v>
      </c>
      <c r="F457" t="str">
        <f t="shared" ca="1" si="174"/>
        <v>IT</v>
      </c>
      <c r="G457">
        <f t="shared" ca="1" si="175"/>
        <v>3</v>
      </c>
      <c r="H457" t="str">
        <f t="shared" ca="1" si="176"/>
        <v>University</v>
      </c>
      <c r="I457">
        <f t="shared" ca="1" si="177"/>
        <v>0</v>
      </c>
      <c r="J457">
        <f t="shared" ca="1" si="169"/>
        <v>1</v>
      </c>
      <c r="K457">
        <f t="shared" ca="1" si="178"/>
        <v>82123</v>
      </c>
      <c r="L457">
        <f t="shared" ca="1" si="179"/>
        <v>3</v>
      </c>
      <c r="M457" t="str">
        <f t="shared" ca="1" si="180"/>
        <v>Northwest Ter</v>
      </c>
      <c r="N457">
        <f t="shared" ca="1" si="162"/>
        <v>492738</v>
      </c>
      <c r="O457">
        <f t="shared" ca="1" si="181"/>
        <v>414959.52724163863</v>
      </c>
      <c r="P457">
        <f t="shared" ca="1" si="163"/>
        <v>62047.991336052619</v>
      </c>
      <c r="Q457">
        <f t="shared" ca="1" si="182"/>
        <v>22909</v>
      </c>
      <c r="R457">
        <f t="shared" ca="1" si="164"/>
        <v>4575.5832276864658</v>
      </c>
      <c r="S457">
        <f t="shared" ca="1" si="165"/>
        <v>120378.09962640655</v>
      </c>
      <c r="T457">
        <f t="shared" ca="1" si="166"/>
        <v>675164.09096245922</v>
      </c>
      <c r="U457">
        <f t="shared" ca="1" si="167"/>
        <v>442444.1104693251</v>
      </c>
      <c r="V457">
        <f t="shared" ca="1" si="168"/>
        <v>232719.98049313412</v>
      </c>
      <c r="X457" s="3">
        <f ca="1">IF(Table1[[#This Row],[gender]]="men",1,0)</f>
        <v>1</v>
      </c>
      <c r="Y457" s="3">
        <f ca="1">IF(Table1[[#This Row],[gender]]="women",1,0)</f>
        <v>0</v>
      </c>
      <c r="Z457" s="3"/>
      <c r="AA457" s="3"/>
      <c r="AB457" s="3"/>
      <c r="AC457" s="3"/>
      <c r="AD457" s="3"/>
      <c r="AE457" s="3"/>
      <c r="AF457" s="3"/>
      <c r="AG457" s="3"/>
      <c r="AH457" s="3"/>
      <c r="AJ457" s="17"/>
      <c r="AL457" s="7">
        <f ca="1">IF(Table1[[#This Row],[field of work]]="health",1,0)</f>
        <v>0</v>
      </c>
      <c r="AM457">
        <f ca="1">IF(Table1[[#This Row],[field of work]]="general work ",1,0)</f>
        <v>0</v>
      </c>
      <c r="AN457">
        <f ca="1">IF(Table1[[#This Row],[field of work]]="agriculture",1,0)</f>
        <v>0</v>
      </c>
      <c r="AO457">
        <f ca="1">IF(Table1[[#This Row],[field of work]]="teaching",1,0)</f>
        <v>0</v>
      </c>
      <c r="AP457">
        <f ca="1">IF(Table1[[#This Row],[field of work]]="IT",1,0)</f>
        <v>1</v>
      </c>
      <c r="AQ457" s="8">
        <f ca="1">IF(Table1[[#This Row],[field of work]]="construction",1,0)</f>
        <v>0</v>
      </c>
      <c r="AS457" s="7"/>
      <c r="AX457" s="8"/>
      <c r="AZ457" s="7"/>
      <c r="BA457" s="8"/>
      <c r="BB457" s="105">
        <f ca="1">Table1[[#This Row],[Cars Value ]]/Table1[[#This Row],[cars]]</f>
        <v>62047.991336052619</v>
      </c>
      <c r="BC457" s="8"/>
      <c r="BD457" s="7">
        <f ca="1">IF(Table1[Values of debts]&gt;$BE$6,1,0)</f>
        <v>1</v>
      </c>
      <c r="BE457" s="8"/>
      <c r="BF457" s="17"/>
      <c r="BG457" s="20">
        <f ca="1">Table1[[#This Row],[mortage left]]/Table1[[#This Row],[value of house]]</f>
        <v>0.84215044758398705</v>
      </c>
      <c r="BH457">
        <f t="shared" ca="1" si="183"/>
        <v>0</v>
      </c>
      <c r="BI457" s="8"/>
      <c r="BJ457" s="17"/>
      <c r="BL457" s="7">
        <f ca="1">IF(Table1[Area]="Alberta",Table1[income],0)</f>
        <v>0</v>
      </c>
      <c r="BM457">
        <f ca="1">IF(Table1[Area]="Quebec",Table1[income],0)</f>
        <v>0</v>
      </c>
      <c r="BN457">
        <f ca="1">IF(Table1[[#This Row],[Area]]="BC",Table1[[#This Row],[income]],0)</f>
        <v>0</v>
      </c>
      <c r="BO457">
        <f ca="1">IF(Table1[[#This Row],[Area]]="Northwest Ter",Table1[[#This Row],[income]],0)</f>
        <v>82123</v>
      </c>
      <c r="BP457">
        <f ca="1">IF(Table1[[#This Row],[Area]]="Newfounland",Table1[[#This Row],[income]],0)</f>
        <v>0</v>
      </c>
      <c r="BQ457">
        <f ca="1">IF(Table1[[#This Row],[Area]]="Manitoba",Table1[[#This Row],[income]],0)</f>
        <v>0</v>
      </c>
      <c r="BR457">
        <f ca="1">IF(Table1[[#This Row],[Area]]="New bruncwick",Table1[[#This Row],[income]],0)</f>
        <v>0</v>
      </c>
      <c r="BS457">
        <f ca="1">IF(Table1[[#This Row],[Area]]="Nunavut",Table1[[#This Row],[income]],0)</f>
        <v>0</v>
      </c>
      <c r="BT457">
        <f ca="1">IF(Table1[[#This Row],[Area]]="Ontario",Table1[[#This Row],[income]],0)</f>
        <v>0</v>
      </c>
      <c r="BU457">
        <f ca="1">IF(Table1[[#This Row],[Area]]="yukon",Table1[[#This Row],[income]],0)</f>
        <v>0</v>
      </c>
      <c r="BV457">
        <f ca="1">IF(Table1[[#This Row],[Area]]="Prince edward Island",Table1[[#This Row],[income]],0)</f>
        <v>0</v>
      </c>
      <c r="BW457">
        <f ca="1">IF(Table1[[#This Row],[Area]]="Saskatchewan",Table1[[#This Row],[income]],0)</f>
        <v>0</v>
      </c>
      <c r="BX457" s="8">
        <f ca="1">IF(Table1[[#This Row],[Area]]="Nova scotia",Table1[[#This Row],[income]],0)</f>
        <v>0</v>
      </c>
      <c r="BZ457" s="7">
        <f ca="1">IF(Table1[field of work]="health",Table1[income],0)</f>
        <v>0</v>
      </c>
      <c r="CA457">
        <f ca="1">IF(Table1[field of work]="agriculture",Table1[income],0)</f>
        <v>0</v>
      </c>
      <c r="CB457">
        <f ca="1">IF(Table1[[#This Row],[field of work]]="teaching",Table1[[#This Row],[income]],0)</f>
        <v>0</v>
      </c>
      <c r="CC457">
        <f ca="1">IF(Table1[[#This Row],[field of work]]="IT",Table1[[#This Row],[income]],0)</f>
        <v>82123</v>
      </c>
      <c r="CD457">
        <f ca="1">IF(Table1[[#This Row],[field of work]]="construction",Table1[[#This Row],[income]],0)</f>
        <v>0</v>
      </c>
      <c r="CE457" s="8">
        <f ca="1">IF(Table1[[#This Row],[field of work]]="general work ",Table1[[#This Row],[income]],0)</f>
        <v>0</v>
      </c>
      <c r="CH457" s="7">
        <f t="shared" ca="1" si="184"/>
        <v>1</v>
      </c>
      <c r="CI457" s="8"/>
      <c r="CK457" s="7">
        <f ca="1">IF(Table1[[#This Row],[Net worth of person ($)]]&gt;$CM$3,Table1[[#This Row],[age]],0)</f>
        <v>40</v>
      </c>
      <c r="CL457" s="8"/>
    </row>
    <row r="458" spans="2:90" x14ac:dyDescent="0.3">
      <c r="B458">
        <f t="shared" ca="1" si="170"/>
        <v>1</v>
      </c>
      <c r="C458" t="str">
        <f t="shared" ca="1" si="171"/>
        <v>men</v>
      </c>
      <c r="D458">
        <f t="shared" ca="1" si="172"/>
        <v>40</v>
      </c>
      <c r="E458">
        <f t="shared" ca="1" si="173"/>
        <v>6</v>
      </c>
      <c r="F458" t="str">
        <f t="shared" ca="1" si="174"/>
        <v>agriculture</v>
      </c>
      <c r="G458">
        <f t="shared" ca="1" si="175"/>
        <v>1</v>
      </c>
      <c r="H458" t="str">
        <f t="shared" ca="1" si="176"/>
        <v>highschool</v>
      </c>
      <c r="I458">
        <f t="shared" ca="1" si="177"/>
        <v>2</v>
      </c>
      <c r="J458">
        <f t="shared" ca="1" si="169"/>
        <v>2</v>
      </c>
      <c r="K458">
        <f t="shared" ca="1" si="178"/>
        <v>36650</v>
      </c>
      <c r="L458">
        <f t="shared" ca="1" si="179"/>
        <v>11</v>
      </c>
      <c r="M458" t="str">
        <f t="shared" ca="1" si="180"/>
        <v>Newfounland</v>
      </c>
      <c r="N458">
        <f t="shared" ca="1" si="162"/>
        <v>183250</v>
      </c>
      <c r="O458">
        <f t="shared" ca="1" si="181"/>
        <v>58000.225182072842</v>
      </c>
      <c r="P458">
        <f t="shared" ca="1" si="163"/>
        <v>55386.326990384259</v>
      </c>
      <c r="Q458">
        <f t="shared" ca="1" si="182"/>
        <v>13820</v>
      </c>
      <c r="R458">
        <f t="shared" ca="1" si="164"/>
        <v>28112.929150081811</v>
      </c>
      <c r="S458">
        <f t="shared" ca="1" si="165"/>
        <v>11848.619854965798</v>
      </c>
      <c r="T458">
        <f t="shared" ca="1" si="166"/>
        <v>250484.94684535006</v>
      </c>
      <c r="U458">
        <f t="shared" ca="1" si="167"/>
        <v>99933.154332154649</v>
      </c>
      <c r="V458">
        <f t="shared" ca="1" si="168"/>
        <v>150551.79251319543</v>
      </c>
      <c r="X458" s="3">
        <f ca="1">IF(Table1[[#This Row],[gender]]="men",1,0)</f>
        <v>1</v>
      </c>
      <c r="Y458" s="3">
        <f ca="1">IF(Table1[[#This Row],[gender]]="women",1,0)</f>
        <v>0</v>
      </c>
      <c r="Z458" s="3"/>
      <c r="AA458" s="3"/>
      <c r="AB458" s="3"/>
      <c r="AC458" s="3"/>
      <c r="AD458" s="3"/>
      <c r="AE458" s="3"/>
      <c r="AF458" s="3"/>
      <c r="AG458" s="3"/>
      <c r="AH458" s="3"/>
      <c r="AJ458" s="17"/>
      <c r="AL458" s="7">
        <f ca="1">IF(Table1[[#This Row],[field of work]]="health",1,0)</f>
        <v>0</v>
      </c>
      <c r="AM458">
        <f ca="1">IF(Table1[[#This Row],[field of work]]="general work ",1,0)</f>
        <v>0</v>
      </c>
      <c r="AN458">
        <f ca="1">IF(Table1[[#This Row],[field of work]]="agriculture",1,0)</f>
        <v>1</v>
      </c>
      <c r="AO458">
        <f ca="1">IF(Table1[[#This Row],[field of work]]="teaching",1,0)</f>
        <v>0</v>
      </c>
      <c r="AP458">
        <f ca="1">IF(Table1[[#This Row],[field of work]]="IT",1,0)</f>
        <v>0</v>
      </c>
      <c r="AQ458" s="8">
        <f ca="1">IF(Table1[[#This Row],[field of work]]="construction",1,0)</f>
        <v>0</v>
      </c>
      <c r="AS458" s="7"/>
      <c r="AX458" s="8"/>
      <c r="AZ458" s="7"/>
      <c r="BA458" s="8"/>
      <c r="BB458" s="105">
        <f ca="1">Table1[[#This Row],[Cars Value ]]/Table1[[#This Row],[cars]]</f>
        <v>27693.16349519213</v>
      </c>
      <c r="BC458" s="8"/>
      <c r="BD458" s="7">
        <f ca="1">IF(Table1[Values of debts]&gt;$BE$6,1,0)</f>
        <v>0</v>
      </c>
      <c r="BE458" s="8"/>
      <c r="BF458" s="17"/>
      <c r="BG458" s="20">
        <f ca="1">Table1[[#This Row],[mortage left]]/Table1[[#This Row],[value of house]]</f>
        <v>0.31650873223504961</v>
      </c>
      <c r="BH458">
        <f t="shared" ca="1" si="183"/>
        <v>1</v>
      </c>
      <c r="BI458" s="8"/>
      <c r="BJ458" s="17"/>
      <c r="BL458" s="7">
        <f ca="1">IF(Table1[Area]="Alberta",Table1[income],0)</f>
        <v>0</v>
      </c>
      <c r="BM458">
        <f ca="1">IF(Table1[Area]="Quebec",Table1[income],0)</f>
        <v>0</v>
      </c>
      <c r="BN458">
        <f ca="1">IF(Table1[[#This Row],[Area]]="BC",Table1[[#This Row],[income]],0)</f>
        <v>0</v>
      </c>
      <c r="BO458">
        <f ca="1">IF(Table1[[#This Row],[Area]]="Northwest Ter",Table1[[#This Row],[income]],0)</f>
        <v>0</v>
      </c>
      <c r="BP458">
        <f ca="1">IF(Table1[[#This Row],[Area]]="Newfounland",Table1[[#This Row],[income]],0)</f>
        <v>36650</v>
      </c>
      <c r="BQ458">
        <f ca="1">IF(Table1[[#This Row],[Area]]="Manitoba",Table1[[#This Row],[income]],0)</f>
        <v>0</v>
      </c>
      <c r="BR458">
        <f ca="1">IF(Table1[[#This Row],[Area]]="New bruncwick",Table1[[#This Row],[income]],0)</f>
        <v>0</v>
      </c>
      <c r="BS458">
        <f ca="1">IF(Table1[[#This Row],[Area]]="Nunavut",Table1[[#This Row],[income]],0)</f>
        <v>0</v>
      </c>
      <c r="BT458">
        <f ca="1">IF(Table1[[#This Row],[Area]]="Ontario",Table1[[#This Row],[income]],0)</f>
        <v>0</v>
      </c>
      <c r="BU458">
        <f ca="1">IF(Table1[[#This Row],[Area]]="yukon",Table1[[#This Row],[income]],0)</f>
        <v>0</v>
      </c>
      <c r="BV458">
        <f ca="1">IF(Table1[[#This Row],[Area]]="Prince edward Island",Table1[[#This Row],[income]],0)</f>
        <v>0</v>
      </c>
      <c r="BW458">
        <f ca="1">IF(Table1[[#This Row],[Area]]="Saskatchewan",Table1[[#This Row],[income]],0)</f>
        <v>0</v>
      </c>
      <c r="BX458" s="8">
        <f ca="1">IF(Table1[[#This Row],[Area]]="Nova scotia",Table1[[#This Row],[income]],0)</f>
        <v>0</v>
      </c>
      <c r="BZ458" s="7">
        <f ca="1">IF(Table1[field of work]="health",Table1[income],0)</f>
        <v>0</v>
      </c>
      <c r="CA458">
        <f ca="1">IF(Table1[field of work]="agriculture",Table1[income],0)</f>
        <v>36650</v>
      </c>
      <c r="CB458">
        <f ca="1">IF(Table1[[#This Row],[field of work]]="teaching",Table1[[#This Row],[income]],0)</f>
        <v>0</v>
      </c>
      <c r="CC458">
        <f ca="1">IF(Table1[[#This Row],[field of work]]="IT",Table1[[#This Row],[income]],0)</f>
        <v>0</v>
      </c>
      <c r="CD458">
        <f ca="1">IF(Table1[[#This Row],[field of work]]="construction",Table1[[#This Row],[income]],0)</f>
        <v>0</v>
      </c>
      <c r="CE458" s="8">
        <f ca="1">IF(Table1[[#This Row],[field of work]]="general work ",Table1[[#This Row],[income]],0)</f>
        <v>0</v>
      </c>
      <c r="CH458" s="7">
        <f t="shared" ca="1" si="184"/>
        <v>1</v>
      </c>
      <c r="CI458" s="8"/>
      <c r="CK458" s="7">
        <f ca="1">IF(Table1[[#This Row],[Net worth of person ($)]]&gt;$CM$3,Table1[[#This Row],[age]],0)</f>
        <v>40</v>
      </c>
      <c r="CL458" s="8"/>
    </row>
    <row r="459" spans="2:90" x14ac:dyDescent="0.3">
      <c r="B459">
        <f t="shared" ca="1" si="170"/>
        <v>2</v>
      </c>
      <c r="C459" t="str">
        <f t="shared" ca="1" si="171"/>
        <v>women</v>
      </c>
      <c r="D459">
        <f t="shared" ca="1" si="172"/>
        <v>36</v>
      </c>
      <c r="E459">
        <f t="shared" ca="1" si="173"/>
        <v>6</v>
      </c>
      <c r="F459" t="str">
        <f t="shared" ca="1" si="174"/>
        <v>agriculture</v>
      </c>
      <c r="G459">
        <f t="shared" ca="1" si="175"/>
        <v>6</v>
      </c>
      <c r="H459" t="str">
        <f t="shared" ca="1" si="176"/>
        <v>Other</v>
      </c>
      <c r="I459">
        <f t="shared" ca="1" si="177"/>
        <v>2</v>
      </c>
      <c r="J459">
        <f t="shared" ca="1" si="169"/>
        <v>1</v>
      </c>
      <c r="K459">
        <f t="shared" ca="1" si="178"/>
        <v>71983</v>
      </c>
      <c r="L459">
        <f t="shared" ca="1" si="179"/>
        <v>12</v>
      </c>
      <c r="M459" t="str">
        <f t="shared" ca="1" si="180"/>
        <v>New bruncwick</v>
      </c>
      <c r="N459">
        <f t="shared" ca="1" si="162"/>
        <v>287932</v>
      </c>
      <c r="O459">
        <f t="shared" ca="1" si="181"/>
        <v>171885.41969239459</v>
      </c>
      <c r="P459">
        <f t="shared" ca="1" si="163"/>
        <v>32076.335247067771</v>
      </c>
      <c r="Q459">
        <f t="shared" ca="1" si="182"/>
        <v>6131</v>
      </c>
      <c r="R459">
        <f t="shared" ca="1" si="164"/>
        <v>59103.203458974662</v>
      </c>
      <c r="S459">
        <f t="shared" ca="1" si="165"/>
        <v>98680.470474133152</v>
      </c>
      <c r="T459">
        <f t="shared" ca="1" si="166"/>
        <v>418688.80572120094</v>
      </c>
      <c r="U459">
        <f t="shared" ca="1" si="167"/>
        <v>237119.62315136925</v>
      </c>
      <c r="V459">
        <f t="shared" ca="1" si="168"/>
        <v>181569.1825698317</v>
      </c>
      <c r="X459" s="3">
        <f ca="1">IF(Table1[[#This Row],[gender]]="men",1,0)</f>
        <v>0</v>
      </c>
      <c r="Y459" s="3">
        <f ca="1">IF(Table1[[#This Row],[gender]]="women",1,0)</f>
        <v>1</v>
      </c>
      <c r="Z459" s="3"/>
      <c r="AA459" s="3"/>
      <c r="AB459" s="3"/>
      <c r="AC459" s="3"/>
      <c r="AD459" s="3"/>
      <c r="AE459" s="3"/>
      <c r="AF459" s="3"/>
      <c r="AG459" s="3"/>
      <c r="AH459" s="3"/>
      <c r="AJ459" s="17"/>
      <c r="AL459" s="7">
        <f ca="1">IF(Table1[[#This Row],[field of work]]="health",1,0)</f>
        <v>0</v>
      </c>
      <c r="AM459">
        <f ca="1">IF(Table1[[#This Row],[field of work]]="general work ",1,0)</f>
        <v>0</v>
      </c>
      <c r="AN459">
        <f ca="1">IF(Table1[[#This Row],[field of work]]="agriculture",1,0)</f>
        <v>1</v>
      </c>
      <c r="AO459">
        <f ca="1">IF(Table1[[#This Row],[field of work]]="teaching",1,0)</f>
        <v>0</v>
      </c>
      <c r="AP459">
        <f ca="1">IF(Table1[[#This Row],[field of work]]="IT",1,0)</f>
        <v>0</v>
      </c>
      <c r="AQ459" s="8">
        <f ca="1">IF(Table1[[#This Row],[field of work]]="construction",1,0)</f>
        <v>0</v>
      </c>
      <c r="AS459" s="7"/>
      <c r="AX459" s="8"/>
      <c r="AZ459" s="7"/>
      <c r="BA459" s="8"/>
      <c r="BB459" s="105">
        <f ca="1">Table1[[#This Row],[Cars Value ]]/Table1[[#This Row],[cars]]</f>
        <v>32076.335247067771</v>
      </c>
      <c r="BC459" s="8"/>
      <c r="BD459" s="7">
        <f ca="1">IF(Table1[Values of debts]&gt;$BE$6,1,0)</f>
        <v>1</v>
      </c>
      <c r="BE459" s="8"/>
      <c r="BF459" s="17"/>
      <c r="BG459" s="20">
        <f ca="1">Table1[[#This Row],[mortage left]]/Table1[[#This Row],[value of house]]</f>
        <v>0.59696532407788849</v>
      </c>
      <c r="BH459">
        <f t="shared" ca="1" si="183"/>
        <v>0</v>
      </c>
      <c r="BI459" s="8"/>
      <c r="BJ459" s="17"/>
      <c r="BL459" s="7">
        <f ca="1">IF(Table1[Area]="Alberta",Table1[income],0)</f>
        <v>0</v>
      </c>
      <c r="BM459">
        <f ca="1">IF(Table1[Area]="Quebec",Table1[income],0)</f>
        <v>0</v>
      </c>
      <c r="BN459">
        <f ca="1">IF(Table1[[#This Row],[Area]]="BC",Table1[[#This Row],[income]],0)</f>
        <v>0</v>
      </c>
      <c r="BO459">
        <f ca="1">IF(Table1[[#This Row],[Area]]="Northwest Ter",Table1[[#This Row],[income]],0)</f>
        <v>0</v>
      </c>
      <c r="BP459">
        <f ca="1">IF(Table1[[#This Row],[Area]]="Newfounland",Table1[[#This Row],[income]],0)</f>
        <v>0</v>
      </c>
      <c r="BQ459">
        <f ca="1">IF(Table1[[#This Row],[Area]]="Manitoba",Table1[[#This Row],[income]],0)</f>
        <v>0</v>
      </c>
      <c r="BR459">
        <f ca="1">IF(Table1[[#This Row],[Area]]="New bruncwick",Table1[[#This Row],[income]],0)</f>
        <v>71983</v>
      </c>
      <c r="BS459">
        <f ca="1">IF(Table1[[#This Row],[Area]]="Nunavut",Table1[[#This Row],[income]],0)</f>
        <v>0</v>
      </c>
      <c r="BT459">
        <f ca="1">IF(Table1[[#This Row],[Area]]="Ontario",Table1[[#This Row],[income]],0)</f>
        <v>0</v>
      </c>
      <c r="BU459">
        <f ca="1">IF(Table1[[#This Row],[Area]]="yukon",Table1[[#This Row],[income]],0)</f>
        <v>0</v>
      </c>
      <c r="BV459">
        <f ca="1">IF(Table1[[#This Row],[Area]]="Prince edward Island",Table1[[#This Row],[income]],0)</f>
        <v>0</v>
      </c>
      <c r="BW459">
        <f ca="1">IF(Table1[[#This Row],[Area]]="Saskatchewan",Table1[[#This Row],[income]],0)</f>
        <v>0</v>
      </c>
      <c r="BX459" s="8">
        <f ca="1">IF(Table1[[#This Row],[Area]]="Nova scotia",Table1[[#This Row],[income]],0)</f>
        <v>0</v>
      </c>
      <c r="BZ459" s="7">
        <f ca="1">IF(Table1[field of work]="health",Table1[income],0)</f>
        <v>0</v>
      </c>
      <c r="CA459">
        <f ca="1">IF(Table1[field of work]="agriculture",Table1[income],0)</f>
        <v>71983</v>
      </c>
      <c r="CB459">
        <f ca="1">IF(Table1[[#This Row],[field of work]]="teaching",Table1[[#This Row],[income]],0)</f>
        <v>0</v>
      </c>
      <c r="CC459">
        <f ca="1">IF(Table1[[#This Row],[field of work]]="IT",Table1[[#This Row],[income]],0)</f>
        <v>0</v>
      </c>
      <c r="CD459">
        <f ca="1">IF(Table1[[#This Row],[field of work]]="construction",Table1[[#This Row],[income]],0)</f>
        <v>0</v>
      </c>
      <c r="CE459" s="8">
        <f ca="1">IF(Table1[[#This Row],[field of work]]="general work ",Table1[[#This Row],[income]],0)</f>
        <v>0</v>
      </c>
      <c r="CH459" s="7">
        <f t="shared" ca="1" si="184"/>
        <v>1</v>
      </c>
      <c r="CI459" s="8"/>
      <c r="CK459" s="7">
        <f ca="1">IF(Table1[[#This Row],[Net worth of person ($)]]&gt;$CM$3,Table1[[#This Row],[age]],0)</f>
        <v>36</v>
      </c>
      <c r="CL459" s="8"/>
    </row>
    <row r="460" spans="2:90" x14ac:dyDescent="0.3">
      <c r="B460">
        <f t="shared" ca="1" si="170"/>
        <v>1</v>
      </c>
      <c r="C460" t="str">
        <f t="shared" ca="1" si="171"/>
        <v>men</v>
      </c>
      <c r="D460">
        <f t="shared" ca="1" si="172"/>
        <v>33</v>
      </c>
      <c r="E460">
        <f t="shared" ca="1" si="173"/>
        <v>3</v>
      </c>
      <c r="F460" t="str">
        <f t="shared" ca="1" si="174"/>
        <v>teaching</v>
      </c>
      <c r="G460">
        <f t="shared" ca="1" si="175"/>
        <v>3</v>
      </c>
      <c r="H460" t="str">
        <f t="shared" ca="1" si="176"/>
        <v>University</v>
      </c>
      <c r="I460">
        <f t="shared" ca="1" si="177"/>
        <v>2</v>
      </c>
      <c r="J460">
        <f t="shared" ca="1" si="169"/>
        <v>1</v>
      </c>
      <c r="K460">
        <f t="shared" ca="1" si="178"/>
        <v>41799</v>
      </c>
      <c r="L460">
        <f t="shared" ca="1" si="179"/>
        <v>3</v>
      </c>
      <c r="M460" t="str">
        <f t="shared" ca="1" si="180"/>
        <v>Northwest Ter</v>
      </c>
      <c r="N460">
        <f t="shared" ca="1" si="162"/>
        <v>167196</v>
      </c>
      <c r="O460">
        <f t="shared" ca="1" si="181"/>
        <v>32637.004128060125</v>
      </c>
      <c r="P460">
        <f t="shared" ca="1" si="163"/>
        <v>19792.593869155226</v>
      </c>
      <c r="Q460">
        <f t="shared" ca="1" si="182"/>
        <v>1394</v>
      </c>
      <c r="R460">
        <f t="shared" ca="1" si="164"/>
        <v>2473.4896336173115</v>
      </c>
      <c r="S460">
        <f t="shared" ca="1" si="165"/>
        <v>22821.278836289348</v>
      </c>
      <c r="T460">
        <f t="shared" ca="1" si="166"/>
        <v>209809.87270544458</v>
      </c>
      <c r="U460">
        <f t="shared" ca="1" si="167"/>
        <v>36504.49376167744</v>
      </c>
      <c r="V460">
        <f t="shared" ca="1" si="168"/>
        <v>173305.37894376714</v>
      </c>
      <c r="X460" s="3">
        <f ca="1">IF(Table1[[#This Row],[gender]]="men",1,0)</f>
        <v>1</v>
      </c>
      <c r="Y460" s="3">
        <f ca="1">IF(Table1[[#This Row],[gender]]="women",1,0)</f>
        <v>0</v>
      </c>
      <c r="Z460" s="3"/>
      <c r="AA460" s="3"/>
      <c r="AB460" s="3"/>
      <c r="AC460" s="3"/>
      <c r="AD460" s="3"/>
      <c r="AE460" s="3"/>
      <c r="AF460" s="3"/>
      <c r="AG460" s="3"/>
      <c r="AH460" s="3"/>
      <c r="AJ460" s="17"/>
      <c r="AL460" s="7">
        <f ca="1">IF(Table1[[#This Row],[field of work]]="health",1,0)</f>
        <v>0</v>
      </c>
      <c r="AM460">
        <f ca="1">IF(Table1[[#This Row],[field of work]]="general work ",1,0)</f>
        <v>0</v>
      </c>
      <c r="AN460">
        <f ca="1">IF(Table1[[#This Row],[field of work]]="agriculture",1,0)</f>
        <v>0</v>
      </c>
      <c r="AO460">
        <f ca="1">IF(Table1[[#This Row],[field of work]]="teaching",1,0)</f>
        <v>1</v>
      </c>
      <c r="AP460">
        <f ca="1">IF(Table1[[#This Row],[field of work]]="IT",1,0)</f>
        <v>0</v>
      </c>
      <c r="AQ460" s="8">
        <f ca="1">IF(Table1[[#This Row],[field of work]]="construction",1,0)</f>
        <v>0</v>
      </c>
      <c r="AS460" s="7"/>
      <c r="AX460" s="8"/>
      <c r="AZ460" s="7"/>
      <c r="BA460" s="8"/>
      <c r="BB460" s="105">
        <f ca="1">Table1[[#This Row],[Cars Value ]]/Table1[[#This Row],[cars]]</f>
        <v>19792.593869155226</v>
      </c>
      <c r="BC460" s="8"/>
      <c r="BD460" s="7">
        <f ca="1">IF(Table1[Values of debts]&gt;$BE$6,1,0)</f>
        <v>0</v>
      </c>
      <c r="BE460" s="8"/>
      <c r="BF460" s="17"/>
      <c r="BG460" s="20">
        <f ca="1">Table1[[#This Row],[mortage left]]/Table1[[#This Row],[value of house]]</f>
        <v>0.19520206301622123</v>
      </c>
      <c r="BH460">
        <f t="shared" ca="1" si="183"/>
        <v>1</v>
      </c>
      <c r="BI460" s="8"/>
      <c r="BJ460" s="17"/>
      <c r="BL460" s="7">
        <f ca="1">IF(Table1[Area]="Alberta",Table1[income],0)</f>
        <v>0</v>
      </c>
      <c r="BM460">
        <f ca="1">IF(Table1[Area]="Quebec",Table1[income],0)</f>
        <v>0</v>
      </c>
      <c r="BN460">
        <f ca="1">IF(Table1[[#This Row],[Area]]="BC",Table1[[#This Row],[income]],0)</f>
        <v>0</v>
      </c>
      <c r="BO460">
        <f ca="1">IF(Table1[[#This Row],[Area]]="Northwest Ter",Table1[[#This Row],[income]],0)</f>
        <v>41799</v>
      </c>
      <c r="BP460">
        <f ca="1">IF(Table1[[#This Row],[Area]]="Newfounland",Table1[[#This Row],[income]],0)</f>
        <v>0</v>
      </c>
      <c r="BQ460">
        <f ca="1">IF(Table1[[#This Row],[Area]]="Manitoba",Table1[[#This Row],[income]],0)</f>
        <v>0</v>
      </c>
      <c r="BR460">
        <f ca="1">IF(Table1[[#This Row],[Area]]="New bruncwick",Table1[[#This Row],[income]],0)</f>
        <v>0</v>
      </c>
      <c r="BS460">
        <f ca="1">IF(Table1[[#This Row],[Area]]="Nunavut",Table1[[#This Row],[income]],0)</f>
        <v>0</v>
      </c>
      <c r="BT460">
        <f ca="1">IF(Table1[[#This Row],[Area]]="Ontario",Table1[[#This Row],[income]],0)</f>
        <v>0</v>
      </c>
      <c r="BU460">
        <f ca="1">IF(Table1[[#This Row],[Area]]="yukon",Table1[[#This Row],[income]],0)</f>
        <v>0</v>
      </c>
      <c r="BV460">
        <f ca="1">IF(Table1[[#This Row],[Area]]="Prince edward Island",Table1[[#This Row],[income]],0)</f>
        <v>0</v>
      </c>
      <c r="BW460">
        <f ca="1">IF(Table1[[#This Row],[Area]]="Saskatchewan",Table1[[#This Row],[income]],0)</f>
        <v>0</v>
      </c>
      <c r="BX460" s="8">
        <f ca="1">IF(Table1[[#This Row],[Area]]="Nova scotia",Table1[[#This Row],[income]],0)</f>
        <v>0</v>
      </c>
      <c r="BZ460" s="7">
        <f ca="1">IF(Table1[field of work]="health",Table1[income],0)</f>
        <v>0</v>
      </c>
      <c r="CA460">
        <f ca="1">IF(Table1[field of work]="agriculture",Table1[income],0)</f>
        <v>0</v>
      </c>
      <c r="CB460">
        <f ca="1">IF(Table1[[#This Row],[field of work]]="teaching",Table1[[#This Row],[income]],0)</f>
        <v>41799</v>
      </c>
      <c r="CC460">
        <f ca="1">IF(Table1[[#This Row],[field of work]]="IT",Table1[[#This Row],[income]],0)</f>
        <v>0</v>
      </c>
      <c r="CD460">
        <f ca="1">IF(Table1[[#This Row],[field of work]]="construction",Table1[[#This Row],[income]],0)</f>
        <v>0</v>
      </c>
      <c r="CE460" s="8">
        <f ca="1">IF(Table1[[#This Row],[field of work]]="general work ",Table1[[#This Row],[income]],0)</f>
        <v>0</v>
      </c>
      <c r="CH460" s="7">
        <f t="shared" ca="1" si="184"/>
        <v>0</v>
      </c>
      <c r="CI460" s="8"/>
      <c r="CK460" s="7">
        <f ca="1">IF(Table1[[#This Row],[Net worth of person ($)]]&gt;$CM$3,Table1[[#This Row],[age]],0)</f>
        <v>33</v>
      </c>
      <c r="CL460" s="8"/>
    </row>
    <row r="461" spans="2:90" x14ac:dyDescent="0.3">
      <c r="B461">
        <f t="shared" ca="1" si="170"/>
        <v>2</v>
      </c>
      <c r="C461" t="str">
        <f t="shared" ca="1" si="171"/>
        <v>women</v>
      </c>
      <c r="D461">
        <f t="shared" ca="1" si="172"/>
        <v>27</v>
      </c>
      <c r="E461">
        <f t="shared" ca="1" si="173"/>
        <v>2</v>
      </c>
      <c r="F461" t="str">
        <f t="shared" ca="1" si="174"/>
        <v>construction</v>
      </c>
      <c r="G461">
        <f t="shared" ca="1" si="175"/>
        <v>4</v>
      </c>
      <c r="H461" t="str">
        <f t="shared" ca="1" si="176"/>
        <v>technical</v>
      </c>
      <c r="I461">
        <f t="shared" ca="1" si="177"/>
        <v>1</v>
      </c>
      <c r="J461">
        <f t="shared" ca="1" si="169"/>
        <v>2</v>
      </c>
      <c r="K461">
        <f t="shared" ca="1" si="178"/>
        <v>63547</v>
      </c>
      <c r="L461">
        <f t="shared" ca="1" si="179"/>
        <v>8</v>
      </c>
      <c r="M461" t="str">
        <f t="shared" ca="1" si="180"/>
        <v>Manitoba</v>
      </c>
      <c r="N461">
        <f t="shared" ca="1" si="162"/>
        <v>317735</v>
      </c>
      <c r="O461">
        <f t="shared" ca="1" si="181"/>
        <v>294840.98035816289</v>
      </c>
      <c r="P461">
        <f t="shared" ca="1" si="163"/>
        <v>74509.295463702481</v>
      </c>
      <c r="Q461">
        <f t="shared" ca="1" si="182"/>
        <v>49835</v>
      </c>
      <c r="R461">
        <f t="shared" ca="1" si="164"/>
        <v>86218.649650643885</v>
      </c>
      <c r="S461">
        <f t="shared" ca="1" si="165"/>
        <v>80707.312889173045</v>
      </c>
      <c r="T461">
        <f t="shared" ca="1" si="166"/>
        <v>472951.60835287551</v>
      </c>
      <c r="U461">
        <f t="shared" ca="1" si="167"/>
        <v>430894.63000880677</v>
      </c>
      <c r="V461">
        <f t="shared" ca="1" si="168"/>
        <v>42056.978344068746</v>
      </c>
      <c r="X461" s="3">
        <f ca="1">IF(Table1[[#This Row],[gender]]="men",1,0)</f>
        <v>0</v>
      </c>
      <c r="Y461" s="3">
        <f ca="1">IF(Table1[[#This Row],[gender]]="women",1,0)</f>
        <v>1</v>
      </c>
      <c r="Z461" s="3"/>
      <c r="AA461" s="3"/>
      <c r="AB461" s="3"/>
      <c r="AC461" s="3"/>
      <c r="AD461" s="3"/>
      <c r="AE461" s="3"/>
      <c r="AF461" s="3"/>
      <c r="AG461" s="3"/>
      <c r="AH461" s="3"/>
      <c r="AJ461" s="17"/>
      <c r="AL461" s="7">
        <f ca="1">IF(Table1[[#This Row],[field of work]]="health",1,0)</f>
        <v>0</v>
      </c>
      <c r="AM461">
        <f ca="1">IF(Table1[[#This Row],[field of work]]="general work ",1,0)</f>
        <v>0</v>
      </c>
      <c r="AN461">
        <f ca="1">IF(Table1[[#This Row],[field of work]]="agriculture",1,0)</f>
        <v>0</v>
      </c>
      <c r="AO461">
        <f ca="1">IF(Table1[[#This Row],[field of work]]="teaching",1,0)</f>
        <v>0</v>
      </c>
      <c r="AP461">
        <f ca="1">IF(Table1[[#This Row],[field of work]]="IT",1,0)</f>
        <v>0</v>
      </c>
      <c r="AQ461" s="8">
        <f ca="1">IF(Table1[[#This Row],[field of work]]="construction",1,0)</f>
        <v>1</v>
      </c>
      <c r="AS461" s="7"/>
      <c r="AX461" s="8"/>
      <c r="AZ461" s="7"/>
      <c r="BA461" s="8"/>
      <c r="BB461" s="105">
        <f ca="1">Table1[[#This Row],[Cars Value ]]/Table1[[#This Row],[cars]]</f>
        <v>37254.647731851241</v>
      </c>
      <c r="BC461" s="8"/>
      <c r="BD461" s="7">
        <f ca="1">IF(Table1[Values of debts]&gt;$BE$6,1,0)</f>
        <v>1</v>
      </c>
      <c r="BE461" s="8"/>
      <c r="BF461" s="17"/>
      <c r="BG461" s="20">
        <f ca="1">Table1[[#This Row],[mortage left]]/Table1[[#This Row],[value of house]]</f>
        <v>0.92794618269363749</v>
      </c>
      <c r="BH461">
        <f t="shared" ca="1" si="183"/>
        <v>0</v>
      </c>
      <c r="BI461" s="8"/>
      <c r="BJ461" s="17"/>
      <c r="BL461" s="7">
        <f ca="1">IF(Table1[Area]="Alberta",Table1[income],0)</f>
        <v>0</v>
      </c>
      <c r="BM461">
        <f ca="1">IF(Table1[Area]="Quebec",Table1[income],0)</f>
        <v>0</v>
      </c>
      <c r="BN461">
        <f ca="1">IF(Table1[[#This Row],[Area]]="BC",Table1[[#This Row],[income]],0)</f>
        <v>0</v>
      </c>
      <c r="BO461">
        <f ca="1">IF(Table1[[#This Row],[Area]]="Northwest Ter",Table1[[#This Row],[income]],0)</f>
        <v>0</v>
      </c>
      <c r="BP461">
        <f ca="1">IF(Table1[[#This Row],[Area]]="Newfounland",Table1[[#This Row],[income]],0)</f>
        <v>0</v>
      </c>
      <c r="BQ461">
        <f ca="1">IF(Table1[[#This Row],[Area]]="Manitoba",Table1[[#This Row],[income]],0)</f>
        <v>63547</v>
      </c>
      <c r="BR461">
        <f ca="1">IF(Table1[[#This Row],[Area]]="New bruncwick",Table1[[#This Row],[income]],0)</f>
        <v>0</v>
      </c>
      <c r="BS461">
        <f ca="1">IF(Table1[[#This Row],[Area]]="Nunavut",Table1[[#This Row],[income]],0)</f>
        <v>0</v>
      </c>
      <c r="BT461">
        <f ca="1">IF(Table1[[#This Row],[Area]]="Ontario",Table1[[#This Row],[income]],0)</f>
        <v>0</v>
      </c>
      <c r="BU461">
        <f ca="1">IF(Table1[[#This Row],[Area]]="yukon",Table1[[#This Row],[income]],0)</f>
        <v>0</v>
      </c>
      <c r="BV461">
        <f ca="1">IF(Table1[[#This Row],[Area]]="Prince edward Island",Table1[[#This Row],[income]],0)</f>
        <v>0</v>
      </c>
      <c r="BW461">
        <f ca="1">IF(Table1[[#This Row],[Area]]="Saskatchewan",Table1[[#This Row],[income]],0)</f>
        <v>0</v>
      </c>
      <c r="BX461" s="8">
        <f ca="1">IF(Table1[[#This Row],[Area]]="Nova scotia",Table1[[#This Row],[income]],0)</f>
        <v>0</v>
      </c>
      <c r="BZ461" s="7">
        <f ca="1">IF(Table1[field of work]="health",Table1[income],0)</f>
        <v>0</v>
      </c>
      <c r="CA461">
        <f ca="1">IF(Table1[field of work]="agriculture",Table1[income],0)</f>
        <v>0</v>
      </c>
      <c r="CB461">
        <f ca="1">IF(Table1[[#This Row],[field of work]]="teaching",Table1[[#This Row],[income]],0)</f>
        <v>0</v>
      </c>
      <c r="CC461">
        <f ca="1">IF(Table1[[#This Row],[field of work]]="IT",Table1[[#This Row],[income]],0)</f>
        <v>0</v>
      </c>
      <c r="CD461">
        <f ca="1">IF(Table1[[#This Row],[field of work]]="construction",Table1[[#This Row],[income]],0)</f>
        <v>63547</v>
      </c>
      <c r="CE461" s="8">
        <f ca="1">IF(Table1[[#This Row],[field of work]]="general work ",Table1[[#This Row],[income]],0)</f>
        <v>0</v>
      </c>
      <c r="CH461" s="7">
        <f t="shared" ca="1" si="184"/>
        <v>1</v>
      </c>
      <c r="CI461" s="8"/>
      <c r="CK461" s="7">
        <f ca="1">IF(Table1[[#This Row],[Net worth of person ($)]]&gt;$CM$3,Table1[[#This Row],[age]],0)</f>
        <v>27</v>
      </c>
      <c r="CL461" s="8"/>
    </row>
    <row r="462" spans="2:90" x14ac:dyDescent="0.3">
      <c r="B462">
        <f t="shared" ca="1" si="170"/>
        <v>1</v>
      </c>
      <c r="C462" t="str">
        <f t="shared" ca="1" si="171"/>
        <v>men</v>
      </c>
      <c r="D462">
        <f t="shared" ca="1" si="172"/>
        <v>44</v>
      </c>
      <c r="E462">
        <f t="shared" ca="1" si="173"/>
        <v>5</v>
      </c>
      <c r="F462" t="str">
        <f t="shared" ca="1" si="174"/>
        <v xml:space="preserve">general work </v>
      </c>
      <c r="G462">
        <f t="shared" ca="1" si="175"/>
        <v>2</v>
      </c>
      <c r="H462" t="str">
        <f t="shared" ca="1" si="176"/>
        <v>college</v>
      </c>
      <c r="I462">
        <f t="shared" ca="1" si="177"/>
        <v>2</v>
      </c>
      <c r="J462">
        <f t="shared" ca="1" si="169"/>
        <v>2</v>
      </c>
      <c r="K462">
        <f t="shared" ca="1" si="178"/>
        <v>67833</v>
      </c>
      <c r="L462">
        <f t="shared" ca="1" si="179"/>
        <v>1</v>
      </c>
      <c r="M462" t="str">
        <f t="shared" ca="1" si="180"/>
        <v>yukon</v>
      </c>
      <c r="N462">
        <f t="shared" ca="1" si="162"/>
        <v>203499</v>
      </c>
      <c r="O462">
        <f t="shared" ca="1" si="181"/>
        <v>18896.032465804292</v>
      </c>
      <c r="P462">
        <f t="shared" ca="1" si="163"/>
        <v>62120.44601130821</v>
      </c>
      <c r="Q462">
        <f t="shared" ca="1" si="182"/>
        <v>35057</v>
      </c>
      <c r="R462">
        <f t="shared" ca="1" si="164"/>
        <v>35284.508096645222</v>
      </c>
      <c r="S462">
        <f t="shared" ca="1" si="165"/>
        <v>93839.615815084864</v>
      </c>
      <c r="T462">
        <f t="shared" ca="1" si="166"/>
        <v>359459.06182639312</v>
      </c>
      <c r="U462">
        <f t="shared" ca="1" si="167"/>
        <v>89237.540562449518</v>
      </c>
      <c r="V462">
        <f t="shared" ca="1" si="168"/>
        <v>270221.52126394364</v>
      </c>
      <c r="X462" s="3">
        <f ca="1">IF(Table1[[#This Row],[gender]]="men",1,0)</f>
        <v>1</v>
      </c>
      <c r="Y462" s="3">
        <f ca="1">IF(Table1[[#This Row],[gender]]="women",1,0)</f>
        <v>0</v>
      </c>
      <c r="Z462" s="3"/>
      <c r="AA462" s="3"/>
      <c r="AB462" s="3"/>
      <c r="AC462" s="3"/>
      <c r="AD462" s="3"/>
      <c r="AE462" s="3"/>
      <c r="AF462" s="3"/>
      <c r="AG462" s="3"/>
      <c r="AH462" s="3"/>
      <c r="AJ462" s="17"/>
      <c r="AL462" s="7">
        <f ca="1">IF(Table1[[#This Row],[field of work]]="health",1,0)</f>
        <v>0</v>
      </c>
      <c r="AM462">
        <f ca="1">IF(Table1[[#This Row],[field of work]]="general work ",1,0)</f>
        <v>1</v>
      </c>
      <c r="AN462">
        <f ca="1">IF(Table1[[#This Row],[field of work]]="agriculture",1,0)</f>
        <v>0</v>
      </c>
      <c r="AO462">
        <f ca="1">IF(Table1[[#This Row],[field of work]]="teaching",1,0)</f>
        <v>0</v>
      </c>
      <c r="AP462">
        <f ca="1">IF(Table1[[#This Row],[field of work]]="IT",1,0)</f>
        <v>0</v>
      </c>
      <c r="AQ462" s="8">
        <f ca="1">IF(Table1[[#This Row],[field of work]]="construction",1,0)</f>
        <v>0</v>
      </c>
      <c r="AS462" s="7"/>
      <c r="AX462" s="8"/>
      <c r="AZ462" s="7"/>
      <c r="BA462" s="8"/>
      <c r="BB462" s="105">
        <f ca="1">Table1[[#This Row],[Cars Value ]]/Table1[[#This Row],[cars]]</f>
        <v>31060.223005654105</v>
      </c>
      <c r="BC462" s="8"/>
      <c r="BD462" s="7">
        <f ca="1">IF(Table1[Values of debts]&gt;$BE$6,1,0)</f>
        <v>0</v>
      </c>
      <c r="BE462" s="8"/>
      <c r="BF462" s="17"/>
      <c r="BG462" s="20">
        <f ca="1">Table1[[#This Row],[mortage left]]/Table1[[#This Row],[value of house]]</f>
        <v>9.2855652685292264E-2</v>
      </c>
      <c r="BH462">
        <f t="shared" ca="1" si="183"/>
        <v>1</v>
      </c>
      <c r="BI462" s="8"/>
      <c r="BJ462" s="17"/>
      <c r="BL462" s="7">
        <f ca="1">IF(Table1[Area]="Alberta",Table1[income],0)</f>
        <v>0</v>
      </c>
      <c r="BM462">
        <f ca="1">IF(Table1[Area]="Quebec",Table1[income],0)</f>
        <v>0</v>
      </c>
      <c r="BN462">
        <f ca="1">IF(Table1[[#This Row],[Area]]="BC",Table1[[#This Row],[income]],0)</f>
        <v>0</v>
      </c>
      <c r="BO462">
        <f ca="1">IF(Table1[[#This Row],[Area]]="Northwest Ter",Table1[[#This Row],[income]],0)</f>
        <v>0</v>
      </c>
      <c r="BP462">
        <f ca="1">IF(Table1[[#This Row],[Area]]="Newfounland",Table1[[#This Row],[income]],0)</f>
        <v>0</v>
      </c>
      <c r="BQ462">
        <f ca="1">IF(Table1[[#This Row],[Area]]="Manitoba",Table1[[#This Row],[income]],0)</f>
        <v>0</v>
      </c>
      <c r="BR462">
        <f ca="1">IF(Table1[[#This Row],[Area]]="New bruncwick",Table1[[#This Row],[income]],0)</f>
        <v>0</v>
      </c>
      <c r="BS462">
        <f ca="1">IF(Table1[[#This Row],[Area]]="Nunavut",Table1[[#This Row],[income]],0)</f>
        <v>0</v>
      </c>
      <c r="BT462">
        <f ca="1">IF(Table1[[#This Row],[Area]]="Ontario",Table1[[#This Row],[income]],0)</f>
        <v>0</v>
      </c>
      <c r="BU462">
        <f ca="1">IF(Table1[[#This Row],[Area]]="yukon",Table1[[#This Row],[income]],0)</f>
        <v>67833</v>
      </c>
      <c r="BV462">
        <f ca="1">IF(Table1[[#This Row],[Area]]="Prince edward Island",Table1[[#This Row],[income]],0)</f>
        <v>0</v>
      </c>
      <c r="BW462">
        <f ca="1">IF(Table1[[#This Row],[Area]]="Saskatchewan",Table1[[#This Row],[income]],0)</f>
        <v>0</v>
      </c>
      <c r="BX462" s="8">
        <f ca="1">IF(Table1[[#This Row],[Area]]="Nova scotia",Table1[[#This Row],[income]],0)</f>
        <v>0</v>
      </c>
      <c r="BZ462" s="7">
        <f ca="1">IF(Table1[field of work]="health",Table1[income],0)</f>
        <v>0</v>
      </c>
      <c r="CA462">
        <f ca="1">IF(Table1[field of work]="agriculture",Table1[income],0)</f>
        <v>0</v>
      </c>
      <c r="CB462">
        <f ca="1">IF(Table1[[#This Row],[field of work]]="teaching",Table1[[#This Row],[income]],0)</f>
        <v>0</v>
      </c>
      <c r="CC462">
        <f ca="1">IF(Table1[[#This Row],[field of work]]="IT",Table1[[#This Row],[income]],0)</f>
        <v>0</v>
      </c>
      <c r="CD462">
        <f ca="1">IF(Table1[[#This Row],[field of work]]="construction",Table1[[#This Row],[income]],0)</f>
        <v>0</v>
      </c>
      <c r="CE462" s="8">
        <f ca="1">IF(Table1[[#This Row],[field of work]]="general work ",Table1[[#This Row],[income]],0)</f>
        <v>67833</v>
      </c>
      <c r="CH462" s="7">
        <f t="shared" ca="1" si="184"/>
        <v>1</v>
      </c>
      <c r="CI462" s="8"/>
      <c r="CK462" s="7">
        <f ca="1">IF(Table1[[#This Row],[Net worth of person ($)]]&gt;$CM$3,Table1[[#This Row],[age]],0)</f>
        <v>44</v>
      </c>
      <c r="CL462" s="8"/>
    </row>
    <row r="463" spans="2:90" x14ac:dyDescent="0.3">
      <c r="B463">
        <f t="shared" ca="1" si="170"/>
        <v>2</v>
      </c>
      <c r="C463" t="str">
        <f t="shared" ca="1" si="171"/>
        <v>women</v>
      </c>
      <c r="D463">
        <f t="shared" ca="1" si="172"/>
        <v>45</v>
      </c>
      <c r="E463">
        <f t="shared" ca="1" si="173"/>
        <v>4</v>
      </c>
      <c r="F463" t="str">
        <f t="shared" ca="1" si="174"/>
        <v>IT</v>
      </c>
      <c r="G463">
        <f t="shared" ca="1" si="175"/>
        <v>4</v>
      </c>
      <c r="H463" t="str">
        <f t="shared" ca="1" si="176"/>
        <v>technical</v>
      </c>
      <c r="I463">
        <f t="shared" ca="1" si="177"/>
        <v>0</v>
      </c>
      <c r="J463">
        <f t="shared" ca="1" si="169"/>
        <v>1</v>
      </c>
      <c r="K463">
        <f t="shared" ca="1" si="178"/>
        <v>63727</v>
      </c>
      <c r="L463">
        <f t="shared" ca="1" si="179"/>
        <v>3</v>
      </c>
      <c r="M463" t="str">
        <f t="shared" ca="1" si="180"/>
        <v>Northwest Ter</v>
      </c>
      <c r="N463">
        <f t="shared" ca="1" si="162"/>
        <v>254908</v>
      </c>
      <c r="O463">
        <f t="shared" ca="1" si="181"/>
        <v>56651.973438897679</v>
      </c>
      <c r="P463">
        <f t="shared" ca="1" si="163"/>
        <v>28041.54540923969</v>
      </c>
      <c r="Q463">
        <f t="shared" ca="1" si="182"/>
        <v>10348</v>
      </c>
      <c r="R463">
        <f t="shared" ca="1" si="164"/>
        <v>16844.608031794003</v>
      </c>
      <c r="S463">
        <f t="shared" ca="1" si="165"/>
        <v>50409.557283646915</v>
      </c>
      <c r="T463">
        <f t="shared" ca="1" si="166"/>
        <v>333359.1026928866</v>
      </c>
      <c r="U463">
        <f t="shared" ca="1" si="167"/>
        <v>83844.581470691686</v>
      </c>
      <c r="V463">
        <f t="shared" ca="1" si="168"/>
        <v>249514.52122219492</v>
      </c>
      <c r="X463" s="3">
        <f ca="1">IF(Table1[[#This Row],[gender]]="men",1,0)</f>
        <v>0</v>
      </c>
      <c r="Y463" s="3">
        <f ca="1">IF(Table1[[#This Row],[gender]]="women",1,0)</f>
        <v>1</v>
      </c>
      <c r="Z463" s="3"/>
      <c r="AA463" s="3"/>
      <c r="AB463" s="3"/>
      <c r="AC463" s="3"/>
      <c r="AD463" s="3"/>
      <c r="AE463" s="3"/>
      <c r="AF463" s="3"/>
      <c r="AG463" s="3"/>
      <c r="AH463" s="3"/>
      <c r="AJ463" s="17"/>
      <c r="AL463" s="7">
        <f ca="1">IF(Table1[[#This Row],[field of work]]="health",1,0)</f>
        <v>0</v>
      </c>
      <c r="AM463">
        <f ca="1">IF(Table1[[#This Row],[field of work]]="general work ",1,0)</f>
        <v>0</v>
      </c>
      <c r="AN463">
        <f ca="1">IF(Table1[[#This Row],[field of work]]="agriculture",1,0)</f>
        <v>0</v>
      </c>
      <c r="AO463">
        <f ca="1">IF(Table1[[#This Row],[field of work]]="teaching",1,0)</f>
        <v>0</v>
      </c>
      <c r="AP463">
        <f ca="1">IF(Table1[[#This Row],[field of work]]="IT",1,0)</f>
        <v>1</v>
      </c>
      <c r="AQ463" s="8">
        <f ca="1">IF(Table1[[#This Row],[field of work]]="construction",1,0)</f>
        <v>0</v>
      </c>
      <c r="AS463" s="7"/>
      <c r="AX463" s="8"/>
      <c r="AZ463" s="7"/>
      <c r="BA463" s="8"/>
      <c r="BB463" s="105">
        <f ca="1">Table1[[#This Row],[Cars Value ]]/Table1[[#This Row],[cars]]</f>
        <v>28041.54540923969</v>
      </c>
      <c r="BC463" s="8"/>
      <c r="BD463" s="7">
        <f ca="1">IF(Table1[Values of debts]&gt;$BE$6,1,0)</f>
        <v>0</v>
      </c>
      <c r="BE463" s="8"/>
      <c r="BF463" s="17"/>
      <c r="BG463" s="20">
        <f ca="1">Table1[[#This Row],[mortage left]]/Table1[[#This Row],[value of house]]</f>
        <v>0.22224478415309712</v>
      </c>
      <c r="BH463">
        <f t="shared" ca="1" si="183"/>
        <v>1</v>
      </c>
      <c r="BI463" s="8"/>
      <c r="BJ463" s="17"/>
      <c r="BL463" s="7">
        <f ca="1">IF(Table1[Area]="Alberta",Table1[income],0)</f>
        <v>0</v>
      </c>
      <c r="BM463">
        <f ca="1">IF(Table1[Area]="Quebec",Table1[income],0)</f>
        <v>0</v>
      </c>
      <c r="BN463">
        <f ca="1">IF(Table1[[#This Row],[Area]]="BC",Table1[[#This Row],[income]],0)</f>
        <v>0</v>
      </c>
      <c r="BO463">
        <f ca="1">IF(Table1[[#This Row],[Area]]="Northwest Ter",Table1[[#This Row],[income]],0)</f>
        <v>63727</v>
      </c>
      <c r="BP463">
        <f ca="1">IF(Table1[[#This Row],[Area]]="Newfounland",Table1[[#This Row],[income]],0)</f>
        <v>0</v>
      </c>
      <c r="BQ463">
        <f ca="1">IF(Table1[[#This Row],[Area]]="Manitoba",Table1[[#This Row],[income]],0)</f>
        <v>0</v>
      </c>
      <c r="BR463">
        <f ca="1">IF(Table1[[#This Row],[Area]]="New bruncwick",Table1[[#This Row],[income]],0)</f>
        <v>0</v>
      </c>
      <c r="BS463">
        <f ca="1">IF(Table1[[#This Row],[Area]]="Nunavut",Table1[[#This Row],[income]],0)</f>
        <v>0</v>
      </c>
      <c r="BT463">
        <f ca="1">IF(Table1[[#This Row],[Area]]="Ontario",Table1[[#This Row],[income]],0)</f>
        <v>0</v>
      </c>
      <c r="BU463">
        <f ca="1">IF(Table1[[#This Row],[Area]]="yukon",Table1[[#This Row],[income]],0)</f>
        <v>0</v>
      </c>
      <c r="BV463">
        <f ca="1">IF(Table1[[#This Row],[Area]]="Prince edward Island",Table1[[#This Row],[income]],0)</f>
        <v>0</v>
      </c>
      <c r="BW463">
        <f ca="1">IF(Table1[[#This Row],[Area]]="Saskatchewan",Table1[[#This Row],[income]],0)</f>
        <v>0</v>
      </c>
      <c r="BX463" s="8">
        <f ca="1">IF(Table1[[#This Row],[Area]]="Nova scotia",Table1[[#This Row],[income]],0)</f>
        <v>0</v>
      </c>
      <c r="BZ463" s="7">
        <f ca="1">IF(Table1[field of work]="health",Table1[income],0)</f>
        <v>0</v>
      </c>
      <c r="CA463">
        <f ca="1">IF(Table1[field of work]="agriculture",Table1[income],0)</f>
        <v>0</v>
      </c>
      <c r="CB463">
        <f ca="1">IF(Table1[[#This Row],[field of work]]="teaching",Table1[[#This Row],[income]],0)</f>
        <v>0</v>
      </c>
      <c r="CC463">
        <f ca="1">IF(Table1[[#This Row],[field of work]]="IT",Table1[[#This Row],[income]],0)</f>
        <v>63727</v>
      </c>
      <c r="CD463">
        <f ca="1">IF(Table1[[#This Row],[field of work]]="construction",Table1[[#This Row],[income]],0)</f>
        <v>0</v>
      </c>
      <c r="CE463" s="8">
        <f ca="1">IF(Table1[[#This Row],[field of work]]="general work ",Table1[[#This Row],[income]],0)</f>
        <v>0</v>
      </c>
      <c r="CH463" s="7">
        <f t="shared" ca="1" si="184"/>
        <v>1</v>
      </c>
      <c r="CI463" s="8"/>
      <c r="CK463" s="7">
        <f ca="1">IF(Table1[[#This Row],[Net worth of person ($)]]&gt;$CM$3,Table1[[#This Row],[age]],0)</f>
        <v>45</v>
      </c>
      <c r="CL463" s="8"/>
    </row>
    <row r="464" spans="2:90" x14ac:dyDescent="0.3">
      <c r="B464">
        <f t="shared" ca="1" si="170"/>
        <v>2</v>
      </c>
      <c r="C464" t="str">
        <f t="shared" ca="1" si="171"/>
        <v>women</v>
      </c>
      <c r="D464">
        <f t="shared" ca="1" si="172"/>
        <v>33</v>
      </c>
      <c r="E464">
        <f t="shared" ca="1" si="173"/>
        <v>2</v>
      </c>
      <c r="F464" t="str">
        <f t="shared" ca="1" si="174"/>
        <v>construction</v>
      </c>
      <c r="G464">
        <f t="shared" ca="1" si="175"/>
        <v>4</v>
      </c>
      <c r="H464" t="str">
        <f t="shared" ca="1" si="176"/>
        <v>technical</v>
      </c>
      <c r="I464">
        <f t="shared" ca="1" si="177"/>
        <v>3</v>
      </c>
      <c r="J464">
        <f t="shared" ca="1" si="169"/>
        <v>2</v>
      </c>
      <c r="K464">
        <f t="shared" ca="1" si="178"/>
        <v>78201</v>
      </c>
      <c r="L464">
        <f t="shared" ca="1" si="179"/>
        <v>12</v>
      </c>
      <c r="M464" t="str">
        <f t="shared" ca="1" si="180"/>
        <v>New bruncwick</v>
      </c>
      <c r="N464">
        <f t="shared" ca="1" si="162"/>
        <v>391005</v>
      </c>
      <c r="O464">
        <f t="shared" ca="1" si="181"/>
        <v>301389.91011110088</v>
      </c>
      <c r="P464">
        <f t="shared" ca="1" si="163"/>
        <v>149263.29524735469</v>
      </c>
      <c r="Q464">
        <f t="shared" ca="1" si="182"/>
        <v>27281</v>
      </c>
      <c r="R464">
        <f t="shared" ca="1" si="164"/>
        <v>43498.123075045696</v>
      </c>
      <c r="S464">
        <f t="shared" ca="1" si="165"/>
        <v>49845.160170817282</v>
      </c>
      <c r="T464">
        <f t="shared" ca="1" si="166"/>
        <v>590113.45541817194</v>
      </c>
      <c r="U464">
        <f t="shared" ca="1" si="167"/>
        <v>372169.03318614658</v>
      </c>
      <c r="V464">
        <f t="shared" ca="1" si="168"/>
        <v>217944.42223202536</v>
      </c>
      <c r="X464" s="3">
        <f ca="1">IF(Table1[[#This Row],[gender]]="men",1,0)</f>
        <v>0</v>
      </c>
      <c r="Y464" s="3">
        <f ca="1">IF(Table1[[#This Row],[gender]]="women",1,0)</f>
        <v>1</v>
      </c>
      <c r="Z464" s="3"/>
      <c r="AA464" s="3"/>
      <c r="AB464" s="3"/>
      <c r="AC464" s="3"/>
      <c r="AD464" s="3"/>
      <c r="AE464" s="3"/>
      <c r="AF464" s="3"/>
      <c r="AG464" s="3"/>
      <c r="AH464" s="3"/>
      <c r="AJ464" s="17"/>
      <c r="AL464" s="7">
        <f ca="1">IF(Table1[[#This Row],[field of work]]="health",1,0)</f>
        <v>0</v>
      </c>
      <c r="AM464">
        <f ca="1">IF(Table1[[#This Row],[field of work]]="general work ",1,0)</f>
        <v>0</v>
      </c>
      <c r="AN464">
        <f ca="1">IF(Table1[[#This Row],[field of work]]="agriculture",1,0)</f>
        <v>0</v>
      </c>
      <c r="AO464">
        <f ca="1">IF(Table1[[#This Row],[field of work]]="teaching",1,0)</f>
        <v>0</v>
      </c>
      <c r="AP464">
        <f ca="1">IF(Table1[[#This Row],[field of work]]="IT",1,0)</f>
        <v>0</v>
      </c>
      <c r="AQ464" s="8">
        <f ca="1">IF(Table1[[#This Row],[field of work]]="construction",1,0)</f>
        <v>1</v>
      </c>
      <c r="AS464" s="7"/>
      <c r="AX464" s="8"/>
      <c r="AZ464" s="7"/>
      <c r="BA464" s="8"/>
      <c r="BB464" s="105">
        <f ca="1">Table1[[#This Row],[Cars Value ]]/Table1[[#This Row],[cars]]</f>
        <v>74631.647623677345</v>
      </c>
      <c r="BC464" s="8"/>
      <c r="BD464" s="7">
        <f ca="1">IF(Table1[Values of debts]&gt;$BE$6,1,0)</f>
        <v>1</v>
      </c>
      <c r="BE464" s="8"/>
      <c r="BF464" s="17"/>
      <c r="BG464" s="20">
        <f ca="1">Table1[[#This Row],[mortage left]]/Table1[[#This Row],[value of house]]</f>
        <v>0.77080832754338402</v>
      </c>
      <c r="BH464">
        <f t="shared" ca="1" si="183"/>
        <v>0</v>
      </c>
      <c r="BI464" s="8"/>
      <c r="BJ464" s="17"/>
      <c r="BL464" s="7">
        <f ca="1">IF(Table1[Area]="Alberta",Table1[income],0)</f>
        <v>0</v>
      </c>
      <c r="BM464">
        <f ca="1">IF(Table1[Area]="Quebec",Table1[income],0)</f>
        <v>0</v>
      </c>
      <c r="BN464">
        <f ca="1">IF(Table1[[#This Row],[Area]]="BC",Table1[[#This Row],[income]],0)</f>
        <v>0</v>
      </c>
      <c r="BO464">
        <f ca="1">IF(Table1[[#This Row],[Area]]="Northwest Ter",Table1[[#This Row],[income]],0)</f>
        <v>0</v>
      </c>
      <c r="BP464">
        <f ca="1">IF(Table1[[#This Row],[Area]]="Newfounland",Table1[[#This Row],[income]],0)</f>
        <v>0</v>
      </c>
      <c r="BQ464">
        <f ca="1">IF(Table1[[#This Row],[Area]]="Manitoba",Table1[[#This Row],[income]],0)</f>
        <v>0</v>
      </c>
      <c r="BR464">
        <f ca="1">IF(Table1[[#This Row],[Area]]="New bruncwick",Table1[[#This Row],[income]],0)</f>
        <v>78201</v>
      </c>
      <c r="BS464">
        <f ca="1">IF(Table1[[#This Row],[Area]]="Nunavut",Table1[[#This Row],[income]],0)</f>
        <v>0</v>
      </c>
      <c r="BT464">
        <f ca="1">IF(Table1[[#This Row],[Area]]="Ontario",Table1[[#This Row],[income]],0)</f>
        <v>0</v>
      </c>
      <c r="BU464">
        <f ca="1">IF(Table1[[#This Row],[Area]]="yukon",Table1[[#This Row],[income]],0)</f>
        <v>0</v>
      </c>
      <c r="BV464">
        <f ca="1">IF(Table1[[#This Row],[Area]]="Prince edward Island",Table1[[#This Row],[income]],0)</f>
        <v>0</v>
      </c>
      <c r="BW464">
        <f ca="1">IF(Table1[[#This Row],[Area]]="Saskatchewan",Table1[[#This Row],[income]],0)</f>
        <v>0</v>
      </c>
      <c r="BX464" s="8">
        <f ca="1">IF(Table1[[#This Row],[Area]]="Nova scotia",Table1[[#This Row],[income]],0)</f>
        <v>0</v>
      </c>
      <c r="BZ464" s="7">
        <f ca="1">IF(Table1[field of work]="health",Table1[income],0)</f>
        <v>0</v>
      </c>
      <c r="CA464">
        <f ca="1">IF(Table1[field of work]="agriculture",Table1[income],0)</f>
        <v>0</v>
      </c>
      <c r="CB464">
        <f ca="1">IF(Table1[[#This Row],[field of work]]="teaching",Table1[[#This Row],[income]],0)</f>
        <v>0</v>
      </c>
      <c r="CC464">
        <f ca="1">IF(Table1[[#This Row],[field of work]]="IT",Table1[[#This Row],[income]],0)</f>
        <v>0</v>
      </c>
      <c r="CD464">
        <f ca="1">IF(Table1[[#This Row],[field of work]]="construction",Table1[[#This Row],[income]],0)</f>
        <v>78201</v>
      </c>
      <c r="CE464" s="8">
        <f ca="1">IF(Table1[[#This Row],[field of work]]="general work ",Table1[[#This Row],[income]],0)</f>
        <v>0</v>
      </c>
      <c r="CH464" s="7">
        <f t="shared" ca="1" si="184"/>
        <v>1</v>
      </c>
      <c r="CI464" s="8"/>
      <c r="CK464" s="7">
        <f ca="1">IF(Table1[[#This Row],[Net worth of person ($)]]&gt;$CM$3,Table1[[#This Row],[age]],0)</f>
        <v>33</v>
      </c>
      <c r="CL464" s="8"/>
    </row>
    <row r="465" spans="2:90" x14ac:dyDescent="0.3">
      <c r="B465">
        <f t="shared" ca="1" si="170"/>
        <v>2</v>
      </c>
      <c r="C465" t="str">
        <f t="shared" ca="1" si="171"/>
        <v>women</v>
      </c>
      <c r="D465">
        <f t="shared" ca="1" si="172"/>
        <v>27</v>
      </c>
      <c r="E465">
        <f t="shared" ca="1" si="173"/>
        <v>5</v>
      </c>
      <c r="F465" t="str">
        <f t="shared" ca="1" si="174"/>
        <v xml:space="preserve">general work </v>
      </c>
      <c r="G465">
        <f t="shared" ca="1" si="175"/>
        <v>6</v>
      </c>
      <c r="H465" t="str">
        <f t="shared" ca="1" si="176"/>
        <v>Other</v>
      </c>
      <c r="I465">
        <f t="shared" ca="1" si="177"/>
        <v>1</v>
      </c>
      <c r="J465">
        <f t="shared" ca="1" si="169"/>
        <v>2</v>
      </c>
      <c r="K465">
        <f t="shared" ca="1" si="178"/>
        <v>77126</v>
      </c>
      <c r="L465">
        <f t="shared" ca="1" si="179"/>
        <v>3</v>
      </c>
      <c r="M465" t="str">
        <f t="shared" ca="1" si="180"/>
        <v>Northwest Ter</v>
      </c>
      <c r="N465">
        <f t="shared" ca="1" si="162"/>
        <v>462756</v>
      </c>
      <c r="O465">
        <f t="shared" ca="1" si="181"/>
        <v>175317.24075858353</v>
      </c>
      <c r="P465">
        <f t="shared" ca="1" si="163"/>
        <v>45431.147060198709</v>
      </c>
      <c r="Q465">
        <f t="shared" ca="1" si="182"/>
        <v>13485</v>
      </c>
      <c r="R465">
        <f t="shared" ca="1" si="164"/>
        <v>4503.5427272070629</v>
      </c>
      <c r="S465">
        <f t="shared" ca="1" si="165"/>
        <v>70176.523917941886</v>
      </c>
      <c r="T465">
        <f t="shared" ca="1" si="166"/>
        <v>578363.67097814055</v>
      </c>
      <c r="U465">
        <f t="shared" ca="1" si="167"/>
        <v>193305.7834857906</v>
      </c>
      <c r="V465">
        <f t="shared" ca="1" si="168"/>
        <v>385057.88749234995</v>
      </c>
      <c r="X465" s="3">
        <f ca="1">IF(Table1[[#This Row],[gender]]="men",1,0)</f>
        <v>0</v>
      </c>
      <c r="Y465" s="3">
        <f ca="1">IF(Table1[[#This Row],[gender]]="women",1,0)</f>
        <v>1</v>
      </c>
      <c r="Z465" s="3"/>
      <c r="AA465" s="3"/>
      <c r="AB465" s="3"/>
      <c r="AC465" s="3"/>
      <c r="AD465" s="3"/>
      <c r="AE465" s="3"/>
      <c r="AF465" s="3"/>
      <c r="AG465" s="3"/>
      <c r="AH465" s="3"/>
      <c r="AJ465" s="17"/>
      <c r="AL465" s="7">
        <f ca="1">IF(Table1[[#This Row],[field of work]]="health",1,0)</f>
        <v>0</v>
      </c>
      <c r="AM465">
        <f ca="1">IF(Table1[[#This Row],[field of work]]="general work ",1,0)</f>
        <v>1</v>
      </c>
      <c r="AN465">
        <f ca="1">IF(Table1[[#This Row],[field of work]]="agriculture",1,0)</f>
        <v>0</v>
      </c>
      <c r="AO465">
        <f ca="1">IF(Table1[[#This Row],[field of work]]="teaching",1,0)</f>
        <v>0</v>
      </c>
      <c r="AP465">
        <f ca="1">IF(Table1[[#This Row],[field of work]]="IT",1,0)</f>
        <v>0</v>
      </c>
      <c r="AQ465" s="8">
        <f ca="1">IF(Table1[[#This Row],[field of work]]="construction",1,0)</f>
        <v>0</v>
      </c>
      <c r="AS465" s="7"/>
      <c r="AX465" s="8"/>
      <c r="AZ465" s="7"/>
      <c r="BA465" s="8"/>
      <c r="BB465" s="105">
        <f ca="1">Table1[[#This Row],[Cars Value ]]/Table1[[#This Row],[cars]]</f>
        <v>22715.573530099355</v>
      </c>
      <c r="BC465" s="8"/>
      <c r="BD465" s="7">
        <f ca="1">IF(Table1[Values of debts]&gt;$BE$6,1,0)</f>
        <v>1</v>
      </c>
      <c r="BE465" s="8"/>
      <c r="BF465" s="17"/>
      <c r="BG465" s="20">
        <f ca="1">Table1[[#This Row],[mortage left]]/Table1[[#This Row],[value of house]]</f>
        <v>0.37885460320035513</v>
      </c>
      <c r="BH465">
        <f t="shared" ca="1" si="183"/>
        <v>1</v>
      </c>
      <c r="BI465" s="8"/>
      <c r="BJ465" s="17"/>
      <c r="BL465" s="7">
        <f ca="1">IF(Table1[Area]="Alberta",Table1[income],0)</f>
        <v>0</v>
      </c>
      <c r="BM465">
        <f ca="1">IF(Table1[Area]="Quebec",Table1[income],0)</f>
        <v>0</v>
      </c>
      <c r="BN465">
        <f ca="1">IF(Table1[[#This Row],[Area]]="BC",Table1[[#This Row],[income]],0)</f>
        <v>0</v>
      </c>
      <c r="BO465">
        <f ca="1">IF(Table1[[#This Row],[Area]]="Northwest Ter",Table1[[#This Row],[income]],0)</f>
        <v>77126</v>
      </c>
      <c r="BP465">
        <f ca="1">IF(Table1[[#This Row],[Area]]="Newfounland",Table1[[#This Row],[income]],0)</f>
        <v>0</v>
      </c>
      <c r="BQ465">
        <f ca="1">IF(Table1[[#This Row],[Area]]="Manitoba",Table1[[#This Row],[income]],0)</f>
        <v>0</v>
      </c>
      <c r="BR465">
        <f ca="1">IF(Table1[[#This Row],[Area]]="New bruncwick",Table1[[#This Row],[income]],0)</f>
        <v>0</v>
      </c>
      <c r="BS465">
        <f ca="1">IF(Table1[[#This Row],[Area]]="Nunavut",Table1[[#This Row],[income]],0)</f>
        <v>0</v>
      </c>
      <c r="BT465">
        <f ca="1">IF(Table1[[#This Row],[Area]]="Ontario",Table1[[#This Row],[income]],0)</f>
        <v>0</v>
      </c>
      <c r="BU465">
        <f ca="1">IF(Table1[[#This Row],[Area]]="yukon",Table1[[#This Row],[income]],0)</f>
        <v>0</v>
      </c>
      <c r="BV465">
        <f ca="1">IF(Table1[[#This Row],[Area]]="Prince edward Island",Table1[[#This Row],[income]],0)</f>
        <v>0</v>
      </c>
      <c r="BW465">
        <f ca="1">IF(Table1[[#This Row],[Area]]="Saskatchewan",Table1[[#This Row],[income]],0)</f>
        <v>0</v>
      </c>
      <c r="BX465" s="8">
        <f ca="1">IF(Table1[[#This Row],[Area]]="Nova scotia",Table1[[#This Row],[income]],0)</f>
        <v>0</v>
      </c>
      <c r="BZ465" s="7">
        <f ca="1">IF(Table1[field of work]="health",Table1[income],0)</f>
        <v>0</v>
      </c>
      <c r="CA465">
        <f ca="1">IF(Table1[field of work]="agriculture",Table1[income],0)</f>
        <v>0</v>
      </c>
      <c r="CB465">
        <f ca="1">IF(Table1[[#This Row],[field of work]]="teaching",Table1[[#This Row],[income]],0)</f>
        <v>0</v>
      </c>
      <c r="CC465">
        <f ca="1">IF(Table1[[#This Row],[field of work]]="IT",Table1[[#This Row],[income]],0)</f>
        <v>0</v>
      </c>
      <c r="CD465">
        <f ca="1">IF(Table1[[#This Row],[field of work]]="construction",Table1[[#This Row],[income]],0)</f>
        <v>0</v>
      </c>
      <c r="CE465" s="8">
        <f ca="1">IF(Table1[[#This Row],[field of work]]="general work ",Table1[[#This Row],[income]],0)</f>
        <v>77126</v>
      </c>
      <c r="CH465" s="7">
        <f t="shared" ca="1" si="184"/>
        <v>1</v>
      </c>
      <c r="CI465" s="8"/>
      <c r="CK465" s="7">
        <f ca="1">IF(Table1[[#This Row],[Net worth of person ($)]]&gt;$CM$3,Table1[[#This Row],[age]],0)</f>
        <v>27</v>
      </c>
      <c r="CL465" s="8"/>
    </row>
    <row r="466" spans="2:90" x14ac:dyDescent="0.3">
      <c r="B466">
        <f t="shared" ca="1" si="170"/>
        <v>2</v>
      </c>
      <c r="C466" t="str">
        <f t="shared" ca="1" si="171"/>
        <v>women</v>
      </c>
      <c r="D466">
        <f t="shared" ca="1" si="172"/>
        <v>26</v>
      </c>
      <c r="E466">
        <f t="shared" ca="1" si="173"/>
        <v>3</v>
      </c>
      <c r="F466" t="str">
        <f t="shared" ca="1" si="174"/>
        <v>teaching</v>
      </c>
      <c r="G466">
        <f t="shared" ca="1" si="175"/>
        <v>6</v>
      </c>
      <c r="H466" t="str">
        <f t="shared" ca="1" si="176"/>
        <v>Other</v>
      </c>
      <c r="I466">
        <f t="shared" ca="1" si="177"/>
        <v>2</v>
      </c>
      <c r="J466">
        <f t="shared" ca="1" si="169"/>
        <v>2</v>
      </c>
      <c r="K466">
        <f t="shared" ca="1" si="178"/>
        <v>42255</v>
      </c>
      <c r="L466">
        <f t="shared" ca="1" si="179"/>
        <v>6</v>
      </c>
      <c r="M466" t="str">
        <f t="shared" ca="1" si="180"/>
        <v>Saskatchewan</v>
      </c>
      <c r="N466">
        <f t="shared" ca="1" si="162"/>
        <v>211275</v>
      </c>
      <c r="O466">
        <f t="shared" ca="1" si="181"/>
        <v>29971.264907847795</v>
      </c>
      <c r="P466">
        <f t="shared" ca="1" si="163"/>
        <v>39080.42255053133</v>
      </c>
      <c r="Q466">
        <f t="shared" ca="1" si="182"/>
        <v>8183</v>
      </c>
      <c r="R466">
        <f t="shared" ca="1" si="164"/>
        <v>25382.399239639621</v>
      </c>
      <c r="S466">
        <f t="shared" ca="1" si="165"/>
        <v>46107.225087860541</v>
      </c>
      <c r="T466">
        <f t="shared" ca="1" si="166"/>
        <v>296462.64763839188</v>
      </c>
      <c r="U466">
        <f t="shared" ca="1" si="167"/>
        <v>63536.66414748742</v>
      </c>
      <c r="V466">
        <f t="shared" ca="1" si="168"/>
        <v>232925.98349090444</v>
      </c>
      <c r="X466" s="3">
        <f ca="1">IF(Table1[[#This Row],[gender]]="men",1,0)</f>
        <v>0</v>
      </c>
      <c r="Y466" s="3">
        <f ca="1">IF(Table1[[#This Row],[gender]]="women",1,0)</f>
        <v>1</v>
      </c>
      <c r="Z466" s="3"/>
      <c r="AA466" s="3"/>
      <c r="AB466" s="3"/>
      <c r="AC466" s="3"/>
      <c r="AD466" s="3"/>
      <c r="AE466" s="3"/>
      <c r="AF466" s="3"/>
      <c r="AG466" s="3"/>
      <c r="AH466" s="3"/>
      <c r="AJ466" s="17"/>
      <c r="AL466" s="7">
        <f ca="1">IF(Table1[[#This Row],[field of work]]="health",1,0)</f>
        <v>0</v>
      </c>
      <c r="AM466">
        <f ca="1">IF(Table1[[#This Row],[field of work]]="general work ",1,0)</f>
        <v>0</v>
      </c>
      <c r="AN466">
        <f ca="1">IF(Table1[[#This Row],[field of work]]="agriculture",1,0)</f>
        <v>0</v>
      </c>
      <c r="AO466">
        <f ca="1">IF(Table1[[#This Row],[field of work]]="teaching",1,0)</f>
        <v>1</v>
      </c>
      <c r="AP466">
        <f ca="1">IF(Table1[[#This Row],[field of work]]="IT",1,0)</f>
        <v>0</v>
      </c>
      <c r="AQ466" s="8">
        <f ca="1">IF(Table1[[#This Row],[field of work]]="construction",1,0)</f>
        <v>0</v>
      </c>
      <c r="AS466" s="7"/>
      <c r="AX466" s="8"/>
      <c r="AZ466" s="7"/>
      <c r="BA466" s="8"/>
      <c r="BB466" s="105">
        <f ca="1">Table1[[#This Row],[Cars Value ]]/Table1[[#This Row],[cars]]</f>
        <v>19540.211275265665</v>
      </c>
      <c r="BC466" s="8"/>
      <c r="BD466" s="7">
        <f ca="1">IF(Table1[Values of debts]&gt;$BE$6,1,0)</f>
        <v>0</v>
      </c>
      <c r="BE466" s="8"/>
      <c r="BF466" s="17"/>
      <c r="BG466" s="20">
        <f ca="1">Table1[[#This Row],[mortage left]]/Table1[[#This Row],[value of house]]</f>
        <v>0.14185902216470381</v>
      </c>
      <c r="BH466">
        <f t="shared" ca="1" si="183"/>
        <v>1</v>
      </c>
      <c r="BI466" s="8"/>
      <c r="BJ466" s="17"/>
      <c r="BL466" s="7">
        <f ca="1">IF(Table1[Area]="Alberta",Table1[income],0)</f>
        <v>0</v>
      </c>
      <c r="BM466">
        <f ca="1">IF(Table1[Area]="Quebec",Table1[income],0)</f>
        <v>0</v>
      </c>
      <c r="BN466">
        <f ca="1">IF(Table1[[#This Row],[Area]]="BC",Table1[[#This Row],[income]],0)</f>
        <v>0</v>
      </c>
      <c r="BO466">
        <f ca="1">IF(Table1[[#This Row],[Area]]="Northwest Ter",Table1[[#This Row],[income]],0)</f>
        <v>0</v>
      </c>
      <c r="BP466">
        <f ca="1">IF(Table1[[#This Row],[Area]]="Newfounland",Table1[[#This Row],[income]],0)</f>
        <v>0</v>
      </c>
      <c r="BQ466">
        <f ca="1">IF(Table1[[#This Row],[Area]]="Manitoba",Table1[[#This Row],[income]],0)</f>
        <v>0</v>
      </c>
      <c r="BR466">
        <f ca="1">IF(Table1[[#This Row],[Area]]="New bruncwick",Table1[[#This Row],[income]],0)</f>
        <v>0</v>
      </c>
      <c r="BS466">
        <f ca="1">IF(Table1[[#This Row],[Area]]="Nunavut",Table1[[#This Row],[income]],0)</f>
        <v>0</v>
      </c>
      <c r="BT466">
        <f ca="1">IF(Table1[[#This Row],[Area]]="Ontario",Table1[[#This Row],[income]],0)</f>
        <v>0</v>
      </c>
      <c r="BU466">
        <f ca="1">IF(Table1[[#This Row],[Area]]="yukon",Table1[[#This Row],[income]],0)</f>
        <v>0</v>
      </c>
      <c r="BV466">
        <f ca="1">IF(Table1[[#This Row],[Area]]="Prince edward Island",Table1[[#This Row],[income]],0)</f>
        <v>0</v>
      </c>
      <c r="BW466">
        <f ca="1">IF(Table1[[#This Row],[Area]]="Saskatchewan",Table1[[#This Row],[income]],0)</f>
        <v>42255</v>
      </c>
      <c r="BX466" s="8">
        <f ca="1">IF(Table1[[#This Row],[Area]]="Nova scotia",Table1[[#This Row],[income]],0)</f>
        <v>0</v>
      </c>
      <c r="BZ466" s="7">
        <f ca="1">IF(Table1[field of work]="health",Table1[income],0)</f>
        <v>0</v>
      </c>
      <c r="CA466">
        <f ca="1">IF(Table1[field of work]="agriculture",Table1[income],0)</f>
        <v>0</v>
      </c>
      <c r="CB466">
        <f ca="1">IF(Table1[[#This Row],[field of work]]="teaching",Table1[[#This Row],[income]],0)</f>
        <v>42255</v>
      </c>
      <c r="CC466">
        <f ca="1">IF(Table1[[#This Row],[field of work]]="IT",Table1[[#This Row],[income]],0)</f>
        <v>0</v>
      </c>
      <c r="CD466">
        <f ca="1">IF(Table1[[#This Row],[field of work]]="construction",Table1[[#This Row],[income]],0)</f>
        <v>0</v>
      </c>
      <c r="CE466" s="8">
        <f ca="1">IF(Table1[[#This Row],[field of work]]="general work ",Table1[[#This Row],[income]],0)</f>
        <v>0</v>
      </c>
      <c r="CH466" s="7">
        <f t="shared" ca="1" si="184"/>
        <v>1</v>
      </c>
      <c r="CI466" s="8"/>
      <c r="CK466" s="7">
        <f ca="1">IF(Table1[[#This Row],[Net worth of person ($)]]&gt;$CM$3,Table1[[#This Row],[age]],0)</f>
        <v>26</v>
      </c>
      <c r="CL466" s="8"/>
    </row>
    <row r="467" spans="2:90" x14ac:dyDescent="0.3">
      <c r="B467">
        <f t="shared" ca="1" si="170"/>
        <v>2</v>
      </c>
      <c r="C467" t="str">
        <f t="shared" ca="1" si="171"/>
        <v>women</v>
      </c>
      <c r="D467">
        <f t="shared" ca="1" si="172"/>
        <v>43</v>
      </c>
      <c r="E467">
        <f t="shared" ca="1" si="173"/>
        <v>6</v>
      </c>
      <c r="F467" t="str">
        <f t="shared" ca="1" si="174"/>
        <v>agriculture</v>
      </c>
      <c r="G467">
        <f t="shared" ca="1" si="175"/>
        <v>3</v>
      </c>
      <c r="H467" t="str">
        <f t="shared" ca="1" si="176"/>
        <v>University</v>
      </c>
      <c r="I467">
        <f t="shared" ca="1" si="177"/>
        <v>1</v>
      </c>
      <c r="J467">
        <f t="shared" ca="1" si="169"/>
        <v>1</v>
      </c>
      <c r="K467">
        <f t="shared" ca="1" si="178"/>
        <v>40905</v>
      </c>
      <c r="L467">
        <f t="shared" ca="1" si="179"/>
        <v>12</v>
      </c>
      <c r="M467" t="str">
        <f t="shared" ca="1" si="180"/>
        <v>New bruncwick</v>
      </c>
      <c r="N467">
        <f t="shared" ca="1" si="162"/>
        <v>122715</v>
      </c>
      <c r="O467">
        <f t="shared" ca="1" si="181"/>
        <v>86177.738231371215</v>
      </c>
      <c r="P467">
        <f t="shared" ca="1" si="163"/>
        <v>30904.180522422863</v>
      </c>
      <c r="Q467">
        <f t="shared" ca="1" si="182"/>
        <v>3448</v>
      </c>
      <c r="R467">
        <f t="shared" ca="1" si="164"/>
        <v>31255.246276994571</v>
      </c>
      <c r="S467">
        <f t="shared" ca="1" si="165"/>
        <v>33615.070692505236</v>
      </c>
      <c r="T467">
        <f t="shared" ca="1" si="166"/>
        <v>187234.25121492811</v>
      </c>
      <c r="U467">
        <f t="shared" ca="1" si="167"/>
        <v>120880.98450836579</v>
      </c>
      <c r="V467">
        <f t="shared" ca="1" si="168"/>
        <v>66353.266706562325</v>
      </c>
      <c r="X467" s="3">
        <f ca="1">IF(Table1[[#This Row],[gender]]="men",1,0)</f>
        <v>0</v>
      </c>
      <c r="Y467" s="3">
        <f ca="1">IF(Table1[[#This Row],[gender]]="women",1,0)</f>
        <v>1</v>
      </c>
      <c r="Z467" s="3"/>
      <c r="AA467" s="3"/>
      <c r="AB467" s="3"/>
      <c r="AC467" s="3"/>
      <c r="AD467" s="3"/>
      <c r="AE467" s="3"/>
      <c r="AF467" s="3"/>
      <c r="AG467" s="3"/>
      <c r="AH467" s="3"/>
      <c r="AJ467" s="17"/>
      <c r="AL467" s="7">
        <f ca="1">IF(Table1[[#This Row],[field of work]]="health",1,0)</f>
        <v>0</v>
      </c>
      <c r="AM467">
        <f ca="1">IF(Table1[[#This Row],[field of work]]="general work ",1,0)</f>
        <v>0</v>
      </c>
      <c r="AN467">
        <f ca="1">IF(Table1[[#This Row],[field of work]]="agriculture",1,0)</f>
        <v>1</v>
      </c>
      <c r="AO467">
        <f ca="1">IF(Table1[[#This Row],[field of work]]="teaching",1,0)</f>
        <v>0</v>
      </c>
      <c r="AP467">
        <f ca="1">IF(Table1[[#This Row],[field of work]]="IT",1,0)</f>
        <v>0</v>
      </c>
      <c r="AQ467" s="8">
        <f ca="1">IF(Table1[[#This Row],[field of work]]="construction",1,0)</f>
        <v>0</v>
      </c>
      <c r="AS467" s="7"/>
      <c r="AX467" s="8"/>
      <c r="AZ467" s="7"/>
      <c r="BA467" s="8"/>
      <c r="BB467" s="105">
        <f ca="1">Table1[[#This Row],[Cars Value ]]/Table1[[#This Row],[cars]]</f>
        <v>30904.180522422863</v>
      </c>
      <c r="BC467" s="8"/>
      <c r="BD467" s="7">
        <f ca="1">IF(Table1[Values of debts]&gt;$BE$6,1,0)</f>
        <v>1</v>
      </c>
      <c r="BE467" s="8"/>
      <c r="BF467" s="17"/>
      <c r="BG467" s="20">
        <f ca="1">Table1[[#This Row],[mortage left]]/Table1[[#This Row],[value of house]]</f>
        <v>0.70225920410195342</v>
      </c>
      <c r="BH467">
        <f t="shared" ca="1" si="183"/>
        <v>0</v>
      </c>
      <c r="BI467" s="8"/>
      <c r="BJ467" s="17"/>
      <c r="BL467" s="7">
        <f ca="1">IF(Table1[Area]="Alberta",Table1[income],0)</f>
        <v>0</v>
      </c>
      <c r="BM467">
        <f ca="1">IF(Table1[Area]="Quebec",Table1[income],0)</f>
        <v>0</v>
      </c>
      <c r="BN467">
        <f ca="1">IF(Table1[[#This Row],[Area]]="BC",Table1[[#This Row],[income]],0)</f>
        <v>0</v>
      </c>
      <c r="BO467">
        <f ca="1">IF(Table1[[#This Row],[Area]]="Northwest Ter",Table1[[#This Row],[income]],0)</f>
        <v>0</v>
      </c>
      <c r="BP467">
        <f ca="1">IF(Table1[[#This Row],[Area]]="Newfounland",Table1[[#This Row],[income]],0)</f>
        <v>0</v>
      </c>
      <c r="BQ467">
        <f ca="1">IF(Table1[[#This Row],[Area]]="Manitoba",Table1[[#This Row],[income]],0)</f>
        <v>0</v>
      </c>
      <c r="BR467">
        <f ca="1">IF(Table1[[#This Row],[Area]]="New bruncwick",Table1[[#This Row],[income]],0)</f>
        <v>40905</v>
      </c>
      <c r="BS467">
        <f ca="1">IF(Table1[[#This Row],[Area]]="Nunavut",Table1[[#This Row],[income]],0)</f>
        <v>0</v>
      </c>
      <c r="BT467">
        <f ca="1">IF(Table1[[#This Row],[Area]]="Ontario",Table1[[#This Row],[income]],0)</f>
        <v>0</v>
      </c>
      <c r="BU467">
        <f ca="1">IF(Table1[[#This Row],[Area]]="yukon",Table1[[#This Row],[income]],0)</f>
        <v>0</v>
      </c>
      <c r="BV467">
        <f ca="1">IF(Table1[[#This Row],[Area]]="Prince edward Island",Table1[[#This Row],[income]],0)</f>
        <v>0</v>
      </c>
      <c r="BW467">
        <f ca="1">IF(Table1[[#This Row],[Area]]="Saskatchewan",Table1[[#This Row],[income]],0)</f>
        <v>0</v>
      </c>
      <c r="BX467" s="8">
        <f ca="1">IF(Table1[[#This Row],[Area]]="Nova scotia",Table1[[#This Row],[income]],0)</f>
        <v>0</v>
      </c>
      <c r="BZ467" s="7">
        <f ca="1">IF(Table1[field of work]="health",Table1[income],0)</f>
        <v>0</v>
      </c>
      <c r="CA467">
        <f ca="1">IF(Table1[field of work]="agriculture",Table1[income],0)</f>
        <v>40905</v>
      </c>
      <c r="CB467">
        <f ca="1">IF(Table1[[#This Row],[field of work]]="teaching",Table1[[#This Row],[income]],0)</f>
        <v>0</v>
      </c>
      <c r="CC467">
        <f ca="1">IF(Table1[[#This Row],[field of work]]="IT",Table1[[#This Row],[income]],0)</f>
        <v>0</v>
      </c>
      <c r="CD467">
        <f ca="1">IF(Table1[[#This Row],[field of work]]="construction",Table1[[#This Row],[income]],0)</f>
        <v>0</v>
      </c>
      <c r="CE467" s="8">
        <f ca="1">IF(Table1[[#This Row],[field of work]]="general work ",Table1[[#This Row],[income]],0)</f>
        <v>0</v>
      </c>
      <c r="CH467" s="7">
        <f t="shared" ca="1" si="184"/>
        <v>1</v>
      </c>
      <c r="CI467" s="8"/>
      <c r="CK467" s="7">
        <f ca="1">IF(Table1[[#This Row],[Net worth of person ($)]]&gt;$CM$3,Table1[[#This Row],[age]],0)</f>
        <v>43</v>
      </c>
      <c r="CL467" s="8"/>
    </row>
    <row r="468" spans="2:90" x14ac:dyDescent="0.3">
      <c r="B468">
        <f t="shared" ca="1" si="170"/>
        <v>2</v>
      </c>
      <c r="C468" t="str">
        <f t="shared" ca="1" si="171"/>
        <v>women</v>
      </c>
      <c r="D468">
        <f t="shared" ca="1" si="172"/>
        <v>38</v>
      </c>
      <c r="E468">
        <f t="shared" ca="1" si="173"/>
        <v>2</v>
      </c>
      <c r="F468" t="str">
        <f t="shared" ca="1" si="174"/>
        <v>construction</v>
      </c>
      <c r="G468">
        <f t="shared" ca="1" si="175"/>
        <v>6</v>
      </c>
      <c r="H468" t="str">
        <f t="shared" ca="1" si="176"/>
        <v>Other</v>
      </c>
      <c r="I468">
        <f t="shared" ca="1" si="177"/>
        <v>0</v>
      </c>
      <c r="J468">
        <f t="shared" ca="1" si="169"/>
        <v>2</v>
      </c>
      <c r="K468">
        <f t="shared" ca="1" si="178"/>
        <v>64820</v>
      </c>
      <c r="L468">
        <f t="shared" ca="1" si="179"/>
        <v>3</v>
      </c>
      <c r="M468" t="str">
        <f t="shared" ca="1" si="180"/>
        <v>Northwest Ter</v>
      </c>
      <c r="N468">
        <f t="shared" ca="1" si="162"/>
        <v>194460</v>
      </c>
      <c r="O468">
        <f t="shared" ca="1" si="181"/>
        <v>111309.0179357693</v>
      </c>
      <c r="P468">
        <f t="shared" ca="1" si="163"/>
        <v>113417.45555452272</v>
      </c>
      <c r="Q468">
        <f t="shared" ca="1" si="182"/>
        <v>102479</v>
      </c>
      <c r="R468">
        <f t="shared" ca="1" si="164"/>
        <v>123679.68069477828</v>
      </c>
      <c r="S468">
        <f t="shared" ca="1" si="165"/>
        <v>35477.829796283055</v>
      </c>
      <c r="T468">
        <f t="shared" ca="1" si="166"/>
        <v>343355.28535080573</v>
      </c>
      <c r="U468">
        <f t="shared" ca="1" si="167"/>
        <v>337467.69863054756</v>
      </c>
      <c r="V468">
        <f t="shared" ca="1" si="168"/>
        <v>5887.5867202581721</v>
      </c>
      <c r="X468" s="3">
        <f ca="1">IF(Table1[[#This Row],[gender]]="men",1,0)</f>
        <v>0</v>
      </c>
      <c r="Y468" s="3">
        <f ca="1">IF(Table1[[#This Row],[gender]]="women",1,0)</f>
        <v>1</v>
      </c>
      <c r="Z468" s="3"/>
      <c r="AA468" s="3"/>
      <c r="AB468" s="3"/>
      <c r="AC468" s="3"/>
      <c r="AD468" s="3"/>
      <c r="AE468" s="3"/>
      <c r="AF468" s="3"/>
      <c r="AG468" s="3"/>
      <c r="AH468" s="3"/>
      <c r="AJ468" s="17"/>
      <c r="AL468" s="7">
        <f ca="1">IF(Table1[[#This Row],[field of work]]="health",1,0)</f>
        <v>0</v>
      </c>
      <c r="AM468">
        <f ca="1">IF(Table1[[#This Row],[field of work]]="general work ",1,0)</f>
        <v>0</v>
      </c>
      <c r="AN468">
        <f ca="1">IF(Table1[[#This Row],[field of work]]="agriculture",1,0)</f>
        <v>0</v>
      </c>
      <c r="AO468">
        <f ca="1">IF(Table1[[#This Row],[field of work]]="teaching",1,0)</f>
        <v>0</v>
      </c>
      <c r="AP468">
        <f ca="1">IF(Table1[[#This Row],[field of work]]="IT",1,0)</f>
        <v>0</v>
      </c>
      <c r="AQ468" s="8">
        <f ca="1">IF(Table1[[#This Row],[field of work]]="construction",1,0)</f>
        <v>1</v>
      </c>
      <c r="AS468" s="7"/>
      <c r="AX468" s="8"/>
      <c r="AZ468" s="7"/>
      <c r="BA468" s="8"/>
      <c r="BB468" s="105">
        <f ca="1">Table1[[#This Row],[Cars Value ]]/Table1[[#This Row],[cars]]</f>
        <v>56708.72777726136</v>
      </c>
      <c r="BC468" s="8"/>
      <c r="BD468" s="7">
        <f ca="1">IF(Table1[Values of debts]&gt;$BE$6,1,0)</f>
        <v>1</v>
      </c>
      <c r="BE468" s="8"/>
      <c r="BF468" s="17"/>
      <c r="BG468" s="20">
        <f ca="1">Table1[[#This Row],[mortage left]]/Table1[[#This Row],[value of house]]</f>
        <v>0.57240058590851228</v>
      </c>
      <c r="BH468">
        <f t="shared" ca="1" si="183"/>
        <v>0</v>
      </c>
      <c r="BI468" s="8"/>
      <c r="BJ468" s="17"/>
      <c r="BL468" s="7">
        <f ca="1">IF(Table1[Area]="Alberta",Table1[income],0)</f>
        <v>0</v>
      </c>
      <c r="BM468">
        <f ca="1">IF(Table1[Area]="Quebec",Table1[income],0)</f>
        <v>0</v>
      </c>
      <c r="BN468">
        <f ca="1">IF(Table1[[#This Row],[Area]]="BC",Table1[[#This Row],[income]],0)</f>
        <v>0</v>
      </c>
      <c r="BO468">
        <f ca="1">IF(Table1[[#This Row],[Area]]="Northwest Ter",Table1[[#This Row],[income]],0)</f>
        <v>64820</v>
      </c>
      <c r="BP468">
        <f ca="1">IF(Table1[[#This Row],[Area]]="Newfounland",Table1[[#This Row],[income]],0)</f>
        <v>0</v>
      </c>
      <c r="BQ468">
        <f ca="1">IF(Table1[[#This Row],[Area]]="Manitoba",Table1[[#This Row],[income]],0)</f>
        <v>0</v>
      </c>
      <c r="BR468">
        <f ca="1">IF(Table1[[#This Row],[Area]]="New bruncwick",Table1[[#This Row],[income]],0)</f>
        <v>0</v>
      </c>
      <c r="BS468">
        <f ca="1">IF(Table1[[#This Row],[Area]]="Nunavut",Table1[[#This Row],[income]],0)</f>
        <v>0</v>
      </c>
      <c r="BT468">
        <f ca="1">IF(Table1[[#This Row],[Area]]="Ontario",Table1[[#This Row],[income]],0)</f>
        <v>0</v>
      </c>
      <c r="BU468">
        <f ca="1">IF(Table1[[#This Row],[Area]]="yukon",Table1[[#This Row],[income]],0)</f>
        <v>0</v>
      </c>
      <c r="BV468">
        <f ca="1">IF(Table1[[#This Row],[Area]]="Prince edward Island",Table1[[#This Row],[income]],0)</f>
        <v>0</v>
      </c>
      <c r="BW468">
        <f ca="1">IF(Table1[[#This Row],[Area]]="Saskatchewan",Table1[[#This Row],[income]],0)</f>
        <v>0</v>
      </c>
      <c r="BX468" s="8">
        <f ca="1">IF(Table1[[#This Row],[Area]]="Nova scotia",Table1[[#This Row],[income]],0)</f>
        <v>0</v>
      </c>
      <c r="BZ468" s="7">
        <f ca="1">IF(Table1[field of work]="health",Table1[income],0)</f>
        <v>0</v>
      </c>
      <c r="CA468">
        <f ca="1">IF(Table1[field of work]="agriculture",Table1[income],0)</f>
        <v>0</v>
      </c>
      <c r="CB468">
        <f ca="1">IF(Table1[[#This Row],[field of work]]="teaching",Table1[[#This Row],[income]],0)</f>
        <v>0</v>
      </c>
      <c r="CC468">
        <f ca="1">IF(Table1[[#This Row],[field of work]]="IT",Table1[[#This Row],[income]],0)</f>
        <v>0</v>
      </c>
      <c r="CD468">
        <f ca="1">IF(Table1[[#This Row],[field of work]]="construction",Table1[[#This Row],[income]],0)</f>
        <v>64820</v>
      </c>
      <c r="CE468" s="8">
        <f ca="1">IF(Table1[[#This Row],[field of work]]="general work ",Table1[[#This Row],[income]],0)</f>
        <v>0</v>
      </c>
      <c r="CH468" s="7">
        <f t="shared" ca="1" si="184"/>
        <v>1</v>
      </c>
      <c r="CI468" s="8"/>
      <c r="CK468" s="7">
        <f ca="1">IF(Table1[[#This Row],[Net worth of person ($)]]&gt;$CM$3,Table1[[#This Row],[age]],0)</f>
        <v>38</v>
      </c>
      <c r="CL468" s="8"/>
    </row>
    <row r="469" spans="2:90" x14ac:dyDescent="0.3">
      <c r="B469">
        <f t="shared" ca="1" si="170"/>
        <v>1</v>
      </c>
      <c r="C469" t="str">
        <f t="shared" ca="1" si="171"/>
        <v>men</v>
      </c>
      <c r="D469">
        <f t="shared" ca="1" si="172"/>
        <v>38</v>
      </c>
      <c r="E469">
        <f t="shared" ca="1" si="173"/>
        <v>1</v>
      </c>
      <c r="F469" t="str">
        <f t="shared" ca="1" si="174"/>
        <v>health</v>
      </c>
      <c r="G469">
        <f t="shared" ca="1" si="175"/>
        <v>1</v>
      </c>
      <c r="H469" t="str">
        <f t="shared" ca="1" si="176"/>
        <v>highschool</v>
      </c>
      <c r="I469">
        <f t="shared" ca="1" si="177"/>
        <v>3</v>
      </c>
      <c r="J469">
        <f t="shared" ca="1" si="169"/>
        <v>2</v>
      </c>
      <c r="K469">
        <f t="shared" ca="1" si="178"/>
        <v>61609</v>
      </c>
      <c r="L469">
        <f t="shared" ca="1" si="179"/>
        <v>12</v>
      </c>
      <c r="M469" t="str">
        <f t="shared" ca="1" si="180"/>
        <v>New bruncwick</v>
      </c>
      <c r="N469">
        <f t="shared" ca="1" si="162"/>
        <v>184827</v>
      </c>
      <c r="O469">
        <f t="shared" ca="1" si="181"/>
        <v>41631.773465049213</v>
      </c>
      <c r="P469">
        <f t="shared" ca="1" si="163"/>
        <v>11634.277488959391</v>
      </c>
      <c r="Q469">
        <f t="shared" ca="1" si="182"/>
        <v>2890</v>
      </c>
      <c r="R469">
        <f t="shared" ca="1" si="164"/>
        <v>48288.068663877748</v>
      </c>
      <c r="S469">
        <f t="shared" ca="1" si="165"/>
        <v>45247.390165880781</v>
      </c>
      <c r="T469">
        <f t="shared" ca="1" si="166"/>
        <v>241708.66765484019</v>
      </c>
      <c r="U469">
        <f t="shared" ca="1" si="167"/>
        <v>92809.842128926961</v>
      </c>
      <c r="V469">
        <f t="shared" ca="1" si="168"/>
        <v>148898.82552591321</v>
      </c>
      <c r="X469" s="3">
        <f ca="1">IF(Table1[[#This Row],[gender]]="men",1,0)</f>
        <v>1</v>
      </c>
      <c r="Y469" s="3">
        <f ca="1">IF(Table1[[#This Row],[gender]]="women",1,0)</f>
        <v>0</v>
      </c>
      <c r="Z469" s="3"/>
      <c r="AA469" s="3"/>
      <c r="AB469" s="3"/>
      <c r="AC469" s="3"/>
      <c r="AD469" s="3"/>
      <c r="AE469" s="3"/>
      <c r="AF469" s="3"/>
      <c r="AG469" s="3"/>
      <c r="AH469" s="3"/>
      <c r="AJ469" s="17"/>
      <c r="AL469" s="7">
        <f ca="1">IF(Table1[[#This Row],[field of work]]="health",1,0)</f>
        <v>1</v>
      </c>
      <c r="AM469">
        <f ca="1">IF(Table1[[#This Row],[field of work]]="general work ",1,0)</f>
        <v>0</v>
      </c>
      <c r="AN469">
        <f ca="1">IF(Table1[[#This Row],[field of work]]="agriculture",1,0)</f>
        <v>0</v>
      </c>
      <c r="AO469">
        <f ca="1">IF(Table1[[#This Row],[field of work]]="teaching",1,0)</f>
        <v>0</v>
      </c>
      <c r="AP469">
        <f ca="1">IF(Table1[[#This Row],[field of work]]="IT",1,0)</f>
        <v>0</v>
      </c>
      <c r="AQ469" s="8">
        <f ca="1">IF(Table1[[#This Row],[field of work]]="construction",1,0)</f>
        <v>0</v>
      </c>
      <c r="AS469" s="7"/>
      <c r="AX469" s="8"/>
      <c r="AZ469" s="7"/>
      <c r="BA469" s="8"/>
      <c r="BB469" s="105">
        <f ca="1">Table1[[#This Row],[Cars Value ]]/Table1[[#This Row],[cars]]</f>
        <v>5817.1387444796956</v>
      </c>
      <c r="BC469" s="8"/>
      <c r="BD469" s="7">
        <f ca="1">IF(Table1[Values of debts]&gt;$BE$6,1,0)</f>
        <v>0</v>
      </c>
      <c r="BE469" s="8"/>
      <c r="BF469" s="17"/>
      <c r="BG469" s="20">
        <f ca="1">Table1[[#This Row],[mortage left]]/Table1[[#This Row],[value of house]]</f>
        <v>0.22524724994210377</v>
      </c>
      <c r="BH469">
        <f t="shared" ca="1" si="183"/>
        <v>1</v>
      </c>
      <c r="BI469" s="8"/>
      <c r="BJ469" s="17"/>
      <c r="BL469" s="7">
        <f ca="1">IF(Table1[Area]="Alberta",Table1[income],0)</f>
        <v>0</v>
      </c>
      <c r="BM469">
        <f ca="1">IF(Table1[Area]="Quebec",Table1[income],0)</f>
        <v>0</v>
      </c>
      <c r="BN469">
        <f ca="1">IF(Table1[[#This Row],[Area]]="BC",Table1[[#This Row],[income]],0)</f>
        <v>0</v>
      </c>
      <c r="BO469">
        <f ca="1">IF(Table1[[#This Row],[Area]]="Northwest Ter",Table1[[#This Row],[income]],0)</f>
        <v>0</v>
      </c>
      <c r="BP469">
        <f ca="1">IF(Table1[[#This Row],[Area]]="Newfounland",Table1[[#This Row],[income]],0)</f>
        <v>0</v>
      </c>
      <c r="BQ469">
        <f ca="1">IF(Table1[[#This Row],[Area]]="Manitoba",Table1[[#This Row],[income]],0)</f>
        <v>0</v>
      </c>
      <c r="BR469">
        <f ca="1">IF(Table1[[#This Row],[Area]]="New bruncwick",Table1[[#This Row],[income]],0)</f>
        <v>61609</v>
      </c>
      <c r="BS469">
        <f ca="1">IF(Table1[[#This Row],[Area]]="Nunavut",Table1[[#This Row],[income]],0)</f>
        <v>0</v>
      </c>
      <c r="BT469">
        <f ca="1">IF(Table1[[#This Row],[Area]]="Ontario",Table1[[#This Row],[income]],0)</f>
        <v>0</v>
      </c>
      <c r="BU469">
        <f ca="1">IF(Table1[[#This Row],[Area]]="yukon",Table1[[#This Row],[income]],0)</f>
        <v>0</v>
      </c>
      <c r="BV469">
        <f ca="1">IF(Table1[[#This Row],[Area]]="Prince edward Island",Table1[[#This Row],[income]],0)</f>
        <v>0</v>
      </c>
      <c r="BW469">
        <f ca="1">IF(Table1[[#This Row],[Area]]="Saskatchewan",Table1[[#This Row],[income]],0)</f>
        <v>0</v>
      </c>
      <c r="BX469" s="8">
        <f ca="1">IF(Table1[[#This Row],[Area]]="Nova scotia",Table1[[#This Row],[income]],0)</f>
        <v>0</v>
      </c>
      <c r="BZ469" s="7">
        <f ca="1">IF(Table1[field of work]="health",Table1[income],0)</f>
        <v>61609</v>
      </c>
      <c r="CA469">
        <f ca="1">IF(Table1[field of work]="agriculture",Table1[income],0)</f>
        <v>0</v>
      </c>
      <c r="CB469">
        <f ca="1">IF(Table1[[#This Row],[field of work]]="teaching",Table1[[#This Row],[income]],0)</f>
        <v>0</v>
      </c>
      <c r="CC469">
        <f ca="1">IF(Table1[[#This Row],[field of work]]="IT",Table1[[#This Row],[income]],0)</f>
        <v>0</v>
      </c>
      <c r="CD469">
        <f ca="1">IF(Table1[[#This Row],[field of work]]="construction",Table1[[#This Row],[income]],0)</f>
        <v>0</v>
      </c>
      <c r="CE469" s="8">
        <f ca="1">IF(Table1[[#This Row],[field of work]]="general work ",Table1[[#This Row],[income]],0)</f>
        <v>0</v>
      </c>
      <c r="CH469" s="7">
        <f t="shared" ca="1" si="184"/>
        <v>1</v>
      </c>
      <c r="CI469" s="8"/>
      <c r="CK469" s="7">
        <f ca="1">IF(Table1[[#This Row],[Net worth of person ($)]]&gt;$CM$3,Table1[[#This Row],[age]],0)</f>
        <v>38</v>
      </c>
      <c r="CL469" s="8"/>
    </row>
    <row r="470" spans="2:90" x14ac:dyDescent="0.3">
      <c r="B470">
        <f t="shared" ca="1" si="170"/>
        <v>1</v>
      </c>
      <c r="C470" t="str">
        <f t="shared" ca="1" si="171"/>
        <v>men</v>
      </c>
      <c r="D470">
        <f t="shared" ca="1" si="172"/>
        <v>33</v>
      </c>
      <c r="E470">
        <f t="shared" ca="1" si="173"/>
        <v>6</v>
      </c>
      <c r="F470" t="str">
        <f t="shared" ca="1" si="174"/>
        <v>agriculture</v>
      </c>
      <c r="G470">
        <f t="shared" ca="1" si="175"/>
        <v>2</v>
      </c>
      <c r="H470" t="str">
        <f t="shared" ca="1" si="176"/>
        <v>college</v>
      </c>
      <c r="I470">
        <f t="shared" ca="1" si="177"/>
        <v>2</v>
      </c>
      <c r="J470">
        <f t="shared" ca="1" si="169"/>
        <v>1</v>
      </c>
      <c r="K470">
        <f t="shared" ca="1" si="178"/>
        <v>64444</v>
      </c>
      <c r="L470">
        <f t="shared" ca="1" si="179"/>
        <v>5</v>
      </c>
      <c r="M470" t="str">
        <f t="shared" ca="1" si="180"/>
        <v>Nunavut</v>
      </c>
      <c r="N470">
        <f t="shared" ref="N470:N500" ca="1" si="185">K470*RANDBETWEEN(3,6)</f>
        <v>257776</v>
      </c>
      <c r="O470">
        <f t="shared" ca="1" si="181"/>
        <v>14342.784337809795</v>
      </c>
      <c r="P470">
        <f t="shared" ref="P470:P500" ca="1" si="186">J470*RAND()*K470</f>
        <v>25731.832024104588</v>
      </c>
      <c r="Q470">
        <f t="shared" ca="1" si="182"/>
        <v>10347</v>
      </c>
      <c r="R470">
        <f t="shared" ref="R470:R500" ca="1" si="187">RAND()*K470*2</f>
        <v>30035.414396727567</v>
      </c>
      <c r="S470">
        <f t="shared" ref="S470:S500" ca="1" si="188">RAND()*K470*1.5</f>
        <v>63533.235950647657</v>
      </c>
      <c r="T470">
        <f t="shared" ref="T470:T500" ca="1" si="189">N470+P470+S470</f>
        <v>347041.06797475228</v>
      </c>
      <c r="U470">
        <f t="shared" ref="U470:U500" ca="1" si="190">O470+Q470+R470</f>
        <v>54725.198734537364</v>
      </c>
      <c r="V470">
        <f t="shared" ref="V470:V500" ca="1" si="191">T470-U470</f>
        <v>292315.86924021493</v>
      </c>
      <c r="X470" s="3">
        <f ca="1">IF(Table1[[#This Row],[gender]]="men",1,0)</f>
        <v>1</v>
      </c>
      <c r="Y470" s="3">
        <f ca="1">IF(Table1[[#This Row],[gender]]="women",1,0)</f>
        <v>0</v>
      </c>
      <c r="Z470" s="3"/>
      <c r="AA470" s="3"/>
      <c r="AB470" s="3"/>
      <c r="AC470" s="3"/>
      <c r="AD470" s="3"/>
      <c r="AE470" s="3"/>
      <c r="AF470" s="3"/>
      <c r="AG470" s="3"/>
      <c r="AH470" s="3"/>
      <c r="AJ470" s="17"/>
      <c r="AL470" s="7">
        <f ca="1">IF(Table1[[#This Row],[field of work]]="health",1,0)</f>
        <v>0</v>
      </c>
      <c r="AM470">
        <f ca="1">IF(Table1[[#This Row],[field of work]]="general work ",1,0)</f>
        <v>0</v>
      </c>
      <c r="AN470">
        <f ca="1">IF(Table1[[#This Row],[field of work]]="agriculture",1,0)</f>
        <v>1</v>
      </c>
      <c r="AO470">
        <f ca="1">IF(Table1[[#This Row],[field of work]]="teaching",1,0)</f>
        <v>0</v>
      </c>
      <c r="AP470">
        <f ca="1">IF(Table1[[#This Row],[field of work]]="IT",1,0)</f>
        <v>0</v>
      </c>
      <c r="AQ470" s="8">
        <f ca="1">IF(Table1[[#This Row],[field of work]]="construction",1,0)</f>
        <v>0</v>
      </c>
      <c r="AS470" s="7"/>
      <c r="AX470" s="8"/>
      <c r="AZ470" s="7"/>
      <c r="BA470" s="8"/>
      <c r="BB470" s="105">
        <f ca="1">Table1[[#This Row],[Cars Value ]]/Table1[[#This Row],[cars]]</f>
        <v>25731.832024104588</v>
      </c>
      <c r="BC470" s="8"/>
      <c r="BD470" s="7">
        <f ca="1">IF(Table1[Values of debts]&gt;$BE$6,1,0)</f>
        <v>0</v>
      </c>
      <c r="BE470" s="8"/>
      <c r="BF470" s="17"/>
      <c r="BG470" s="20">
        <f ca="1">Table1[[#This Row],[mortage left]]/Table1[[#This Row],[value of house]]</f>
        <v>5.5640495382850985E-2</v>
      </c>
      <c r="BH470">
        <f t="shared" ca="1" si="183"/>
        <v>1</v>
      </c>
      <c r="BI470" s="8"/>
      <c r="BJ470" s="17"/>
      <c r="BL470" s="7">
        <f ca="1">IF(Table1[Area]="Alberta",Table1[income],0)</f>
        <v>0</v>
      </c>
      <c r="BM470">
        <f ca="1">IF(Table1[Area]="Quebec",Table1[income],0)</f>
        <v>0</v>
      </c>
      <c r="BN470">
        <f ca="1">IF(Table1[[#This Row],[Area]]="BC",Table1[[#This Row],[income]],0)</f>
        <v>0</v>
      </c>
      <c r="BO470">
        <f ca="1">IF(Table1[[#This Row],[Area]]="Northwest Ter",Table1[[#This Row],[income]],0)</f>
        <v>0</v>
      </c>
      <c r="BP470">
        <f ca="1">IF(Table1[[#This Row],[Area]]="Newfounland",Table1[[#This Row],[income]],0)</f>
        <v>0</v>
      </c>
      <c r="BQ470">
        <f ca="1">IF(Table1[[#This Row],[Area]]="Manitoba",Table1[[#This Row],[income]],0)</f>
        <v>0</v>
      </c>
      <c r="BR470">
        <f ca="1">IF(Table1[[#This Row],[Area]]="New bruncwick",Table1[[#This Row],[income]],0)</f>
        <v>0</v>
      </c>
      <c r="BS470">
        <f ca="1">IF(Table1[[#This Row],[Area]]="Nunavut",Table1[[#This Row],[income]],0)</f>
        <v>64444</v>
      </c>
      <c r="BT470">
        <f ca="1">IF(Table1[[#This Row],[Area]]="Ontario",Table1[[#This Row],[income]],0)</f>
        <v>0</v>
      </c>
      <c r="BU470">
        <f ca="1">IF(Table1[[#This Row],[Area]]="yukon",Table1[[#This Row],[income]],0)</f>
        <v>0</v>
      </c>
      <c r="BV470">
        <f ca="1">IF(Table1[[#This Row],[Area]]="Prince edward Island",Table1[[#This Row],[income]],0)</f>
        <v>0</v>
      </c>
      <c r="BW470">
        <f ca="1">IF(Table1[[#This Row],[Area]]="Saskatchewan",Table1[[#This Row],[income]],0)</f>
        <v>0</v>
      </c>
      <c r="BX470" s="8">
        <f ca="1">IF(Table1[[#This Row],[Area]]="Nova scotia",Table1[[#This Row],[income]],0)</f>
        <v>0</v>
      </c>
      <c r="BZ470" s="7">
        <f ca="1">IF(Table1[field of work]="health",Table1[income],0)</f>
        <v>0</v>
      </c>
      <c r="CA470">
        <f ca="1">IF(Table1[field of work]="agriculture",Table1[income],0)</f>
        <v>64444</v>
      </c>
      <c r="CB470">
        <f ca="1">IF(Table1[[#This Row],[field of work]]="teaching",Table1[[#This Row],[income]],0)</f>
        <v>0</v>
      </c>
      <c r="CC470">
        <f ca="1">IF(Table1[[#This Row],[field of work]]="IT",Table1[[#This Row],[income]],0)</f>
        <v>0</v>
      </c>
      <c r="CD470">
        <f ca="1">IF(Table1[[#This Row],[field of work]]="construction",Table1[[#This Row],[income]],0)</f>
        <v>0</v>
      </c>
      <c r="CE470" s="8">
        <f ca="1">IF(Table1[[#This Row],[field of work]]="general work ",Table1[[#This Row],[income]],0)</f>
        <v>0</v>
      </c>
      <c r="CH470" s="7">
        <f t="shared" ca="1" si="184"/>
        <v>0</v>
      </c>
      <c r="CI470" s="8"/>
      <c r="CK470" s="7">
        <f ca="1">IF(Table1[[#This Row],[Net worth of person ($)]]&gt;$CM$3,Table1[[#This Row],[age]],0)</f>
        <v>33</v>
      </c>
      <c r="CL470" s="8"/>
    </row>
    <row r="471" spans="2:90" x14ac:dyDescent="0.3">
      <c r="B471">
        <f t="shared" ca="1" si="170"/>
        <v>1</v>
      </c>
      <c r="C471" t="str">
        <f t="shared" ca="1" si="171"/>
        <v>men</v>
      </c>
      <c r="D471">
        <f t="shared" ca="1" si="172"/>
        <v>25</v>
      </c>
      <c r="E471">
        <f t="shared" ca="1" si="173"/>
        <v>5</v>
      </c>
      <c r="F471" t="str">
        <f t="shared" ca="1" si="174"/>
        <v xml:space="preserve">general work </v>
      </c>
      <c r="G471">
        <f t="shared" ca="1" si="175"/>
        <v>3</v>
      </c>
      <c r="H471" t="str">
        <f t="shared" ca="1" si="176"/>
        <v>University</v>
      </c>
      <c r="I471">
        <f t="shared" ca="1" si="177"/>
        <v>3</v>
      </c>
      <c r="J471">
        <f t="shared" ca="1" si="169"/>
        <v>1</v>
      </c>
      <c r="K471">
        <f t="shared" ca="1" si="178"/>
        <v>32536</v>
      </c>
      <c r="L471">
        <f t="shared" ca="1" si="179"/>
        <v>13</v>
      </c>
      <c r="M471" t="str">
        <f t="shared" ca="1" si="180"/>
        <v>Nova scotia</v>
      </c>
      <c r="N471">
        <f t="shared" ca="1" si="185"/>
        <v>195216</v>
      </c>
      <c r="O471">
        <f t="shared" ca="1" si="181"/>
        <v>169346.4278504746</v>
      </c>
      <c r="P471">
        <f t="shared" ca="1" si="186"/>
        <v>17282.661942474457</v>
      </c>
      <c r="Q471">
        <f t="shared" ca="1" si="182"/>
        <v>14691</v>
      </c>
      <c r="R471">
        <f t="shared" ca="1" si="187"/>
        <v>52660.123330567454</v>
      </c>
      <c r="S471">
        <f t="shared" ca="1" si="188"/>
        <v>44609.882031115179</v>
      </c>
      <c r="T471">
        <f t="shared" ca="1" si="189"/>
        <v>257108.54397358964</v>
      </c>
      <c r="U471">
        <f t="shared" ca="1" si="190"/>
        <v>236697.55118104204</v>
      </c>
      <c r="V471">
        <f t="shared" ca="1" si="191"/>
        <v>20410.992792547593</v>
      </c>
      <c r="X471" s="3">
        <f ca="1">IF(Table1[[#This Row],[gender]]="men",1,0)</f>
        <v>1</v>
      </c>
      <c r="Y471" s="3">
        <f ca="1">IF(Table1[[#This Row],[gender]]="women",1,0)</f>
        <v>0</v>
      </c>
      <c r="Z471" s="3"/>
      <c r="AA471" s="3"/>
      <c r="AB471" s="3"/>
      <c r="AC471" s="3"/>
      <c r="AD471" s="3"/>
      <c r="AE471" s="3"/>
      <c r="AF471" s="3"/>
      <c r="AG471" s="3"/>
      <c r="AH471" s="3"/>
      <c r="AJ471" s="17"/>
      <c r="AL471" s="7">
        <f ca="1">IF(Table1[[#This Row],[field of work]]="health",1,0)</f>
        <v>0</v>
      </c>
      <c r="AM471">
        <f ca="1">IF(Table1[[#This Row],[field of work]]="general work ",1,0)</f>
        <v>1</v>
      </c>
      <c r="AN471">
        <f ca="1">IF(Table1[[#This Row],[field of work]]="agriculture",1,0)</f>
        <v>0</v>
      </c>
      <c r="AO471">
        <f ca="1">IF(Table1[[#This Row],[field of work]]="teaching",1,0)</f>
        <v>0</v>
      </c>
      <c r="AP471">
        <f ca="1">IF(Table1[[#This Row],[field of work]]="IT",1,0)</f>
        <v>0</v>
      </c>
      <c r="AQ471" s="8">
        <f ca="1">IF(Table1[[#This Row],[field of work]]="construction",1,0)</f>
        <v>0</v>
      </c>
      <c r="AS471" s="7"/>
      <c r="AX471" s="8"/>
      <c r="AZ471" s="7"/>
      <c r="BA471" s="8"/>
      <c r="BB471" s="105">
        <f ca="1">Table1[[#This Row],[Cars Value ]]/Table1[[#This Row],[cars]]</f>
        <v>17282.661942474457</v>
      </c>
      <c r="BC471" s="8"/>
      <c r="BD471" s="7">
        <f ca="1">IF(Table1[Values of debts]&gt;$BE$6,1,0)</f>
        <v>1</v>
      </c>
      <c r="BE471" s="8"/>
      <c r="BF471" s="17"/>
      <c r="BG471" s="20">
        <f ca="1">Table1[[#This Row],[mortage left]]/Table1[[#This Row],[value of house]]</f>
        <v>0.86748231625724637</v>
      </c>
      <c r="BH471">
        <f t="shared" ca="1" si="183"/>
        <v>0</v>
      </c>
      <c r="BI471" s="8"/>
      <c r="BJ471" s="17"/>
      <c r="BL471" s="7">
        <f ca="1">IF(Table1[Area]="Alberta",Table1[income],0)</f>
        <v>0</v>
      </c>
      <c r="BM471">
        <f ca="1">IF(Table1[Area]="Quebec",Table1[income],0)</f>
        <v>0</v>
      </c>
      <c r="BN471">
        <f ca="1">IF(Table1[[#This Row],[Area]]="BC",Table1[[#This Row],[income]],0)</f>
        <v>0</v>
      </c>
      <c r="BO471">
        <f ca="1">IF(Table1[[#This Row],[Area]]="Northwest Ter",Table1[[#This Row],[income]],0)</f>
        <v>0</v>
      </c>
      <c r="BP471">
        <f ca="1">IF(Table1[[#This Row],[Area]]="Newfounland",Table1[[#This Row],[income]],0)</f>
        <v>0</v>
      </c>
      <c r="BQ471">
        <f ca="1">IF(Table1[[#This Row],[Area]]="Manitoba",Table1[[#This Row],[income]],0)</f>
        <v>0</v>
      </c>
      <c r="BR471">
        <f ca="1">IF(Table1[[#This Row],[Area]]="New bruncwick",Table1[[#This Row],[income]],0)</f>
        <v>0</v>
      </c>
      <c r="BS471">
        <f ca="1">IF(Table1[[#This Row],[Area]]="Nunavut",Table1[[#This Row],[income]],0)</f>
        <v>0</v>
      </c>
      <c r="BT471">
        <f ca="1">IF(Table1[[#This Row],[Area]]="Ontario",Table1[[#This Row],[income]],0)</f>
        <v>0</v>
      </c>
      <c r="BU471">
        <f ca="1">IF(Table1[[#This Row],[Area]]="yukon",Table1[[#This Row],[income]],0)</f>
        <v>0</v>
      </c>
      <c r="BV471">
        <f ca="1">IF(Table1[[#This Row],[Area]]="Prince edward Island",Table1[[#This Row],[income]],0)</f>
        <v>0</v>
      </c>
      <c r="BW471">
        <f ca="1">IF(Table1[[#This Row],[Area]]="Saskatchewan",Table1[[#This Row],[income]],0)</f>
        <v>0</v>
      </c>
      <c r="BX471" s="8">
        <f ca="1">IF(Table1[[#This Row],[Area]]="Nova scotia",Table1[[#This Row],[income]],0)</f>
        <v>32536</v>
      </c>
      <c r="BZ471" s="7">
        <f ca="1">IF(Table1[field of work]="health",Table1[income],0)</f>
        <v>0</v>
      </c>
      <c r="CA471">
        <f ca="1">IF(Table1[field of work]="agriculture",Table1[income],0)</f>
        <v>0</v>
      </c>
      <c r="CB471">
        <f ca="1">IF(Table1[[#This Row],[field of work]]="teaching",Table1[[#This Row],[income]],0)</f>
        <v>0</v>
      </c>
      <c r="CC471">
        <f ca="1">IF(Table1[[#This Row],[field of work]]="IT",Table1[[#This Row],[income]],0)</f>
        <v>0</v>
      </c>
      <c r="CD471">
        <f ca="1">IF(Table1[[#This Row],[field of work]]="construction",Table1[[#This Row],[income]],0)</f>
        <v>0</v>
      </c>
      <c r="CE471" s="8">
        <f ca="1">IF(Table1[[#This Row],[field of work]]="general work ",Table1[[#This Row],[income]],0)</f>
        <v>32536</v>
      </c>
      <c r="CH471" s="7">
        <f t="shared" ca="1" si="184"/>
        <v>1</v>
      </c>
      <c r="CI471" s="8"/>
      <c r="CK471" s="7">
        <f ca="1">IF(Table1[[#This Row],[Net worth of person ($)]]&gt;$CM$3,Table1[[#This Row],[age]],0)</f>
        <v>25</v>
      </c>
      <c r="CL471" s="8"/>
    </row>
    <row r="472" spans="2:90" x14ac:dyDescent="0.3">
      <c r="B472">
        <f t="shared" ca="1" si="170"/>
        <v>1</v>
      </c>
      <c r="C472" t="str">
        <f t="shared" ca="1" si="171"/>
        <v>men</v>
      </c>
      <c r="D472">
        <f t="shared" ca="1" si="172"/>
        <v>39</v>
      </c>
      <c r="E472">
        <f t="shared" ca="1" si="173"/>
        <v>5</v>
      </c>
      <c r="F472" t="str">
        <f t="shared" ca="1" si="174"/>
        <v xml:space="preserve">general work </v>
      </c>
      <c r="G472">
        <f t="shared" ca="1" si="175"/>
        <v>3</v>
      </c>
      <c r="H472" t="str">
        <f t="shared" ca="1" si="176"/>
        <v>University</v>
      </c>
      <c r="I472">
        <f t="shared" ca="1" si="177"/>
        <v>0</v>
      </c>
      <c r="J472">
        <f t="shared" ca="1" si="169"/>
        <v>2</v>
      </c>
      <c r="K472">
        <f t="shared" ca="1" si="178"/>
        <v>55221</v>
      </c>
      <c r="L472">
        <f t="shared" ca="1" si="179"/>
        <v>13</v>
      </c>
      <c r="M472" t="str">
        <f t="shared" ca="1" si="180"/>
        <v>Nova scotia</v>
      </c>
      <c r="N472">
        <f t="shared" ca="1" si="185"/>
        <v>331326</v>
      </c>
      <c r="O472">
        <f t="shared" ca="1" si="181"/>
        <v>184403.67635947576</v>
      </c>
      <c r="P472">
        <f t="shared" ca="1" si="186"/>
        <v>36390.82784191113</v>
      </c>
      <c r="Q472">
        <f t="shared" ca="1" si="182"/>
        <v>10340</v>
      </c>
      <c r="R472">
        <f t="shared" ca="1" si="187"/>
        <v>35592.896098453464</v>
      </c>
      <c r="S472">
        <f t="shared" ca="1" si="188"/>
        <v>63513.866116884768</v>
      </c>
      <c r="T472">
        <f t="shared" ca="1" si="189"/>
        <v>431230.69395879586</v>
      </c>
      <c r="U472">
        <f t="shared" ca="1" si="190"/>
        <v>230336.57245792923</v>
      </c>
      <c r="V472">
        <f t="shared" ca="1" si="191"/>
        <v>200894.12150086663</v>
      </c>
      <c r="X472" s="3">
        <f ca="1">IF(Table1[[#This Row],[gender]]="men",1,0)</f>
        <v>1</v>
      </c>
      <c r="Y472" s="3">
        <f ca="1">IF(Table1[[#This Row],[gender]]="women",1,0)</f>
        <v>0</v>
      </c>
      <c r="Z472" s="3"/>
      <c r="AA472" s="3"/>
      <c r="AB472" s="3"/>
      <c r="AC472" s="3"/>
      <c r="AD472" s="3"/>
      <c r="AE472" s="3"/>
      <c r="AF472" s="3"/>
      <c r="AG472" s="3"/>
      <c r="AH472" s="3"/>
      <c r="AJ472" s="17"/>
      <c r="AL472" s="7">
        <f ca="1">IF(Table1[[#This Row],[field of work]]="health",1,0)</f>
        <v>0</v>
      </c>
      <c r="AM472">
        <f ca="1">IF(Table1[[#This Row],[field of work]]="general work ",1,0)</f>
        <v>1</v>
      </c>
      <c r="AN472">
        <f ca="1">IF(Table1[[#This Row],[field of work]]="agriculture",1,0)</f>
        <v>0</v>
      </c>
      <c r="AO472">
        <f ca="1">IF(Table1[[#This Row],[field of work]]="teaching",1,0)</f>
        <v>0</v>
      </c>
      <c r="AP472">
        <f ca="1">IF(Table1[[#This Row],[field of work]]="IT",1,0)</f>
        <v>0</v>
      </c>
      <c r="AQ472" s="8">
        <f ca="1">IF(Table1[[#This Row],[field of work]]="construction",1,0)</f>
        <v>0</v>
      </c>
      <c r="AS472" s="7"/>
      <c r="AX472" s="8"/>
      <c r="AZ472" s="7"/>
      <c r="BA472" s="8"/>
      <c r="BB472" s="105">
        <f ca="1">Table1[[#This Row],[Cars Value ]]/Table1[[#This Row],[cars]]</f>
        <v>18195.413920955565</v>
      </c>
      <c r="BC472" s="8"/>
      <c r="BD472" s="7">
        <f ca="1">IF(Table1[Values of debts]&gt;$BE$6,1,0)</f>
        <v>1</v>
      </c>
      <c r="BE472" s="8"/>
      <c r="BF472" s="17"/>
      <c r="BG472" s="20">
        <f ca="1">Table1[[#This Row],[mortage left]]/Table1[[#This Row],[value of house]]</f>
        <v>0.55656264935283006</v>
      </c>
      <c r="BH472">
        <f t="shared" ca="1" si="183"/>
        <v>0</v>
      </c>
      <c r="BI472" s="8"/>
      <c r="BJ472" s="17"/>
      <c r="BL472" s="7">
        <f ca="1">IF(Table1[Area]="Alberta",Table1[income],0)</f>
        <v>0</v>
      </c>
      <c r="BM472">
        <f ca="1">IF(Table1[Area]="Quebec",Table1[income],0)</f>
        <v>0</v>
      </c>
      <c r="BN472">
        <f ca="1">IF(Table1[[#This Row],[Area]]="BC",Table1[[#This Row],[income]],0)</f>
        <v>0</v>
      </c>
      <c r="BO472">
        <f ca="1">IF(Table1[[#This Row],[Area]]="Northwest Ter",Table1[[#This Row],[income]],0)</f>
        <v>0</v>
      </c>
      <c r="BP472">
        <f ca="1">IF(Table1[[#This Row],[Area]]="Newfounland",Table1[[#This Row],[income]],0)</f>
        <v>0</v>
      </c>
      <c r="BQ472">
        <f ca="1">IF(Table1[[#This Row],[Area]]="Manitoba",Table1[[#This Row],[income]],0)</f>
        <v>0</v>
      </c>
      <c r="BR472">
        <f ca="1">IF(Table1[[#This Row],[Area]]="New bruncwick",Table1[[#This Row],[income]],0)</f>
        <v>0</v>
      </c>
      <c r="BS472">
        <f ca="1">IF(Table1[[#This Row],[Area]]="Nunavut",Table1[[#This Row],[income]],0)</f>
        <v>0</v>
      </c>
      <c r="BT472">
        <f ca="1">IF(Table1[[#This Row],[Area]]="Ontario",Table1[[#This Row],[income]],0)</f>
        <v>0</v>
      </c>
      <c r="BU472">
        <f ca="1">IF(Table1[[#This Row],[Area]]="yukon",Table1[[#This Row],[income]],0)</f>
        <v>0</v>
      </c>
      <c r="BV472">
        <f ca="1">IF(Table1[[#This Row],[Area]]="Prince edward Island",Table1[[#This Row],[income]],0)</f>
        <v>0</v>
      </c>
      <c r="BW472">
        <f ca="1">IF(Table1[[#This Row],[Area]]="Saskatchewan",Table1[[#This Row],[income]],0)</f>
        <v>0</v>
      </c>
      <c r="BX472" s="8">
        <f ca="1">IF(Table1[[#This Row],[Area]]="Nova scotia",Table1[[#This Row],[income]],0)</f>
        <v>55221</v>
      </c>
      <c r="BZ472" s="7">
        <f ca="1">IF(Table1[field of work]="health",Table1[income],0)</f>
        <v>0</v>
      </c>
      <c r="CA472">
        <f ca="1">IF(Table1[field of work]="agriculture",Table1[income],0)</f>
        <v>0</v>
      </c>
      <c r="CB472">
        <f ca="1">IF(Table1[[#This Row],[field of work]]="teaching",Table1[[#This Row],[income]],0)</f>
        <v>0</v>
      </c>
      <c r="CC472">
        <f ca="1">IF(Table1[[#This Row],[field of work]]="IT",Table1[[#This Row],[income]],0)</f>
        <v>0</v>
      </c>
      <c r="CD472">
        <f ca="1">IF(Table1[[#This Row],[field of work]]="construction",Table1[[#This Row],[income]],0)</f>
        <v>0</v>
      </c>
      <c r="CE472" s="8">
        <f ca="1">IF(Table1[[#This Row],[field of work]]="general work ",Table1[[#This Row],[income]],0)</f>
        <v>55221</v>
      </c>
      <c r="CH472" s="7">
        <f t="shared" ca="1" si="184"/>
        <v>1</v>
      </c>
      <c r="CI472" s="8"/>
      <c r="CK472" s="7">
        <f ca="1">IF(Table1[[#This Row],[Net worth of person ($)]]&gt;$CM$3,Table1[[#This Row],[age]],0)</f>
        <v>39</v>
      </c>
      <c r="CL472" s="8"/>
    </row>
    <row r="473" spans="2:90" x14ac:dyDescent="0.3">
      <c r="B473">
        <f t="shared" ca="1" si="170"/>
        <v>2</v>
      </c>
      <c r="C473" t="str">
        <f t="shared" ca="1" si="171"/>
        <v>women</v>
      </c>
      <c r="D473">
        <f t="shared" ca="1" si="172"/>
        <v>42</v>
      </c>
      <c r="E473">
        <f t="shared" ca="1" si="173"/>
        <v>6</v>
      </c>
      <c r="F473" t="str">
        <f t="shared" ca="1" si="174"/>
        <v>agriculture</v>
      </c>
      <c r="G473">
        <f t="shared" ca="1" si="175"/>
        <v>2</v>
      </c>
      <c r="H473" t="str">
        <f t="shared" ca="1" si="176"/>
        <v>college</v>
      </c>
      <c r="I473">
        <f t="shared" ca="1" si="177"/>
        <v>2</v>
      </c>
      <c r="J473">
        <f t="shared" ca="1" si="169"/>
        <v>2</v>
      </c>
      <c r="K473">
        <f t="shared" ca="1" si="178"/>
        <v>44482</v>
      </c>
      <c r="L473">
        <f t="shared" ca="1" si="179"/>
        <v>2</v>
      </c>
      <c r="M473" t="str">
        <f t="shared" ca="1" si="180"/>
        <v>BC</v>
      </c>
      <c r="N473">
        <f t="shared" ca="1" si="185"/>
        <v>177928</v>
      </c>
      <c r="O473">
        <f t="shared" ca="1" si="181"/>
        <v>127783.96707828462</v>
      </c>
      <c r="P473">
        <f t="shared" ca="1" si="186"/>
        <v>12149.683702424067</v>
      </c>
      <c r="Q473">
        <f t="shared" ca="1" si="182"/>
        <v>6631</v>
      </c>
      <c r="R473">
        <f t="shared" ca="1" si="187"/>
        <v>23035.999729385894</v>
      </c>
      <c r="S473">
        <f t="shared" ca="1" si="188"/>
        <v>26918.843067754176</v>
      </c>
      <c r="T473">
        <f t="shared" ca="1" si="189"/>
        <v>216996.52677017823</v>
      </c>
      <c r="U473">
        <f t="shared" ca="1" si="190"/>
        <v>157450.96680767051</v>
      </c>
      <c r="V473">
        <f t="shared" ca="1" si="191"/>
        <v>59545.559962507716</v>
      </c>
      <c r="X473" s="3">
        <f ca="1">IF(Table1[[#This Row],[gender]]="men",1,0)</f>
        <v>0</v>
      </c>
      <c r="Y473" s="3">
        <f ca="1">IF(Table1[[#This Row],[gender]]="women",1,0)</f>
        <v>1</v>
      </c>
      <c r="Z473" s="3"/>
      <c r="AA473" s="3"/>
      <c r="AB473" s="3"/>
      <c r="AC473" s="3"/>
      <c r="AD473" s="3"/>
      <c r="AE473" s="3"/>
      <c r="AF473" s="3"/>
      <c r="AG473" s="3"/>
      <c r="AH473" s="3"/>
      <c r="AJ473" s="17"/>
      <c r="AL473" s="7">
        <f ca="1">IF(Table1[[#This Row],[field of work]]="health",1,0)</f>
        <v>0</v>
      </c>
      <c r="AM473">
        <f ca="1">IF(Table1[[#This Row],[field of work]]="general work ",1,0)</f>
        <v>0</v>
      </c>
      <c r="AN473">
        <f ca="1">IF(Table1[[#This Row],[field of work]]="agriculture",1,0)</f>
        <v>1</v>
      </c>
      <c r="AO473">
        <f ca="1">IF(Table1[[#This Row],[field of work]]="teaching",1,0)</f>
        <v>0</v>
      </c>
      <c r="AP473">
        <f ca="1">IF(Table1[[#This Row],[field of work]]="IT",1,0)</f>
        <v>0</v>
      </c>
      <c r="AQ473" s="8">
        <f ca="1">IF(Table1[[#This Row],[field of work]]="construction",1,0)</f>
        <v>0</v>
      </c>
      <c r="AS473" s="7"/>
      <c r="AX473" s="8"/>
      <c r="AZ473" s="7"/>
      <c r="BA473" s="8"/>
      <c r="BB473" s="105">
        <f ca="1">Table1[[#This Row],[Cars Value ]]/Table1[[#This Row],[cars]]</f>
        <v>6074.8418512120334</v>
      </c>
      <c r="BC473" s="8"/>
      <c r="BD473" s="7">
        <f ca="1">IF(Table1[Values of debts]&gt;$BE$6,1,0)</f>
        <v>1</v>
      </c>
      <c r="BE473" s="8"/>
      <c r="BF473" s="17"/>
      <c r="BG473" s="20">
        <f ca="1">Table1[[#This Row],[mortage left]]/Table1[[#This Row],[value of house]]</f>
        <v>0.71817795444384591</v>
      </c>
      <c r="BH473">
        <f t="shared" ca="1" si="183"/>
        <v>0</v>
      </c>
      <c r="BI473" s="8"/>
      <c r="BJ473" s="17"/>
      <c r="BL473" s="7">
        <f ca="1">IF(Table1[Area]="Alberta",Table1[income],0)</f>
        <v>0</v>
      </c>
      <c r="BM473">
        <f ca="1">IF(Table1[Area]="Quebec",Table1[income],0)</f>
        <v>0</v>
      </c>
      <c r="BN473">
        <f ca="1">IF(Table1[[#This Row],[Area]]="BC",Table1[[#This Row],[income]],0)</f>
        <v>44482</v>
      </c>
      <c r="BO473">
        <f ca="1">IF(Table1[[#This Row],[Area]]="Northwest Ter",Table1[[#This Row],[income]],0)</f>
        <v>0</v>
      </c>
      <c r="BP473">
        <f ca="1">IF(Table1[[#This Row],[Area]]="Newfounland",Table1[[#This Row],[income]],0)</f>
        <v>0</v>
      </c>
      <c r="BQ473">
        <f ca="1">IF(Table1[[#This Row],[Area]]="Manitoba",Table1[[#This Row],[income]],0)</f>
        <v>0</v>
      </c>
      <c r="BR473">
        <f ca="1">IF(Table1[[#This Row],[Area]]="New bruncwick",Table1[[#This Row],[income]],0)</f>
        <v>0</v>
      </c>
      <c r="BS473">
        <f ca="1">IF(Table1[[#This Row],[Area]]="Nunavut",Table1[[#This Row],[income]],0)</f>
        <v>0</v>
      </c>
      <c r="BT473">
        <f ca="1">IF(Table1[[#This Row],[Area]]="Ontario",Table1[[#This Row],[income]],0)</f>
        <v>0</v>
      </c>
      <c r="BU473">
        <f ca="1">IF(Table1[[#This Row],[Area]]="yukon",Table1[[#This Row],[income]],0)</f>
        <v>0</v>
      </c>
      <c r="BV473">
        <f ca="1">IF(Table1[[#This Row],[Area]]="Prince edward Island",Table1[[#This Row],[income]],0)</f>
        <v>0</v>
      </c>
      <c r="BW473">
        <f ca="1">IF(Table1[[#This Row],[Area]]="Saskatchewan",Table1[[#This Row],[income]],0)</f>
        <v>0</v>
      </c>
      <c r="BX473" s="8">
        <f ca="1">IF(Table1[[#This Row],[Area]]="Nova scotia",Table1[[#This Row],[income]],0)</f>
        <v>0</v>
      </c>
      <c r="BZ473" s="7">
        <f ca="1">IF(Table1[field of work]="health",Table1[income],0)</f>
        <v>0</v>
      </c>
      <c r="CA473">
        <f ca="1">IF(Table1[field of work]="agriculture",Table1[income],0)</f>
        <v>44482</v>
      </c>
      <c r="CB473">
        <f ca="1">IF(Table1[[#This Row],[field of work]]="teaching",Table1[[#This Row],[income]],0)</f>
        <v>0</v>
      </c>
      <c r="CC473">
        <f ca="1">IF(Table1[[#This Row],[field of work]]="IT",Table1[[#This Row],[income]],0)</f>
        <v>0</v>
      </c>
      <c r="CD473">
        <f ca="1">IF(Table1[[#This Row],[field of work]]="construction",Table1[[#This Row],[income]],0)</f>
        <v>0</v>
      </c>
      <c r="CE473" s="8">
        <f ca="1">IF(Table1[[#This Row],[field of work]]="general work ",Table1[[#This Row],[income]],0)</f>
        <v>0</v>
      </c>
      <c r="CH473" s="7">
        <f t="shared" ca="1" si="184"/>
        <v>1</v>
      </c>
      <c r="CI473" s="8"/>
      <c r="CK473" s="7">
        <f ca="1">IF(Table1[[#This Row],[Net worth of person ($)]]&gt;$CM$3,Table1[[#This Row],[age]],0)</f>
        <v>42</v>
      </c>
      <c r="CL473" s="8"/>
    </row>
    <row r="474" spans="2:90" x14ac:dyDescent="0.3">
      <c r="B474">
        <f t="shared" ca="1" si="170"/>
        <v>2</v>
      </c>
      <c r="C474" t="str">
        <f t="shared" ca="1" si="171"/>
        <v>women</v>
      </c>
      <c r="D474">
        <f t="shared" ca="1" si="172"/>
        <v>36</v>
      </c>
      <c r="E474">
        <f t="shared" ca="1" si="173"/>
        <v>2</v>
      </c>
      <c r="F474" t="str">
        <f t="shared" ca="1" si="174"/>
        <v>construction</v>
      </c>
      <c r="G474">
        <f t="shared" ca="1" si="175"/>
        <v>2</v>
      </c>
      <c r="H474" t="str">
        <f t="shared" ca="1" si="176"/>
        <v>college</v>
      </c>
      <c r="I474">
        <f t="shared" ca="1" si="177"/>
        <v>1</v>
      </c>
      <c r="J474">
        <f t="shared" ca="1" si="169"/>
        <v>1</v>
      </c>
      <c r="K474">
        <f t="shared" ca="1" si="178"/>
        <v>60055</v>
      </c>
      <c r="L474">
        <f t="shared" ca="1" si="179"/>
        <v>4</v>
      </c>
      <c r="M474" t="str">
        <f t="shared" ca="1" si="180"/>
        <v>Alberta</v>
      </c>
      <c r="N474">
        <f t="shared" ca="1" si="185"/>
        <v>360330</v>
      </c>
      <c r="O474">
        <f t="shared" ca="1" si="181"/>
        <v>256864.09265680617</v>
      </c>
      <c r="P474">
        <f t="shared" ca="1" si="186"/>
        <v>48990.954596304669</v>
      </c>
      <c r="Q474">
        <f t="shared" ca="1" si="182"/>
        <v>16270</v>
      </c>
      <c r="R474">
        <f t="shared" ca="1" si="187"/>
        <v>53375.504724953986</v>
      </c>
      <c r="S474">
        <f t="shared" ca="1" si="188"/>
        <v>51751.28249879503</v>
      </c>
      <c r="T474">
        <f t="shared" ca="1" si="189"/>
        <v>461072.2370950997</v>
      </c>
      <c r="U474">
        <f t="shared" ca="1" si="190"/>
        <v>326509.59738176013</v>
      </c>
      <c r="V474">
        <f t="shared" ca="1" si="191"/>
        <v>134562.63971333957</v>
      </c>
      <c r="X474" s="3">
        <f ca="1">IF(Table1[[#This Row],[gender]]="men",1,0)</f>
        <v>0</v>
      </c>
      <c r="Y474" s="3">
        <f ca="1">IF(Table1[[#This Row],[gender]]="women",1,0)</f>
        <v>1</v>
      </c>
      <c r="Z474" s="3"/>
      <c r="AA474" s="3"/>
      <c r="AB474" s="3"/>
      <c r="AC474" s="3"/>
      <c r="AD474" s="3"/>
      <c r="AE474" s="3"/>
      <c r="AF474" s="3"/>
      <c r="AG474" s="3"/>
      <c r="AH474" s="3"/>
      <c r="AJ474" s="17"/>
      <c r="AL474" s="7">
        <f ca="1">IF(Table1[[#This Row],[field of work]]="health",1,0)</f>
        <v>0</v>
      </c>
      <c r="AM474">
        <f ca="1">IF(Table1[[#This Row],[field of work]]="general work ",1,0)</f>
        <v>0</v>
      </c>
      <c r="AN474">
        <f ca="1">IF(Table1[[#This Row],[field of work]]="agriculture",1,0)</f>
        <v>0</v>
      </c>
      <c r="AO474">
        <f ca="1">IF(Table1[[#This Row],[field of work]]="teaching",1,0)</f>
        <v>0</v>
      </c>
      <c r="AP474">
        <f ca="1">IF(Table1[[#This Row],[field of work]]="IT",1,0)</f>
        <v>0</v>
      </c>
      <c r="AQ474" s="8">
        <f ca="1">IF(Table1[[#This Row],[field of work]]="construction",1,0)</f>
        <v>1</v>
      </c>
      <c r="AS474" s="7"/>
      <c r="AX474" s="8"/>
      <c r="AZ474" s="7"/>
      <c r="BA474" s="8"/>
      <c r="BB474" s="105">
        <f ca="1">Table1[[#This Row],[Cars Value ]]/Table1[[#This Row],[cars]]</f>
        <v>48990.954596304669</v>
      </c>
      <c r="BC474" s="8"/>
      <c r="BD474" s="7">
        <f ca="1">IF(Table1[Values of debts]&gt;$BE$6,1,0)</f>
        <v>1</v>
      </c>
      <c r="BE474" s="8"/>
      <c r="BF474" s="17"/>
      <c r="BG474" s="20">
        <f ca="1">Table1[[#This Row],[mortage left]]/Table1[[#This Row],[value of house]]</f>
        <v>0.71285791540200971</v>
      </c>
      <c r="BH474">
        <f t="shared" ca="1" si="183"/>
        <v>0</v>
      </c>
      <c r="BI474" s="8"/>
      <c r="BJ474" s="17"/>
      <c r="BL474" s="7">
        <f ca="1">IF(Table1[Area]="Alberta",Table1[income],0)</f>
        <v>60055</v>
      </c>
      <c r="BM474">
        <f ca="1">IF(Table1[Area]="Quebec",Table1[income],0)</f>
        <v>0</v>
      </c>
      <c r="BN474">
        <f ca="1">IF(Table1[[#This Row],[Area]]="BC",Table1[[#This Row],[income]],0)</f>
        <v>0</v>
      </c>
      <c r="BO474">
        <f ca="1">IF(Table1[[#This Row],[Area]]="Northwest Ter",Table1[[#This Row],[income]],0)</f>
        <v>0</v>
      </c>
      <c r="BP474">
        <f ca="1">IF(Table1[[#This Row],[Area]]="Newfounland",Table1[[#This Row],[income]],0)</f>
        <v>0</v>
      </c>
      <c r="BQ474">
        <f ca="1">IF(Table1[[#This Row],[Area]]="Manitoba",Table1[[#This Row],[income]],0)</f>
        <v>0</v>
      </c>
      <c r="BR474">
        <f ca="1">IF(Table1[[#This Row],[Area]]="New bruncwick",Table1[[#This Row],[income]],0)</f>
        <v>0</v>
      </c>
      <c r="BS474">
        <f ca="1">IF(Table1[[#This Row],[Area]]="Nunavut",Table1[[#This Row],[income]],0)</f>
        <v>0</v>
      </c>
      <c r="BT474">
        <f ca="1">IF(Table1[[#This Row],[Area]]="Ontario",Table1[[#This Row],[income]],0)</f>
        <v>0</v>
      </c>
      <c r="BU474">
        <f ca="1">IF(Table1[[#This Row],[Area]]="yukon",Table1[[#This Row],[income]],0)</f>
        <v>0</v>
      </c>
      <c r="BV474">
        <f ca="1">IF(Table1[[#This Row],[Area]]="Prince edward Island",Table1[[#This Row],[income]],0)</f>
        <v>0</v>
      </c>
      <c r="BW474">
        <f ca="1">IF(Table1[[#This Row],[Area]]="Saskatchewan",Table1[[#This Row],[income]],0)</f>
        <v>0</v>
      </c>
      <c r="BX474" s="8">
        <f ca="1">IF(Table1[[#This Row],[Area]]="Nova scotia",Table1[[#This Row],[income]],0)</f>
        <v>0</v>
      </c>
      <c r="BZ474" s="7">
        <f ca="1">IF(Table1[field of work]="health",Table1[income],0)</f>
        <v>0</v>
      </c>
      <c r="CA474">
        <f ca="1">IF(Table1[field of work]="agriculture",Table1[income],0)</f>
        <v>0</v>
      </c>
      <c r="CB474">
        <f ca="1">IF(Table1[[#This Row],[field of work]]="teaching",Table1[[#This Row],[income]],0)</f>
        <v>0</v>
      </c>
      <c r="CC474">
        <f ca="1">IF(Table1[[#This Row],[field of work]]="IT",Table1[[#This Row],[income]],0)</f>
        <v>0</v>
      </c>
      <c r="CD474">
        <f ca="1">IF(Table1[[#This Row],[field of work]]="construction",Table1[[#This Row],[income]],0)</f>
        <v>60055</v>
      </c>
      <c r="CE474" s="8">
        <f ca="1">IF(Table1[[#This Row],[field of work]]="general work ",Table1[[#This Row],[income]],0)</f>
        <v>0</v>
      </c>
      <c r="CH474" s="7">
        <f t="shared" ca="1" si="184"/>
        <v>1</v>
      </c>
      <c r="CI474" s="8"/>
      <c r="CK474" s="7">
        <f ca="1">IF(Table1[[#This Row],[Net worth of person ($)]]&gt;$CM$3,Table1[[#This Row],[age]],0)</f>
        <v>36</v>
      </c>
      <c r="CL474" s="8"/>
    </row>
    <row r="475" spans="2:90" x14ac:dyDescent="0.3">
      <c r="B475">
        <f t="shared" ca="1" si="170"/>
        <v>1</v>
      </c>
      <c r="C475" t="str">
        <f t="shared" ca="1" si="171"/>
        <v>men</v>
      </c>
      <c r="D475">
        <f t="shared" ca="1" si="172"/>
        <v>37</v>
      </c>
      <c r="E475">
        <f t="shared" ca="1" si="173"/>
        <v>1</v>
      </c>
      <c r="F475" t="str">
        <f t="shared" ca="1" si="174"/>
        <v>health</v>
      </c>
      <c r="G475">
        <f t="shared" ca="1" si="175"/>
        <v>6</v>
      </c>
      <c r="H475" t="str">
        <f t="shared" ca="1" si="176"/>
        <v>Other</v>
      </c>
      <c r="I475">
        <f t="shared" ca="1" si="177"/>
        <v>0</v>
      </c>
      <c r="J475">
        <f t="shared" ca="1" si="169"/>
        <v>1</v>
      </c>
      <c r="K475">
        <f t="shared" ca="1" si="178"/>
        <v>44679</v>
      </c>
      <c r="L475">
        <f t="shared" ca="1" si="179"/>
        <v>3</v>
      </c>
      <c r="M475" t="str">
        <f t="shared" ca="1" si="180"/>
        <v>Northwest Ter</v>
      </c>
      <c r="N475">
        <f t="shared" ca="1" si="185"/>
        <v>178716</v>
      </c>
      <c r="O475">
        <f t="shared" ca="1" si="181"/>
        <v>55060.082312193779</v>
      </c>
      <c r="P475">
        <f t="shared" ca="1" si="186"/>
        <v>13314.57576167594</v>
      </c>
      <c r="Q475">
        <f t="shared" ca="1" si="182"/>
        <v>8902</v>
      </c>
      <c r="R475">
        <f t="shared" ca="1" si="187"/>
        <v>43796.2582211728</v>
      </c>
      <c r="S475">
        <f t="shared" ca="1" si="188"/>
        <v>16404.520207779795</v>
      </c>
      <c r="T475">
        <f t="shared" ca="1" si="189"/>
        <v>208435.09596945575</v>
      </c>
      <c r="U475">
        <f t="shared" ca="1" si="190"/>
        <v>107758.34053336657</v>
      </c>
      <c r="V475">
        <f t="shared" ca="1" si="191"/>
        <v>100676.75543608918</v>
      </c>
      <c r="X475" s="3">
        <f ca="1">IF(Table1[[#This Row],[gender]]="men",1,0)</f>
        <v>1</v>
      </c>
      <c r="Y475" s="3">
        <f ca="1">IF(Table1[[#This Row],[gender]]="women",1,0)</f>
        <v>0</v>
      </c>
      <c r="Z475" s="3"/>
      <c r="AA475" s="3"/>
      <c r="AB475" s="3"/>
      <c r="AC475" s="3"/>
      <c r="AD475" s="3"/>
      <c r="AE475" s="3"/>
      <c r="AF475" s="3"/>
      <c r="AG475" s="3"/>
      <c r="AH475" s="3"/>
      <c r="AJ475" s="17"/>
      <c r="AL475" s="7">
        <f ca="1">IF(Table1[[#This Row],[field of work]]="health",1,0)</f>
        <v>1</v>
      </c>
      <c r="AM475">
        <f ca="1">IF(Table1[[#This Row],[field of work]]="general work ",1,0)</f>
        <v>0</v>
      </c>
      <c r="AN475">
        <f ca="1">IF(Table1[[#This Row],[field of work]]="agriculture",1,0)</f>
        <v>0</v>
      </c>
      <c r="AO475">
        <f ca="1">IF(Table1[[#This Row],[field of work]]="teaching",1,0)</f>
        <v>0</v>
      </c>
      <c r="AP475">
        <f ca="1">IF(Table1[[#This Row],[field of work]]="IT",1,0)</f>
        <v>0</v>
      </c>
      <c r="AQ475" s="8">
        <f ca="1">IF(Table1[[#This Row],[field of work]]="construction",1,0)</f>
        <v>0</v>
      </c>
      <c r="AS475" s="7"/>
      <c r="AX475" s="8"/>
      <c r="AZ475" s="7"/>
      <c r="BA475" s="8"/>
      <c r="BB475" s="105">
        <f ca="1">Table1[[#This Row],[Cars Value ]]/Table1[[#This Row],[cars]]</f>
        <v>13314.57576167594</v>
      </c>
      <c r="BC475" s="8"/>
      <c r="BD475" s="7">
        <f ca="1">IF(Table1[Values of debts]&gt;$BE$6,1,0)</f>
        <v>1</v>
      </c>
      <c r="BE475" s="8"/>
      <c r="BF475" s="17"/>
      <c r="BG475" s="20">
        <f ca="1">Table1[[#This Row],[mortage left]]/Table1[[#This Row],[value of house]]</f>
        <v>0.30808703368581314</v>
      </c>
      <c r="BH475">
        <f t="shared" ca="1" si="183"/>
        <v>1</v>
      </c>
      <c r="BI475" s="8"/>
      <c r="BJ475" s="17"/>
      <c r="BL475" s="7">
        <f ca="1">IF(Table1[Area]="Alberta",Table1[income],0)</f>
        <v>0</v>
      </c>
      <c r="BM475">
        <f ca="1">IF(Table1[Area]="Quebec",Table1[income],0)</f>
        <v>0</v>
      </c>
      <c r="BN475">
        <f ca="1">IF(Table1[[#This Row],[Area]]="BC",Table1[[#This Row],[income]],0)</f>
        <v>0</v>
      </c>
      <c r="BO475">
        <f ca="1">IF(Table1[[#This Row],[Area]]="Northwest Ter",Table1[[#This Row],[income]],0)</f>
        <v>44679</v>
      </c>
      <c r="BP475">
        <f ca="1">IF(Table1[[#This Row],[Area]]="Newfounland",Table1[[#This Row],[income]],0)</f>
        <v>0</v>
      </c>
      <c r="BQ475">
        <f ca="1">IF(Table1[[#This Row],[Area]]="Manitoba",Table1[[#This Row],[income]],0)</f>
        <v>0</v>
      </c>
      <c r="BR475">
        <f ca="1">IF(Table1[[#This Row],[Area]]="New bruncwick",Table1[[#This Row],[income]],0)</f>
        <v>0</v>
      </c>
      <c r="BS475">
        <f ca="1">IF(Table1[[#This Row],[Area]]="Nunavut",Table1[[#This Row],[income]],0)</f>
        <v>0</v>
      </c>
      <c r="BT475">
        <f ca="1">IF(Table1[[#This Row],[Area]]="Ontario",Table1[[#This Row],[income]],0)</f>
        <v>0</v>
      </c>
      <c r="BU475">
        <f ca="1">IF(Table1[[#This Row],[Area]]="yukon",Table1[[#This Row],[income]],0)</f>
        <v>0</v>
      </c>
      <c r="BV475">
        <f ca="1">IF(Table1[[#This Row],[Area]]="Prince edward Island",Table1[[#This Row],[income]],0)</f>
        <v>0</v>
      </c>
      <c r="BW475">
        <f ca="1">IF(Table1[[#This Row],[Area]]="Saskatchewan",Table1[[#This Row],[income]],0)</f>
        <v>0</v>
      </c>
      <c r="BX475" s="8">
        <f ca="1">IF(Table1[[#This Row],[Area]]="Nova scotia",Table1[[#This Row],[income]],0)</f>
        <v>0</v>
      </c>
      <c r="BZ475" s="7">
        <f ca="1">IF(Table1[field of work]="health",Table1[income],0)</f>
        <v>44679</v>
      </c>
      <c r="CA475">
        <f ca="1">IF(Table1[field of work]="agriculture",Table1[income],0)</f>
        <v>0</v>
      </c>
      <c r="CB475">
        <f ca="1">IF(Table1[[#This Row],[field of work]]="teaching",Table1[[#This Row],[income]],0)</f>
        <v>0</v>
      </c>
      <c r="CC475">
        <f ca="1">IF(Table1[[#This Row],[field of work]]="IT",Table1[[#This Row],[income]],0)</f>
        <v>0</v>
      </c>
      <c r="CD475">
        <f ca="1">IF(Table1[[#This Row],[field of work]]="construction",Table1[[#This Row],[income]],0)</f>
        <v>0</v>
      </c>
      <c r="CE475" s="8">
        <f ca="1">IF(Table1[[#This Row],[field of work]]="general work ",Table1[[#This Row],[income]],0)</f>
        <v>0</v>
      </c>
      <c r="CH475" s="7">
        <f t="shared" ca="1" si="184"/>
        <v>1</v>
      </c>
      <c r="CI475" s="8"/>
      <c r="CK475" s="7">
        <f ca="1">IF(Table1[[#This Row],[Net worth of person ($)]]&gt;$CM$3,Table1[[#This Row],[age]],0)</f>
        <v>37</v>
      </c>
      <c r="CL475" s="8"/>
    </row>
    <row r="476" spans="2:90" x14ac:dyDescent="0.3">
      <c r="B476">
        <f t="shared" ca="1" si="170"/>
        <v>1</v>
      </c>
      <c r="C476" t="str">
        <f t="shared" ca="1" si="171"/>
        <v>men</v>
      </c>
      <c r="D476">
        <f t="shared" ca="1" si="172"/>
        <v>26</v>
      </c>
      <c r="E476">
        <f t="shared" ca="1" si="173"/>
        <v>6</v>
      </c>
      <c r="F476" t="str">
        <f t="shared" ca="1" si="174"/>
        <v>agriculture</v>
      </c>
      <c r="G476">
        <f t="shared" ca="1" si="175"/>
        <v>6</v>
      </c>
      <c r="H476" t="str">
        <f t="shared" ca="1" si="176"/>
        <v>Other</v>
      </c>
      <c r="I476">
        <f t="shared" ca="1" si="177"/>
        <v>1</v>
      </c>
      <c r="J476">
        <f t="shared" ca="1" si="169"/>
        <v>1</v>
      </c>
      <c r="K476">
        <f t="shared" ca="1" si="178"/>
        <v>25872</v>
      </c>
      <c r="L476">
        <f t="shared" ca="1" si="179"/>
        <v>11</v>
      </c>
      <c r="M476" t="str">
        <f t="shared" ca="1" si="180"/>
        <v>Newfounland</v>
      </c>
      <c r="N476">
        <f t="shared" ca="1" si="185"/>
        <v>77616</v>
      </c>
      <c r="O476">
        <f t="shared" ca="1" si="181"/>
        <v>44280.990934829926</v>
      </c>
      <c r="P476">
        <f t="shared" ca="1" si="186"/>
        <v>14370.499333003896</v>
      </c>
      <c r="Q476">
        <f t="shared" ca="1" si="182"/>
        <v>12645</v>
      </c>
      <c r="R476">
        <f t="shared" ca="1" si="187"/>
        <v>18869.20286585643</v>
      </c>
      <c r="S476">
        <f t="shared" ca="1" si="188"/>
        <v>845.55387959428208</v>
      </c>
      <c r="T476">
        <f t="shared" ca="1" si="189"/>
        <v>92832.053212598184</v>
      </c>
      <c r="U476">
        <f t="shared" ca="1" si="190"/>
        <v>75795.193800686364</v>
      </c>
      <c r="V476">
        <f t="shared" ca="1" si="191"/>
        <v>17036.859411911821</v>
      </c>
      <c r="X476" s="3">
        <f ca="1">IF(Table1[[#This Row],[gender]]="men",1,0)</f>
        <v>1</v>
      </c>
      <c r="Y476" s="3">
        <f ca="1">IF(Table1[[#This Row],[gender]]="women",1,0)</f>
        <v>0</v>
      </c>
      <c r="Z476" s="3"/>
      <c r="AA476" s="3"/>
      <c r="AB476" s="3"/>
      <c r="AC476" s="3"/>
      <c r="AD476" s="3"/>
      <c r="AE476" s="3"/>
      <c r="AF476" s="3"/>
      <c r="AG476" s="3"/>
      <c r="AH476" s="3"/>
      <c r="AJ476" s="17"/>
      <c r="AL476" s="7">
        <f ca="1">IF(Table1[[#This Row],[field of work]]="health",1,0)</f>
        <v>0</v>
      </c>
      <c r="AM476">
        <f ca="1">IF(Table1[[#This Row],[field of work]]="general work ",1,0)</f>
        <v>0</v>
      </c>
      <c r="AN476">
        <f ca="1">IF(Table1[[#This Row],[field of work]]="agriculture",1,0)</f>
        <v>1</v>
      </c>
      <c r="AO476">
        <f ca="1">IF(Table1[[#This Row],[field of work]]="teaching",1,0)</f>
        <v>0</v>
      </c>
      <c r="AP476">
        <f ca="1">IF(Table1[[#This Row],[field of work]]="IT",1,0)</f>
        <v>0</v>
      </c>
      <c r="AQ476" s="8">
        <f ca="1">IF(Table1[[#This Row],[field of work]]="construction",1,0)</f>
        <v>0</v>
      </c>
      <c r="AS476" s="7"/>
      <c r="AX476" s="8"/>
      <c r="AZ476" s="7"/>
      <c r="BA476" s="8"/>
      <c r="BB476" s="105">
        <f ca="1">Table1[[#This Row],[Cars Value ]]/Table1[[#This Row],[cars]]</f>
        <v>14370.499333003896</v>
      </c>
      <c r="BC476" s="8"/>
      <c r="BD476" s="7">
        <f ca="1">IF(Table1[Values of debts]&gt;$BE$6,1,0)</f>
        <v>0</v>
      </c>
      <c r="BE476" s="8"/>
      <c r="BF476" s="17"/>
      <c r="BG476" s="20">
        <f ca="1">Table1[[#This Row],[mortage left]]/Table1[[#This Row],[value of house]]</f>
        <v>0.5705136947901196</v>
      </c>
      <c r="BH476">
        <f t="shared" ca="1" si="183"/>
        <v>0</v>
      </c>
      <c r="BI476" s="8"/>
      <c r="BJ476" s="17"/>
      <c r="BL476" s="7">
        <f ca="1">IF(Table1[Area]="Alberta",Table1[income],0)</f>
        <v>0</v>
      </c>
      <c r="BM476">
        <f ca="1">IF(Table1[Area]="Quebec",Table1[income],0)</f>
        <v>0</v>
      </c>
      <c r="BN476">
        <f ca="1">IF(Table1[[#This Row],[Area]]="BC",Table1[[#This Row],[income]],0)</f>
        <v>0</v>
      </c>
      <c r="BO476">
        <f ca="1">IF(Table1[[#This Row],[Area]]="Northwest Ter",Table1[[#This Row],[income]],0)</f>
        <v>0</v>
      </c>
      <c r="BP476">
        <f ca="1">IF(Table1[[#This Row],[Area]]="Newfounland",Table1[[#This Row],[income]],0)</f>
        <v>25872</v>
      </c>
      <c r="BQ476">
        <f ca="1">IF(Table1[[#This Row],[Area]]="Manitoba",Table1[[#This Row],[income]],0)</f>
        <v>0</v>
      </c>
      <c r="BR476">
        <f ca="1">IF(Table1[[#This Row],[Area]]="New bruncwick",Table1[[#This Row],[income]],0)</f>
        <v>0</v>
      </c>
      <c r="BS476">
        <f ca="1">IF(Table1[[#This Row],[Area]]="Nunavut",Table1[[#This Row],[income]],0)</f>
        <v>0</v>
      </c>
      <c r="BT476">
        <f ca="1">IF(Table1[[#This Row],[Area]]="Ontario",Table1[[#This Row],[income]],0)</f>
        <v>0</v>
      </c>
      <c r="BU476">
        <f ca="1">IF(Table1[[#This Row],[Area]]="yukon",Table1[[#This Row],[income]],0)</f>
        <v>0</v>
      </c>
      <c r="BV476">
        <f ca="1">IF(Table1[[#This Row],[Area]]="Prince edward Island",Table1[[#This Row],[income]],0)</f>
        <v>0</v>
      </c>
      <c r="BW476">
        <f ca="1">IF(Table1[[#This Row],[Area]]="Saskatchewan",Table1[[#This Row],[income]],0)</f>
        <v>0</v>
      </c>
      <c r="BX476" s="8">
        <f ca="1">IF(Table1[[#This Row],[Area]]="Nova scotia",Table1[[#This Row],[income]],0)</f>
        <v>0</v>
      </c>
      <c r="BZ476" s="7">
        <f ca="1">IF(Table1[field of work]="health",Table1[income],0)</f>
        <v>0</v>
      </c>
      <c r="CA476">
        <f ca="1">IF(Table1[field of work]="agriculture",Table1[income],0)</f>
        <v>25872</v>
      </c>
      <c r="CB476">
        <f ca="1">IF(Table1[[#This Row],[field of work]]="teaching",Table1[[#This Row],[income]],0)</f>
        <v>0</v>
      </c>
      <c r="CC476">
        <f ca="1">IF(Table1[[#This Row],[field of work]]="IT",Table1[[#This Row],[income]],0)</f>
        <v>0</v>
      </c>
      <c r="CD476">
        <f ca="1">IF(Table1[[#This Row],[field of work]]="construction",Table1[[#This Row],[income]],0)</f>
        <v>0</v>
      </c>
      <c r="CE476" s="8">
        <f ca="1">IF(Table1[[#This Row],[field of work]]="general work ",Table1[[#This Row],[income]],0)</f>
        <v>0</v>
      </c>
      <c r="CH476" s="7">
        <f t="shared" ca="1" si="184"/>
        <v>1</v>
      </c>
      <c r="CI476" s="8"/>
      <c r="CK476" s="7">
        <f ca="1">IF(Table1[[#This Row],[Net worth of person ($)]]&gt;$CM$3,Table1[[#This Row],[age]],0)</f>
        <v>26</v>
      </c>
      <c r="CL476" s="8"/>
    </row>
    <row r="477" spans="2:90" x14ac:dyDescent="0.3">
      <c r="B477">
        <f t="shared" ca="1" si="170"/>
        <v>2</v>
      </c>
      <c r="C477" t="str">
        <f t="shared" ca="1" si="171"/>
        <v>women</v>
      </c>
      <c r="D477">
        <f t="shared" ca="1" si="172"/>
        <v>35</v>
      </c>
      <c r="E477">
        <f t="shared" ca="1" si="173"/>
        <v>1</v>
      </c>
      <c r="F477" t="str">
        <f t="shared" ca="1" si="174"/>
        <v>health</v>
      </c>
      <c r="G477">
        <f t="shared" ca="1" si="175"/>
        <v>3</v>
      </c>
      <c r="H477" t="str">
        <f t="shared" ca="1" si="176"/>
        <v>University</v>
      </c>
      <c r="I477">
        <f t="shared" ca="1" si="177"/>
        <v>3</v>
      </c>
      <c r="J477">
        <f t="shared" ca="1" si="169"/>
        <v>2</v>
      </c>
      <c r="K477">
        <f t="shared" ca="1" si="178"/>
        <v>74288</v>
      </c>
      <c r="L477">
        <f t="shared" ca="1" si="179"/>
        <v>12</v>
      </c>
      <c r="M477" t="str">
        <f t="shared" ca="1" si="180"/>
        <v>New bruncwick</v>
      </c>
      <c r="N477">
        <f t="shared" ca="1" si="185"/>
        <v>222864</v>
      </c>
      <c r="O477">
        <f t="shared" ca="1" si="181"/>
        <v>143289.0884305925</v>
      </c>
      <c r="P477">
        <f t="shared" ca="1" si="186"/>
        <v>16620.036159339099</v>
      </c>
      <c r="Q477">
        <f t="shared" ca="1" si="182"/>
        <v>1095</v>
      </c>
      <c r="R477">
        <f t="shared" ca="1" si="187"/>
        <v>95249.831666605081</v>
      </c>
      <c r="S477">
        <f t="shared" ca="1" si="188"/>
        <v>82923.388917598437</v>
      </c>
      <c r="T477">
        <f t="shared" ca="1" si="189"/>
        <v>322407.42507693754</v>
      </c>
      <c r="U477">
        <f t="shared" ca="1" si="190"/>
        <v>239633.92009719758</v>
      </c>
      <c r="V477">
        <f t="shared" ca="1" si="191"/>
        <v>82773.504979739955</v>
      </c>
      <c r="X477" s="3">
        <f ca="1">IF(Table1[[#This Row],[gender]]="men",1,0)</f>
        <v>0</v>
      </c>
      <c r="Y477" s="3">
        <f ca="1">IF(Table1[[#This Row],[gender]]="women",1,0)</f>
        <v>1</v>
      </c>
      <c r="Z477" s="3"/>
      <c r="AA477" s="3"/>
      <c r="AB477" s="3"/>
      <c r="AC477" s="3"/>
      <c r="AD477" s="3"/>
      <c r="AE477" s="3"/>
      <c r="AF477" s="3"/>
      <c r="AG477" s="3"/>
      <c r="AH477" s="3"/>
      <c r="AJ477" s="17"/>
      <c r="AL477" s="7">
        <f ca="1">IF(Table1[[#This Row],[field of work]]="health",1,0)</f>
        <v>1</v>
      </c>
      <c r="AM477">
        <f ca="1">IF(Table1[[#This Row],[field of work]]="general work ",1,0)</f>
        <v>0</v>
      </c>
      <c r="AN477">
        <f ca="1">IF(Table1[[#This Row],[field of work]]="agriculture",1,0)</f>
        <v>0</v>
      </c>
      <c r="AO477">
        <f ca="1">IF(Table1[[#This Row],[field of work]]="teaching",1,0)</f>
        <v>0</v>
      </c>
      <c r="AP477">
        <f ca="1">IF(Table1[[#This Row],[field of work]]="IT",1,0)</f>
        <v>0</v>
      </c>
      <c r="AQ477" s="8">
        <f ca="1">IF(Table1[[#This Row],[field of work]]="construction",1,0)</f>
        <v>0</v>
      </c>
      <c r="AS477" s="7"/>
      <c r="AX477" s="8"/>
      <c r="AZ477" s="7"/>
      <c r="BA477" s="8"/>
      <c r="BB477" s="105">
        <f ca="1">Table1[[#This Row],[Cars Value ]]/Table1[[#This Row],[cars]]</f>
        <v>8310.0180796695495</v>
      </c>
      <c r="BC477" s="8"/>
      <c r="BD477" s="7">
        <f ca="1">IF(Table1[Values of debts]&gt;$BE$6,1,0)</f>
        <v>1</v>
      </c>
      <c r="BE477" s="8"/>
      <c r="BF477" s="17"/>
      <c r="BG477" s="20">
        <f ca="1">Table1[[#This Row],[mortage left]]/Table1[[#This Row],[value of house]]</f>
        <v>0.6429440754477731</v>
      </c>
      <c r="BH477">
        <f t="shared" ca="1" si="183"/>
        <v>0</v>
      </c>
      <c r="BI477" s="8"/>
      <c r="BJ477" s="17"/>
      <c r="BL477" s="7">
        <f ca="1">IF(Table1[Area]="Alberta",Table1[income],0)</f>
        <v>0</v>
      </c>
      <c r="BM477">
        <f ca="1">IF(Table1[Area]="Quebec",Table1[income],0)</f>
        <v>0</v>
      </c>
      <c r="BN477">
        <f ca="1">IF(Table1[[#This Row],[Area]]="BC",Table1[[#This Row],[income]],0)</f>
        <v>0</v>
      </c>
      <c r="BO477">
        <f ca="1">IF(Table1[[#This Row],[Area]]="Northwest Ter",Table1[[#This Row],[income]],0)</f>
        <v>0</v>
      </c>
      <c r="BP477">
        <f ca="1">IF(Table1[[#This Row],[Area]]="Newfounland",Table1[[#This Row],[income]],0)</f>
        <v>0</v>
      </c>
      <c r="BQ477">
        <f ca="1">IF(Table1[[#This Row],[Area]]="Manitoba",Table1[[#This Row],[income]],0)</f>
        <v>0</v>
      </c>
      <c r="BR477">
        <f ca="1">IF(Table1[[#This Row],[Area]]="New bruncwick",Table1[[#This Row],[income]],0)</f>
        <v>74288</v>
      </c>
      <c r="BS477">
        <f ca="1">IF(Table1[[#This Row],[Area]]="Nunavut",Table1[[#This Row],[income]],0)</f>
        <v>0</v>
      </c>
      <c r="BT477">
        <f ca="1">IF(Table1[[#This Row],[Area]]="Ontario",Table1[[#This Row],[income]],0)</f>
        <v>0</v>
      </c>
      <c r="BU477">
        <f ca="1">IF(Table1[[#This Row],[Area]]="yukon",Table1[[#This Row],[income]],0)</f>
        <v>0</v>
      </c>
      <c r="BV477">
        <f ca="1">IF(Table1[[#This Row],[Area]]="Prince edward Island",Table1[[#This Row],[income]],0)</f>
        <v>0</v>
      </c>
      <c r="BW477">
        <f ca="1">IF(Table1[[#This Row],[Area]]="Saskatchewan",Table1[[#This Row],[income]],0)</f>
        <v>0</v>
      </c>
      <c r="BX477" s="8">
        <f ca="1">IF(Table1[[#This Row],[Area]]="Nova scotia",Table1[[#This Row],[income]],0)</f>
        <v>0</v>
      </c>
      <c r="BZ477" s="7">
        <f ca="1">IF(Table1[field of work]="health",Table1[income],0)</f>
        <v>74288</v>
      </c>
      <c r="CA477">
        <f ca="1">IF(Table1[field of work]="agriculture",Table1[income],0)</f>
        <v>0</v>
      </c>
      <c r="CB477">
        <f ca="1">IF(Table1[[#This Row],[field of work]]="teaching",Table1[[#This Row],[income]],0)</f>
        <v>0</v>
      </c>
      <c r="CC477">
        <f ca="1">IF(Table1[[#This Row],[field of work]]="IT",Table1[[#This Row],[income]],0)</f>
        <v>0</v>
      </c>
      <c r="CD477">
        <f ca="1">IF(Table1[[#This Row],[field of work]]="construction",Table1[[#This Row],[income]],0)</f>
        <v>0</v>
      </c>
      <c r="CE477" s="8">
        <f ca="1">IF(Table1[[#This Row],[field of work]]="general work ",Table1[[#This Row],[income]],0)</f>
        <v>0</v>
      </c>
      <c r="CH477" s="7">
        <f t="shared" ca="1" si="184"/>
        <v>1</v>
      </c>
      <c r="CI477" s="8"/>
      <c r="CK477" s="7">
        <f ca="1">IF(Table1[[#This Row],[Net worth of person ($)]]&gt;$CM$3,Table1[[#This Row],[age]],0)</f>
        <v>35</v>
      </c>
      <c r="CL477" s="8"/>
    </row>
    <row r="478" spans="2:90" x14ac:dyDescent="0.3">
      <c r="B478">
        <f t="shared" ca="1" si="170"/>
        <v>2</v>
      </c>
      <c r="C478" t="str">
        <f t="shared" ca="1" si="171"/>
        <v>women</v>
      </c>
      <c r="D478">
        <f t="shared" ca="1" si="172"/>
        <v>26</v>
      </c>
      <c r="E478">
        <f t="shared" ca="1" si="173"/>
        <v>5</v>
      </c>
      <c r="F478" t="str">
        <f t="shared" ca="1" si="174"/>
        <v xml:space="preserve">general work </v>
      </c>
      <c r="G478">
        <f t="shared" ca="1" si="175"/>
        <v>6</v>
      </c>
      <c r="H478" t="str">
        <f t="shared" ca="1" si="176"/>
        <v>Other</v>
      </c>
      <c r="I478">
        <f t="shared" ca="1" si="177"/>
        <v>1</v>
      </c>
      <c r="J478">
        <f t="shared" ca="1" si="169"/>
        <v>1</v>
      </c>
      <c r="K478">
        <f t="shared" ca="1" si="178"/>
        <v>66612</v>
      </c>
      <c r="L478">
        <f t="shared" ca="1" si="179"/>
        <v>13</v>
      </c>
      <c r="M478" t="str">
        <f t="shared" ca="1" si="180"/>
        <v>Nova scotia</v>
      </c>
      <c r="N478">
        <f t="shared" ca="1" si="185"/>
        <v>333060</v>
      </c>
      <c r="O478">
        <f t="shared" ca="1" si="181"/>
        <v>7917.3380643044029</v>
      </c>
      <c r="P478">
        <f t="shared" ca="1" si="186"/>
        <v>13793.782012718206</v>
      </c>
      <c r="Q478">
        <f t="shared" ca="1" si="182"/>
        <v>9007</v>
      </c>
      <c r="R478">
        <f t="shared" ca="1" si="187"/>
        <v>71844.055462113043</v>
      </c>
      <c r="S478">
        <f t="shared" ca="1" si="188"/>
        <v>4715.247486535327</v>
      </c>
      <c r="T478">
        <f t="shared" ca="1" si="189"/>
        <v>351569.02949925355</v>
      </c>
      <c r="U478">
        <f t="shared" ca="1" si="190"/>
        <v>88768.393526417451</v>
      </c>
      <c r="V478">
        <f t="shared" ca="1" si="191"/>
        <v>262800.63597283611</v>
      </c>
      <c r="X478" s="3">
        <f ca="1">IF(Table1[[#This Row],[gender]]="men",1,0)</f>
        <v>0</v>
      </c>
      <c r="Y478" s="3">
        <f ca="1">IF(Table1[[#This Row],[gender]]="women",1,0)</f>
        <v>1</v>
      </c>
      <c r="Z478" s="3"/>
      <c r="AA478" s="3"/>
      <c r="AB478" s="3"/>
      <c r="AC478" s="3"/>
      <c r="AD478" s="3"/>
      <c r="AE478" s="3"/>
      <c r="AF478" s="3"/>
      <c r="AG478" s="3"/>
      <c r="AH478" s="3"/>
      <c r="AJ478" s="17"/>
      <c r="AL478" s="7">
        <f ca="1">IF(Table1[[#This Row],[field of work]]="health",1,0)</f>
        <v>0</v>
      </c>
      <c r="AM478">
        <f ca="1">IF(Table1[[#This Row],[field of work]]="general work ",1,0)</f>
        <v>1</v>
      </c>
      <c r="AN478">
        <f ca="1">IF(Table1[[#This Row],[field of work]]="agriculture",1,0)</f>
        <v>0</v>
      </c>
      <c r="AO478">
        <f ca="1">IF(Table1[[#This Row],[field of work]]="teaching",1,0)</f>
        <v>0</v>
      </c>
      <c r="AP478">
        <f ca="1">IF(Table1[[#This Row],[field of work]]="IT",1,0)</f>
        <v>0</v>
      </c>
      <c r="AQ478" s="8">
        <f ca="1">IF(Table1[[#This Row],[field of work]]="construction",1,0)</f>
        <v>0</v>
      </c>
      <c r="AS478" s="7"/>
      <c r="AX478" s="8"/>
      <c r="AZ478" s="7"/>
      <c r="BA478" s="8"/>
      <c r="BB478" s="105">
        <f ca="1">Table1[[#This Row],[Cars Value ]]/Table1[[#This Row],[cars]]</f>
        <v>13793.782012718206</v>
      </c>
      <c r="BC478" s="8"/>
      <c r="BD478" s="7">
        <f ca="1">IF(Table1[Values of debts]&gt;$BE$6,1,0)</f>
        <v>0</v>
      </c>
      <c r="BE478" s="8"/>
      <c r="BF478" s="17"/>
      <c r="BG478" s="20">
        <f ca="1">Table1[[#This Row],[mortage left]]/Table1[[#This Row],[value of house]]</f>
        <v>2.377150682851259E-2</v>
      </c>
      <c r="BH478">
        <f t="shared" ca="1" si="183"/>
        <v>1</v>
      </c>
      <c r="BI478" s="8"/>
      <c r="BJ478" s="17"/>
      <c r="BL478" s="7">
        <f ca="1">IF(Table1[Area]="Alberta",Table1[income],0)</f>
        <v>0</v>
      </c>
      <c r="BM478">
        <f ca="1">IF(Table1[Area]="Quebec",Table1[income],0)</f>
        <v>0</v>
      </c>
      <c r="BN478">
        <f ca="1">IF(Table1[[#This Row],[Area]]="BC",Table1[[#This Row],[income]],0)</f>
        <v>0</v>
      </c>
      <c r="BO478">
        <f ca="1">IF(Table1[[#This Row],[Area]]="Northwest Ter",Table1[[#This Row],[income]],0)</f>
        <v>0</v>
      </c>
      <c r="BP478">
        <f ca="1">IF(Table1[[#This Row],[Area]]="Newfounland",Table1[[#This Row],[income]],0)</f>
        <v>0</v>
      </c>
      <c r="BQ478">
        <f ca="1">IF(Table1[[#This Row],[Area]]="Manitoba",Table1[[#This Row],[income]],0)</f>
        <v>0</v>
      </c>
      <c r="BR478">
        <f ca="1">IF(Table1[[#This Row],[Area]]="New bruncwick",Table1[[#This Row],[income]],0)</f>
        <v>0</v>
      </c>
      <c r="BS478">
        <f ca="1">IF(Table1[[#This Row],[Area]]="Nunavut",Table1[[#This Row],[income]],0)</f>
        <v>0</v>
      </c>
      <c r="BT478">
        <f ca="1">IF(Table1[[#This Row],[Area]]="Ontario",Table1[[#This Row],[income]],0)</f>
        <v>0</v>
      </c>
      <c r="BU478">
        <f ca="1">IF(Table1[[#This Row],[Area]]="yukon",Table1[[#This Row],[income]],0)</f>
        <v>0</v>
      </c>
      <c r="BV478">
        <f ca="1">IF(Table1[[#This Row],[Area]]="Prince edward Island",Table1[[#This Row],[income]],0)</f>
        <v>0</v>
      </c>
      <c r="BW478">
        <f ca="1">IF(Table1[[#This Row],[Area]]="Saskatchewan",Table1[[#This Row],[income]],0)</f>
        <v>0</v>
      </c>
      <c r="BX478" s="8">
        <f ca="1">IF(Table1[[#This Row],[Area]]="Nova scotia",Table1[[#This Row],[income]],0)</f>
        <v>66612</v>
      </c>
      <c r="BZ478" s="7">
        <f ca="1">IF(Table1[field of work]="health",Table1[income],0)</f>
        <v>0</v>
      </c>
      <c r="CA478">
        <f ca="1">IF(Table1[field of work]="agriculture",Table1[income],0)</f>
        <v>0</v>
      </c>
      <c r="CB478">
        <f ca="1">IF(Table1[[#This Row],[field of work]]="teaching",Table1[[#This Row],[income]],0)</f>
        <v>0</v>
      </c>
      <c r="CC478">
        <f ca="1">IF(Table1[[#This Row],[field of work]]="IT",Table1[[#This Row],[income]],0)</f>
        <v>0</v>
      </c>
      <c r="CD478">
        <f ca="1">IF(Table1[[#This Row],[field of work]]="construction",Table1[[#This Row],[income]],0)</f>
        <v>0</v>
      </c>
      <c r="CE478" s="8">
        <f ca="1">IF(Table1[[#This Row],[field of work]]="general work ",Table1[[#This Row],[income]],0)</f>
        <v>66612</v>
      </c>
      <c r="CH478" s="7">
        <f t="shared" ca="1" si="184"/>
        <v>1</v>
      </c>
      <c r="CI478" s="8"/>
      <c r="CK478" s="7">
        <f ca="1">IF(Table1[[#This Row],[Net worth of person ($)]]&gt;$CM$3,Table1[[#This Row],[age]],0)</f>
        <v>26</v>
      </c>
      <c r="CL478" s="8"/>
    </row>
    <row r="479" spans="2:90" x14ac:dyDescent="0.3">
      <c r="B479">
        <f t="shared" ca="1" si="170"/>
        <v>2</v>
      </c>
      <c r="C479" t="str">
        <f t="shared" ca="1" si="171"/>
        <v>women</v>
      </c>
      <c r="D479">
        <f t="shared" ca="1" si="172"/>
        <v>29</v>
      </c>
      <c r="E479">
        <f t="shared" ca="1" si="173"/>
        <v>4</v>
      </c>
      <c r="F479" t="str">
        <f t="shared" ca="1" si="174"/>
        <v>IT</v>
      </c>
      <c r="G479">
        <f t="shared" ca="1" si="175"/>
        <v>5</v>
      </c>
      <c r="H479" t="str">
        <f t="shared" ca="1" si="176"/>
        <v>Other</v>
      </c>
      <c r="I479">
        <f t="shared" ca="1" si="177"/>
        <v>1</v>
      </c>
      <c r="J479">
        <f t="shared" ca="1" si="169"/>
        <v>1</v>
      </c>
      <c r="K479">
        <f t="shared" ca="1" si="178"/>
        <v>76054</v>
      </c>
      <c r="L479">
        <f t="shared" ca="1" si="179"/>
        <v>13</v>
      </c>
      <c r="M479" t="str">
        <f t="shared" ca="1" si="180"/>
        <v>Nova scotia</v>
      </c>
      <c r="N479">
        <f t="shared" ca="1" si="185"/>
        <v>380270</v>
      </c>
      <c r="O479">
        <f t="shared" ca="1" si="181"/>
        <v>230604.29952842038</v>
      </c>
      <c r="P479">
        <f t="shared" ca="1" si="186"/>
        <v>6428.0367897542092</v>
      </c>
      <c r="Q479">
        <f t="shared" ca="1" si="182"/>
        <v>4472</v>
      </c>
      <c r="R479">
        <f t="shared" ca="1" si="187"/>
        <v>76103.294728902853</v>
      </c>
      <c r="S479">
        <f t="shared" ca="1" si="188"/>
        <v>73327.993940935135</v>
      </c>
      <c r="T479">
        <f t="shared" ca="1" si="189"/>
        <v>460026.03073068935</v>
      </c>
      <c r="U479">
        <f t="shared" ca="1" si="190"/>
        <v>311179.59425732325</v>
      </c>
      <c r="V479">
        <f t="shared" ca="1" si="191"/>
        <v>148846.43647336611</v>
      </c>
      <c r="X479" s="3">
        <f ca="1">IF(Table1[[#This Row],[gender]]="men",1,0)</f>
        <v>0</v>
      </c>
      <c r="Y479" s="3">
        <f ca="1">IF(Table1[[#This Row],[gender]]="women",1,0)</f>
        <v>1</v>
      </c>
      <c r="Z479" s="3"/>
      <c r="AA479" s="3"/>
      <c r="AB479" s="3"/>
      <c r="AC479" s="3"/>
      <c r="AD479" s="3"/>
      <c r="AE479" s="3"/>
      <c r="AF479" s="3"/>
      <c r="AG479" s="3"/>
      <c r="AH479" s="3"/>
      <c r="AJ479" s="17"/>
      <c r="AL479" s="7">
        <f ca="1">IF(Table1[[#This Row],[field of work]]="health",1,0)</f>
        <v>0</v>
      </c>
      <c r="AM479">
        <f ca="1">IF(Table1[[#This Row],[field of work]]="general work ",1,0)</f>
        <v>0</v>
      </c>
      <c r="AN479">
        <f ca="1">IF(Table1[[#This Row],[field of work]]="agriculture",1,0)</f>
        <v>0</v>
      </c>
      <c r="AO479">
        <f ca="1">IF(Table1[[#This Row],[field of work]]="teaching",1,0)</f>
        <v>0</v>
      </c>
      <c r="AP479">
        <f ca="1">IF(Table1[[#This Row],[field of work]]="IT",1,0)</f>
        <v>1</v>
      </c>
      <c r="AQ479" s="8">
        <f ca="1">IF(Table1[[#This Row],[field of work]]="construction",1,0)</f>
        <v>0</v>
      </c>
      <c r="AS479" s="7"/>
      <c r="AX479" s="8"/>
      <c r="AZ479" s="7"/>
      <c r="BA479" s="8"/>
      <c r="BB479" s="105">
        <f ca="1">Table1[[#This Row],[Cars Value ]]/Table1[[#This Row],[cars]]</f>
        <v>6428.0367897542092</v>
      </c>
      <c r="BC479" s="8"/>
      <c r="BD479" s="7">
        <f ca="1">IF(Table1[Values of debts]&gt;$BE$6,1,0)</f>
        <v>1</v>
      </c>
      <c r="BE479" s="8"/>
      <c r="BF479" s="17"/>
      <c r="BG479" s="20">
        <f ca="1">Table1[[#This Row],[mortage left]]/Table1[[#This Row],[value of house]]</f>
        <v>0.60642254063802137</v>
      </c>
      <c r="BH479">
        <f t="shared" ca="1" si="183"/>
        <v>0</v>
      </c>
      <c r="BI479" s="8"/>
      <c r="BJ479" s="17"/>
      <c r="BL479" s="7">
        <f ca="1">IF(Table1[Area]="Alberta",Table1[income],0)</f>
        <v>0</v>
      </c>
      <c r="BM479">
        <f ca="1">IF(Table1[Area]="Quebec",Table1[income],0)</f>
        <v>0</v>
      </c>
      <c r="BN479">
        <f ca="1">IF(Table1[[#This Row],[Area]]="BC",Table1[[#This Row],[income]],0)</f>
        <v>0</v>
      </c>
      <c r="BO479">
        <f ca="1">IF(Table1[[#This Row],[Area]]="Northwest Ter",Table1[[#This Row],[income]],0)</f>
        <v>0</v>
      </c>
      <c r="BP479">
        <f ca="1">IF(Table1[[#This Row],[Area]]="Newfounland",Table1[[#This Row],[income]],0)</f>
        <v>0</v>
      </c>
      <c r="BQ479">
        <f ca="1">IF(Table1[[#This Row],[Area]]="Manitoba",Table1[[#This Row],[income]],0)</f>
        <v>0</v>
      </c>
      <c r="BR479">
        <f ca="1">IF(Table1[[#This Row],[Area]]="New bruncwick",Table1[[#This Row],[income]],0)</f>
        <v>0</v>
      </c>
      <c r="BS479">
        <f ca="1">IF(Table1[[#This Row],[Area]]="Nunavut",Table1[[#This Row],[income]],0)</f>
        <v>0</v>
      </c>
      <c r="BT479">
        <f ca="1">IF(Table1[[#This Row],[Area]]="Ontario",Table1[[#This Row],[income]],0)</f>
        <v>0</v>
      </c>
      <c r="BU479">
        <f ca="1">IF(Table1[[#This Row],[Area]]="yukon",Table1[[#This Row],[income]],0)</f>
        <v>0</v>
      </c>
      <c r="BV479">
        <f ca="1">IF(Table1[[#This Row],[Area]]="Prince edward Island",Table1[[#This Row],[income]],0)</f>
        <v>0</v>
      </c>
      <c r="BW479">
        <f ca="1">IF(Table1[[#This Row],[Area]]="Saskatchewan",Table1[[#This Row],[income]],0)</f>
        <v>0</v>
      </c>
      <c r="BX479" s="8">
        <f ca="1">IF(Table1[[#This Row],[Area]]="Nova scotia",Table1[[#This Row],[income]],0)</f>
        <v>76054</v>
      </c>
      <c r="BZ479" s="7">
        <f ca="1">IF(Table1[field of work]="health",Table1[income],0)</f>
        <v>0</v>
      </c>
      <c r="CA479">
        <f ca="1">IF(Table1[field of work]="agriculture",Table1[income],0)</f>
        <v>0</v>
      </c>
      <c r="CB479">
        <f ca="1">IF(Table1[[#This Row],[field of work]]="teaching",Table1[[#This Row],[income]],0)</f>
        <v>0</v>
      </c>
      <c r="CC479">
        <f ca="1">IF(Table1[[#This Row],[field of work]]="IT",Table1[[#This Row],[income]],0)</f>
        <v>76054</v>
      </c>
      <c r="CD479">
        <f ca="1">IF(Table1[[#This Row],[field of work]]="construction",Table1[[#This Row],[income]],0)</f>
        <v>0</v>
      </c>
      <c r="CE479" s="8">
        <f ca="1">IF(Table1[[#This Row],[field of work]]="general work ",Table1[[#This Row],[income]],0)</f>
        <v>0</v>
      </c>
      <c r="CH479" s="7">
        <f t="shared" ca="1" si="184"/>
        <v>1</v>
      </c>
      <c r="CI479" s="8"/>
      <c r="CK479" s="7">
        <f ca="1">IF(Table1[[#This Row],[Net worth of person ($)]]&gt;$CM$3,Table1[[#This Row],[age]],0)</f>
        <v>29</v>
      </c>
      <c r="CL479" s="8"/>
    </row>
    <row r="480" spans="2:90" x14ac:dyDescent="0.3">
      <c r="B480">
        <f t="shared" ca="1" si="170"/>
        <v>1</v>
      </c>
      <c r="C480" t="str">
        <f t="shared" ca="1" si="171"/>
        <v>men</v>
      </c>
      <c r="D480">
        <f t="shared" ca="1" si="172"/>
        <v>37</v>
      </c>
      <c r="E480">
        <f t="shared" ca="1" si="173"/>
        <v>5</v>
      </c>
      <c r="F480" t="str">
        <f t="shared" ca="1" si="174"/>
        <v xml:space="preserve">general work </v>
      </c>
      <c r="G480">
        <f t="shared" ca="1" si="175"/>
        <v>6</v>
      </c>
      <c r="H480" t="str">
        <f t="shared" ca="1" si="176"/>
        <v>Other</v>
      </c>
      <c r="I480">
        <f t="shared" ca="1" si="177"/>
        <v>2</v>
      </c>
      <c r="J480">
        <f t="shared" ca="1" si="169"/>
        <v>1</v>
      </c>
      <c r="K480">
        <f t="shared" ca="1" si="178"/>
        <v>74779</v>
      </c>
      <c r="L480">
        <f t="shared" ca="1" si="179"/>
        <v>10</v>
      </c>
      <c r="M480" t="str">
        <f t="shared" ca="1" si="180"/>
        <v>Quebec</v>
      </c>
      <c r="N480">
        <f t="shared" ca="1" si="185"/>
        <v>373895</v>
      </c>
      <c r="O480">
        <f t="shared" ca="1" si="181"/>
        <v>12905.796604331217</v>
      </c>
      <c r="P480">
        <f t="shared" ca="1" si="186"/>
        <v>44736.311719866942</v>
      </c>
      <c r="Q480">
        <f t="shared" ca="1" si="182"/>
        <v>716</v>
      </c>
      <c r="R480">
        <f t="shared" ca="1" si="187"/>
        <v>147142.22065576291</v>
      </c>
      <c r="S480">
        <f t="shared" ca="1" si="188"/>
        <v>75152.347005612333</v>
      </c>
      <c r="T480">
        <f t="shared" ca="1" si="189"/>
        <v>493783.65872547927</v>
      </c>
      <c r="U480">
        <f t="shared" ca="1" si="190"/>
        <v>160764.01726009412</v>
      </c>
      <c r="V480">
        <f t="shared" ca="1" si="191"/>
        <v>333019.64146538515</v>
      </c>
      <c r="X480" s="3">
        <f ca="1">IF(Table1[[#This Row],[gender]]="men",1,0)</f>
        <v>1</v>
      </c>
      <c r="Y480" s="3">
        <f ca="1">IF(Table1[[#This Row],[gender]]="women",1,0)</f>
        <v>0</v>
      </c>
      <c r="Z480" s="3"/>
      <c r="AA480" s="3"/>
      <c r="AB480" s="3"/>
      <c r="AC480" s="3"/>
      <c r="AD480" s="3"/>
      <c r="AE480" s="3"/>
      <c r="AF480" s="3"/>
      <c r="AG480" s="3"/>
      <c r="AH480" s="3"/>
      <c r="AJ480" s="17"/>
      <c r="AL480" s="7">
        <f ca="1">IF(Table1[[#This Row],[field of work]]="health",1,0)</f>
        <v>0</v>
      </c>
      <c r="AM480">
        <f ca="1">IF(Table1[[#This Row],[field of work]]="general work ",1,0)</f>
        <v>1</v>
      </c>
      <c r="AN480">
        <f ca="1">IF(Table1[[#This Row],[field of work]]="agriculture",1,0)</f>
        <v>0</v>
      </c>
      <c r="AO480">
        <f ca="1">IF(Table1[[#This Row],[field of work]]="teaching",1,0)</f>
        <v>0</v>
      </c>
      <c r="AP480">
        <f ca="1">IF(Table1[[#This Row],[field of work]]="IT",1,0)</f>
        <v>0</v>
      </c>
      <c r="AQ480" s="8">
        <f ca="1">IF(Table1[[#This Row],[field of work]]="construction",1,0)</f>
        <v>0</v>
      </c>
      <c r="AS480" s="7"/>
      <c r="AX480" s="8"/>
      <c r="AZ480" s="7"/>
      <c r="BA480" s="8"/>
      <c r="BB480" s="105">
        <f ca="1">Table1[[#This Row],[Cars Value ]]/Table1[[#This Row],[cars]]</f>
        <v>44736.311719866942</v>
      </c>
      <c r="BC480" s="8"/>
      <c r="BD480" s="7">
        <f ca="1">IF(Table1[Values of debts]&gt;$BE$6,1,0)</f>
        <v>1</v>
      </c>
      <c r="BE480" s="8"/>
      <c r="BF480" s="17"/>
      <c r="BG480" s="20">
        <f ca="1">Table1[[#This Row],[mortage left]]/Table1[[#This Row],[value of house]]</f>
        <v>3.4517168200514092E-2</v>
      </c>
      <c r="BH480">
        <f t="shared" ca="1" si="183"/>
        <v>1</v>
      </c>
      <c r="BI480" s="8"/>
      <c r="BJ480" s="17"/>
      <c r="BL480" s="7">
        <f ca="1">IF(Table1[Area]="Alberta",Table1[income],0)</f>
        <v>0</v>
      </c>
      <c r="BM480">
        <f ca="1">IF(Table1[Area]="Quebec",Table1[income],0)</f>
        <v>74779</v>
      </c>
      <c r="BN480">
        <f ca="1">IF(Table1[[#This Row],[Area]]="BC",Table1[[#This Row],[income]],0)</f>
        <v>0</v>
      </c>
      <c r="BO480">
        <f ca="1">IF(Table1[[#This Row],[Area]]="Northwest Ter",Table1[[#This Row],[income]],0)</f>
        <v>0</v>
      </c>
      <c r="BP480">
        <f ca="1">IF(Table1[[#This Row],[Area]]="Newfounland",Table1[[#This Row],[income]],0)</f>
        <v>0</v>
      </c>
      <c r="BQ480">
        <f ca="1">IF(Table1[[#This Row],[Area]]="Manitoba",Table1[[#This Row],[income]],0)</f>
        <v>0</v>
      </c>
      <c r="BR480">
        <f ca="1">IF(Table1[[#This Row],[Area]]="New bruncwick",Table1[[#This Row],[income]],0)</f>
        <v>0</v>
      </c>
      <c r="BS480">
        <f ca="1">IF(Table1[[#This Row],[Area]]="Nunavut",Table1[[#This Row],[income]],0)</f>
        <v>0</v>
      </c>
      <c r="BT480">
        <f ca="1">IF(Table1[[#This Row],[Area]]="Ontario",Table1[[#This Row],[income]],0)</f>
        <v>0</v>
      </c>
      <c r="BU480">
        <f ca="1">IF(Table1[[#This Row],[Area]]="yukon",Table1[[#This Row],[income]],0)</f>
        <v>0</v>
      </c>
      <c r="BV480">
        <f ca="1">IF(Table1[[#This Row],[Area]]="Prince edward Island",Table1[[#This Row],[income]],0)</f>
        <v>0</v>
      </c>
      <c r="BW480">
        <f ca="1">IF(Table1[[#This Row],[Area]]="Saskatchewan",Table1[[#This Row],[income]],0)</f>
        <v>0</v>
      </c>
      <c r="BX480" s="8">
        <f ca="1">IF(Table1[[#This Row],[Area]]="Nova scotia",Table1[[#This Row],[income]],0)</f>
        <v>0</v>
      </c>
      <c r="BZ480" s="7">
        <f ca="1">IF(Table1[field of work]="health",Table1[income],0)</f>
        <v>0</v>
      </c>
      <c r="CA480">
        <f ca="1">IF(Table1[field of work]="agriculture",Table1[income],0)</f>
        <v>0</v>
      </c>
      <c r="CB480">
        <f ca="1">IF(Table1[[#This Row],[field of work]]="teaching",Table1[[#This Row],[income]],0)</f>
        <v>0</v>
      </c>
      <c r="CC480">
        <f ca="1">IF(Table1[[#This Row],[field of work]]="IT",Table1[[#This Row],[income]],0)</f>
        <v>0</v>
      </c>
      <c r="CD480">
        <f ca="1">IF(Table1[[#This Row],[field of work]]="construction",Table1[[#This Row],[income]],0)</f>
        <v>0</v>
      </c>
      <c r="CE480" s="8">
        <f ca="1">IF(Table1[[#This Row],[field of work]]="general work ",Table1[[#This Row],[income]],0)</f>
        <v>74779</v>
      </c>
      <c r="CH480" s="7">
        <f t="shared" ca="1" si="184"/>
        <v>1</v>
      </c>
      <c r="CI480" s="8"/>
      <c r="CK480" s="7">
        <f ca="1">IF(Table1[[#This Row],[Net worth of person ($)]]&gt;$CM$3,Table1[[#This Row],[age]],0)</f>
        <v>37</v>
      </c>
      <c r="CL480" s="8"/>
    </row>
    <row r="481" spans="2:90" x14ac:dyDescent="0.3">
      <c r="B481">
        <f t="shared" ca="1" si="170"/>
        <v>1</v>
      </c>
      <c r="C481" t="str">
        <f t="shared" ca="1" si="171"/>
        <v>men</v>
      </c>
      <c r="D481">
        <f t="shared" ca="1" si="172"/>
        <v>39</v>
      </c>
      <c r="E481">
        <f t="shared" ca="1" si="173"/>
        <v>3</v>
      </c>
      <c r="F481" t="str">
        <f t="shared" ca="1" si="174"/>
        <v>teaching</v>
      </c>
      <c r="G481">
        <f t="shared" ca="1" si="175"/>
        <v>4</v>
      </c>
      <c r="H481" t="str">
        <f t="shared" ca="1" si="176"/>
        <v>technical</v>
      </c>
      <c r="I481">
        <f t="shared" ca="1" si="177"/>
        <v>4</v>
      </c>
      <c r="J481">
        <f t="shared" ca="1" si="169"/>
        <v>2</v>
      </c>
      <c r="K481">
        <f t="shared" ca="1" si="178"/>
        <v>45125</v>
      </c>
      <c r="L481">
        <f t="shared" ca="1" si="179"/>
        <v>2</v>
      </c>
      <c r="M481" t="str">
        <f t="shared" ca="1" si="180"/>
        <v>BC</v>
      </c>
      <c r="N481">
        <f t="shared" ca="1" si="185"/>
        <v>270750</v>
      </c>
      <c r="O481">
        <f t="shared" ca="1" si="181"/>
        <v>211960.7997511843</v>
      </c>
      <c r="P481">
        <f t="shared" ca="1" si="186"/>
        <v>2748.3317355162385</v>
      </c>
      <c r="Q481">
        <f t="shared" ca="1" si="182"/>
        <v>1166</v>
      </c>
      <c r="R481">
        <f t="shared" ca="1" si="187"/>
        <v>33281.83190347749</v>
      </c>
      <c r="S481">
        <f t="shared" ca="1" si="188"/>
        <v>38746.136989924766</v>
      </c>
      <c r="T481">
        <f t="shared" ca="1" si="189"/>
        <v>312244.46872544102</v>
      </c>
      <c r="U481">
        <f t="shared" ca="1" si="190"/>
        <v>246408.63165466179</v>
      </c>
      <c r="V481">
        <f t="shared" ca="1" si="191"/>
        <v>65835.837070779235</v>
      </c>
      <c r="X481" s="3">
        <f ca="1">IF(Table1[[#This Row],[gender]]="men",1,0)</f>
        <v>1</v>
      </c>
      <c r="Y481" s="3">
        <f ca="1">IF(Table1[[#This Row],[gender]]="women",1,0)</f>
        <v>0</v>
      </c>
      <c r="Z481" s="3"/>
      <c r="AA481" s="3"/>
      <c r="AB481" s="3"/>
      <c r="AC481" s="3"/>
      <c r="AD481" s="3"/>
      <c r="AE481" s="3"/>
      <c r="AF481" s="3"/>
      <c r="AG481" s="3"/>
      <c r="AH481" s="3"/>
      <c r="AJ481" s="17"/>
      <c r="AL481" s="7">
        <f ca="1">IF(Table1[[#This Row],[field of work]]="health",1,0)</f>
        <v>0</v>
      </c>
      <c r="AM481">
        <f ca="1">IF(Table1[[#This Row],[field of work]]="general work ",1,0)</f>
        <v>0</v>
      </c>
      <c r="AN481">
        <f ca="1">IF(Table1[[#This Row],[field of work]]="agriculture",1,0)</f>
        <v>0</v>
      </c>
      <c r="AO481">
        <f ca="1">IF(Table1[[#This Row],[field of work]]="teaching",1,0)</f>
        <v>1</v>
      </c>
      <c r="AP481">
        <f ca="1">IF(Table1[[#This Row],[field of work]]="IT",1,0)</f>
        <v>0</v>
      </c>
      <c r="AQ481" s="8">
        <f ca="1">IF(Table1[[#This Row],[field of work]]="construction",1,0)</f>
        <v>0</v>
      </c>
      <c r="AS481" s="7"/>
      <c r="AX481" s="8"/>
      <c r="AZ481" s="7"/>
      <c r="BA481" s="8"/>
      <c r="BB481" s="105">
        <f ca="1">Table1[[#This Row],[Cars Value ]]/Table1[[#This Row],[cars]]</f>
        <v>1374.1658677581192</v>
      </c>
      <c r="BC481" s="8"/>
      <c r="BD481" s="7">
        <f ca="1">IF(Table1[Values of debts]&gt;$BE$6,1,0)</f>
        <v>1</v>
      </c>
      <c r="BE481" s="8"/>
      <c r="BF481" s="17"/>
      <c r="BG481" s="20">
        <f ca="1">Table1[[#This Row],[mortage left]]/Table1[[#This Row],[value of house]]</f>
        <v>0.78286537304223192</v>
      </c>
      <c r="BH481">
        <f t="shared" ca="1" si="183"/>
        <v>0</v>
      </c>
      <c r="BI481" s="8"/>
      <c r="BJ481" s="17"/>
      <c r="BL481" s="7">
        <f ca="1">IF(Table1[Area]="Alberta",Table1[income],0)</f>
        <v>0</v>
      </c>
      <c r="BM481">
        <f ca="1">IF(Table1[Area]="Quebec",Table1[income],0)</f>
        <v>0</v>
      </c>
      <c r="BN481">
        <f ca="1">IF(Table1[[#This Row],[Area]]="BC",Table1[[#This Row],[income]],0)</f>
        <v>45125</v>
      </c>
      <c r="BO481">
        <f ca="1">IF(Table1[[#This Row],[Area]]="Northwest Ter",Table1[[#This Row],[income]],0)</f>
        <v>0</v>
      </c>
      <c r="BP481">
        <f ca="1">IF(Table1[[#This Row],[Area]]="Newfounland",Table1[[#This Row],[income]],0)</f>
        <v>0</v>
      </c>
      <c r="BQ481">
        <f ca="1">IF(Table1[[#This Row],[Area]]="Manitoba",Table1[[#This Row],[income]],0)</f>
        <v>0</v>
      </c>
      <c r="BR481">
        <f ca="1">IF(Table1[[#This Row],[Area]]="New bruncwick",Table1[[#This Row],[income]],0)</f>
        <v>0</v>
      </c>
      <c r="BS481">
        <f ca="1">IF(Table1[[#This Row],[Area]]="Nunavut",Table1[[#This Row],[income]],0)</f>
        <v>0</v>
      </c>
      <c r="BT481">
        <f ca="1">IF(Table1[[#This Row],[Area]]="Ontario",Table1[[#This Row],[income]],0)</f>
        <v>0</v>
      </c>
      <c r="BU481">
        <f ca="1">IF(Table1[[#This Row],[Area]]="yukon",Table1[[#This Row],[income]],0)</f>
        <v>0</v>
      </c>
      <c r="BV481">
        <f ca="1">IF(Table1[[#This Row],[Area]]="Prince edward Island",Table1[[#This Row],[income]],0)</f>
        <v>0</v>
      </c>
      <c r="BW481">
        <f ca="1">IF(Table1[[#This Row],[Area]]="Saskatchewan",Table1[[#This Row],[income]],0)</f>
        <v>0</v>
      </c>
      <c r="BX481" s="8">
        <f ca="1">IF(Table1[[#This Row],[Area]]="Nova scotia",Table1[[#This Row],[income]],0)</f>
        <v>0</v>
      </c>
      <c r="BZ481" s="7">
        <f ca="1">IF(Table1[field of work]="health",Table1[income],0)</f>
        <v>0</v>
      </c>
      <c r="CA481">
        <f ca="1">IF(Table1[field of work]="agriculture",Table1[income],0)</f>
        <v>0</v>
      </c>
      <c r="CB481">
        <f ca="1">IF(Table1[[#This Row],[field of work]]="teaching",Table1[[#This Row],[income]],0)</f>
        <v>45125</v>
      </c>
      <c r="CC481">
        <f ca="1">IF(Table1[[#This Row],[field of work]]="IT",Table1[[#This Row],[income]],0)</f>
        <v>0</v>
      </c>
      <c r="CD481">
        <f ca="1">IF(Table1[[#This Row],[field of work]]="construction",Table1[[#This Row],[income]],0)</f>
        <v>0</v>
      </c>
      <c r="CE481" s="8">
        <f ca="1">IF(Table1[[#This Row],[field of work]]="general work ",Table1[[#This Row],[income]],0)</f>
        <v>0</v>
      </c>
      <c r="CH481" s="7">
        <f t="shared" ca="1" si="184"/>
        <v>1</v>
      </c>
      <c r="CI481" s="8"/>
      <c r="CK481" s="7">
        <f ca="1">IF(Table1[[#This Row],[Net worth of person ($)]]&gt;$CM$3,Table1[[#This Row],[age]],0)</f>
        <v>39</v>
      </c>
      <c r="CL481" s="8"/>
    </row>
    <row r="482" spans="2:90" x14ac:dyDescent="0.3">
      <c r="B482">
        <f t="shared" ca="1" si="170"/>
        <v>1</v>
      </c>
      <c r="C482" t="str">
        <f t="shared" ca="1" si="171"/>
        <v>men</v>
      </c>
      <c r="D482">
        <f t="shared" ca="1" si="172"/>
        <v>43</v>
      </c>
      <c r="E482">
        <f t="shared" ca="1" si="173"/>
        <v>2</v>
      </c>
      <c r="F482" t="str">
        <f t="shared" ca="1" si="174"/>
        <v>construction</v>
      </c>
      <c r="G482">
        <f t="shared" ca="1" si="175"/>
        <v>2</v>
      </c>
      <c r="H482" t="str">
        <f t="shared" ca="1" si="176"/>
        <v>college</v>
      </c>
      <c r="I482">
        <f t="shared" ca="1" si="177"/>
        <v>2</v>
      </c>
      <c r="J482">
        <f t="shared" ca="1" si="169"/>
        <v>2</v>
      </c>
      <c r="K482">
        <f t="shared" ca="1" si="178"/>
        <v>62124</v>
      </c>
      <c r="L482">
        <f t="shared" ca="1" si="179"/>
        <v>10</v>
      </c>
      <c r="M482" t="str">
        <f t="shared" ca="1" si="180"/>
        <v>Quebec</v>
      </c>
      <c r="N482">
        <f t="shared" ca="1" si="185"/>
        <v>310620</v>
      </c>
      <c r="O482">
        <f t="shared" ca="1" si="181"/>
        <v>87750.964438196592</v>
      </c>
      <c r="P482">
        <f t="shared" ca="1" si="186"/>
        <v>78997.298597860601</v>
      </c>
      <c r="Q482">
        <f t="shared" ca="1" si="182"/>
        <v>76466</v>
      </c>
      <c r="R482">
        <f t="shared" ca="1" si="187"/>
        <v>57693.198297021991</v>
      </c>
      <c r="S482">
        <f t="shared" ca="1" si="188"/>
        <v>15015.230120059405</v>
      </c>
      <c r="T482">
        <f t="shared" ca="1" si="189"/>
        <v>404632.52871792001</v>
      </c>
      <c r="U482">
        <f t="shared" ca="1" si="190"/>
        <v>221910.16273521859</v>
      </c>
      <c r="V482">
        <f t="shared" ca="1" si="191"/>
        <v>182722.36598270142</v>
      </c>
      <c r="X482" s="3">
        <f ca="1">IF(Table1[[#This Row],[gender]]="men",1,0)</f>
        <v>1</v>
      </c>
      <c r="Y482" s="3">
        <f ca="1">IF(Table1[[#This Row],[gender]]="women",1,0)</f>
        <v>0</v>
      </c>
      <c r="Z482" s="3"/>
      <c r="AA482" s="3"/>
      <c r="AB482" s="3"/>
      <c r="AC482" s="3"/>
      <c r="AD482" s="3"/>
      <c r="AE482" s="3"/>
      <c r="AF482" s="3"/>
      <c r="AG482" s="3"/>
      <c r="AH482" s="3"/>
      <c r="AJ482" s="17"/>
      <c r="AL482" s="7">
        <f ca="1">IF(Table1[[#This Row],[field of work]]="health",1,0)</f>
        <v>0</v>
      </c>
      <c r="AM482">
        <f ca="1">IF(Table1[[#This Row],[field of work]]="general work ",1,0)</f>
        <v>0</v>
      </c>
      <c r="AN482">
        <f ca="1">IF(Table1[[#This Row],[field of work]]="agriculture",1,0)</f>
        <v>0</v>
      </c>
      <c r="AO482">
        <f ca="1">IF(Table1[[#This Row],[field of work]]="teaching",1,0)</f>
        <v>0</v>
      </c>
      <c r="AP482">
        <f ca="1">IF(Table1[[#This Row],[field of work]]="IT",1,0)</f>
        <v>0</v>
      </c>
      <c r="AQ482" s="8">
        <f ca="1">IF(Table1[[#This Row],[field of work]]="construction",1,0)</f>
        <v>1</v>
      </c>
      <c r="AS482" s="7"/>
      <c r="AX482" s="8"/>
      <c r="AZ482" s="7"/>
      <c r="BA482" s="8"/>
      <c r="BB482" s="105">
        <f ca="1">Table1[[#This Row],[Cars Value ]]/Table1[[#This Row],[cars]]</f>
        <v>39498.649298930301</v>
      </c>
      <c r="BC482" s="8"/>
      <c r="BD482" s="7">
        <f ca="1">IF(Table1[Values of debts]&gt;$BE$6,1,0)</f>
        <v>1</v>
      </c>
      <c r="BE482" s="8"/>
      <c r="BF482" s="17"/>
      <c r="BG482" s="20">
        <f ca="1">Table1[[#This Row],[mortage left]]/Table1[[#This Row],[value of house]]</f>
        <v>0.28250262197603693</v>
      </c>
      <c r="BH482">
        <f t="shared" ca="1" si="183"/>
        <v>1</v>
      </c>
      <c r="BI482" s="8"/>
      <c r="BJ482" s="17"/>
      <c r="BL482" s="7">
        <f ca="1">IF(Table1[Area]="Alberta",Table1[income],0)</f>
        <v>0</v>
      </c>
      <c r="BM482">
        <f ca="1">IF(Table1[Area]="Quebec",Table1[income],0)</f>
        <v>62124</v>
      </c>
      <c r="BN482">
        <f ca="1">IF(Table1[[#This Row],[Area]]="BC",Table1[[#This Row],[income]],0)</f>
        <v>0</v>
      </c>
      <c r="BO482">
        <f ca="1">IF(Table1[[#This Row],[Area]]="Northwest Ter",Table1[[#This Row],[income]],0)</f>
        <v>0</v>
      </c>
      <c r="BP482">
        <f ca="1">IF(Table1[[#This Row],[Area]]="Newfounland",Table1[[#This Row],[income]],0)</f>
        <v>0</v>
      </c>
      <c r="BQ482">
        <f ca="1">IF(Table1[[#This Row],[Area]]="Manitoba",Table1[[#This Row],[income]],0)</f>
        <v>0</v>
      </c>
      <c r="BR482">
        <f ca="1">IF(Table1[[#This Row],[Area]]="New bruncwick",Table1[[#This Row],[income]],0)</f>
        <v>0</v>
      </c>
      <c r="BS482">
        <f ca="1">IF(Table1[[#This Row],[Area]]="Nunavut",Table1[[#This Row],[income]],0)</f>
        <v>0</v>
      </c>
      <c r="BT482">
        <f ca="1">IF(Table1[[#This Row],[Area]]="Ontario",Table1[[#This Row],[income]],0)</f>
        <v>0</v>
      </c>
      <c r="BU482">
        <f ca="1">IF(Table1[[#This Row],[Area]]="yukon",Table1[[#This Row],[income]],0)</f>
        <v>0</v>
      </c>
      <c r="BV482">
        <f ca="1">IF(Table1[[#This Row],[Area]]="Prince edward Island",Table1[[#This Row],[income]],0)</f>
        <v>0</v>
      </c>
      <c r="BW482">
        <f ca="1">IF(Table1[[#This Row],[Area]]="Saskatchewan",Table1[[#This Row],[income]],0)</f>
        <v>0</v>
      </c>
      <c r="BX482" s="8">
        <f ca="1">IF(Table1[[#This Row],[Area]]="Nova scotia",Table1[[#This Row],[income]],0)</f>
        <v>0</v>
      </c>
      <c r="BZ482" s="7">
        <f ca="1">IF(Table1[field of work]="health",Table1[income],0)</f>
        <v>0</v>
      </c>
      <c r="CA482">
        <f ca="1">IF(Table1[field of work]="agriculture",Table1[income],0)</f>
        <v>0</v>
      </c>
      <c r="CB482">
        <f ca="1">IF(Table1[[#This Row],[field of work]]="teaching",Table1[[#This Row],[income]],0)</f>
        <v>0</v>
      </c>
      <c r="CC482">
        <f ca="1">IF(Table1[[#This Row],[field of work]]="IT",Table1[[#This Row],[income]],0)</f>
        <v>0</v>
      </c>
      <c r="CD482">
        <f ca="1">IF(Table1[[#This Row],[field of work]]="construction",Table1[[#This Row],[income]],0)</f>
        <v>62124</v>
      </c>
      <c r="CE482" s="8">
        <f ca="1">IF(Table1[[#This Row],[field of work]]="general work ",Table1[[#This Row],[income]],0)</f>
        <v>0</v>
      </c>
      <c r="CH482" s="7">
        <f t="shared" ca="1" si="184"/>
        <v>1</v>
      </c>
      <c r="CI482" s="8"/>
      <c r="CK482" s="7">
        <f ca="1">IF(Table1[[#This Row],[Net worth of person ($)]]&gt;$CM$3,Table1[[#This Row],[age]],0)</f>
        <v>43</v>
      </c>
      <c r="CL482" s="8"/>
    </row>
    <row r="483" spans="2:90" x14ac:dyDescent="0.3">
      <c r="B483">
        <f t="shared" ca="1" si="170"/>
        <v>2</v>
      </c>
      <c r="C483" t="str">
        <f t="shared" ca="1" si="171"/>
        <v>women</v>
      </c>
      <c r="D483">
        <f t="shared" ca="1" si="172"/>
        <v>42</v>
      </c>
      <c r="E483">
        <f t="shared" ca="1" si="173"/>
        <v>3</v>
      </c>
      <c r="F483" t="str">
        <f t="shared" ca="1" si="174"/>
        <v>teaching</v>
      </c>
      <c r="G483">
        <f t="shared" ca="1" si="175"/>
        <v>6</v>
      </c>
      <c r="H483" t="str">
        <f t="shared" ca="1" si="176"/>
        <v>Other</v>
      </c>
      <c r="I483">
        <f t="shared" ca="1" si="177"/>
        <v>0</v>
      </c>
      <c r="J483">
        <f t="shared" ca="1" si="169"/>
        <v>2</v>
      </c>
      <c r="K483">
        <f t="shared" ca="1" si="178"/>
        <v>41263</v>
      </c>
      <c r="L483">
        <f t="shared" ca="1" si="179"/>
        <v>5</v>
      </c>
      <c r="M483" t="str">
        <f t="shared" ca="1" si="180"/>
        <v>Nunavut</v>
      </c>
      <c r="N483">
        <f t="shared" ca="1" si="185"/>
        <v>123789</v>
      </c>
      <c r="O483">
        <f t="shared" ca="1" si="181"/>
        <v>86507.010022286078</v>
      </c>
      <c r="P483">
        <f t="shared" ca="1" si="186"/>
        <v>41206.060882190395</v>
      </c>
      <c r="Q483">
        <f t="shared" ca="1" si="182"/>
        <v>771</v>
      </c>
      <c r="R483">
        <f t="shared" ca="1" si="187"/>
        <v>21738.669782010831</v>
      </c>
      <c r="S483">
        <f t="shared" ca="1" si="188"/>
        <v>49380.57894496755</v>
      </c>
      <c r="T483">
        <f t="shared" ca="1" si="189"/>
        <v>214375.63982715795</v>
      </c>
      <c r="U483">
        <f t="shared" ca="1" si="190"/>
        <v>109016.6798042969</v>
      </c>
      <c r="V483">
        <f t="shared" ca="1" si="191"/>
        <v>105358.96002286105</v>
      </c>
      <c r="X483" s="3">
        <f ca="1">IF(Table1[[#This Row],[gender]]="men",1,0)</f>
        <v>0</v>
      </c>
      <c r="Y483" s="3">
        <f ca="1">IF(Table1[[#This Row],[gender]]="women",1,0)</f>
        <v>1</v>
      </c>
      <c r="Z483" s="3"/>
      <c r="AA483" s="3"/>
      <c r="AB483" s="3"/>
      <c r="AC483" s="3"/>
      <c r="AD483" s="3"/>
      <c r="AE483" s="3"/>
      <c r="AF483" s="3"/>
      <c r="AG483" s="3"/>
      <c r="AH483" s="3"/>
      <c r="AJ483" s="17"/>
      <c r="AL483" s="7">
        <f ca="1">IF(Table1[[#This Row],[field of work]]="health",1,0)</f>
        <v>0</v>
      </c>
      <c r="AM483">
        <f ca="1">IF(Table1[[#This Row],[field of work]]="general work ",1,0)</f>
        <v>0</v>
      </c>
      <c r="AN483">
        <f ca="1">IF(Table1[[#This Row],[field of work]]="agriculture",1,0)</f>
        <v>0</v>
      </c>
      <c r="AO483">
        <f ca="1">IF(Table1[[#This Row],[field of work]]="teaching",1,0)</f>
        <v>1</v>
      </c>
      <c r="AP483">
        <f ca="1">IF(Table1[[#This Row],[field of work]]="IT",1,0)</f>
        <v>0</v>
      </c>
      <c r="AQ483" s="8">
        <f ca="1">IF(Table1[[#This Row],[field of work]]="construction",1,0)</f>
        <v>0</v>
      </c>
      <c r="AS483" s="7"/>
      <c r="AX483" s="8"/>
      <c r="AZ483" s="7"/>
      <c r="BA483" s="8"/>
      <c r="BB483" s="105">
        <f ca="1">Table1[[#This Row],[Cars Value ]]/Table1[[#This Row],[cars]]</f>
        <v>20603.030441095198</v>
      </c>
      <c r="BC483" s="8"/>
      <c r="BD483" s="7">
        <f ca="1">IF(Table1[Values of debts]&gt;$BE$6,1,0)</f>
        <v>1</v>
      </c>
      <c r="BE483" s="8"/>
      <c r="BF483" s="17"/>
      <c r="BG483" s="20">
        <f ca="1">Table1[[#This Row],[mortage left]]/Table1[[#This Row],[value of house]]</f>
        <v>0.69882630946437951</v>
      </c>
      <c r="BH483">
        <f t="shared" ca="1" si="183"/>
        <v>0</v>
      </c>
      <c r="BI483" s="8"/>
      <c r="BJ483" s="17"/>
      <c r="BL483" s="7">
        <f ca="1">IF(Table1[Area]="Alberta",Table1[income],0)</f>
        <v>0</v>
      </c>
      <c r="BM483">
        <f ca="1">IF(Table1[Area]="Quebec",Table1[income],0)</f>
        <v>0</v>
      </c>
      <c r="BN483">
        <f ca="1">IF(Table1[[#This Row],[Area]]="BC",Table1[[#This Row],[income]],0)</f>
        <v>0</v>
      </c>
      <c r="BO483">
        <f ca="1">IF(Table1[[#This Row],[Area]]="Northwest Ter",Table1[[#This Row],[income]],0)</f>
        <v>0</v>
      </c>
      <c r="BP483">
        <f ca="1">IF(Table1[[#This Row],[Area]]="Newfounland",Table1[[#This Row],[income]],0)</f>
        <v>0</v>
      </c>
      <c r="BQ483">
        <f ca="1">IF(Table1[[#This Row],[Area]]="Manitoba",Table1[[#This Row],[income]],0)</f>
        <v>0</v>
      </c>
      <c r="BR483">
        <f ca="1">IF(Table1[[#This Row],[Area]]="New bruncwick",Table1[[#This Row],[income]],0)</f>
        <v>0</v>
      </c>
      <c r="BS483">
        <f ca="1">IF(Table1[[#This Row],[Area]]="Nunavut",Table1[[#This Row],[income]],0)</f>
        <v>41263</v>
      </c>
      <c r="BT483">
        <f ca="1">IF(Table1[[#This Row],[Area]]="Ontario",Table1[[#This Row],[income]],0)</f>
        <v>0</v>
      </c>
      <c r="BU483">
        <f ca="1">IF(Table1[[#This Row],[Area]]="yukon",Table1[[#This Row],[income]],0)</f>
        <v>0</v>
      </c>
      <c r="BV483">
        <f ca="1">IF(Table1[[#This Row],[Area]]="Prince edward Island",Table1[[#This Row],[income]],0)</f>
        <v>0</v>
      </c>
      <c r="BW483">
        <f ca="1">IF(Table1[[#This Row],[Area]]="Saskatchewan",Table1[[#This Row],[income]],0)</f>
        <v>0</v>
      </c>
      <c r="BX483" s="8">
        <f ca="1">IF(Table1[[#This Row],[Area]]="Nova scotia",Table1[[#This Row],[income]],0)</f>
        <v>0</v>
      </c>
      <c r="BZ483" s="7">
        <f ca="1">IF(Table1[field of work]="health",Table1[income],0)</f>
        <v>0</v>
      </c>
      <c r="CA483">
        <f ca="1">IF(Table1[field of work]="agriculture",Table1[income],0)</f>
        <v>0</v>
      </c>
      <c r="CB483">
        <f ca="1">IF(Table1[[#This Row],[field of work]]="teaching",Table1[[#This Row],[income]],0)</f>
        <v>41263</v>
      </c>
      <c r="CC483">
        <f ca="1">IF(Table1[[#This Row],[field of work]]="IT",Table1[[#This Row],[income]],0)</f>
        <v>0</v>
      </c>
      <c r="CD483">
        <f ca="1">IF(Table1[[#This Row],[field of work]]="construction",Table1[[#This Row],[income]],0)</f>
        <v>0</v>
      </c>
      <c r="CE483" s="8">
        <f ca="1">IF(Table1[[#This Row],[field of work]]="general work ",Table1[[#This Row],[income]],0)</f>
        <v>0</v>
      </c>
      <c r="CH483" s="7">
        <f t="shared" ca="1" si="184"/>
        <v>1</v>
      </c>
      <c r="CI483" s="8"/>
      <c r="CK483" s="7">
        <f ca="1">IF(Table1[[#This Row],[Net worth of person ($)]]&gt;$CM$3,Table1[[#This Row],[age]],0)</f>
        <v>42</v>
      </c>
      <c r="CL483" s="8"/>
    </row>
    <row r="484" spans="2:90" x14ac:dyDescent="0.3">
      <c r="B484">
        <f t="shared" ca="1" si="170"/>
        <v>2</v>
      </c>
      <c r="C484" t="str">
        <f t="shared" ca="1" si="171"/>
        <v>women</v>
      </c>
      <c r="D484">
        <f t="shared" ca="1" si="172"/>
        <v>27</v>
      </c>
      <c r="E484">
        <f t="shared" ca="1" si="173"/>
        <v>1</v>
      </c>
      <c r="F484" t="str">
        <f t="shared" ca="1" si="174"/>
        <v>health</v>
      </c>
      <c r="G484">
        <f t="shared" ca="1" si="175"/>
        <v>4</v>
      </c>
      <c r="H484" t="str">
        <f t="shared" ca="1" si="176"/>
        <v>technical</v>
      </c>
      <c r="I484">
        <f t="shared" ca="1" si="177"/>
        <v>2</v>
      </c>
      <c r="J484">
        <f t="shared" ca="1" si="169"/>
        <v>1</v>
      </c>
      <c r="K484">
        <f t="shared" ca="1" si="178"/>
        <v>55917</v>
      </c>
      <c r="L484">
        <f t="shared" ca="1" si="179"/>
        <v>4</v>
      </c>
      <c r="M484" t="str">
        <f t="shared" ca="1" si="180"/>
        <v>Alberta</v>
      </c>
      <c r="N484">
        <f t="shared" ca="1" si="185"/>
        <v>167751</v>
      </c>
      <c r="O484">
        <f t="shared" ca="1" si="181"/>
        <v>115071.86823858635</v>
      </c>
      <c r="P484">
        <f t="shared" ca="1" si="186"/>
        <v>41910.165120609417</v>
      </c>
      <c r="Q484">
        <f t="shared" ca="1" si="182"/>
        <v>4212</v>
      </c>
      <c r="R484">
        <f t="shared" ca="1" si="187"/>
        <v>28652.582706293779</v>
      </c>
      <c r="S484">
        <f t="shared" ca="1" si="188"/>
        <v>15407.33737442096</v>
      </c>
      <c r="T484">
        <f t="shared" ca="1" si="189"/>
        <v>225068.50249503038</v>
      </c>
      <c r="U484">
        <f t="shared" ca="1" si="190"/>
        <v>147936.45094488014</v>
      </c>
      <c r="V484">
        <f t="shared" ca="1" si="191"/>
        <v>77132.051550150238</v>
      </c>
      <c r="X484" s="3">
        <f ca="1">IF(Table1[[#This Row],[gender]]="men",1,0)</f>
        <v>0</v>
      </c>
      <c r="Y484" s="3">
        <f ca="1">IF(Table1[[#This Row],[gender]]="women",1,0)</f>
        <v>1</v>
      </c>
      <c r="Z484" s="3"/>
      <c r="AA484" s="3"/>
      <c r="AB484" s="3"/>
      <c r="AC484" s="3"/>
      <c r="AD484" s="3"/>
      <c r="AE484" s="3"/>
      <c r="AF484" s="3"/>
      <c r="AG484" s="3"/>
      <c r="AH484" s="3"/>
      <c r="AJ484" s="17"/>
      <c r="AL484" s="7">
        <f ca="1">IF(Table1[[#This Row],[field of work]]="health",1,0)</f>
        <v>1</v>
      </c>
      <c r="AM484">
        <f ca="1">IF(Table1[[#This Row],[field of work]]="general work ",1,0)</f>
        <v>0</v>
      </c>
      <c r="AN484">
        <f ca="1">IF(Table1[[#This Row],[field of work]]="agriculture",1,0)</f>
        <v>0</v>
      </c>
      <c r="AO484">
        <f ca="1">IF(Table1[[#This Row],[field of work]]="teaching",1,0)</f>
        <v>0</v>
      </c>
      <c r="AP484">
        <f ca="1">IF(Table1[[#This Row],[field of work]]="IT",1,0)</f>
        <v>0</v>
      </c>
      <c r="AQ484" s="8">
        <f ca="1">IF(Table1[[#This Row],[field of work]]="construction",1,0)</f>
        <v>0</v>
      </c>
      <c r="AS484" s="7"/>
      <c r="AX484" s="8"/>
      <c r="AZ484" s="7"/>
      <c r="BA484" s="8"/>
      <c r="BB484" s="105">
        <f ca="1">Table1[[#This Row],[Cars Value ]]/Table1[[#This Row],[cars]]</f>
        <v>41910.165120609417</v>
      </c>
      <c r="BC484" s="8"/>
      <c r="BD484" s="7">
        <f ca="1">IF(Table1[Values of debts]&gt;$BE$6,1,0)</f>
        <v>1</v>
      </c>
      <c r="BE484" s="8"/>
      <c r="BF484" s="17"/>
      <c r="BG484" s="20">
        <f ca="1">Table1[[#This Row],[mortage left]]/Table1[[#This Row],[value of house]]</f>
        <v>0.6859682996738401</v>
      </c>
      <c r="BH484">
        <f t="shared" ca="1" si="183"/>
        <v>0</v>
      </c>
      <c r="BI484" s="8"/>
      <c r="BJ484" s="17"/>
      <c r="BL484" s="7">
        <f ca="1">IF(Table1[Area]="Alberta",Table1[income],0)</f>
        <v>55917</v>
      </c>
      <c r="BM484">
        <f ca="1">IF(Table1[Area]="Quebec",Table1[income],0)</f>
        <v>0</v>
      </c>
      <c r="BN484">
        <f ca="1">IF(Table1[[#This Row],[Area]]="BC",Table1[[#This Row],[income]],0)</f>
        <v>0</v>
      </c>
      <c r="BO484">
        <f ca="1">IF(Table1[[#This Row],[Area]]="Northwest Ter",Table1[[#This Row],[income]],0)</f>
        <v>0</v>
      </c>
      <c r="BP484">
        <f ca="1">IF(Table1[[#This Row],[Area]]="Newfounland",Table1[[#This Row],[income]],0)</f>
        <v>0</v>
      </c>
      <c r="BQ484">
        <f ca="1">IF(Table1[[#This Row],[Area]]="Manitoba",Table1[[#This Row],[income]],0)</f>
        <v>0</v>
      </c>
      <c r="BR484">
        <f ca="1">IF(Table1[[#This Row],[Area]]="New bruncwick",Table1[[#This Row],[income]],0)</f>
        <v>0</v>
      </c>
      <c r="BS484">
        <f ca="1">IF(Table1[[#This Row],[Area]]="Nunavut",Table1[[#This Row],[income]],0)</f>
        <v>0</v>
      </c>
      <c r="BT484">
        <f ca="1">IF(Table1[[#This Row],[Area]]="Ontario",Table1[[#This Row],[income]],0)</f>
        <v>0</v>
      </c>
      <c r="BU484">
        <f ca="1">IF(Table1[[#This Row],[Area]]="yukon",Table1[[#This Row],[income]],0)</f>
        <v>0</v>
      </c>
      <c r="BV484">
        <f ca="1">IF(Table1[[#This Row],[Area]]="Prince edward Island",Table1[[#This Row],[income]],0)</f>
        <v>0</v>
      </c>
      <c r="BW484">
        <f ca="1">IF(Table1[[#This Row],[Area]]="Saskatchewan",Table1[[#This Row],[income]],0)</f>
        <v>0</v>
      </c>
      <c r="BX484" s="8">
        <f ca="1">IF(Table1[[#This Row],[Area]]="Nova scotia",Table1[[#This Row],[income]],0)</f>
        <v>0</v>
      </c>
      <c r="BZ484" s="7">
        <f ca="1">IF(Table1[field of work]="health",Table1[income],0)</f>
        <v>55917</v>
      </c>
      <c r="CA484">
        <f ca="1">IF(Table1[field of work]="agriculture",Table1[income],0)</f>
        <v>0</v>
      </c>
      <c r="CB484">
        <f ca="1">IF(Table1[[#This Row],[field of work]]="teaching",Table1[[#This Row],[income]],0)</f>
        <v>0</v>
      </c>
      <c r="CC484">
        <f ca="1">IF(Table1[[#This Row],[field of work]]="IT",Table1[[#This Row],[income]],0)</f>
        <v>0</v>
      </c>
      <c r="CD484">
        <f ca="1">IF(Table1[[#This Row],[field of work]]="construction",Table1[[#This Row],[income]],0)</f>
        <v>0</v>
      </c>
      <c r="CE484" s="8">
        <f ca="1">IF(Table1[[#This Row],[field of work]]="general work ",Table1[[#This Row],[income]],0)</f>
        <v>0</v>
      </c>
      <c r="CH484" s="7">
        <f t="shared" ca="1" si="184"/>
        <v>1</v>
      </c>
      <c r="CI484" s="8"/>
      <c r="CK484" s="7">
        <f ca="1">IF(Table1[[#This Row],[Net worth of person ($)]]&gt;$CM$3,Table1[[#This Row],[age]],0)</f>
        <v>27</v>
      </c>
      <c r="CL484" s="8"/>
    </row>
    <row r="485" spans="2:90" x14ac:dyDescent="0.3">
      <c r="B485">
        <f t="shared" ca="1" si="170"/>
        <v>1</v>
      </c>
      <c r="C485" t="str">
        <f t="shared" ca="1" si="171"/>
        <v>men</v>
      </c>
      <c r="D485">
        <f t="shared" ca="1" si="172"/>
        <v>27</v>
      </c>
      <c r="E485">
        <f t="shared" ca="1" si="173"/>
        <v>2</v>
      </c>
      <c r="F485" t="str">
        <f t="shared" ca="1" si="174"/>
        <v>construction</v>
      </c>
      <c r="G485">
        <f t="shared" ca="1" si="175"/>
        <v>1</v>
      </c>
      <c r="H485" t="str">
        <f t="shared" ca="1" si="176"/>
        <v>highschool</v>
      </c>
      <c r="I485">
        <f t="shared" ca="1" si="177"/>
        <v>1</v>
      </c>
      <c r="J485">
        <f t="shared" ca="1" si="169"/>
        <v>1</v>
      </c>
      <c r="K485">
        <f t="shared" ca="1" si="178"/>
        <v>59629</v>
      </c>
      <c r="L485">
        <f t="shared" ca="1" si="179"/>
        <v>10</v>
      </c>
      <c r="M485" t="str">
        <f t="shared" ca="1" si="180"/>
        <v>Quebec</v>
      </c>
      <c r="N485">
        <f t="shared" ca="1" si="185"/>
        <v>238516</v>
      </c>
      <c r="O485">
        <f t="shared" ca="1" si="181"/>
        <v>112620.87132634791</v>
      </c>
      <c r="P485">
        <f t="shared" ca="1" si="186"/>
        <v>2101.7842434787312</v>
      </c>
      <c r="Q485">
        <f t="shared" ca="1" si="182"/>
        <v>1734</v>
      </c>
      <c r="R485">
        <f t="shared" ca="1" si="187"/>
        <v>115099.41559399564</v>
      </c>
      <c r="S485">
        <f t="shared" ca="1" si="188"/>
        <v>5203.9802386445444</v>
      </c>
      <c r="T485">
        <f t="shared" ca="1" si="189"/>
        <v>245821.76448212328</v>
      </c>
      <c r="U485">
        <f t="shared" ca="1" si="190"/>
        <v>229454.28692034355</v>
      </c>
      <c r="V485">
        <f t="shared" ca="1" si="191"/>
        <v>16367.477561779728</v>
      </c>
      <c r="X485" s="3">
        <f ca="1">IF(Table1[[#This Row],[gender]]="men",1,0)</f>
        <v>1</v>
      </c>
      <c r="Y485" s="3">
        <f ca="1">IF(Table1[[#This Row],[gender]]="women",1,0)</f>
        <v>0</v>
      </c>
      <c r="Z485" s="3"/>
      <c r="AA485" s="3"/>
      <c r="AB485" s="3"/>
      <c r="AC485" s="3"/>
      <c r="AD485" s="3"/>
      <c r="AE485" s="3"/>
      <c r="AF485" s="3"/>
      <c r="AG485" s="3"/>
      <c r="AH485" s="3"/>
      <c r="AJ485" s="17"/>
      <c r="AL485" s="7">
        <f ca="1">IF(Table1[[#This Row],[field of work]]="health",1,0)</f>
        <v>0</v>
      </c>
      <c r="AM485">
        <f ca="1">IF(Table1[[#This Row],[field of work]]="general work ",1,0)</f>
        <v>0</v>
      </c>
      <c r="AN485">
        <f ca="1">IF(Table1[[#This Row],[field of work]]="agriculture",1,0)</f>
        <v>0</v>
      </c>
      <c r="AO485">
        <f ca="1">IF(Table1[[#This Row],[field of work]]="teaching",1,0)</f>
        <v>0</v>
      </c>
      <c r="AP485">
        <f ca="1">IF(Table1[[#This Row],[field of work]]="IT",1,0)</f>
        <v>0</v>
      </c>
      <c r="AQ485" s="8">
        <f ca="1">IF(Table1[[#This Row],[field of work]]="construction",1,0)</f>
        <v>1</v>
      </c>
      <c r="AS485" s="7"/>
      <c r="AX485" s="8"/>
      <c r="AZ485" s="7"/>
      <c r="BA485" s="8"/>
      <c r="BB485" s="105">
        <f ca="1">Table1[[#This Row],[Cars Value ]]/Table1[[#This Row],[cars]]</f>
        <v>2101.7842434787312</v>
      </c>
      <c r="BC485" s="8"/>
      <c r="BD485" s="7">
        <f ca="1">IF(Table1[Values of debts]&gt;$BE$6,1,0)</f>
        <v>1</v>
      </c>
      <c r="BE485" s="8"/>
      <c r="BF485" s="17"/>
      <c r="BG485" s="20">
        <f ca="1">Table1[[#This Row],[mortage left]]/Table1[[#This Row],[value of house]]</f>
        <v>0.47217323502971675</v>
      </c>
      <c r="BH485">
        <f t="shared" ca="1" si="183"/>
        <v>1</v>
      </c>
      <c r="BI485" s="8"/>
      <c r="BJ485" s="17"/>
      <c r="BL485" s="7">
        <f ca="1">IF(Table1[Area]="Alberta",Table1[income],0)</f>
        <v>0</v>
      </c>
      <c r="BM485">
        <f ca="1">IF(Table1[Area]="Quebec",Table1[income],0)</f>
        <v>59629</v>
      </c>
      <c r="BN485">
        <f ca="1">IF(Table1[[#This Row],[Area]]="BC",Table1[[#This Row],[income]],0)</f>
        <v>0</v>
      </c>
      <c r="BO485">
        <f ca="1">IF(Table1[[#This Row],[Area]]="Northwest Ter",Table1[[#This Row],[income]],0)</f>
        <v>0</v>
      </c>
      <c r="BP485">
        <f ca="1">IF(Table1[[#This Row],[Area]]="Newfounland",Table1[[#This Row],[income]],0)</f>
        <v>0</v>
      </c>
      <c r="BQ485">
        <f ca="1">IF(Table1[[#This Row],[Area]]="Manitoba",Table1[[#This Row],[income]],0)</f>
        <v>0</v>
      </c>
      <c r="BR485">
        <f ca="1">IF(Table1[[#This Row],[Area]]="New bruncwick",Table1[[#This Row],[income]],0)</f>
        <v>0</v>
      </c>
      <c r="BS485">
        <f ca="1">IF(Table1[[#This Row],[Area]]="Nunavut",Table1[[#This Row],[income]],0)</f>
        <v>0</v>
      </c>
      <c r="BT485">
        <f ca="1">IF(Table1[[#This Row],[Area]]="Ontario",Table1[[#This Row],[income]],0)</f>
        <v>0</v>
      </c>
      <c r="BU485">
        <f ca="1">IF(Table1[[#This Row],[Area]]="yukon",Table1[[#This Row],[income]],0)</f>
        <v>0</v>
      </c>
      <c r="BV485">
        <f ca="1">IF(Table1[[#This Row],[Area]]="Prince edward Island",Table1[[#This Row],[income]],0)</f>
        <v>0</v>
      </c>
      <c r="BW485">
        <f ca="1">IF(Table1[[#This Row],[Area]]="Saskatchewan",Table1[[#This Row],[income]],0)</f>
        <v>0</v>
      </c>
      <c r="BX485" s="8">
        <f ca="1">IF(Table1[[#This Row],[Area]]="Nova scotia",Table1[[#This Row],[income]],0)</f>
        <v>0</v>
      </c>
      <c r="BZ485" s="7">
        <f ca="1">IF(Table1[field of work]="health",Table1[income],0)</f>
        <v>0</v>
      </c>
      <c r="CA485">
        <f ca="1">IF(Table1[field of work]="agriculture",Table1[income],0)</f>
        <v>0</v>
      </c>
      <c r="CB485">
        <f ca="1">IF(Table1[[#This Row],[field of work]]="teaching",Table1[[#This Row],[income]],0)</f>
        <v>0</v>
      </c>
      <c r="CC485">
        <f ca="1">IF(Table1[[#This Row],[field of work]]="IT",Table1[[#This Row],[income]],0)</f>
        <v>0</v>
      </c>
      <c r="CD485">
        <f ca="1">IF(Table1[[#This Row],[field of work]]="construction",Table1[[#This Row],[income]],0)</f>
        <v>59629</v>
      </c>
      <c r="CE485" s="8">
        <f ca="1">IF(Table1[[#This Row],[field of work]]="general work ",Table1[[#This Row],[income]],0)</f>
        <v>0</v>
      </c>
      <c r="CH485" s="7">
        <f t="shared" ca="1" si="184"/>
        <v>1</v>
      </c>
      <c r="CI485" s="8"/>
      <c r="CK485" s="7">
        <f ca="1">IF(Table1[[#This Row],[Net worth of person ($)]]&gt;$CM$3,Table1[[#This Row],[age]],0)</f>
        <v>27</v>
      </c>
      <c r="CL485" s="8"/>
    </row>
    <row r="486" spans="2:90" x14ac:dyDescent="0.3">
      <c r="B486">
        <f t="shared" ca="1" si="170"/>
        <v>2</v>
      </c>
      <c r="C486" t="str">
        <f t="shared" ca="1" si="171"/>
        <v>women</v>
      </c>
      <c r="D486">
        <f t="shared" ca="1" si="172"/>
        <v>34</v>
      </c>
      <c r="E486">
        <f t="shared" ca="1" si="173"/>
        <v>1</v>
      </c>
      <c r="F486" t="str">
        <f t="shared" ca="1" si="174"/>
        <v>health</v>
      </c>
      <c r="G486">
        <f t="shared" ca="1" si="175"/>
        <v>2</v>
      </c>
      <c r="H486" t="str">
        <f t="shared" ca="1" si="176"/>
        <v>college</v>
      </c>
      <c r="I486">
        <f t="shared" ca="1" si="177"/>
        <v>0</v>
      </c>
      <c r="J486">
        <f t="shared" ca="1" si="169"/>
        <v>2</v>
      </c>
      <c r="K486">
        <f t="shared" ca="1" si="178"/>
        <v>75021</v>
      </c>
      <c r="L486">
        <f t="shared" ca="1" si="179"/>
        <v>4</v>
      </c>
      <c r="M486" t="str">
        <f t="shared" ca="1" si="180"/>
        <v>Alberta</v>
      </c>
      <c r="N486">
        <f t="shared" ca="1" si="185"/>
        <v>375105</v>
      </c>
      <c r="O486">
        <f t="shared" ca="1" si="181"/>
        <v>274099.30350571696</v>
      </c>
      <c r="P486">
        <f t="shared" ca="1" si="186"/>
        <v>123681.15474578465</v>
      </c>
      <c r="Q486">
        <f t="shared" ca="1" si="182"/>
        <v>32188</v>
      </c>
      <c r="R486">
        <f t="shared" ca="1" si="187"/>
        <v>91964.849512023313</v>
      </c>
      <c r="S486">
        <f t="shared" ca="1" si="188"/>
        <v>66238.494709901483</v>
      </c>
      <c r="T486">
        <f t="shared" ca="1" si="189"/>
        <v>565024.6494556861</v>
      </c>
      <c r="U486">
        <f t="shared" ca="1" si="190"/>
        <v>398252.15301774029</v>
      </c>
      <c r="V486">
        <f t="shared" ca="1" si="191"/>
        <v>166772.49643794581</v>
      </c>
      <c r="X486" s="3">
        <f ca="1">IF(Table1[[#This Row],[gender]]="men",1,0)</f>
        <v>0</v>
      </c>
      <c r="Y486" s="3">
        <f ca="1">IF(Table1[[#This Row],[gender]]="women",1,0)</f>
        <v>1</v>
      </c>
      <c r="Z486" s="3"/>
      <c r="AA486" s="3"/>
      <c r="AB486" s="3"/>
      <c r="AC486" s="3"/>
      <c r="AD486" s="3"/>
      <c r="AE486" s="3"/>
      <c r="AF486" s="3"/>
      <c r="AG486" s="3"/>
      <c r="AH486" s="3"/>
      <c r="AJ486" s="17"/>
      <c r="AL486" s="7">
        <f ca="1">IF(Table1[[#This Row],[field of work]]="health",1,0)</f>
        <v>1</v>
      </c>
      <c r="AM486">
        <f ca="1">IF(Table1[[#This Row],[field of work]]="general work ",1,0)</f>
        <v>0</v>
      </c>
      <c r="AN486">
        <f ca="1">IF(Table1[[#This Row],[field of work]]="agriculture",1,0)</f>
        <v>0</v>
      </c>
      <c r="AO486">
        <f ca="1">IF(Table1[[#This Row],[field of work]]="teaching",1,0)</f>
        <v>0</v>
      </c>
      <c r="AP486">
        <f ca="1">IF(Table1[[#This Row],[field of work]]="IT",1,0)</f>
        <v>0</v>
      </c>
      <c r="AQ486" s="8">
        <f ca="1">IF(Table1[[#This Row],[field of work]]="construction",1,0)</f>
        <v>0</v>
      </c>
      <c r="AS486" s="7"/>
      <c r="AX486" s="8"/>
      <c r="AZ486" s="7"/>
      <c r="BA486" s="8"/>
      <c r="BB486" s="105">
        <f ca="1">Table1[[#This Row],[Cars Value ]]/Table1[[#This Row],[cars]]</f>
        <v>61840.577372892323</v>
      </c>
      <c r="BC486" s="8"/>
      <c r="BD486" s="7">
        <f ca="1">IF(Table1[Values of debts]&gt;$BE$6,1,0)</f>
        <v>1</v>
      </c>
      <c r="BE486" s="8"/>
      <c r="BF486" s="17"/>
      <c r="BG486" s="20">
        <f ca="1">Table1[[#This Row],[mortage left]]/Table1[[#This Row],[value of house]]</f>
        <v>0.73072687249094781</v>
      </c>
      <c r="BH486">
        <f t="shared" ca="1" si="183"/>
        <v>0</v>
      </c>
      <c r="BI486" s="8"/>
      <c r="BJ486" s="17"/>
      <c r="BL486" s="7">
        <f ca="1">IF(Table1[Area]="Alberta",Table1[income],0)</f>
        <v>75021</v>
      </c>
      <c r="BM486">
        <f ca="1">IF(Table1[Area]="Quebec",Table1[income],0)</f>
        <v>0</v>
      </c>
      <c r="BN486">
        <f ca="1">IF(Table1[[#This Row],[Area]]="BC",Table1[[#This Row],[income]],0)</f>
        <v>0</v>
      </c>
      <c r="BO486">
        <f ca="1">IF(Table1[[#This Row],[Area]]="Northwest Ter",Table1[[#This Row],[income]],0)</f>
        <v>0</v>
      </c>
      <c r="BP486">
        <f ca="1">IF(Table1[[#This Row],[Area]]="Newfounland",Table1[[#This Row],[income]],0)</f>
        <v>0</v>
      </c>
      <c r="BQ486">
        <f ca="1">IF(Table1[[#This Row],[Area]]="Manitoba",Table1[[#This Row],[income]],0)</f>
        <v>0</v>
      </c>
      <c r="BR486">
        <f ca="1">IF(Table1[[#This Row],[Area]]="New bruncwick",Table1[[#This Row],[income]],0)</f>
        <v>0</v>
      </c>
      <c r="BS486">
        <f ca="1">IF(Table1[[#This Row],[Area]]="Nunavut",Table1[[#This Row],[income]],0)</f>
        <v>0</v>
      </c>
      <c r="BT486">
        <f ca="1">IF(Table1[[#This Row],[Area]]="Ontario",Table1[[#This Row],[income]],0)</f>
        <v>0</v>
      </c>
      <c r="BU486">
        <f ca="1">IF(Table1[[#This Row],[Area]]="yukon",Table1[[#This Row],[income]],0)</f>
        <v>0</v>
      </c>
      <c r="BV486">
        <f ca="1">IF(Table1[[#This Row],[Area]]="Prince edward Island",Table1[[#This Row],[income]],0)</f>
        <v>0</v>
      </c>
      <c r="BW486">
        <f ca="1">IF(Table1[[#This Row],[Area]]="Saskatchewan",Table1[[#This Row],[income]],0)</f>
        <v>0</v>
      </c>
      <c r="BX486" s="8">
        <f ca="1">IF(Table1[[#This Row],[Area]]="Nova scotia",Table1[[#This Row],[income]],0)</f>
        <v>0</v>
      </c>
      <c r="BZ486" s="7">
        <f ca="1">IF(Table1[field of work]="health",Table1[income],0)</f>
        <v>75021</v>
      </c>
      <c r="CA486">
        <f ca="1">IF(Table1[field of work]="agriculture",Table1[income],0)</f>
        <v>0</v>
      </c>
      <c r="CB486">
        <f ca="1">IF(Table1[[#This Row],[field of work]]="teaching",Table1[[#This Row],[income]],0)</f>
        <v>0</v>
      </c>
      <c r="CC486">
        <f ca="1">IF(Table1[[#This Row],[field of work]]="IT",Table1[[#This Row],[income]],0)</f>
        <v>0</v>
      </c>
      <c r="CD486">
        <f ca="1">IF(Table1[[#This Row],[field of work]]="construction",Table1[[#This Row],[income]],0)</f>
        <v>0</v>
      </c>
      <c r="CE486" s="8">
        <f ca="1">IF(Table1[[#This Row],[field of work]]="general work ",Table1[[#This Row],[income]],0)</f>
        <v>0</v>
      </c>
      <c r="CH486" s="7">
        <f t="shared" ca="1" si="184"/>
        <v>1</v>
      </c>
      <c r="CI486" s="8"/>
      <c r="CK486" s="7">
        <f ca="1">IF(Table1[[#This Row],[Net worth of person ($)]]&gt;$CM$3,Table1[[#This Row],[age]],0)</f>
        <v>34</v>
      </c>
      <c r="CL486" s="8"/>
    </row>
    <row r="487" spans="2:90" x14ac:dyDescent="0.3">
      <c r="B487">
        <f t="shared" ca="1" si="170"/>
        <v>2</v>
      </c>
      <c r="C487" t="str">
        <f t="shared" ca="1" si="171"/>
        <v>women</v>
      </c>
      <c r="D487">
        <f t="shared" ca="1" si="172"/>
        <v>36</v>
      </c>
      <c r="E487">
        <f t="shared" ca="1" si="173"/>
        <v>3</v>
      </c>
      <c r="F487" t="str">
        <f t="shared" ca="1" si="174"/>
        <v>teaching</v>
      </c>
      <c r="G487">
        <f t="shared" ca="1" si="175"/>
        <v>2</v>
      </c>
      <c r="H487" t="str">
        <f t="shared" ca="1" si="176"/>
        <v>college</v>
      </c>
      <c r="I487">
        <f t="shared" ca="1" si="177"/>
        <v>4</v>
      </c>
      <c r="J487">
        <f t="shared" ca="1" si="169"/>
        <v>1</v>
      </c>
      <c r="K487">
        <f t="shared" ca="1" si="178"/>
        <v>89313</v>
      </c>
      <c r="L487">
        <f t="shared" ca="1" si="179"/>
        <v>2</v>
      </c>
      <c r="M487" t="str">
        <f t="shared" ca="1" si="180"/>
        <v>BC</v>
      </c>
      <c r="N487">
        <f t="shared" ca="1" si="185"/>
        <v>446565</v>
      </c>
      <c r="O487">
        <f t="shared" ca="1" si="181"/>
        <v>260857.29627648462</v>
      </c>
      <c r="P487">
        <f t="shared" ca="1" si="186"/>
        <v>41317.855400365224</v>
      </c>
      <c r="Q487">
        <f t="shared" ca="1" si="182"/>
        <v>23463</v>
      </c>
      <c r="R487">
        <f t="shared" ca="1" si="187"/>
        <v>156939.88925871413</v>
      </c>
      <c r="S487">
        <f t="shared" ca="1" si="188"/>
        <v>14986.212888121408</v>
      </c>
      <c r="T487">
        <f t="shared" ca="1" si="189"/>
        <v>502869.06828848663</v>
      </c>
      <c r="U487">
        <f t="shared" ca="1" si="190"/>
        <v>441260.18553519878</v>
      </c>
      <c r="V487">
        <f t="shared" ca="1" si="191"/>
        <v>61608.882753287849</v>
      </c>
      <c r="X487" s="3">
        <f ca="1">IF(Table1[[#This Row],[gender]]="men",1,0)</f>
        <v>0</v>
      </c>
      <c r="Y487" s="3">
        <f ca="1">IF(Table1[[#This Row],[gender]]="women",1,0)</f>
        <v>1</v>
      </c>
      <c r="Z487" s="3"/>
      <c r="AA487" s="3"/>
      <c r="AB487" s="3"/>
      <c r="AC487" s="3"/>
      <c r="AD487" s="3"/>
      <c r="AE487" s="3"/>
      <c r="AF487" s="3"/>
      <c r="AG487" s="3"/>
      <c r="AH487" s="3"/>
      <c r="AJ487" s="17"/>
      <c r="AL487" s="7">
        <f ca="1">IF(Table1[[#This Row],[field of work]]="health",1,0)</f>
        <v>0</v>
      </c>
      <c r="AM487">
        <f ca="1">IF(Table1[[#This Row],[field of work]]="general work ",1,0)</f>
        <v>0</v>
      </c>
      <c r="AN487">
        <f ca="1">IF(Table1[[#This Row],[field of work]]="agriculture",1,0)</f>
        <v>0</v>
      </c>
      <c r="AO487">
        <f ca="1">IF(Table1[[#This Row],[field of work]]="teaching",1,0)</f>
        <v>1</v>
      </c>
      <c r="AP487">
        <f ca="1">IF(Table1[[#This Row],[field of work]]="IT",1,0)</f>
        <v>0</v>
      </c>
      <c r="AQ487" s="8">
        <f ca="1">IF(Table1[[#This Row],[field of work]]="construction",1,0)</f>
        <v>0</v>
      </c>
      <c r="AS487" s="7"/>
      <c r="AX487" s="8"/>
      <c r="AZ487" s="7"/>
      <c r="BA487" s="8"/>
      <c r="BB487" s="105">
        <f ca="1">Table1[[#This Row],[Cars Value ]]/Table1[[#This Row],[cars]]</f>
        <v>41317.855400365224</v>
      </c>
      <c r="BC487" s="8"/>
      <c r="BD487" s="7">
        <f ca="1">IF(Table1[Values of debts]&gt;$BE$6,1,0)</f>
        <v>1</v>
      </c>
      <c r="BE487" s="8"/>
      <c r="BF487" s="17"/>
      <c r="BG487" s="20">
        <f ca="1">Table1[[#This Row],[mortage left]]/Table1[[#This Row],[value of house]]</f>
        <v>0.58414182991610319</v>
      </c>
      <c r="BH487">
        <f t="shared" ca="1" si="183"/>
        <v>0</v>
      </c>
      <c r="BI487" s="8"/>
      <c r="BJ487" s="17"/>
      <c r="BL487" s="7">
        <f ca="1">IF(Table1[Area]="Alberta",Table1[income],0)</f>
        <v>0</v>
      </c>
      <c r="BM487">
        <f ca="1">IF(Table1[Area]="Quebec",Table1[income],0)</f>
        <v>0</v>
      </c>
      <c r="BN487">
        <f ca="1">IF(Table1[[#This Row],[Area]]="BC",Table1[[#This Row],[income]],0)</f>
        <v>89313</v>
      </c>
      <c r="BO487">
        <f ca="1">IF(Table1[[#This Row],[Area]]="Northwest Ter",Table1[[#This Row],[income]],0)</f>
        <v>0</v>
      </c>
      <c r="BP487">
        <f ca="1">IF(Table1[[#This Row],[Area]]="Newfounland",Table1[[#This Row],[income]],0)</f>
        <v>0</v>
      </c>
      <c r="BQ487">
        <f ca="1">IF(Table1[[#This Row],[Area]]="Manitoba",Table1[[#This Row],[income]],0)</f>
        <v>0</v>
      </c>
      <c r="BR487">
        <f ca="1">IF(Table1[[#This Row],[Area]]="New bruncwick",Table1[[#This Row],[income]],0)</f>
        <v>0</v>
      </c>
      <c r="BS487">
        <f ca="1">IF(Table1[[#This Row],[Area]]="Nunavut",Table1[[#This Row],[income]],0)</f>
        <v>0</v>
      </c>
      <c r="BT487">
        <f ca="1">IF(Table1[[#This Row],[Area]]="Ontario",Table1[[#This Row],[income]],0)</f>
        <v>0</v>
      </c>
      <c r="BU487">
        <f ca="1">IF(Table1[[#This Row],[Area]]="yukon",Table1[[#This Row],[income]],0)</f>
        <v>0</v>
      </c>
      <c r="BV487">
        <f ca="1">IF(Table1[[#This Row],[Area]]="Prince edward Island",Table1[[#This Row],[income]],0)</f>
        <v>0</v>
      </c>
      <c r="BW487">
        <f ca="1">IF(Table1[[#This Row],[Area]]="Saskatchewan",Table1[[#This Row],[income]],0)</f>
        <v>0</v>
      </c>
      <c r="BX487" s="8">
        <f ca="1">IF(Table1[[#This Row],[Area]]="Nova scotia",Table1[[#This Row],[income]],0)</f>
        <v>0</v>
      </c>
      <c r="BZ487" s="7">
        <f ca="1">IF(Table1[field of work]="health",Table1[income],0)</f>
        <v>0</v>
      </c>
      <c r="CA487">
        <f ca="1">IF(Table1[field of work]="agriculture",Table1[income],0)</f>
        <v>0</v>
      </c>
      <c r="CB487">
        <f ca="1">IF(Table1[[#This Row],[field of work]]="teaching",Table1[[#This Row],[income]],0)</f>
        <v>89313</v>
      </c>
      <c r="CC487">
        <f ca="1">IF(Table1[[#This Row],[field of work]]="IT",Table1[[#This Row],[income]],0)</f>
        <v>0</v>
      </c>
      <c r="CD487">
        <f ca="1">IF(Table1[[#This Row],[field of work]]="construction",Table1[[#This Row],[income]],0)</f>
        <v>0</v>
      </c>
      <c r="CE487" s="8">
        <f ca="1">IF(Table1[[#This Row],[field of work]]="general work ",Table1[[#This Row],[income]],0)</f>
        <v>0</v>
      </c>
      <c r="CH487" s="7">
        <f t="shared" ca="1" si="184"/>
        <v>1</v>
      </c>
      <c r="CI487" s="8"/>
      <c r="CK487" s="7">
        <f ca="1">IF(Table1[[#This Row],[Net worth of person ($)]]&gt;$CM$3,Table1[[#This Row],[age]],0)</f>
        <v>36</v>
      </c>
      <c r="CL487" s="8"/>
    </row>
    <row r="488" spans="2:90" x14ac:dyDescent="0.3">
      <c r="B488">
        <f t="shared" ca="1" si="170"/>
        <v>1</v>
      </c>
      <c r="C488" t="str">
        <f t="shared" ca="1" si="171"/>
        <v>men</v>
      </c>
      <c r="D488">
        <f t="shared" ca="1" si="172"/>
        <v>31</v>
      </c>
      <c r="E488">
        <f t="shared" ca="1" si="173"/>
        <v>2</v>
      </c>
      <c r="F488" t="str">
        <f t="shared" ca="1" si="174"/>
        <v>construction</v>
      </c>
      <c r="G488">
        <f t="shared" ca="1" si="175"/>
        <v>6</v>
      </c>
      <c r="H488" t="str">
        <f t="shared" ca="1" si="176"/>
        <v>Other</v>
      </c>
      <c r="I488">
        <f t="shared" ca="1" si="177"/>
        <v>3</v>
      </c>
      <c r="J488">
        <f t="shared" ca="1" si="169"/>
        <v>2</v>
      </c>
      <c r="K488">
        <f t="shared" ca="1" si="178"/>
        <v>61317</v>
      </c>
      <c r="L488">
        <f t="shared" ca="1" si="179"/>
        <v>10</v>
      </c>
      <c r="M488" t="str">
        <f t="shared" ca="1" si="180"/>
        <v>Quebec</v>
      </c>
      <c r="N488">
        <f t="shared" ca="1" si="185"/>
        <v>367902</v>
      </c>
      <c r="O488">
        <f t="shared" ca="1" si="181"/>
        <v>47175.058015673152</v>
      </c>
      <c r="P488">
        <f t="shared" ca="1" si="186"/>
        <v>102184.18189337548</v>
      </c>
      <c r="Q488">
        <f t="shared" ca="1" si="182"/>
        <v>82645</v>
      </c>
      <c r="R488">
        <f t="shared" ca="1" si="187"/>
        <v>4845.8443279809662</v>
      </c>
      <c r="S488">
        <f t="shared" ca="1" si="188"/>
        <v>78709.614063079629</v>
      </c>
      <c r="T488">
        <f t="shared" ca="1" si="189"/>
        <v>548795.79595645505</v>
      </c>
      <c r="U488">
        <f t="shared" ca="1" si="190"/>
        <v>134665.90234365413</v>
      </c>
      <c r="V488">
        <f t="shared" ca="1" si="191"/>
        <v>414129.89361280092</v>
      </c>
      <c r="X488" s="3">
        <f ca="1">IF(Table1[[#This Row],[gender]]="men",1,0)</f>
        <v>1</v>
      </c>
      <c r="Y488" s="3">
        <f ca="1">IF(Table1[[#This Row],[gender]]="women",1,0)</f>
        <v>0</v>
      </c>
      <c r="Z488" s="3"/>
      <c r="AA488" s="3"/>
      <c r="AB488" s="3"/>
      <c r="AC488" s="3"/>
      <c r="AD488" s="3"/>
      <c r="AE488" s="3"/>
      <c r="AF488" s="3"/>
      <c r="AG488" s="3"/>
      <c r="AH488" s="3"/>
      <c r="AJ488" s="17"/>
      <c r="AL488" s="7">
        <f ca="1">IF(Table1[[#This Row],[field of work]]="health",1,0)</f>
        <v>0</v>
      </c>
      <c r="AM488">
        <f ca="1">IF(Table1[[#This Row],[field of work]]="general work ",1,0)</f>
        <v>0</v>
      </c>
      <c r="AN488">
        <f ca="1">IF(Table1[[#This Row],[field of work]]="agriculture",1,0)</f>
        <v>0</v>
      </c>
      <c r="AO488">
        <f ca="1">IF(Table1[[#This Row],[field of work]]="teaching",1,0)</f>
        <v>0</v>
      </c>
      <c r="AP488">
        <f ca="1">IF(Table1[[#This Row],[field of work]]="IT",1,0)</f>
        <v>0</v>
      </c>
      <c r="AQ488" s="8">
        <f ca="1">IF(Table1[[#This Row],[field of work]]="construction",1,0)</f>
        <v>1</v>
      </c>
      <c r="AS488" s="7"/>
      <c r="AX488" s="8"/>
      <c r="AZ488" s="7"/>
      <c r="BA488" s="8"/>
      <c r="BB488" s="105">
        <f ca="1">Table1[[#This Row],[Cars Value ]]/Table1[[#This Row],[cars]]</f>
        <v>51092.090946687742</v>
      </c>
      <c r="BC488" s="8"/>
      <c r="BD488" s="7">
        <f ca="1">IF(Table1[Values of debts]&gt;$BE$6,1,0)</f>
        <v>1</v>
      </c>
      <c r="BE488" s="8"/>
      <c r="BF488" s="17"/>
      <c r="BG488" s="20">
        <f ca="1">Table1[[#This Row],[mortage left]]/Table1[[#This Row],[value of house]]</f>
        <v>0.12822723990539098</v>
      </c>
      <c r="BH488">
        <f t="shared" ca="1" si="183"/>
        <v>1</v>
      </c>
      <c r="BI488" s="8"/>
      <c r="BJ488" s="17"/>
      <c r="BL488" s="7">
        <f ca="1">IF(Table1[Area]="Alberta",Table1[income],0)</f>
        <v>0</v>
      </c>
      <c r="BM488">
        <f ca="1">IF(Table1[Area]="Quebec",Table1[income],0)</f>
        <v>61317</v>
      </c>
      <c r="BN488">
        <f ca="1">IF(Table1[[#This Row],[Area]]="BC",Table1[[#This Row],[income]],0)</f>
        <v>0</v>
      </c>
      <c r="BO488">
        <f ca="1">IF(Table1[[#This Row],[Area]]="Northwest Ter",Table1[[#This Row],[income]],0)</f>
        <v>0</v>
      </c>
      <c r="BP488">
        <f ca="1">IF(Table1[[#This Row],[Area]]="Newfounland",Table1[[#This Row],[income]],0)</f>
        <v>0</v>
      </c>
      <c r="BQ488">
        <f ca="1">IF(Table1[[#This Row],[Area]]="Manitoba",Table1[[#This Row],[income]],0)</f>
        <v>0</v>
      </c>
      <c r="BR488">
        <f ca="1">IF(Table1[[#This Row],[Area]]="New bruncwick",Table1[[#This Row],[income]],0)</f>
        <v>0</v>
      </c>
      <c r="BS488">
        <f ca="1">IF(Table1[[#This Row],[Area]]="Nunavut",Table1[[#This Row],[income]],0)</f>
        <v>0</v>
      </c>
      <c r="BT488">
        <f ca="1">IF(Table1[[#This Row],[Area]]="Ontario",Table1[[#This Row],[income]],0)</f>
        <v>0</v>
      </c>
      <c r="BU488">
        <f ca="1">IF(Table1[[#This Row],[Area]]="yukon",Table1[[#This Row],[income]],0)</f>
        <v>0</v>
      </c>
      <c r="BV488">
        <f ca="1">IF(Table1[[#This Row],[Area]]="Prince edward Island",Table1[[#This Row],[income]],0)</f>
        <v>0</v>
      </c>
      <c r="BW488">
        <f ca="1">IF(Table1[[#This Row],[Area]]="Saskatchewan",Table1[[#This Row],[income]],0)</f>
        <v>0</v>
      </c>
      <c r="BX488" s="8">
        <f ca="1">IF(Table1[[#This Row],[Area]]="Nova scotia",Table1[[#This Row],[income]],0)</f>
        <v>0</v>
      </c>
      <c r="BZ488" s="7">
        <f ca="1">IF(Table1[field of work]="health",Table1[income],0)</f>
        <v>0</v>
      </c>
      <c r="CA488">
        <f ca="1">IF(Table1[field of work]="agriculture",Table1[income],0)</f>
        <v>0</v>
      </c>
      <c r="CB488">
        <f ca="1">IF(Table1[[#This Row],[field of work]]="teaching",Table1[[#This Row],[income]],0)</f>
        <v>0</v>
      </c>
      <c r="CC488">
        <f ca="1">IF(Table1[[#This Row],[field of work]]="IT",Table1[[#This Row],[income]],0)</f>
        <v>0</v>
      </c>
      <c r="CD488">
        <f ca="1">IF(Table1[[#This Row],[field of work]]="construction",Table1[[#This Row],[income]],0)</f>
        <v>61317</v>
      </c>
      <c r="CE488" s="8">
        <f ca="1">IF(Table1[[#This Row],[field of work]]="general work ",Table1[[#This Row],[income]],0)</f>
        <v>0</v>
      </c>
      <c r="CH488" s="7">
        <f t="shared" ca="1" si="184"/>
        <v>1</v>
      </c>
      <c r="CI488" s="8"/>
      <c r="CK488" s="7">
        <f ca="1">IF(Table1[[#This Row],[Net worth of person ($)]]&gt;$CM$3,Table1[[#This Row],[age]],0)</f>
        <v>31</v>
      </c>
      <c r="CL488" s="8"/>
    </row>
    <row r="489" spans="2:90" x14ac:dyDescent="0.3">
      <c r="B489">
        <f t="shared" ca="1" si="170"/>
        <v>2</v>
      </c>
      <c r="C489" t="str">
        <f t="shared" ca="1" si="171"/>
        <v>women</v>
      </c>
      <c r="D489">
        <f t="shared" ca="1" si="172"/>
        <v>29</v>
      </c>
      <c r="E489">
        <f t="shared" ca="1" si="173"/>
        <v>1</v>
      </c>
      <c r="F489" t="str">
        <f t="shared" ca="1" si="174"/>
        <v>health</v>
      </c>
      <c r="G489">
        <f t="shared" ca="1" si="175"/>
        <v>4</v>
      </c>
      <c r="H489" t="str">
        <f t="shared" ca="1" si="176"/>
        <v>technical</v>
      </c>
      <c r="I489">
        <f t="shared" ca="1" si="177"/>
        <v>1</v>
      </c>
      <c r="J489">
        <f t="shared" ca="1" si="169"/>
        <v>1</v>
      </c>
      <c r="K489">
        <f t="shared" ca="1" si="178"/>
        <v>68503</v>
      </c>
      <c r="L489">
        <f t="shared" ca="1" si="179"/>
        <v>12</v>
      </c>
      <c r="M489" t="str">
        <f t="shared" ca="1" si="180"/>
        <v>New bruncwick</v>
      </c>
      <c r="N489">
        <f t="shared" ca="1" si="185"/>
        <v>205509</v>
      </c>
      <c r="O489">
        <f t="shared" ca="1" si="181"/>
        <v>187904.78470234378</v>
      </c>
      <c r="P489">
        <f t="shared" ca="1" si="186"/>
        <v>7087.3503520006961</v>
      </c>
      <c r="Q489">
        <f t="shared" ca="1" si="182"/>
        <v>2660</v>
      </c>
      <c r="R489">
        <f t="shared" ca="1" si="187"/>
        <v>87078.223334415641</v>
      </c>
      <c r="S489">
        <f t="shared" ca="1" si="188"/>
        <v>93190.251473564858</v>
      </c>
      <c r="T489">
        <f t="shared" ca="1" si="189"/>
        <v>305786.60182556557</v>
      </c>
      <c r="U489">
        <f t="shared" ca="1" si="190"/>
        <v>277643.00803675945</v>
      </c>
      <c r="V489">
        <f t="shared" ca="1" si="191"/>
        <v>28143.593788806116</v>
      </c>
      <c r="X489" s="3">
        <f ca="1">IF(Table1[[#This Row],[gender]]="men",1,0)</f>
        <v>0</v>
      </c>
      <c r="Y489" s="3">
        <f ca="1">IF(Table1[[#This Row],[gender]]="women",1,0)</f>
        <v>1</v>
      </c>
      <c r="Z489" s="3"/>
      <c r="AA489" s="3"/>
      <c r="AB489" s="3"/>
      <c r="AC489" s="3"/>
      <c r="AD489" s="3"/>
      <c r="AE489" s="3"/>
      <c r="AF489" s="3"/>
      <c r="AG489" s="3"/>
      <c r="AH489" s="3"/>
      <c r="AJ489" s="17"/>
      <c r="AL489" s="7">
        <f ca="1">IF(Table1[[#This Row],[field of work]]="health",1,0)</f>
        <v>1</v>
      </c>
      <c r="AM489">
        <f ca="1">IF(Table1[[#This Row],[field of work]]="general work ",1,0)</f>
        <v>0</v>
      </c>
      <c r="AN489">
        <f ca="1">IF(Table1[[#This Row],[field of work]]="agriculture",1,0)</f>
        <v>0</v>
      </c>
      <c r="AO489">
        <f ca="1">IF(Table1[[#This Row],[field of work]]="teaching",1,0)</f>
        <v>0</v>
      </c>
      <c r="AP489">
        <f ca="1">IF(Table1[[#This Row],[field of work]]="IT",1,0)</f>
        <v>0</v>
      </c>
      <c r="AQ489" s="8">
        <f ca="1">IF(Table1[[#This Row],[field of work]]="construction",1,0)</f>
        <v>0</v>
      </c>
      <c r="AS489" s="7"/>
      <c r="AX489" s="8"/>
      <c r="AZ489" s="7"/>
      <c r="BA489" s="8"/>
      <c r="BB489" s="105">
        <f ca="1">Table1[[#This Row],[Cars Value ]]/Table1[[#This Row],[cars]]</f>
        <v>7087.3503520006961</v>
      </c>
      <c r="BC489" s="8"/>
      <c r="BD489" s="7">
        <f ca="1">IF(Table1[Values of debts]&gt;$BE$6,1,0)</f>
        <v>1</v>
      </c>
      <c r="BE489" s="8"/>
      <c r="BF489" s="17"/>
      <c r="BG489" s="20">
        <f ca="1">Table1[[#This Row],[mortage left]]/Table1[[#This Row],[value of house]]</f>
        <v>0.91433847034603732</v>
      </c>
      <c r="BH489">
        <f t="shared" ca="1" si="183"/>
        <v>0</v>
      </c>
      <c r="BI489" s="8"/>
      <c r="BJ489" s="17"/>
      <c r="BL489" s="7">
        <f ca="1">IF(Table1[Area]="Alberta",Table1[income],0)</f>
        <v>0</v>
      </c>
      <c r="BM489">
        <f ca="1">IF(Table1[Area]="Quebec",Table1[income],0)</f>
        <v>0</v>
      </c>
      <c r="BN489">
        <f ca="1">IF(Table1[[#This Row],[Area]]="BC",Table1[[#This Row],[income]],0)</f>
        <v>0</v>
      </c>
      <c r="BO489">
        <f ca="1">IF(Table1[[#This Row],[Area]]="Northwest Ter",Table1[[#This Row],[income]],0)</f>
        <v>0</v>
      </c>
      <c r="BP489">
        <f ca="1">IF(Table1[[#This Row],[Area]]="Newfounland",Table1[[#This Row],[income]],0)</f>
        <v>0</v>
      </c>
      <c r="BQ489">
        <f ca="1">IF(Table1[[#This Row],[Area]]="Manitoba",Table1[[#This Row],[income]],0)</f>
        <v>0</v>
      </c>
      <c r="BR489">
        <f ca="1">IF(Table1[[#This Row],[Area]]="New bruncwick",Table1[[#This Row],[income]],0)</f>
        <v>68503</v>
      </c>
      <c r="BS489">
        <f ca="1">IF(Table1[[#This Row],[Area]]="Nunavut",Table1[[#This Row],[income]],0)</f>
        <v>0</v>
      </c>
      <c r="BT489">
        <f ca="1">IF(Table1[[#This Row],[Area]]="Ontario",Table1[[#This Row],[income]],0)</f>
        <v>0</v>
      </c>
      <c r="BU489">
        <f ca="1">IF(Table1[[#This Row],[Area]]="yukon",Table1[[#This Row],[income]],0)</f>
        <v>0</v>
      </c>
      <c r="BV489">
        <f ca="1">IF(Table1[[#This Row],[Area]]="Prince edward Island",Table1[[#This Row],[income]],0)</f>
        <v>0</v>
      </c>
      <c r="BW489">
        <f ca="1">IF(Table1[[#This Row],[Area]]="Saskatchewan",Table1[[#This Row],[income]],0)</f>
        <v>0</v>
      </c>
      <c r="BX489" s="8">
        <f ca="1">IF(Table1[[#This Row],[Area]]="Nova scotia",Table1[[#This Row],[income]],0)</f>
        <v>0</v>
      </c>
      <c r="BZ489" s="7">
        <f ca="1">IF(Table1[field of work]="health",Table1[income],0)</f>
        <v>68503</v>
      </c>
      <c r="CA489">
        <f ca="1">IF(Table1[field of work]="agriculture",Table1[income],0)</f>
        <v>0</v>
      </c>
      <c r="CB489">
        <f ca="1">IF(Table1[[#This Row],[field of work]]="teaching",Table1[[#This Row],[income]],0)</f>
        <v>0</v>
      </c>
      <c r="CC489">
        <f ca="1">IF(Table1[[#This Row],[field of work]]="IT",Table1[[#This Row],[income]],0)</f>
        <v>0</v>
      </c>
      <c r="CD489">
        <f ca="1">IF(Table1[[#This Row],[field of work]]="construction",Table1[[#This Row],[income]],0)</f>
        <v>0</v>
      </c>
      <c r="CE489" s="8">
        <f ca="1">IF(Table1[[#This Row],[field of work]]="general work ",Table1[[#This Row],[income]],0)</f>
        <v>0</v>
      </c>
      <c r="CH489" s="7">
        <f t="shared" ca="1" si="184"/>
        <v>1</v>
      </c>
      <c r="CI489" s="8"/>
      <c r="CK489" s="7">
        <f ca="1">IF(Table1[[#This Row],[Net worth of person ($)]]&gt;$CM$3,Table1[[#This Row],[age]],0)</f>
        <v>29</v>
      </c>
      <c r="CL489" s="8"/>
    </row>
    <row r="490" spans="2:90" x14ac:dyDescent="0.3">
      <c r="B490">
        <f t="shared" ca="1" si="170"/>
        <v>1</v>
      </c>
      <c r="C490" t="str">
        <f t="shared" ca="1" si="171"/>
        <v>men</v>
      </c>
      <c r="D490">
        <f t="shared" ca="1" si="172"/>
        <v>44</v>
      </c>
      <c r="E490">
        <f t="shared" ca="1" si="173"/>
        <v>2</v>
      </c>
      <c r="F490" t="str">
        <f t="shared" ca="1" si="174"/>
        <v>construction</v>
      </c>
      <c r="G490">
        <f t="shared" ca="1" si="175"/>
        <v>2</v>
      </c>
      <c r="H490" t="str">
        <f t="shared" ca="1" si="176"/>
        <v>college</v>
      </c>
      <c r="I490">
        <f t="shared" ca="1" si="177"/>
        <v>2</v>
      </c>
      <c r="J490">
        <f t="shared" ca="1" si="169"/>
        <v>2</v>
      </c>
      <c r="K490">
        <f t="shared" ca="1" si="178"/>
        <v>56063</v>
      </c>
      <c r="L490">
        <f t="shared" ca="1" si="179"/>
        <v>9</v>
      </c>
      <c r="M490" t="str">
        <f t="shared" ca="1" si="180"/>
        <v>Ontario</v>
      </c>
      <c r="N490">
        <f t="shared" ca="1" si="185"/>
        <v>224252</v>
      </c>
      <c r="O490">
        <f t="shared" ca="1" si="181"/>
        <v>31887.100172235198</v>
      </c>
      <c r="P490">
        <f t="shared" ca="1" si="186"/>
        <v>54108.635560004594</v>
      </c>
      <c r="Q490">
        <f t="shared" ca="1" si="182"/>
        <v>40330</v>
      </c>
      <c r="R490">
        <f t="shared" ca="1" si="187"/>
        <v>58475.887331703496</v>
      </c>
      <c r="S490">
        <f t="shared" ca="1" si="188"/>
        <v>23008.072778850117</v>
      </c>
      <c r="T490">
        <f t="shared" ca="1" si="189"/>
        <v>301368.70833885472</v>
      </c>
      <c r="U490">
        <f t="shared" ca="1" si="190"/>
        <v>130692.9875039387</v>
      </c>
      <c r="V490">
        <f t="shared" ca="1" si="191"/>
        <v>170675.72083491602</v>
      </c>
      <c r="X490" s="3">
        <f ca="1">IF(Table1[[#This Row],[gender]]="men",1,0)</f>
        <v>1</v>
      </c>
      <c r="Y490" s="3">
        <f ca="1">IF(Table1[[#This Row],[gender]]="women",1,0)</f>
        <v>0</v>
      </c>
      <c r="Z490" s="3"/>
      <c r="AA490" s="3"/>
      <c r="AB490" s="3"/>
      <c r="AC490" s="3"/>
      <c r="AD490" s="3"/>
      <c r="AE490" s="3"/>
      <c r="AF490" s="3"/>
      <c r="AG490" s="3"/>
      <c r="AH490" s="3"/>
      <c r="AJ490" s="17"/>
      <c r="AL490" s="7">
        <f ca="1">IF(Table1[[#This Row],[field of work]]="health",1,0)</f>
        <v>0</v>
      </c>
      <c r="AM490">
        <f ca="1">IF(Table1[[#This Row],[field of work]]="general work ",1,0)</f>
        <v>0</v>
      </c>
      <c r="AN490">
        <f ca="1">IF(Table1[[#This Row],[field of work]]="agriculture",1,0)</f>
        <v>0</v>
      </c>
      <c r="AO490">
        <f ca="1">IF(Table1[[#This Row],[field of work]]="teaching",1,0)</f>
        <v>0</v>
      </c>
      <c r="AP490">
        <f ca="1">IF(Table1[[#This Row],[field of work]]="IT",1,0)</f>
        <v>0</v>
      </c>
      <c r="AQ490" s="8">
        <f ca="1">IF(Table1[[#This Row],[field of work]]="construction",1,0)</f>
        <v>1</v>
      </c>
      <c r="AS490" s="7"/>
      <c r="AX490" s="8"/>
      <c r="AZ490" s="7"/>
      <c r="BA490" s="8"/>
      <c r="BB490" s="105">
        <f ca="1">Table1[[#This Row],[Cars Value ]]/Table1[[#This Row],[cars]]</f>
        <v>27054.317780002297</v>
      </c>
      <c r="BC490" s="8"/>
      <c r="BD490" s="7">
        <f ca="1">IF(Table1[Values of debts]&gt;$BE$6,1,0)</f>
        <v>1</v>
      </c>
      <c r="BE490" s="8"/>
      <c r="BF490" s="17"/>
      <c r="BG490" s="20">
        <f ca="1">Table1[[#This Row],[mortage left]]/Table1[[#This Row],[value of house]]</f>
        <v>0.1421931584656333</v>
      </c>
      <c r="BH490">
        <f t="shared" ca="1" si="183"/>
        <v>1</v>
      </c>
      <c r="BI490" s="8"/>
      <c r="BJ490" s="17"/>
      <c r="BL490" s="7">
        <f ca="1">IF(Table1[Area]="Alberta",Table1[income],0)</f>
        <v>0</v>
      </c>
      <c r="BM490">
        <f ca="1">IF(Table1[Area]="Quebec",Table1[income],0)</f>
        <v>0</v>
      </c>
      <c r="BN490">
        <f ca="1">IF(Table1[[#This Row],[Area]]="BC",Table1[[#This Row],[income]],0)</f>
        <v>0</v>
      </c>
      <c r="BO490">
        <f ca="1">IF(Table1[[#This Row],[Area]]="Northwest Ter",Table1[[#This Row],[income]],0)</f>
        <v>0</v>
      </c>
      <c r="BP490">
        <f ca="1">IF(Table1[[#This Row],[Area]]="Newfounland",Table1[[#This Row],[income]],0)</f>
        <v>0</v>
      </c>
      <c r="BQ490">
        <f ca="1">IF(Table1[[#This Row],[Area]]="Manitoba",Table1[[#This Row],[income]],0)</f>
        <v>0</v>
      </c>
      <c r="BR490">
        <f ca="1">IF(Table1[[#This Row],[Area]]="New bruncwick",Table1[[#This Row],[income]],0)</f>
        <v>0</v>
      </c>
      <c r="BS490">
        <f ca="1">IF(Table1[[#This Row],[Area]]="Nunavut",Table1[[#This Row],[income]],0)</f>
        <v>0</v>
      </c>
      <c r="BT490">
        <f ca="1">IF(Table1[[#This Row],[Area]]="Ontario",Table1[[#This Row],[income]],0)</f>
        <v>56063</v>
      </c>
      <c r="BU490">
        <f ca="1">IF(Table1[[#This Row],[Area]]="yukon",Table1[[#This Row],[income]],0)</f>
        <v>0</v>
      </c>
      <c r="BV490">
        <f ca="1">IF(Table1[[#This Row],[Area]]="Prince edward Island",Table1[[#This Row],[income]],0)</f>
        <v>0</v>
      </c>
      <c r="BW490">
        <f ca="1">IF(Table1[[#This Row],[Area]]="Saskatchewan",Table1[[#This Row],[income]],0)</f>
        <v>0</v>
      </c>
      <c r="BX490" s="8">
        <f ca="1">IF(Table1[[#This Row],[Area]]="Nova scotia",Table1[[#This Row],[income]],0)</f>
        <v>0</v>
      </c>
      <c r="BZ490" s="7">
        <f ca="1">IF(Table1[field of work]="health",Table1[income],0)</f>
        <v>0</v>
      </c>
      <c r="CA490">
        <f ca="1">IF(Table1[field of work]="agriculture",Table1[income],0)</f>
        <v>0</v>
      </c>
      <c r="CB490">
        <f ca="1">IF(Table1[[#This Row],[field of work]]="teaching",Table1[[#This Row],[income]],0)</f>
        <v>0</v>
      </c>
      <c r="CC490">
        <f ca="1">IF(Table1[[#This Row],[field of work]]="IT",Table1[[#This Row],[income]],0)</f>
        <v>0</v>
      </c>
      <c r="CD490">
        <f ca="1">IF(Table1[[#This Row],[field of work]]="construction",Table1[[#This Row],[income]],0)</f>
        <v>56063</v>
      </c>
      <c r="CE490" s="8">
        <f ca="1">IF(Table1[[#This Row],[field of work]]="general work ",Table1[[#This Row],[income]],0)</f>
        <v>0</v>
      </c>
      <c r="CH490" s="7">
        <f t="shared" ca="1" si="184"/>
        <v>1</v>
      </c>
      <c r="CI490" s="8"/>
      <c r="CK490" s="7">
        <f ca="1">IF(Table1[[#This Row],[Net worth of person ($)]]&gt;$CM$3,Table1[[#This Row],[age]],0)</f>
        <v>44</v>
      </c>
      <c r="CL490" s="8"/>
    </row>
    <row r="491" spans="2:90" x14ac:dyDescent="0.3">
      <c r="B491">
        <f t="shared" ca="1" si="170"/>
        <v>2</v>
      </c>
      <c r="C491" t="str">
        <f t="shared" ca="1" si="171"/>
        <v>women</v>
      </c>
      <c r="D491">
        <f t="shared" ca="1" si="172"/>
        <v>42</v>
      </c>
      <c r="E491">
        <f t="shared" ca="1" si="173"/>
        <v>2</v>
      </c>
      <c r="F491" t="str">
        <f t="shared" ca="1" si="174"/>
        <v>construction</v>
      </c>
      <c r="G491">
        <f t="shared" ca="1" si="175"/>
        <v>2</v>
      </c>
      <c r="H491" t="str">
        <f t="shared" ca="1" si="176"/>
        <v>college</v>
      </c>
      <c r="I491">
        <f t="shared" ca="1" si="177"/>
        <v>4</v>
      </c>
      <c r="J491">
        <f t="shared" ca="1" si="169"/>
        <v>2</v>
      </c>
      <c r="K491">
        <f t="shared" ca="1" si="178"/>
        <v>74554</v>
      </c>
      <c r="L491">
        <f t="shared" ca="1" si="179"/>
        <v>10</v>
      </c>
      <c r="M491" t="str">
        <f t="shared" ca="1" si="180"/>
        <v>Quebec</v>
      </c>
      <c r="N491">
        <f t="shared" ca="1" si="185"/>
        <v>372770</v>
      </c>
      <c r="O491">
        <f t="shared" ca="1" si="181"/>
        <v>304960.31562390405</v>
      </c>
      <c r="P491">
        <f t="shared" ca="1" si="186"/>
        <v>136436.82237546262</v>
      </c>
      <c r="Q491">
        <f t="shared" ca="1" si="182"/>
        <v>115835</v>
      </c>
      <c r="R491">
        <f t="shared" ca="1" si="187"/>
        <v>126132.06108437387</v>
      </c>
      <c r="S491">
        <f t="shared" ca="1" si="188"/>
        <v>86050.261732711835</v>
      </c>
      <c r="T491">
        <f t="shared" ca="1" si="189"/>
        <v>595257.08410817443</v>
      </c>
      <c r="U491">
        <f t="shared" ca="1" si="190"/>
        <v>546927.37670827797</v>
      </c>
      <c r="V491">
        <f t="shared" ca="1" si="191"/>
        <v>48329.707399896462</v>
      </c>
      <c r="X491" s="3">
        <f ca="1">IF(Table1[[#This Row],[gender]]="men",1,0)</f>
        <v>0</v>
      </c>
      <c r="Y491" s="3">
        <f ca="1">IF(Table1[[#This Row],[gender]]="women",1,0)</f>
        <v>1</v>
      </c>
      <c r="Z491" s="3"/>
      <c r="AA491" s="3"/>
      <c r="AB491" s="3"/>
      <c r="AC491" s="3"/>
      <c r="AD491" s="3"/>
      <c r="AE491" s="3"/>
      <c r="AF491" s="3"/>
      <c r="AG491" s="3"/>
      <c r="AH491" s="3"/>
      <c r="AJ491" s="17"/>
      <c r="AL491" s="7">
        <f ca="1">IF(Table1[[#This Row],[field of work]]="health",1,0)</f>
        <v>0</v>
      </c>
      <c r="AM491">
        <f ca="1">IF(Table1[[#This Row],[field of work]]="general work ",1,0)</f>
        <v>0</v>
      </c>
      <c r="AN491">
        <f ca="1">IF(Table1[[#This Row],[field of work]]="agriculture",1,0)</f>
        <v>0</v>
      </c>
      <c r="AO491">
        <f ca="1">IF(Table1[[#This Row],[field of work]]="teaching",1,0)</f>
        <v>0</v>
      </c>
      <c r="AP491">
        <f ca="1">IF(Table1[[#This Row],[field of work]]="IT",1,0)</f>
        <v>0</v>
      </c>
      <c r="AQ491" s="8">
        <f ca="1">IF(Table1[[#This Row],[field of work]]="construction",1,0)</f>
        <v>1</v>
      </c>
      <c r="AS491" s="7"/>
      <c r="AX491" s="8"/>
      <c r="AZ491" s="7"/>
      <c r="BA491" s="8"/>
      <c r="BB491" s="105">
        <f ca="1">Table1[[#This Row],[Cars Value ]]/Table1[[#This Row],[cars]]</f>
        <v>68218.411187731312</v>
      </c>
      <c r="BC491" s="8"/>
      <c r="BD491" s="7">
        <f ca="1">IF(Table1[Values of debts]&gt;$BE$6,1,0)</f>
        <v>1</v>
      </c>
      <c r="BE491" s="8"/>
      <c r="BF491" s="17"/>
      <c r="BG491" s="20">
        <f ca="1">Table1[[#This Row],[mortage left]]/Table1[[#This Row],[value of house]]</f>
        <v>0.81809243132200571</v>
      </c>
      <c r="BH491">
        <f t="shared" ca="1" si="183"/>
        <v>0</v>
      </c>
      <c r="BI491" s="8"/>
      <c r="BJ491" s="17"/>
      <c r="BL491" s="7">
        <f ca="1">IF(Table1[Area]="Alberta",Table1[income],0)</f>
        <v>0</v>
      </c>
      <c r="BM491">
        <f ca="1">IF(Table1[Area]="Quebec",Table1[income],0)</f>
        <v>74554</v>
      </c>
      <c r="BN491">
        <f ca="1">IF(Table1[[#This Row],[Area]]="BC",Table1[[#This Row],[income]],0)</f>
        <v>0</v>
      </c>
      <c r="BO491">
        <f ca="1">IF(Table1[[#This Row],[Area]]="Northwest Ter",Table1[[#This Row],[income]],0)</f>
        <v>0</v>
      </c>
      <c r="BP491">
        <f ca="1">IF(Table1[[#This Row],[Area]]="Newfounland",Table1[[#This Row],[income]],0)</f>
        <v>0</v>
      </c>
      <c r="BQ491">
        <f ca="1">IF(Table1[[#This Row],[Area]]="Manitoba",Table1[[#This Row],[income]],0)</f>
        <v>0</v>
      </c>
      <c r="BR491">
        <f ca="1">IF(Table1[[#This Row],[Area]]="New bruncwick",Table1[[#This Row],[income]],0)</f>
        <v>0</v>
      </c>
      <c r="BS491">
        <f ca="1">IF(Table1[[#This Row],[Area]]="Nunavut",Table1[[#This Row],[income]],0)</f>
        <v>0</v>
      </c>
      <c r="BT491">
        <f ca="1">IF(Table1[[#This Row],[Area]]="Ontario",Table1[[#This Row],[income]],0)</f>
        <v>0</v>
      </c>
      <c r="BU491">
        <f ca="1">IF(Table1[[#This Row],[Area]]="yukon",Table1[[#This Row],[income]],0)</f>
        <v>0</v>
      </c>
      <c r="BV491">
        <f ca="1">IF(Table1[[#This Row],[Area]]="Prince edward Island",Table1[[#This Row],[income]],0)</f>
        <v>0</v>
      </c>
      <c r="BW491">
        <f ca="1">IF(Table1[[#This Row],[Area]]="Saskatchewan",Table1[[#This Row],[income]],0)</f>
        <v>0</v>
      </c>
      <c r="BX491" s="8">
        <f ca="1">IF(Table1[[#This Row],[Area]]="Nova scotia",Table1[[#This Row],[income]],0)</f>
        <v>0</v>
      </c>
      <c r="BZ491" s="7">
        <f ca="1">IF(Table1[field of work]="health",Table1[income],0)</f>
        <v>0</v>
      </c>
      <c r="CA491">
        <f ca="1">IF(Table1[field of work]="agriculture",Table1[income],0)</f>
        <v>0</v>
      </c>
      <c r="CB491">
        <f ca="1">IF(Table1[[#This Row],[field of work]]="teaching",Table1[[#This Row],[income]],0)</f>
        <v>0</v>
      </c>
      <c r="CC491">
        <f ca="1">IF(Table1[[#This Row],[field of work]]="IT",Table1[[#This Row],[income]],0)</f>
        <v>0</v>
      </c>
      <c r="CD491">
        <f ca="1">IF(Table1[[#This Row],[field of work]]="construction",Table1[[#This Row],[income]],0)</f>
        <v>74554</v>
      </c>
      <c r="CE491" s="8">
        <f ca="1">IF(Table1[[#This Row],[field of work]]="general work ",Table1[[#This Row],[income]],0)</f>
        <v>0</v>
      </c>
      <c r="CH491" s="7">
        <f t="shared" ca="1" si="184"/>
        <v>1</v>
      </c>
      <c r="CI491" s="8"/>
      <c r="CK491" s="7">
        <f ca="1">IF(Table1[[#This Row],[Net worth of person ($)]]&gt;$CM$3,Table1[[#This Row],[age]],0)</f>
        <v>42</v>
      </c>
      <c r="CL491" s="8"/>
    </row>
    <row r="492" spans="2:90" x14ac:dyDescent="0.3">
      <c r="B492">
        <f t="shared" ca="1" si="170"/>
        <v>1</v>
      </c>
      <c r="C492" t="str">
        <f t="shared" ca="1" si="171"/>
        <v>men</v>
      </c>
      <c r="D492">
        <f t="shared" ca="1" si="172"/>
        <v>32</v>
      </c>
      <c r="E492">
        <f t="shared" ca="1" si="173"/>
        <v>1</v>
      </c>
      <c r="F492" t="str">
        <f t="shared" ca="1" si="174"/>
        <v>health</v>
      </c>
      <c r="G492">
        <f t="shared" ca="1" si="175"/>
        <v>6</v>
      </c>
      <c r="H492" t="str">
        <f t="shared" ca="1" si="176"/>
        <v>Other</v>
      </c>
      <c r="I492">
        <f t="shared" ca="1" si="177"/>
        <v>1</v>
      </c>
      <c r="J492">
        <f t="shared" ca="1" si="169"/>
        <v>2</v>
      </c>
      <c r="K492">
        <f t="shared" ca="1" si="178"/>
        <v>49511</v>
      </c>
      <c r="L492">
        <f t="shared" ca="1" si="179"/>
        <v>3</v>
      </c>
      <c r="M492" t="str">
        <f t="shared" ca="1" si="180"/>
        <v>Northwest Ter</v>
      </c>
      <c r="N492">
        <f t="shared" ca="1" si="185"/>
        <v>198044</v>
      </c>
      <c r="O492">
        <f t="shared" ca="1" si="181"/>
        <v>74118.364561484937</v>
      </c>
      <c r="P492">
        <f t="shared" ca="1" si="186"/>
        <v>72126.315325660107</v>
      </c>
      <c r="Q492">
        <f t="shared" ca="1" si="182"/>
        <v>34643</v>
      </c>
      <c r="R492">
        <f t="shared" ca="1" si="187"/>
        <v>54445.760586448516</v>
      </c>
      <c r="S492">
        <f t="shared" ca="1" si="188"/>
        <v>71413.239908408083</v>
      </c>
      <c r="T492">
        <f t="shared" ca="1" si="189"/>
        <v>341583.55523406819</v>
      </c>
      <c r="U492">
        <f t="shared" ca="1" si="190"/>
        <v>163207.12514793346</v>
      </c>
      <c r="V492">
        <f t="shared" ca="1" si="191"/>
        <v>178376.43008613473</v>
      </c>
      <c r="X492" s="3">
        <f ca="1">IF(Table1[[#This Row],[gender]]="men",1,0)</f>
        <v>1</v>
      </c>
      <c r="Y492" s="3">
        <f ca="1">IF(Table1[[#This Row],[gender]]="women",1,0)</f>
        <v>0</v>
      </c>
      <c r="Z492" s="3"/>
      <c r="AA492" s="3"/>
      <c r="AB492" s="3"/>
      <c r="AC492" s="3"/>
      <c r="AD492" s="3"/>
      <c r="AE492" s="3"/>
      <c r="AF492" s="3"/>
      <c r="AG492" s="3"/>
      <c r="AH492" s="3"/>
      <c r="AJ492" s="17"/>
      <c r="AL492" s="7">
        <f ca="1">IF(Table1[[#This Row],[field of work]]="health",1,0)</f>
        <v>1</v>
      </c>
      <c r="AM492">
        <f ca="1">IF(Table1[[#This Row],[field of work]]="general work ",1,0)</f>
        <v>0</v>
      </c>
      <c r="AN492">
        <f ca="1">IF(Table1[[#This Row],[field of work]]="agriculture",1,0)</f>
        <v>0</v>
      </c>
      <c r="AO492">
        <f ca="1">IF(Table1[[#This Row],[field of work]]="teaching",1,0)</f>
        <v>0</v>
      </c>
      <c r="AP492">
        <f ca="1">IF(Table1[[#This Row],[field of work]]="IT",1,0)</f>
        <v>0</v>
      </c>
      <c r="AQ492" s="8">
        <f ca="1">IF(Table1[[#This Row],[field of work]]="construction",1,0)</f>
        <v>0</v>
      </c>
      <c r="AS492" s="7"/>
      <c r="AX492" s="8"/>
      <c r="AZ492" s="7"/>
      <c r="BA492" s="8"/>
      <c r="BB492" s="105">
        <f ca="1">Table1[[#This Row],[Cars Value ]]/Table1[[#This Row],[cars]]</f>
        <v>36063.157662830054</v>
      </c>
      <c r="BC492" s="8"/>
      <c r="BD492" s="7">
        <f ca="1">IF(Table1[Values of debts]&gt;$BE$6,1,0)</f>
        <v>1</v>
      </c>
      <c r="BE492" s="8"/>
      <c r="BF492" s="17"/>
      <c r="BG492" s="20">
        <f ca="1">Table1[[#This Row],[mortage left]]/Table1[[#This Row],[value of house]]</f>
        <v>0.37425200744018972</v>
      </c>
      <c r="BH492">
        <f t="shared" ca="1" si="183"/>
        <v>1</v>
      </c>
      <c r="BI492" s="8"/>
      <c r="BJ492" s="17"/>
      <c r="BL492" s="7">
        <f ca="1">IF(Table1[Area]="Alberta",Table1[income],0)</f>
        <v>0</v>
      </c>
      <c r="BM492">
        <f ca="1">IF(Table1[Area]="Quebec",Table1[income],0)</f>
        <v>0</v>
      </c>
      <c r="BN492">
        <f ca="1">IF(Table1[[#This Row],[Area]]="BC",Table1[[#This Row],[income]],0)</f>
        <v>0</v>
      </c>
      <c r="BO492">
        <f ca="1">IF(Table1[[#This Row],[Area]]="Northwest Ter",Table1[[#This Row],[income]],0)</f>
        <v>49511</v>
      </c>
      <c r="BP492">
        <f ca="1">IF(Table1[[#This Row],[Area]]="Newfounland",Table1[[#This Row],[income]],0)</f>
        <v>0</v>
      </c>
      <c r="BQ492">
        <f ca="1">IF(Table1[[#This Row],[Area]]="Manitoba",Table1[[#This Row],[income]],0)</f>
        <v>0</v>
      </c>
      <c r="BR492">
        <f ca="1">IF(Table1[[#This Row],[Area]]="New bruncwick",Table1[[#This Row],[income]],0)</f>
        <v>0</v>
      </c>
      <c r="BS492">
        <f ca="1">IF(Table1[[#This Row],[Area]]="Nunavut",Table1[[#This Row],[income]],0)</f>
        <v>0</v>
      </c>
      <c r="BT492">
        <f ca="1">IF(Table1[[#This Row],[Area]]="Ontario",Table1[[#This Row],[income]],0)</f>
        <v>0</v>
      </c>
      <c r="BU492">
        <f ca="1">IF(Table1[[#This Row],[Area]]="yukon",Table1[[#This Row],[income]],0)</f>
        <v>0</v>
      </c>
      <c r="BV492">
        <f ca="1">IF(Table1[[#This Row],[Area]]="Prince edward Island",Table1[[#This Row],[income]],0)</f>
        <v>0</v>
      </c>
      <c r="BW492">
        <f ca="1">IF(Table1[[#This Row],[Area]]="Saskatchewan",Table1[[#This Row],[income]],0)</f>
        <v>0</v>
      </c>
      <c r="BX492" s="8">
        <f ca="1">IF(Table1[[#This Row],[Area]]="Nova scotia",Table1[[#This Row],[income]],0)</f>
        <v>0</v>
      </c>
      <c r="BZ492" s="7">
        <f ca="1">IF(Table1[field of work]="health",Table1[income],0)</f>
        <v>49511</v>
      </c>
      <c r="CA492">
        <f ca="1">IF(Table1[field of work]="agriculture",Table1[income],0)</f>
        <v>0</v>
      </c>
      <c r="CB492">
        <f ca="1">IF(Table1[[#This Row],[field of work]]="teaching",Table1[[#This Row],[income]],0)</f>
        <v>0</v>
      </c>
      <c r="CC492">
        <f ca="1">IF(Table1[[#This Row],[field of work]]="IT",Table1[[#This Row],[income]],0)</f>
        <v>0</v>
      </c>
      <c r="CD492">
        <f ca="1">IF(Table1[[#This Row],[field of work]]="construction",Table1[[#This Row],[income]],0)</f>
        <v>0</v>
      </c>
      <c r="CE492" s="8">
        <f ca="1">IF(Table1[[#This Row],[field of work]]="general work ",Table1[[#This Row],[income]],0)</f>
        <v>0</v>
      </c>
      <c r="CH492" s="7">
        <f t="shared" ca="1" si="184"/>
        <v>1</v>
      </c>
      <c r="CI492" s="8"/>
      <c r="CK492" s="7">
        <f ca="1">IF(Table1[[#This Row],[Net worth of person ($)]]&gt;$CM$3,Table1[[#This Row],[age]],0)</f>
        <v>32</v>
      </c>
      <c r="CL492" s="8"/>
    </row>
    <row r="493" spans="2:90" x14ac:dyDescent="0.3">
      <c r="B493">
        <f t="shared" ca="1" si="170"/>
        <v>1</v>
      </c>
      <c r="C493" t="str">
        <f t="shared" ca="1" si="171"/>
        <v>men</v>
      </c>
      <c r="D493">
        <f t="shared" ca="1" si="172"/>
        <v>38</v>
      </c>
      <c r="E493">
        <f t="shared" ca="1" si="173"/>
        <v>4</v>
      </c>
      <c r="F493" t="str">
        <f t="shared" ca="1" si="174"/>
        <v>IT</v>
      </c>
      <c r="G493">
        <f t="shared" ca="1" si="175"/>
        <v>3</v>
      </c>
      <c r="H493" t="str">
        <f t="shared" ca="1" si="176"/>
        <v>University</v>
      </c>
      <c r="I493">
        <f t="shared" ca="1" si="177"/>
        <v>1</v>
      </c>
      <c r="J493">
        <f t="shared" ca="1" si="169"/>
        <v>1</v>
      </c>
      <c r="K493">
        <f t="shared" ca="1" si="178"/>
        <v>40624</v>
      </c>
      <c r="L493">
        <f t="shared" ca="1" si="179"/>
        <v>9</v>
      </c>
      <c r="M493" t="str">
        <f t="shared" ca="1" si="180"/>
        <v>Ontario</v>
      </c>
      <c r="N493">
        <f t="shared" ca="1" si="185"/>
        <v>121872</v>
      </c>
      <c r="O493">
        <f t="shared" ca="1" si="181"/>
        <v>58022.664172236109</v>
      </c>
      <c r="P493">
        <f t="shared" ca="1" si="186"/>
        <v>16600.186644274989</v>
      </c>
      <c r="Q493">
        <f t="shared" ca="1" si="182"/>
        <v>5831</v>
      </c>
      <c r="R493">
        <f t="shared" ca="1" si="187"/>
        <v>29422.748044920816</v>
      </c>
      <c r="S493">
        <f t="shared" ca="1" si="188"/>
        <v>24528.144218157653</v>
      </c>
      <c r="T493">
        <f t="shared" ca="1" si="189"/>
        <v>163000.33086243263</v>
      </c>
      <c r="U493">
        <f t="shared" ca="1" si="190"/>
        <v>93276.412217156932</v>
      </c>
      <c r="V493">
        <f t="shared" ca="1" si="191"/>
        <v>69723.918645275699</v>
      </c>
      <c r="X493" s="3">
        <f ca="1">IF(Table1[[#This Row],[gender]]="men",1,0)</f>
        <v>1</v>
      </c>
      <c r="Y493" s="3">
        <f ca="1">IF(Table1[[#This Row],[gender]]="women",1,0)</f>
        <v>0</v>
      </c>
      <c r="Z493" s="3"/>
      <c r="AA493" s="3"/>
      <c r="AB493" s="3"/>
      <c r="AC493" s="3"/>
      <c r="AD493" s="3"/>
      <c r="AE493" s="3"/>
      <c r="AF493" s="3"/>
      <c r="AG493" s="3"/>
      <c r="AH493" s="3"/>
      <c r="AJ493" s="17"/>
      <c r="AL493" s="7">
        <f ca="1">IF(Table1[[#This Row],[field of work]]="health",1,0)</f>
        <v>0</v>
      </c>
      <c r="AM493">
        <f ca="1">IF(Table1[[#This Row],[field of work]]="general work ",1,0)</f>
        <v>0</v>
      </c>
      <c r="AN493">
        <f ca="1">IF(Table1[[#This Row],[field of work]]="agriculture",1,0)</f>
        <v>0</v>
      </c>
      <c r="AO493">
        <f ca="1">IF(Table1[[#This Row],[field of work]]="teaching",1,0)</f>
        <v>0</v>
      </c>
      <c r="AP493">
        <f ca="1">IF(Table1[[#This Row],[field of work]]="IT",1,0)</f>
        <v>1</v>
      </c>
      <c r="AQ493" s="8">
        <f ca="1">IF(Table1[[#This Row],[field of work]]="construction",1,0)</f>
        <v>0</v>
      </c>
      <c r="AS493" s="7"/>
      <c r="AX493" s="8"/>
      <c r="AZ493" s="7"/>
      <c r="BA493" s="8"/>
      <c r="BB493" s="105">
        <f ca="1">Table1[[#This Row],[Cars Value ]]/Table1[[#This Row],[cars]]</f>
        <v>16600.186644274989</v>
      </c>
      <c r="BC493" s="8"/>
      <c r="BD493" s="7">
        <f ca="1">IF(Table1[Values of debts]&gt;$BE$6,1,0)</f>
        <v>0</v>
      </c>
      <c r="BE493" s="8"/>
      <c r="BF493" s="17"/>
      <c r="BG493" s="20">
        <f ca="1">Table1[[#This Row],[mortage left]]/Table1[[#This Row],[value of house]]</f>
        <v>0.47609511760072953</v>
      </c>
      <c r="BH493">
        <f t="shared" ca="1" si="183"/>
        <v>1</v>
      </c>
      <c r="BI493" s="8"/>
      <c r="BJ493" s="17"/>
      <c r="BL493" s="7">
        <f ca="1">IF(Table1[Area]="Alberta",Table1[income],0)</f>
        <v>0</v>
      </c>
      <c r="BM493">
        <f ca="1">IF(Table1[Area]="Quebec",Table1[income],0)</f>
        <v>0</v>
      </c>
      <c r="BN493">
        <f ca="1">IF(Table1[[#This Row],[Area]]="BC",Table1[[#This Row],[income]],0)</f>
        <v>0</v>
      </c>
      <c r="BO493">
        <f ca="1">IF(Table1[[#This Row],[Area]]="Northwest Ter",Table1[[#This Row],[income]],0)</f>
        <v>0</v>
      </c>
      <c r="BP493">
        <f ca="1">IF(Table1[[#This Row],[Area]]="Newfounland",Table1[[#This Row],[income]],0)</f>
        <v>0</v>
      </c>
      <c r="BQ493">
        <f ca="1">IF(Table1[[#This Row],[Area]]="Manitoba",Table1[[#This Row],[income]],0)</f>
        <v>0</v>
      </c>
      <c r="BR493">
        <f ca="1">IF(Table1[[#This Row],[Area]]="New bruncwick",Table1[[#This Row],[income]],0)</f>
        <v>0</v>
      </c>
      <c r="BS493">
        <f ca="1">IF(Table1[[#This Row],[Area]]="Nunavut",Table1[[#This Row],[income]],0)</f>
        <v>0</v>
      </c>
      <c r="BT493">
        <f ca="1">IF(Table1[[#This Row],[Area]]="Ontario",Table1[[#This Row],[income]],0)</f>
        <v>40624</v>
      </c>
      <c r="BU493">
        <f ca="1">IF(Table1[[#This Row],[Area]]="yukon",Table1[[#This Row],[income]],0)</f>
        <v>0</v>
      </c>
      <c r="BV493">
        <f ca="1">IF(Table1[[#This Row],[Area]]="Prince edward Island",Table1[[#This Row],[income]],0)</f>
        <v>0</v>
      </c>
      <c r="BW493">
        <f ca="1">IF(Table1[[#This Row],[Area]]="Saskatchewan",Table1[[#This Row],[income]],0)</f>
        <v>0</v>
      </c>
      <c r="BX493" s="8">
        <f ca="1">IF(Table1[[#This Row],[Area]]="Nova scotia",Table1[[#This Row],[income]],0)</f>
        <v>0</v>
      </c>
      <c r="BZ493" s="7">
        <f ca="1">IF(Table1[field of work]="health",Table1[income],0)</f>
        <v>0</v>
      </c>
      <c r="CA493">
        <f ca="1">IF(Table1[field of work]="agriculture",Table1[income],0)</f>
        <v>0</v>
      </c>
      <c r="CB493">
        <f ca="1">IF(Table1[[#This Row],[field of work]]="teaching",Table1[[#This Row],[income]],0)</f>
        <v>0</v>
      </c>
      <c r="CC493">
        <f ca="1">IF(Table1[[#This Row],[field of work]]="IT",Table1[[#This Row],[income]],0)</f>
        <v>40624</v>
      </c>
      <c r="CD493">
        <f ca="1">IF(Table1[[#This Row],[field of work]]="construction",Table1[[#This Row],[income]],0)</f>
        <v>0</v>
      </c>
      <c r="CE493" s="8">
        <f ca="1">IF(Table1[[#This Row],[field of work]]="general work ",Table1[[#This Row],[income]],0)</f>
        <v>0</v>
      </c>
      <c r="CH493" s="7">
        <f t="shared" ca="1" si="184"/>
        <v>1</v>
      </c>
      <c r="CI493" s="8"/>
      <c r="CK493" s="7">
        <f ca="1">IF(Table1[[#This Row],[Net worth of person ($)]]&gt;$CM$3,Table1[[#This Row],[age]],0)</f>
        <v>38</v>
      </c>
      <c r="CL493" s="8"/>
    </row>
    <row r="494" spans="2:90" x14ac:dyDescent="0.3">
      <c r="B494">
        <f t="shared" ca="1" si="170"/>
        <v>1</v>
      </c>
      <c r="C494" t="str">
        <f t="shared" ca="1" si="171"/>
        <v>men</v>
      </c>
      <c r="D494">
        <f t="shared" ca="1" si="172"/>
        <v>37</v>
      </c>
      <c r="E494">
        <f t="shared" ca="1" si="173"/>
        <v>3</v>
      </c>
      <c r="F494" t="str">
        <f t="shared" ca="1" si="174"/>
        <v>teaching</v>
      </c>
      <c r="G494">
        <f t="shared" ca="1" si="175"/>
        <v>2</v>
      </c>
      <c r="H494" t="str">
        <f t="shared" ca="1" si="176"/>
        <v>college</v>
      </c>
      <c r="I494">
        <f t="shared" ca="1" si="177"/>
        <v>3</v>
      </c>
      <c r="J494">
        <f t="shared" ca="1" si="169"/>
        <v>1</v>
      </c>
      <c r="K494">
        <f t="shared" ca="1" si="178"/>
        <v>43714</v>
      </c>
      <c r="L494">
        <f t="shared" ca="1" si="179"/>
        <v>8</v>
      </c>
      <c r="M494" t="str">
        <f t="shared" ca="1" si="180"/>
        <v>Manitoba</v>
      </c>
      <c r="N494">
        <f t="shared" ca="1" si="185"/>
        <v>262284</v>
      </c>
      <c r="O494">
        <f t="shared" ca="1" si="181"/>
        <v>86337.062304801599</v>
      </c>
      <c r="P494">
        <f t="shared" ca="1" si="186"/>
        <v>16762.254211122774</v>
      </c>
      <c r="Q494">
        <f t="shared" ca="1" si="182"/>
        <v>8821</v>
      </c>
      <c r="R494">
        <f t="shared" ca="1" si="187"/>
        <v>51105.223396070556</v>
      </c>
      <c r="S494">
        <f t="shared" ca="1" si="188"/>
        <v>13912.090947202216</v>
      </c>
      <c r="T494">
        <f t="shared" ca="1" si="189"/>
        <v>292958.34515832498</v>
      </c>
      <c r="U494">
        <f t="shared" ca="1" si="190"/>
        <v>146263.28570087216</v>
      </c>
      <c r="V494">
        <f t="shared" ca="1" si="191"/>
        <v>146695.05945745282</v>
      </c>
      <c r="X494" s="3">
        <f ca="1">IF(Table1[[#This Row],[gender]]="men",1,0)</f>
        <v>1</v>
      </c>
      <c r="Y494" s="3">
        <f ca="1">IF(Table1[[#This Row],[gender]]="women",1,0)</f>
        <v>0</v>
      </c>
      <c r="Z494" s="3"/>
      <c r="AA494" s="3"/>
      <c r="AB494" s="3"/>
      <c r="AC494" s="3"/>
      <c r="AD494" s="3"/>
      <c r="AE494" s="3"/>
      <c r="AF494" s="3"/>
      <c r="AG494" s="3"/>
      <c r="AH494" s="3"/>
      <c r="AJ494" s="17"/>
      <c r="AL494" s="7">
        <f ca="1">IF(Table1[[#This Row],[field of work]]="health",1,0)</f>
        <v>0</v>
      </c>
      <c r="AM494">
        <f ca="1">IF(Table1[[#This Row],[field of work]]="general work ",1,0)</f>
        <v>0</v>
      </c>
      <c r="AN494">
        <f ca="1">IF(Table1[[#This Row],[field of work]]="agriculture",1,0)</f>
        <v>0</v>
      </c>
      <c r="AO494">
        <f ca="1">IF(Table1[[#This Row],[field of work]]="teaching",1,0)</f>
        <v>1</v>
      </c>
      <c r="AP494">
        <f ca="1">IF(Table1[[#This Row],[field of work]]="IT",1,0)</f>
        <v>0</v>
      </c>
      <c r="AQ494" s="8">
        <f ca="1">IF(Table1[[#This Row],[field of work]]="construction",1,0)</f>
        <v>0</v>
      </c>
      <c r="AS494" s="7"/>
      <c r="AX494" s="8"/>
      <c r="AZ494" s="7"/>
      <c r="BA494" s="8"/>
      <c r="BB494" s="105">
        <f ca="1">Table1[[#This Row],[Cars Value ]]/Table1[[#This Row],[cars]]</f>
        <v>16762.254211122774</v>
      </c>
      <c r="BC494" s="8"/>
      <c r="BD494" s="7">
        <f ca="1">IF(Table1[Values of debts]&gt;$BE$6,1,0)</f>
        <v>1</v>
      </c>
      <c r="BE494" s="8"/>
      <c r="BF494" s="17"/>
      <c r="BG494" s="20">
        <f ca="1">Table1[[#This Row],[mortage left]]/Table1[[#This Row],[value of house]]</f>
        <v>0.32917395763676627</v>
      </c>
      <c r="BH494">
        <f t="shared" ca="1" si="183"/>
        <v>1</v>
      </c>
      <c r="BI494" s="8"/>
      <c r="BJ494" s="17"/>
      <c r="BL494" s="7">
        <f ca="1">IF(Table1[Area]="Alberta",Table1[income],0)</f>
        <v>0</v>
      </c>
      <c r="BM494">
        <f ca="1">IF(Table1[Area]="Quebec",Table1[income],0)</f>
        <v>0</v>
      </c>
      <c r="BN494">
        <f ca="1">IF(Table1[[#This Row],[Area]]="BC",Table1[[#This Row],[income]],0)</f>
        <v>0</v>
      </c>
      <c r="BO494">
        <f ca="1">IF(Table1[[#This Row],[Area]]="Northwest Ter",Table1[[#This Row],[income]],0)</f>
        <v>0</v>
      </c>
      <c r="BP494">
        <f ca="1">IF(Table1[[#This Row],[Area]]="Newfounland",Table1[[#This Row],[income]],0)</f>
        <v>0</v>
      </c>
      <c r="BQ494">
        <f ca="1">IF(Table1[[#This Row],[Area]]="Manitoba",Table1[[#This Row],[income]],0)</f>
        <v>43714</v>
      </c>
      <c r="BR494">
        <f ca="1">IF(Table1[[#This Row],[Area]]="New bruncwick",Table1[[#This Row],[income]],0)</f>
        <v>0</v>
      </c>
      <c r="BS494">
        <f ca="1">IF(Table1[[#This Row],[Area]]="Nunavut",Table1[[#This Row],[income]],0)</f>
        <v>0</v>
      </c>
      <c r="BT494">
        <f ca="1">IF(Table1[[#This Row],[Area]]="Ontario",Table1[[#This Row],[income]],0)</f>
        <v>0</v>
      </c>
      <c r="BU494">
        <f ca="1">IF(Table1[[#This Row],[Area]]="yukon",Table1[[#This Row],[income]],0)</f>
        <v>0</v>
      </c>
      <c r="BV494">
        <f ca="1">IF(Table1[[#This Row],[Area]]="Prince edward Island",Table1[[#This Row],[income]],0)</f>
        <v>0</v>
      </c>
      <c r="BW494">
        <f ca="1">IF(Table1[[#This Row],[Area]]="Saskatchewan",Table1[[#This Row],[income]],0)</f>
        <v>0</v>
      </c>
      <c r="BX494" s="8">
        <f ca="1">IF(Table1[[#This Row],[Area]]="Nova scotia",Table1[[#This Row],[income]],0)</f>
        <v>0</v>
      </c>
      <c r="BZ494" s="7">
        <f ca="1">IF(Table1[field of work]="health",Table1[income],0)</f>
        <v>0</v>
      </c>
      <c r="CA494">
        <f ca="1">IF(Table1[field of work]="agriculture",Table1[income],0)</f>
        <v>0</v>
      </c>
      <c r="CB494">
        <f ca="1">IF(Table1[[#This Row],[field of work]]="teaching",Table1[[#This Row],[income]],0)</f>
        <v>43714</v>
      </c>
      <c r="CC494">
        <f ca="1">IF(Table1[[#This Row],[field of work]]="IT",Table1[[#This Row],[income]],0)</f>
        <v>0</v>
      </c>
      <c r="CD494">
        <f ca="1">IF(Table1[[#This Row],[field of work]]="construction",Table1[[#This Row],[income]],0)</f>
        <v>0</v>
      </c>
      <c r="CE494" s="8">
        <f ca="1">IF(Table1[[#This Row],[field of work]]="general work ",Table1[[#This Row],[income]],0)</f>
        <v>0</v>
      </c>
      <c r="CH494" s="7">
        <f t="shared" ca="1" si="184"/>
        <v>1</v>
      </c>
      <c r="CI494" s="8"/>
      <c r="CK494" s="7">
        <f ca="1">IF(Table1[[#This Row],[Net worth of person ($)]]&gt;$CM$3,Table1[[#This Row],[age]],0)</f>
        <v>37</v>
      </c>
      <c r="CL494" s="8"/>
    </row>
    <row r="495" spans="2:90" x14ac:dyDescent="0.3">
      <c r="B495">
        <f t="shared" ca="1" si="170"/>
        <v>2</v>
      </c>
      <c r="C495" t="str">
        <f t="shared" ca="1" si="171"/>
        <v>women</v>
      </c>
      <c r="D495">
        <f t="shared" ca="1" si="172"/>
        <v>41</v>
      </c>
      <c r="E495">
        <f t="shared" ca="1" si="173"/>
        <v>1</v>
      </c>
      <c r="F495" t="str">
        <f t="shared" ca="1" si="174"/>
        <v>health</v>
      </c>
      <c r="G495">
        <f t="shared" ca="1" si="175"/>
        <v>3</v>
      </c>
      <c r="H495" t="str">
        <f t="shared" ca="1" si="176"/>
        <v>University</v>
      </c>
      <c r="I495">
        <f t="shared" ca="1" si="177"/>
        <v>4</v>
      </c>
      <c r="J495">
        <f t="shared" ca="1" si="169"/>
        <v>2</v>
      </c>
      <c r="K495">
        <f t="shared" ca="1" si="178"/>
        <v>65051</v>
      </c>
      <c r="L495">
        <f t="shared" ca="1" si="179"/>
        <v>3</v>
      </c>
      <c r="M495" t="str">
        <f t="shared" ca="1" si="180"/>
        <v>Northwest Ter</v>
      </c>
      <c r="N495">
        <f t="shared" ca="1" si="185"/>
        <v>195153</v>
      </c>
      <c r="O495">
        <f t="shared" ca="1" si="181"/>
        <v>187317.20900106218</v>
      </c>
      <c r="P495">
        <f t="shared" ca="1" si="186"/>
        <v>96463.167490128602</v>
      </c>
      <c r="Q495">
        <f t="shared" ca="1" si="182"/>
        <v>81608</v>
      </c>
      <c r="R495">
        <f t="shared" ca="1" si="187"/>
        <v>45524.389380264576</v>
      </c>
      <c r="S495">
        <f t="shared" ca="1" si="188"/>
        <v>531.85797124210262</v>
      </c>
      <c r="T495">
        <f t="shared" ca="1" si="189"/>
        <v>292148.02546137071</v>
      </c>
      <c r="U495">
        <f t="shared" ca="1" si="190"/>
        <v>314449.59838132677</v>
      </c>
      <c r="V495">
        <f t="shared" ca="1" si="191"/>
        <v>-22301.572919956059</v>
      </c>
      <c r="X495" s="3">
        <f ca="1">IF(Table1[[#This Row],[gender]]="men",1,0)</f>
        <v>0</v>
      </c>
      <c r="Y495" s="3">
        <f ca="1">IF(Table1[[#This Row],[gender]]="women",1,0)</f>
        <v>1</v>
      </c>
      <c r="Z495" s="3"/>
      <c r="AA495" s="3"/>
      <c r="AB495" s="3"/>
      <c r="AC495" s="3"/>
      <c r="AD495" s="3"/>
      <c r="AE495" s="3"/>
      <c r="AF495" s="3"/>
      <c r="AG495" s="3"/>
      <c r="AH495" s="3"/>
      <c r="AJ495" s="17"/>
      <c r="AL495" s="7">
        <f ca="1">IF(Table1[[#This Row],[field of work]]="health",1,0)</f>
        <v>1</v>
      </c>
      <c r="AM495">
        <f ca="1">IF(Table1[[#This Row],[field of work]]="general work ",1,0)</f>
        <v>0</v>
      </c>
      <c r="AN495">
        <f ca="1">IF(Table1[[#This Row],[field of work]]="agriculture",1,0)</f>
        <v>0</v>
      </c>
      <c r="AO495">
        <f ca="1">IF(Table1[[#This Row],[field of work]]="teaching",1,0)</f>
        <v>0</v>
      </c>
      <c r="AP495">
        <f ca="1">IF(Table1[[#This Row],[field of work]]="IT",1,0)</f>
        <v>0</v>
      </c>
      <c r="AQ495" s="8">
        <f ca="1">IF(Table1[[#This Row],[field of work]]="construction",1,0)</f>
        <v>0</v>
      </c>
      <c r="AS495" s="7"/>
      <c r="AX495" s="8"/>
      <c r="AZ495" s="7"/>
      <c r="BA495" s="8"/>
      <c r="BB495" s="105">
        <f ca="1">Table1[[#This Row],[Cars Value ]]/Table1[[#This Row],[cars]]</f>
        <v>48231.583745064301</v>
      </c>
      <c r="BC495" s="8"/>
      <c r="BD495" s="7">
        <f ca="1">IF(Table1[Values of debts]&gt;$BE$6,1,0)</f>
        <v>1</v>
      </c>
      <c r="BE495" s="8"/>
      <c r="BF495" s="17"/>
      <c r="BG495" s="20">
        <f ca="1">Table1[[#This Row],[mortage left]]/Table1[[#This Row],[value of house]]</f>
        <v>0.95984796032375719</v>
      </c>
      <c r="BH495">
        <f t="shared" ca="1" si="183"/>
        <v>0</v>
      </c>
      <c r="BI495" s="8"/>
      <c r="BJ495" s="17"/>
      <c r="BL495" s="7">
        <f ca="1">IF(Table1[Area]="Alberta",Table1[income],0)</f>
        <v>0</v>
      </c>
      <c r="BM495">
        <f ca="1">IF(Table1[Area]="Quebec",Table1[income],0)</f>
        <v>0</v>
      </c>
      <c r="BN495">
        <f ca="1">IF(Table1[[#This Row],[Area]]="BC",Table1[[#This Row],[income]],0)</f>
        <v>0</v>
      </c>
      <c r="BO495">
        <f ca="1">IF(Table1[[#This Row],[Area]]="Northwest Ter",Table1[[#This Row],[income]],0)</f>
        <v>65051</v>
      </c>
      <c r="BP495">
        <f ca="1">IF(Table1[[#This Row],[Area]]="Newfounland",Table1[[#This Row],[income]],0)</f>
        <v>0</v>
      </c>
      <c r="BQ495">
        <f ca="1">IF(Table1[[#This Row],[Area]]="Manitoba",Table1[[#This Row],[income]],0)</f>
        <v>0</v>
      </c>
      <c r="BR495">
        <f ca="1">IF(Table1[[#This Row],[Area]]="New bruncwick",Table1[[#This Row],[income]],0)</f>
        <v>0</v>
      </c>
      <c r="BS495">
        <f ca="1">IF(Table1[[#This Row],[Area]]="Nunavut",Table1[[#This Row],[income]],0)</f>
        <v>0</v>
      </c>
      <c r="BT495">
        <f ca="1">IF(Table1[[#This Row],[Area]]="Ontario",Table1[[#This Row],[income]],0)</f>
        <v>0</v>
      </c>
      <c r="BU495">
        <f ca="1">IF(Table1[[#This Row],[Area]]="yukon",Table1[[#This Row],[income]],0)</f>
        <v>0</v>
      </c>
      <c r="BV495">
        <f ca="1">IF(Table1[[#This Row],[Area]]="Prince edward Island",Table1[[#This Row],[income]],0)</f>
        <v>0</v>
      </c>
      <c r="BW495">
        <f ca="1">IF(Table1[[#This Row],[Area]]="Saskatchewan",Table1[[#This Row],[income]],0)</f>
        <v>0</v>
      </c>
      <c r="BX495" s="8">
        <f ca="1">IF(Table1[[#This Row],[Area]]="Nova scotia",Table1[[#This Row],[income]],0)</f>
        <v>0</v>
      </c>
      <c r="BZ495" s="7">
        <f ca="1">IF(Table1[field of work]="health",Table1[income],0)</f>
        <v>65051</v>
      </c>
      <c r="CA495">
        <f ca="1">IF(Table1[field of work]="agriculture",Table1[income],0)</f>
        <v>0</v>
      </c>
      <c r="CB495">
        <f ca="1">IF(Table1[[#This Row],[field of work]]="teaching",Table1[[#This Row],[income]],0)</f>
        <v>0</v>
      </c>
      <c r="CC495">
        <f ca="1">IF(Table1[[#This Row],[field of work]]="IT",Table1[[#This Row],[income]],0)</f>
        <v>0</v>
      </c>
      <c r="CD495">
        <f ca="1">IF(Table1[[#This Row],[field of work]]="construction",Table1[[#This Row],[income]],0)</f>
        <v>0</v>
      </c>
      <c r="CE495" s="8">
        <f ca="1">IF(Table1[[#This Row],[field of work]]="general work ",Table1[[#This Row],[income]],0)</f>
        <v>0</v>
      </c>
      <c r="CH495" s="7">
        <f t="shared" ca="1" si="184"/>
        <v>1</v>
      </c>
      <c r="CI495" s="8"/>
      <c r="CK495" s="7">
        <f ca="1">IF(Table1[[#This Row],[Net worth of person ($)]]&gt;$CM$3,Table1[[#This Row],[age]],0)</f>
        <v>0</v>
      </c>
      <c r="CL495" s="8"/>
    </row>
    <row r="496" spans="2:90" x14ac:dyDescent="0.3">
      <c r="B496">
        <f t="shared" ca="1" si="170"/>
        <v>2</v>
      </c>
      <c r="C496" t="str">
        <f t="shared" ca="1" si="171"/>
        <v>women</v>
      </c>
      <c r="D496">
        <f t="shared" ca="1" si="172"/>
        <v>31</v>
      </c>
      <c r="E496">
        <f t="shared" ca="1" si="173"/>
        <v>1</v>
      </c>
      <c r="F496" t="str">
        <f t="shared" ca="1" si="174"/>
        <v>health</v>
      </c>
      <c r="G496">
        <f t="shared" ca="1" si="175"/>
        <v>1</v>
      </c>
      <c r="H496" t="str">
        <f t="shared" ca="1" si="176"/>
        <v>highschool</v>
      </c>
      <c r="I496">
        <f t="shared" ca="1" si="177"/>
        <v>0</v>
      </c>
      <c r="J496">
        <f t="shared" ca="1" si="169"/>
        <v>1</v>
      </c>
      <c r="K496">
        <f t="shared" ca="1" si="178"/>
        <v>65801</v>
      </c>
      <c r="L496">
        <f t="shared" ca="1" si="179"/>
        <v>2</v>
      </c>
      <c r="M496" t="str">
        <f t="shared" ca="1" si="180"/>
        <v>BC</v>
      </c>
      <c r="N496">
        <f t="shared" ca="1" si="185"/>
        <v>329005</v>
      </c>
      <c r="O496">
        <f t="shared" ca="1" si="181"/>
        <v>153329.29579153328</v>
      </c>
      <c r="P496">
        <f t="shared" ca="1" si="186"/>
        <v>43787.759257328624</v>
      </c>
      <c r="Q496">
        <f t="shared" ca="1" si="182"/>
        <v>25761</v>
      </c>
      <c r="R496">
        <f t="shared" ca="1" si="187"/>
        <v>43933.465820422927</v>
      </c>
      <c r="S496">
        <f t="shared" ca="1" si="188"/>
        <v>65482.422871941759</v>
      </c>
      <c r="T496">
        <f t="shared" ca="1" si="189"/>
        <v>438275.1821292704</v>
      </c>
      <c r="U496">
        <f t="shared" ca="1" si="190"/>
        <v>223023.7616119562</v>
      </c>
      <c r="V496">
        <f t="shared" ca="1" si="191"/>
        <v>215251.4205173142</v>
      </c>
      <c r="X496" s="3">
        <f ca="1">IF(Table1[[#This Row],[gender]]="men",1,0)</f>
        <v>0</v>
      </c>
      <c r="Y496" s="3">
        <f ca="1">IF(Table1[[#This Row],[gender]]="women",1,0)</f>
        <v>1</v>
      </c>
      <c r="Z496" s="3"/>
      <c r="AA496" s="3"/>
      <c r="AB496" s="3"/>
      <c r="AC496" s="3"/>
      <c r="AD496" s="3"/>
      <c r="AE496" s="3"/>
      <c r="AF496" s="3"/>
      <c r="AG496" s="3"/>
      <c r="AH496" s="3"/>
      <c r="AJ496" s="17"/>
      <c r="AL496" s="7">
        <f ca="1">IF(Table1[[#This Row],[field of work]]="health",1,0)</f>
        <v>1</v>
      </c>
      <c r="AM496">
        <f ca="1">IF(Table1[[#This Row],[field of work]]="general work ",1,0)</f>
        <v>0</v>
      </c>
      <c r="AN496">
        <f ca="1">IF(Table1[[#This Row],[field of work]]="agriculture",1,0)</f>
        <v>0</v>
      </c>
      <c r="AO496">
        <f ca="1">IF(Table1[[#This Row],[field of work]]="teaching",1,0)</f>
        <v>0</v>
      </c>
      <c r="AP496">
        <f ca="1">IF(Table1[[#This Row],[field of work]]="IT",1,0)</f>
        <v>0</v>
      </c>
      <c r="AQ496" s="8">
        <f ca="1">IF(Table1[[#This Row],[field of work]]="construction",1,0)</f>
        <v>0</v>
      </c>
      <c r="AS496" s="7"/>
      <c r="AX496" s="8"/>
      <c r="AZ496" s="7"/>
      <c r="BA496" s="8"/>
      <c r="BB496" s="105">
        <f ca="1">Table1[[#This Row],[Cars Value ]]/Table1[[#This Row],[cars]]</f>
        <v>43787.759257328624</v>
      </c>
      <c r="BC496" s="8"/>
      <c r="BD496" s="7">
        <f ca="1">IF(Table1[Values of debts]&gt;$BE$6,1,0)</f>
        <v>1</v>
      </c>
      <c r="BE496" s="8"/>
      <c r="BF496" s="17"/>
      <c r="BG496" s="20">
        <f ca="1">Table1[[#This Row],[mortage left]]/Table1[[#This Row],[value of house]]</f>
        <v>0.46603940910178654</v>
      </c>
      <c r="BH496">
        <f t="shared" ca="1" si="183"/>
        <v>1</v>
      </c>
      <c r="BI496" s="8"/>
      <c r="BJ496" s="17"/>
      <c r="BL496" s="7">
        <f ca="1">IF(Table1[Area]="Alberta",Table1[income],0)</f>
        <v>0</v>
      </c>
      <c r="BM496">
        <f ca="1">IF(Table1[Area]="Quebec",Table1[income],0)</f>
        <v>0</v>
      </c>
      <c r="BN496">
        <f ca="1">IF(Table1[[#This Row],[Area]]="BC",Table1[[#This Row],[income]],0)</f>
        <v>65801</v>
      </c>
      <c r="BO496">
        <f ca="1">IF(Table1[[#This Row],[Area]]="Northwest Ter",Table1[[#This Row],[income]],0)</f>
        <v>0</v>
      </c>
      <c r="BP496">
        <f ca="1">IF(Table1[[#This Row],[Area]]="Newfounland",Table1[[#This Row],[income]],0)</f>
        <v>0</v>
      </c>
      <c r="BQ496">
        <f ca="1">IF(Table1[[#This Row],[Area]]="Manitoba",Table1[[#This Row],[income]],0)</f>
        <v>0</v>
      </c>
      <c r="BR496">
        <f ca="1">IF(Table1[[#This Row],[Area]]="New bruncwick",Table1[[#This Row],[income]],0)</f>
        <v>0</v>
      </c>
      <c r="BS496">
        <f ca="1">IF(Table1[[#This Row],[Area]]="Nunavut",Table1[[#This Row],[income]],0)</f>
        <v>0</v>
      </c>
      <c r="BT496">
        <f ca="1">IF(Table1[[#This Row],[Area]]="Ontario",Table1[[#This Row],[income]],0)</f>
        <v>0</v>
      </c>
      <c r="BU496">
        <f ca="1">IF(Table1[[#This Row],[Area]]="yukon",Table1[[#This Row],[income]],0)</f>
        <v>0</v>
      </c>
      <c r="BV496">
        <f ca="1">IF(Table1[[#This Row],[Area]]="Prince edward Island",Table1[[#This Row],[income]],0)</f>
        <v>0</v>
      </c>
      <c r="BW496">
        <f ca="1">IF(Table1[[#This Row],[Area]]="Saskatchewan",Table1[[#This Row],[income]],0)</f>
        <v>0</v>
      </c>
      <c r="BX496" s="8">
        <f ca="1">IF(Table1[[#This Row],[Area]]="Nova scotia",Table1[[#This Row],[income]],0)</f>
        <v>0</v>
      </c>
      <c r="BZ496" s="7">
        <f ca="1">IF(Table1[field of work]="health",Table1[income],0)</f>
        <v>65801</v>
      </c>
      <c r="CA496">
        <f ca="1">IF(Table1[field of work]="agriculture",Table1[income],0)</f>
        <v>0</v>
      </c>
      <c r="CB496">
        <f ca="1">IF(Table1[[#This Row],[field of work]]="teaching",Table1[[#This Row],[income]],0)</f>
        <v>0</v>
      </c>
      <c r="CC496">
        <f ca="1">IF(Table1[[#This Row],[field of work]]="IT",Table1[[#This Row],[income]],0)</f>
        <v>0</v>
      </c>
      <c r="CD496">
        <f ca="1">IF(Table1[[#This Row],[field of work]]="construction",Table1[[#This Row],[income]],0)</f>
        <v>0</v>
      </c>
      <c r="CE496" s="8">
        <f ca="1">IF(Table1[[#This Row],[field of work]]="general work ",Table1[[#This Row],[income]],0)</f>
        <v>0</v>
      </c>
      <c r="CH496" s="7">
        <f t="shared" ca="1" si="184"/>
        <v>1</v>
      </c>
      <c r="CI496" s="8"/>
      <c r="CK496" s="7">
        <f ca="1">IF(Table1[[#This Row],[Net worth of person ($)]]&gt;$CM$3,Table1[[#This Row],[age]],0)</f>
        <v>31</v>
      </c>
      <c r="CL496" s="8"/>
    </row>
    <row r="497" spans="2:90" x14ac:dyDescent="0.3">
      <c r="B497">
        <f t="shared" ca="1" si="170"/>
        <v>1</v>
      </c>
      <c r="C497" t="str">
        <f t="shared" ca="1" si="171"/>
        <v>men</v>
      </c>
      <c r="D497">
        <f t="shared" ca="1" si="172"/>
        <v>36</v>
      </c>
      <c r="E497">
        <f t="shared" ca="1" si="173"/>
        <v>4</v>
      </c>
      <c r="F497" t="str">
        <f t="shared" ca="1" si="174"/>
        <v>IT</v>
      </c>
      <c r="G497">
        <f t="shared" ca="1" si="175"/>
        <v>5</v>
      </c>
      <c r="H497" t="str">
        <f t="shared" ca="1" si="176"/>
        <v>Other</v>
      </c>
      <c r="I497">
        <f t="shared" ca="1" si="177"/>
        <v>2</v>
      </c>
      <c r="J497">
        <f t="shared" ca="1" si="169"/>
        <v>1</v>
      </c>
      <c r="K497">
        <f t="shared" ca="1" si="178"/>
        <v>81357</v>
      </c>
      <c r="L497">
        <f t="shared" ca="1" si="179"/>
        <v>11</v>
      </c>
      <c r="M497" t="str">
        <f t="shared" ca="1" si="180"/>
        <v>Newfounland</v>
      </c>
      <c r="N497">
        <f t="shared" ca="1" si="185"/>
        <v>488142</v>
      </c>
      <c r="O497">
        <f t="shared" ca="1" si="181"/>
        <v>66445.639880588205</v>
      </c>
      <c r="P497">
        <f t="shared" ca="1" si="186"/>
        <v>2866.5856133904149</v>
      </c>
      <c r="Q497">
        <f t="shared" ca="1" si="182"/>
        <v>2548</v>
      </c>
      <c r="R497">
        <f t="shared" ca="1" si="187"/>
        <v>128171.1583791248</v>
      </c>
      <c r="S497">
        <f t="shared" ca="1" si="188"/>
        <v>9706.0596195125127</v>
      </c>
      <c r="T497">
        <f t="shared" ca="1" si="189"/>
        <v>500714.64523290296</v>
      </c>
      <c r="U497">
        <f t="shared" ca="1" si="190"/>
        <v>197164.79825971299</v>
      </c>
      <c r="V497">
        <f t="shared" ca="1" si="191"/>
        <v>303549.84697318997</v>
      </c>
      <c r="X497" s="3">
        <f ca="1">IF(Table1[[#This Row],[gender]]="men",1,0)</f>
        <v>1</v>
      </c>
      <c r="Y497" s="3">
        <f ca="1">IF(Table1[[#This Row],[gender]]="women",1,0)</f>
        <v>0</v>
      </c>
      <c r="Z497" s="3"/>
      <c r="AA497" s="3"/>
      <c r="AB497" s="3"/>
      <c r="AC497" s="3"/>
      <c r="AD497" s="3"/>
      <c r="AE497" s="3"/>
      <c r="AF497" s="3"/>
      <c r="AG497" s="3"/>
      <c r="AH497" s="3"/>
      <c r="AJ497" s="17"/>
      <c r="AL497" s="7">
        <f ca="1">IF(Table1[[#This Row],[field of work]]="health",1,0)</f>
        <v>0</v>
      </c>
      <c r="AM497">
        <f ca="1">IF(Table1[[#This Row],[field of work]]="general work ",1,0)</f>
        <v>0</v>
      </c>
      <c r="AN497">
        <f ca="1">IF(Table1[[#This Row],[field of work]]="agriculture",1,0)</f>
        <v>0</v>
      </c>
      <c r="AO497">
        <f ca="1">IF(Table1[[#This Row],[field of work]]="teaching",1,0)</f>
        <v>0</v>
      </c>
      <c r="AP497">
        <f ca="1">IF(Table1[[#This Row],[field of work]]="IT",1,0)</f>
        <v>1</v>
      </c>
      <c r="AQ497" s="8">
        <f ca="1">IF(Table1[[#This Row],[field of work]]="construction",1,0)</f>
        <v>0</v>
      </c>
      <c r="AS497" s="7"/>
      <c r="AX497" s="8"/>
      <c r="AZ497" s="7"/>
      <c r="BA497" s="8"/>
      <c r="BB497" s="105">
        <f ca="1">Table1[[#This Row],[Cars Value ]]/Table1[[#This Row],[cars]]</f>
        <v>2866.5856133904149</v>
      </c>
      <c r="BC497" s="8"/>
      <c r="BD497" s="7">
        <f ca="1">IF(Table1[Values of debts]&gt;$BE$6,1,0)</f>
        <v>1</v>
      </c>
      <c r="BE497" s="8"/>
      <c r="BF497" s="17"/>
      <c r="BG497" s="20">
        <f ca="1">Table1[[#This Row],[mortage left]]/Table1[[#This Row],[value of house]]</f>
        <v>0.13611948957595987</v>
      </c>
      <c r="BH497">
        <f t="shared" ca="1" si="183"/>
        <v>1</v>
      </c>
      <c r="BI497" s="8"/>
      <c r="BJ497" s="17"/>
      <c r="BL497" s="7">
        <f ca="1">IF(Table1[Area]="Alberta",Table1[income],0)</f>
        <v>0</v>
      </c>
      <c r="BM497">
        <f ca="1">IF(Table1[Area]="Quebec",Table1[income],0)</f>
        <v>0</v>
      </c>
      <c r="BN497">
        <f ca="1">IF(Table1[[#This Row],[Area]]="BC",Table1[[#This Row],[income]],0)</f>
        <v>0</v>
      </c>
      <c r="BO497">
        <f ca="1">IF(Table1[[#This Row],[Area]]="Northwest Ter",Table1[[#This Row],[income]],0)</f>
        <v>0</v>
      </c>
      <c r="BP497">
        <f ca="1">IF(Table1[[#This Row],[Area]]="Newfounland",Table1[[#This Row],[income]],0)</f>
        <v>81357</v>
      </c>
      <c r="BQ497">
        <f ca="1">IF(Table1[[#This Row],[Area]]="Manitoba",Table1[[#This Row],[income]],0)</f>
        <v>0</v>
      </c>
      <c r="BR497">
        <f ca="1">IF(Table1[[#This Row],[Area]]="New bruncwick",Table1[[#This Row],[income]],0)</f>
        <v>0</v>
      </c>
      <c r="BS497">
        <f ca="1">IF(Table1[[#This Row],[Area]]="Nunavut",Table1[[#This Row],[income]],0)</f>
        <v>0</v>
      </c>
      <c r="BT497">
        <f ca="1">IF(Table1[[#This Row],[Area]]="Ontario",Table1[[#This Row],[income]],0)</f>
        <v>0</v>
      </c>
      <c r="BU497">
        <f ca="1">IF(Table1[[#This Row],[Area]]="yukon",Table1[[#This Row],[income]],0)</f>
        <v>0</v>
      </c>
      <c r="BV497">
        <f ca="1">IF(Table1[[#This Row],[Area]]="Prince edward Island",Table1[[#This Row],[income]],0)</f>
        <v>0</v>
      </c>
      <c r="BW497">
        <f ca="1">IF(Table1[[#This Row],[Area]]="Saskatchewan",Table1[[#This Row],[income]],0)</f>
        <v>0</v>
      </c>
      <c r="BX497" s="8">
        <f ca="1">IF(Table1[[#This Row],[Area]]="Nova scotia",Table1[[#This Row],[income]],0)</f>
        <v>0</v>
      </c>
      <c r="BZ497" s="7">
        <f ca="1">IF(Table1[field of work]="health",Table1[income],0)</f>
        <v>0</v>
      </c>
      <c r="CA497">
        <f ca="1">IF(Table1[field of work]="agriculture",Table1[income],0)</f>
        <v>0</v>
      </c>
      <c r="CB497">
        <f ca="1">IF(Table1[[#This Row],[field of work]]="teaching",Table1[[#This Row],[income]],0)</f>
        <v>0</v>
      </c>
      <c r="CC497">
        <f ca="1">IF(Table1[[#This Row],[field of work]]="IT",Table1[[#This Row],[income]],0)</f>
        <v>81357</v>
      </c>
      <c r="CD497">
        <f ca="1">IF(Table1[[#This Row],[field of work]]="construction",Table1[[#This Row],[income]],0)</f>
        <v>0</v>
      </c>
      <c r="CE497" s="8">
        <f ca="1">IF(Table1[[#This Row],[field of work]]="general work ",Table1[[#This Row],[income]],0)</f>
        <v>0</v>
      </c>
      <c r="CH497" s="7">
        <f t="shared" ca="1" si="184"/>
        <v>1</v>
      </c>
      <c r="CI497" s="8"/>
      <c r="CK497" s="7">
        <f ca="1">IF(Table1[[#This Row],[Net worth of person ($)]]&gt;$CM$3,Table1[[#This Row],[age]],0)</f>
        <v>36</v>
      </c>
      <c r="CL497" s="8"/>
    </row>
    <row r="498" spans="2:90" x14ac:dyDescent="0.3">
      <c r="B498">
        <f t="shared" ca="1" si="170"/>
        <v>1</v>
      </c>
      <c r="C498" t="str">
        <f t="shared" ca="1" si="171"/>
        <v>men</v>
      </c>
      <c r="D498">
        <f t="shared" ca="1" si="172"/>
        <v>30</v>
      </c>
      <c r="E498">
        <f t="shared" ca="1" si="173"/>
        <v>3</v>
      </c>
      <c r="F498" t="str">
        <f t="shared" ca="1" si="174"/>
        <v>teaching</v>
      </c>
      <c r="G498">
        <f t="shared" ca="1" si="175"/>
        <v>3</v>
      </c>
      <c r="H498" t="str">
        <f t="shared" ca="1" si="176"/>
        <v>University</v>
      </c>
      <c r="I498">
        <f t="shared" ca="1" si="177"/>
        <v>3</v>
      </c>
      <c r="J498">
        <f t="shared" ca="1" si="169"/>
        <v>1</v>
      </c>
      <c r="K498">
        <f t="shared" ca="1" si="178"/>
        <v>85876</v>
      </c>
      <c r="L498">
        <f t="shared" ca="1" si="179"/>
        <v>4</v>
      </c>
      <c r="M498" t="str">
        <f t="shared" ca="1" si="180"/>
        <v>Alberta</v>
      </c>
      <c r="N498">
        <f t="shared" ca="1" si="185"/>
        <v>429380</v>
      </c>
      <c r="O498">
        <f t="shared" ca="1" si="181"/>
        <v>375076.42392811074</v>
      </c>
      <c r="P498">
        <f t="shared" ca="1" si="186"/>
        <v>43960.244503182774</v>
      </c>
      <c r="Q498">
        <f t="shared" ca="1" si="182"/>
        <v>2566</v>
      </c>
      <c r="R498">
        <f t="shared" ca="1" si="187"/>
        <v>74438.213229723246</v>
      </c>
      <c r="S498">
        <f t="shared" ca="1" si="188"/>
        <v>98402.630286034095</v>
      </c>
      <c r="T498">
        <f t="shared" ca="1" si="189"/>
        <v>571742.8747892169</v>
      </c>
      <c r="U498">
        <f t="shared" ca="1" si="190"/>
        <v>452080.63715783402</v>
      </c>
      <c r="V498">
        <f t="shared" ca="1" si="191"/>
        <v>119662.23763138289</v>
      </c>
      <c r="X498" s="3">
        <f ca="1">IF(Table1[[#This Row],[gender]]="men",1,0)</f>
        <v>1</v>
      </c>
      <c r="Y498" s="3">
        <f ca="1">IF(Table1[[#This Row],[gender]]="women",1,0)</f>
        <v>0</v>
      </c>
      <c r="Z498" s="3"/>
      <c r="AA498" s="3"/>
      <c r="AB498" s="3"/>
      <c r="AC498" s="3"/>
      <c r="AD498" s="3"/>
      <c r="AE498" s="3"/>
      <c r="AF498" s="3"/>
      <c r="AG498" s="3"/>
      <c r="AH498" s="3"/>
      <c r="AJ498" s="17"/>
      <c r="AL498" s="7">
        <f ca="1">IF(Table1[[#This Row],[field of work]]="health",1,0)</f>
        <v>0</v>
      </c>
      <c r="AM498">
        <f ca="1">IF(Table1[[#This Row],[field of work]]="general work ",1,0)</f>
        <v>0</v>
      </c>
      <c r="AN498">
        <f ca="1">IF(Table1[[#This Row],[field of work]]="agriculture",1,0)</f>
        <v>0</v>
      </c>
      <c r="AO498">
        <f ca="1">IF(Table1[[#This Row],[field of work]]="teaching",1,0)</f>
        <v>1</v>
      </c>
      <c r="AP498">
        <f ca="1">IF(Table1[[#This Row],[field of work]]="IT",1,0)</f>
        <v>0</v>
      </c>
      <c r="AQ498" s="8">
        <f ca="1">IF(Table1[[#This Row],[field of work]]="construction",1,0)</f>
        <v>0</v>
      </c>
      <c r="AS498" s="7"/>
      <c r="AX498" s="8"/>
      <c r="AZ498" s="7"/>
      <c r="BA498" s="8"/>
      <c r="BB498" s="105">
        <f ca="1">Table1[[#This Row],[Cars Value ]]/Table1[[#This Row],[cars]]</f>
        <v>43960.244503182774</v>
      </c>
      <c r="BC498" s="8"/>
      <c r="BD498" s="7">
        <f ca="1">IF(Table1[Values of debts]&gt;$BE$6,1,0)</f>
        <v>1</v>
      </c>
      <c r="BE498" s="8"/>
      <c r="BF498" s="17"/>
      <c r="BG498" s="20">
        <f ca="1">Table1[[#This Row],[mortage left]]/Table1[[#This Row],[value of house]]</f>
        <v>0.87353026207115081</v>
      </c>
      <c r="BH498">
        <f t="shared" ca="1" si="183"/>
        <v>0</v>
      </c>
      <c r="BI498" s="8"/>
      <c r="BJ498" s="17"/>
      <c r="BL498" s="7">
        <f ca="1">IF(Table1[Area]="Alberta",Table1[income],0)</f>
        <v>85876</v>
      </c>
      <c r="BM498">
        <f ca="1">IF(Table1[Area]="Quebec",Table1[income],0)</f>
        <v>0</v>
      </c>
      <c r="BN498">
        <f ca="1">IF(Table1[[#This Row],[Area]]="BC",Table1[[#This Row],[income]],0)</f>
        <v>0</v>
      </c>
      <c r="BO498">
        <f ca="1">IF(Table1[[#This Row],[Area]]="Northwest Ter",Table1[[#This Row],[income]],0)</f>
        <v>0</v>
      </c>
      <c r="BP498">
        <f ca="1">IF(Table1[[#This Row],[Area]]="Newfounland",Table1[[#This Row],[income]],0)</f>
        <v>0</v>
      </c>
      <c r="BQ498">
        <f ca="1">IF(Table1[[#This Row],[Area]]="Manitoba",Table1[[#This Row],[income]],0)</f>
        <v>0</v>
      </c>
      <c r="BR498">
        <f ca="1">IF(Table1[[#This Row],[Area]]="New bruncwick",Table1[[#This Row],[income]],0)</f>
        <v>0</v>
      </c>
      <c r="BS498">
        <f ca="1">IF(Table1[[#This Row],[Area]]="Nunavut",Table1[[#This Row],[income]],0)</f>
        <v>0</v>
      </c>
      <c r="BT498">
        <f ca="1">IF(Table1[[#This Row],[Area]]="Ontario",Table1[[#This Row],[income]],0)</f>
        <v>0</v>
      </c>
      <c r="BU498">
        <f ca="1">IF(Table1[[#This Row],[Area]]="yukon",Table1[[#This Row],[income]],0)</f>
        <v>0</v>
      </c>
      <c r="BV498">
        <f ca="1">IF(Table1[[#This Row],[Area]]="Prince edward Island",Table1[[#This Row],[income]],0)</f>
        <v>0</v>
      </c>
      <c r="BW498">
        <f ca="1">IF(Table1[[#This Row],[Area]]="Saskatchewan",Table1[[#This Row],[income]],0)</f>
        <v>0</v>
      </c>
      <c r="BX498" s="8">
        <f ca="1">IF(Table1[[#This Row],[Area]]="Nova scotia",Table1[[#This Row],[income]],0)</f>
        <v>0</v>
      </c>
      <c r="BZ498" s="7">
        <f ca="1">IF(Table1[field of work]="health",Table1[income],0)</f>
        <v>0</v>
      </c>
      <c r="CA498">
        <f ca="1">IF(Table1[field of work]="agriculture",Table1[income],0)</f>
        <v>0</v>
      </c>
      <c r="CB498">
        <f ca="1">IF(Table1[[#This Row],[field of work]]="teaching",Table1[[#This Row],[income]],0)</f>
        <v>85876</v>
      </c>
      <c r="CC498">
        <f ca="1">IF(Table1[[#This Row],[field of work]]="IT",Table1[[#This Row],[income]],0)</f>
        <v>0</v>
      </c>
      <c r="CD498">
        <f ca="1">IF(Table1[[#This Row],[field of work]]="construction",Table1[[#This Row],[income]],0)</f>
        <v>0</v>
      </c>
      <c r="CE498" s="8">
        <f ca="1">IF(Table1[[#This Row],[field of work]]="general work ",Table1[[#This Row],[income]],0)</f>
        <v>0</v>
      </c>
      <c r="CH498" s="7">
        <f t="shared" ca="1" si="184"/>
        <v>1</v>
      </c>
      <c r="CI498" s="8"/>
      <c r="CK498" s="7">
        <f ca="1">IF(Table1[[#This Row],[Net worth of person ($)]]&gt;$CM$3,Table1[[#This Row],[age]],0)</f>
        <v>30</v>
      </c>
      <c r="CL498" s="8"/>
    </row>
    <row r="499" spans="2:90" x14ac:dyDescent="0.3">
      <c r="B499">
        <f t="shared" ca="1" si="170"/>
        <v>1</v>
      </c>
      <c r="C499" t="str">
        <f t="shared" ca="1" si="171"/>
        <v>men</v>
      </c>
      <c r="D499">
        <f t="shared" ca="1" si="172"/>
        <v>40</v>
      </c>
      <c r="E499">
        <f t="shared" ca="1" si="173"/>
        <v>3</v>
      </c>
      <c r="F499" t="str">
        <f t="shared" ca="1" si="174"/>
        <v>teaching</v>
      </c>
      <c r="G499">
        <f t="shared" ca="1" si="175"/>
        <v>4</v>
      </c>
      <c r="H499" t="str">
        <f t="shared" ca="1" si="176"/>
        <v>technical</v>
      </c>
      <c r="I499">
        <f t="shared" ca="1" si="177"/>
        <v>4</v>
      </c>
      <c r="J499">
        <f t="shared" ca="1" si="169"/>
        <v>1</v>
      </c>
      <c r="K499">
        <f t="shared" ca="1" si="178"/>
        <v>54591</v>
      </c>
      <c r="L499">
        <f t="shared" ca="1" si="179"/>
        <v>3</v>
      </c>
      <c r="M499" t="str">
        <f t="shared" ca="1" si="180"/>
        <v>Northwest Ter</v>
      </c>
      <c r="N499">
        <f t="shared" ca="1" si="185"/>
        <v>163773</v>
      </c>
      <c r="O499">
        <f t="shared" ca="1" si="181"/>
        <v>43778.221068548613</v>
      </c>
      <c r="P499">
        <f t="shared" ca="1" si="186"/>
        <v>20106.370024008433</v>
      </c>
      <c r="Q499">
        <f t="shared" ca="1" si="182"/>
        <v>19158</v>
      </c>
      <c r="R499">
        <f t="shared" ca="1" si="187"/>
        <v>63544.376456979058</v>
      </c>
      <c r="S499">
        <f t="shared" ca="1" si="188"/>
        <v>46031.351595659195</v>
      </c>
      <c r="T499">
        <f t="shared" ca="1" si="189"/>
        <v>229910.72161966763</v>
      </c>
      <c r="U499">
        <f t="shared" ca="1" si="190"/>
        <v>126480.59752552767</v>
      </c>
      <c r="V499">
        <f t="shared" ca="1" si="191"/>
        <v>103430.12409413996</v>
      </c>
      <c r="X499" s="3">
        <f ca="1">IF(Table1[[#This Row],[gender]]="men",1,0)</f>
        <v>1</v>
      </c>
      <c r="Y499" s="3">
        <f ca="1">IF(Table1[[#This Row],[gender]]="women",1,0)</f>
        <v>0</v>
      </c>
      <c r="Z499" s="3"/>
      <c r="AA499" s="3"/>
      <c r="AB499" s="3"/>
      <c r="AC499" s="3"/>
      <c r="AD499" s="3"/>
      <c r="AE499" s="3"/>
      <c r="AF499" s="3"/>
      <c r="AG499" s="3"/>
      <c r="AH499" s="3"/>
      <c r="AJ499" s="17"/>
      <c r="AL499" s="7">
        <f ca="1">IF(Table1[[#This Row],[field of work]]="health",1,0)</f>
        <v>0</v>
      </c>
      <c r="AM499">
        <f ca="1">IF(Table1[[#This Row],[field of work]]="general work ",1,0)</f>
        <v>0</v>
      </c>
      <c r="AN499">
        <f ca="1">IF(Table1[[#This Row],[field of work]]="agriculture",1,0)</f>
        <v>0</v>
      </c>
      <c r="AO499">
        <f ca="1">IF(Table1[[#This Row],[field of work]]="teaching",1,0)</f>
        <v>1</v>
      </c>
      <c r="AP499">
        <f ca="1">IF(Table1[[#This Row],[field of work]]="IT",1,0)</f>
        <v>0</v>
      </c>
      <c r="AQ499" s="8">
        <f ca="1">IF(Table1[[#This Row],[field of work]]="construction",1,0)</f>
        <v>0</v>
      </c>
      <c r="AS499" s="7"/>
      <c r="AX499" s="8"/>
      <c r="AZ499" s="7"/>
      <c r="BA499" s="8"/>
      <c r="BB499" s="105">
        <f ca="1">Table1[[#This Row],[Cars Value ]]/Table1[[#This Row],[cars]]</f>
        <v>20106.370024008433</v>
      </c>
      <c r="BC499" s="8"/>
      <c r="BD499" s="7">
        <f ca="1">IF(Table1[Values of debts]&gt;$BE$6,1,0)</f>
        <v>1</v>
      </c>
      <c r="BE499" s="8"/>
      <c r="BF499" s="17"/>
      <c r="BG499" s="20">
        <f ca="1">Table1[[#This Row],[mortage left]]/Table1[[#This Row],[value of house]]</f>
        <v>0.26731036903853878</v>
      </c>
      <c r="BH499">
        <f t="shared" ca="1" si="183"/>
        <v>1</v>
      </c>
      <c r="BI499" s="8"/>
      <c r="BJ499" s="17"/>
      <c r="BL499" s="7">
        <f ca="1">IF(Table1[Area]="Alberta",Table1[income],0)</f>
        <v>0</v>
      </c>
      <c r="BM499">
        <f ca="1">IF(Table1[Area]="Quebec",Table1[income],0)</f>
        <v>0</v>
      </c>
      <c r="BN499">
        <f ca="1">IF(Table1[[#This Row],[Area]]="BC",Table1[[#This Row],[income]],0)</f>
        <v>0</v>
      </c>
      <c r="BO499">
        <f ca="1">IF(Table1[[#This Row],[Area]]="Northwest Ter",Table1[[#This Row],[income]],0)</f>
        <v>54591</v>
      </c>
      <c r="BP499">
        <f ca="1">IF(Table1[[#This Row],[Area]]="Newfounland",Table1[[#This Row],[income]],0)</f>
        <v>0</v>
      </c>
      <c r="BQ499">
        <f ca="1">IF(Table1[[#This Row],[Area]]="Manitoba",Table1[[#This Row],[income]],0)</f>
        <v>0</v>
      </c>
      <c r="BR499">
        <f ca="1">IF(Table1[[#This Row],[Area]]="New bruncwick",Table1[[#This Row],[income]],0)</f>
        <v>0</v>
      </c>
      <c r="BS499">
        <f ca="1">IF(Table1[[#This Row],[Area]]="Nunavut",Table1[[#This Row],[income]],0)</f>
        <v>0</v>
      </c>
      <c r="BT499">
        <f ca="1">IF(Table1[[#This Row],[Area]]="Ontario",Table1[[#This Row],[income]],0)</f>
        <v>0</v>
      </c>
      <c r="BU499">
        <f ca="1">IF(Table1[[#This Row],[Area]]="yukon",Table1[[#This Row],[income]],0)</f>
        <v>0</v>
      </c>
      <c r="BV499">
        <f ca="1">IF(Table1[[#This Row],[Area]]="Prince edward Island",Table1[[#This Row],[income]],0)</f>
        <v>0</v>
      </c>
      <c r="BW499">
        <f ca="1">IF(Table1[[#This Row],[Area]]="Saskatchewan",Table1[[#This Row],[income]],0)</f>
        <v>0</v>
      </c>
      <c r="BX499" s="8">
        <f ca="1">IF(Table1[[#This Row],[Area]]="Nova scotia",Table1[[#This Row],[income]],0)</f>
        <v>0</v>
      </c>
      <c r="BZ499" s="7">
        <f ca="1">IF(Table1[field of work]="health",Table1[income],0)</f>
        <v>0</v>
      </c>
      <c r="CA499">
        <f ca="1">IF(Table1[field of work]="agriculture",Table1[income],0)</f>
        <v>0</v>
      </c>
      <c r="CB499">
        <f ca="1">IF(Table1[[#This Row],[field of work]]="teaching",Table1[[#This Row],[income]],0)</f>
        <v>54591</v>
      </c>
      <c r="CC499">
        <f ca="1">IF(Table1[[#This Row],[field of work]]="IT",Table1[[#This Row],[income]],0)</f>
        <v>0</v>
      </c>
      <c r="CD499">
        <f ca="1">IF(Table1[[#This Row],[field of work]]="construction",Table1[[#This Row],[income]],0)</f>
        <v>0</v>
      </c>
      <c r="CE499" s="8">
        <f ca="1">IF(Table1[[#This Row],[field of work]]="general work ",Table1[[#This Row],[income]],0)</f>
        <v>0</v>
      </c>
      <c r="CH499" s="7">
        <f t="shared" ca="1" si="184"/>
        <v>1</v>
      </c>
      <c r="CI499" s="8"/>
      <c r="CK499" s="7">
        <f ca="1">IF(Table1[[#This Row],[Net worth of person ($)]]&gt;$CM$3,Table1[[#This Row],[age]],0)</f>
        <v>40</v>
      </c>
      <c r="CL499" s="8"/>
    </row>
    <row r="500" spans="2:90" x14ac:dyDescent="0.3">
      <c r="B500">
        <f t="shared" ca="1" si="170"/>
        <v>2</v>
      </c>
      <c r="C500" t="str">
        <f t="shared" ca="1" si="171"/>
        <v>women</v>
      </c>
      <c r="D500">
        <f t="shared" ca="1" si="172"/>
        <v>34</v>
      </c>
      <c r="E500">
        <f t="shared" ca="1" si="173"/>
        <v>3</v>
      </c>
      <c r="F500" t="str">
        <f t="shared" ca="1" si="174"/>
        <v>teaching</v>
      </c>
      <c r="G500">
        <f t="shared" ca="1" si="175"/>
        <v>5</v>
      </c>
      <c r="H500" t="str">
        <f t="shared" ca="1" si="176"/>
        <v>Other</v>
      </c>
      <c r="I500">
        <f t="shared" ca="1" si="177"/>
        <v>2</v>
      </c>
      <c r="J500">
        <f t="shared" ca="1" si="169"/>
        <v>2</v>
      </c>
      <c r="K500">
        <f t="shared" ca="1" si="178"/>
        <v>37635</v>
      </c>
      <c r="L500">
        <f t="shared" ca="1" si="179"/>
        <v>7</v>
      </c>
      <c r="M500" t="str">
        <f t="shared" ca="1" si="180"/>
        <v>Manitoba</v>
      </c>
      <c r="N500">
        <f t="shared" ca="1" si="185"/>
        <v>188175</v>
      </c>
      <c r="O500">
        <f t="shared" ca="1" si="181"/>
        <v>28746.358972031521</v>
      </c>
      <c r="P500">
        <f t="shared" ca="1" si="186"/>
        <v>814.1024407118399</v>
      </c>
      <c r="Q500">
        <f t="shared" ca="1" si="182"/>
        <v>430</v>
      </c>
      <c r="R500">
        <f t="shared" ca="1" si="187"/>
        <v>4415.0667444976471</v>
      </c>
      <c r="S500">
        <f t="shared" ca="1" si="188"/>
        <v>22329.826001881567</v>
      </c>
      <c r="T500">
        <f t="shared" ca="1" si="189"/>
        <v>211318.9284425934</v>
      </c>
      <c r="U500">
        <f t="shared" ca="1" si="190"/>
        <v>33591.425716529171</v>
      </c>
      <c r="V500">
        <f t="shared" ca="1" si="191"/>
        <v>177727.50272606424</v>
      </c>
      <c r="X500" s="3">
        <f ca="1">IF(Table1[[#This Row],[gender]]="men",1,0)</f>
        <v>0</v>
      </c>
      <c r="Y500" s="3">
        <f ca="1">IF(Table1[[#This Row],[gender]]="women",1,0)</f>
        <v>1</v>
      </c>
      <c r="Z500" s="3"/>
      <c r="AA500" s="3"/>
      <c r="AB500" s="3"/>
      <c r="AC500" s="3"/>
      <c r="AD500" s="3"/>
      <c r="AE500" s="3"/>
      <c r="AF500" s="3"/>
      <c r="AG500" s="3"/>
      <c r="AH500" s="3"/>
      <c r="AJ500" s="18"/>
      <c r="AL500" s="9">
        <f ca="1">IF(Table1[[#This Row],[field of work]]="health",1,0)</f>
        <v>0</v>
      </c>
      <c r="AM500" s="2">
        <f ca="1">IF(Table1[[#This Row],[field of work]]="general work ",1,0)</f>
        <v>0</v>
      </c>
      <c r="AN500" s="2">
        <f ca="1">IF(Table1[[#This Row],[field of work]]="agriculture",1,0)</f>
        <v>0</v>
      </c>
      <c r="AO500" s="2">
        <f ca="1">IF(Table1[[#This Row],[field of work]]="teaching",1,0)</f>
        <v>1</v>
      </c>
      <c r="AP500" s="2">
        <f ca="1">IF(Table1[[#This Row],[field of work]]="IT",1,0)</f>
        <v>0</v>
      </c>
      <c r="AQ500" s="10">
        <f ca="1">IF(Table1[[#This Row],[field of work]]="construction",1,0)</f>
        <v>0</v>
      </c>
      <c r="AS500" s="9"/>
      <c r="AT500" s="2"/>
      <c r="AU500" s="2"/>
      <c r="AV500" s="2"/>
      <c r="AW500" s="2"/>
      <c r="AX500" s="10"/>
      <c r="AZ500" s="9"/>
      <c r="BA500" s="10"/>
      <c r="BB500" s="107">
        <f ca="1">Table1[[#This Row],[Cars Value ]]/Table1[[#This Row],[cars]]</f>
        <v>407.05122035591995</v>
      </c>
      <c r="BC500" s="10"/>
      <c r="BD500" s="9">
        <f ca="1">IF(Table1[Values of debts]&gt;$BE$6,1,0)</f>
        <v>0</v>
      </c>
      <c r="BE500" s="10"/>
      <c r="BF500" s="18"/>
      <c r="BG500" s="21">
        <f ca="1">Table1[[#This Row],[mortage left]]/Table1[[#This Row],[value of house]]</f>
        <v>0.15276396424621508</v>
      </c>
      <c r="BH500" s="2">
        <f t="shared" ca="1" si="183"/>
        <v>1</v>
      </c>
      <c r="BI500" s="10"/>
      <c r="BJ500" s="18"/>
      <c r="BL500" s="7">
        <f ca="1">IF(Table1[Area]="Alberta",Table1[income],0)</f>
        <v>0</v>
      </c>
      <c r="BM500">
        <f ca="1">IF(Table1[Area]="Quebec",Table1[income],0)</f>
        <v>0</v>
      </c>
      <c r="BN500">
        <f ca="1">IF(Table1[[#This Row],[Area]]="BC",Table1[[#This Row],[income]],0)</f>
        <v>0</v>
      </c>
      <c r="BO500">
        <f ca="1">IF(Table1[[#This Row],[Area]]="Northwest Ter",Table1[[#This Row],[income]],0)</f>
        <v>0</v>
      </c>
      <c r="BP500">
        <f ca="1">IF(Table1[[#This Row],[Area]]="Newfounland",Table1[[#This Row],[income]],0)</f>
        <v>0</v>
      </c>
      <c r="BQ500">
        <f ca="1">IF(Table1[[#This Row],[Area]]="Manitoba",Table1[[#This Row],[income]],0)</f>
        <v>37635</v>
      </c>
      <c r="BR500">
        <f ca="1">IF(Table1[[#This Row],[Area]]="New bruncwick",Table1[[#This Row],[income]],0)</f>
        <v>0</v>
      </c>
      <c r="BS500">
        <f ca="1">IF(Table1[[#This Row],[Area]]="Nunavut",Table1[[#This Row],[income]],0)</f>
        <v>0</v>
      </c>
      <c r="BT500">
        <f ca="1">IF(Table1[[#This Row],[Area]]="Ontario",Table1[[#This Row],[income]],0)</f>
        <v>0</v>
      </c>
      <c r="BU500">
        <f ca="1">IF(Table1[[#This Row],[Area]]="yukon",Table1[[#This Row],[income]],0)</f>
        <v>0</v>
      </c>
      <c r="BV500">
        <f ca="1">IF(Table1[[#This Row],[Area]]="Prince edward Island",Table1[[#This Row],[income]],0)</f>
        <v>0</v>
      </c>
      <c r="BW500">
        <f ca="1">IF(Table1[[#This Row],[Area]]="Saskatchewan",Table1[[#This Row],[income]],0)</f>
        <v>0</v>
      </c>
      <c r="BX500" s="8">
        <f ca="1">IF(Table1[[#This Row],[Area]]="Nova scotia",Table1[[#This Row],[income]],0)</f>
        <v>0</v>
      </c>
      <c r="BZ500" s="7">
        <f ca="1">IF(Table1[field of work]="health",Table1[income],0)</f>
        <v>0</v>
      </c>
      <c r="CA500">
        <f ca="1">IF(Table1[field of work]="agriculture",Table1[income],0)</f>
        <v>0</v>
      </c>
      <c r="CB500">
        <f ca="1">IF(Table1[[#This Row],[field of work]]="teaching",Table1[[#This Row],[income]],0)</f>
        <v>37635</v>
      </c>
      <c r="CC500">
        <f ca="1">IF(Table1[[#This Row],[field of work]]="IT",Table1[[#This Row],[income]],0)</f>
        <v>0</v>
      </c>
      <c r="CD500">
        <f ca="1">IF(Table1[[#This Row],[field of work]]="construction",Table1[[#This Row],[income]],0)</f>
        <v>0</v>
      </c>
      <c r="CE500" s="8">
        <f ca="1">IF(Table1[[#This Row],[field of work]]="general work ",Table1[[#This Row],[income]],0)</f>
        <v>0</v>
      </c>
      <c r="CH500" s="7">
        <f t="shared" ca="1" si="184"/>
        <v>0</v>
      </c>
      <c r="CI500" s="8"/>
      <c r="CK500" s="7">
        <f ca="1">IF(Table1[[#This Row],[Net worth of person ($)]]&gt;$CM$3,Table1[[#This Row],[age]],0)</f>
        <v>34</v>
      </c>
      <c r="CL500" s="8"/>
    </row>
    <row r="501" spans="2:90" x14ac:dyDescent="0.3">
      <c r="BL501" s="7"/>
      <c r="BX501" s="8"/>
      <c r="BZ501" s="7"/>
      <c r="CE501" s="8"/>
      <c r="CH501" s="7"/>
      <c r="CI501" s="8"/>
      <c r="CK501" s="7"/>
      <c r="CL501" s="8"/>
    </row>
    <row r="502" spans="2:90" x14ac:dyDescent="0.3">
      <c r="BL502" s="25">
        <f ca="1">AVERAGEIF($BL$7:$BL$500,"&lt;&gt;0")</f>
        <v>61761.4</v>
      </c>
      <c r="BM502" s="26">
        <f t="shared" ref="BM502:BX502" ca="1" si="192">AVERAGEIF(BM7:BM500,"&lt;&gt;0")</f>
        <v>58358.2</v>
      </c>
      <c r="BN502" s="26">
        <f t="shared" ca="1" si="192"/>
        <v>60441.606060606064</v>
      </c>
      <c r="BO502" s="26">
        <f t="shared" ca="1" si="192"/>
        <v>60392.829268292684</v>
      </c>
      <c r="BP502" s="26">
        <f t="shared" ca="1" si="192"/>
        <v>54329.260869565216</v>
      </c>
      <c r="BQ502" s="26">
        <f t="shared" ca="1" si="192"/>
        <v>57031.982758620688</v>
      </c>
      <c r="BR502" s="26">
        <f t="shared" ca="1" si="192"/>
        <v>59341.028571428571</v>
      </c>
      <c r="BS502" s="26">
        <f t="shared" ca="1" si="192"/>
        <v>61227.967741935485</v>
      </c>
      <c r="BT502" s="26">
        <f t="shared" ca="1" si="192"/>
        <v>56218.62222222222</v>
      </c>
      <c r="BU502" s="26">
        <f t="shared" ca="1" si="192"/>
        <v>51640.903225806454</v>
      </c>
      <c r="BV502" s="26">
        <f t="shared" ca="1" si="192"/>
        <v>63153.15625</v>
      </c>
      <c r="BW502" s="26">
        <f t="shared" ca="1" si="192"/>
        <v>57479.370370370372</v>
      </c>
      <c r="BX502" s="27">
        <f t="shared" ca="1" si="192"/>
        <v>61698.724999999999</v>
      </c>
      <c r="BZ502" s="33">
        <f ca="1">AVERAGEIF(BZ7:BZ500,"&lt;&gt;0")</f>
        <v>58097</v>
      </c>
      <c r="CA502" s="34">
        <f ca="1">AVERAGEIF(CA7:CA500,"&lt;&gt;0")</f>
        <v>55582.467532467534</v>
      </c>
      <c r="CB502" s="34">
        <f ca="1">AVERAGEIF(CB7:CB500,"&lt;&gt;0")</f>
        <v>60289.589473684209</v>
      </c>
      <c r="CC502" s="34">
        <f t="shared" ref="CC502:CE502" ca="1" si="193">AVERAGEIF(CC7:CC500,"&lt;&gt;0")</f>
        <v>58585.955555555556</v>
      </c>
      <c r="CD502" s="34">
        <f t="shared" ca="1" si="193"/>
        <v>58821.530864197528</v>
      </c>
      <c r="CE502" s="35">
        <f t="shared" ca="1" si="193"/>
        <v>59414.439560439561</v>
      </c>
      <c r="CF502" s="11"/>
      <c r="CH502" s="9"/>
      <c r="CI502" s="10"/>
      <c r="CK502" s="14">
        <f ca="1">AVERAGEIF(CK7:CK500,"&lt;&gt;0")</f>
        <v>34.995670995670999</v>
      </c>
      <c r="CL502" s="10"/>
    </row>
  </sheetData>
  <mergeCells count="5">
    <mergeCell ref="X4:AH4"/>
    <mergeCell ref="AZ6:BA6"/>
    <mergeCell ref="AZ7:BA7"/>
    <mergeCell ref="BL3:BX3"/>
    <mergeCell ref="BZ3:CE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7FD3-9903-4CCF-88D2-3320AF95931C}">
  <dimension ref="D6:AC57"/>
  <sheetViews>
    <sheetView tabSelected="1" zoomScale="70" zoomScaleNormal="70" workbookViewId="0">
      <selection activeCell="AE20" sqref="AE20"/>
    </sheetView>
  </sheetViews>
  <sheetFormatPr defaultRowHeight="14.4" x14ac:dyDescent="0.3"/>
  <cols>
    <col min="14" max="14" width="12.21875" bestFit="1" customWidth="1"/>
  </cols>
  <sheetData>
    <row r="6" spans="4:29" x14ac:dyDescent="0.3">
      <c r="D6" s="37" t="s">
        <v>69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38"/>
    </row>
    <row r="7" spans="4:29" x14ac:dyDescent="0.3">
      <c r="D7" s="45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7"/>
    </row>
    <row r="8" spans="4:29" x14ac:dyDescent="0.3">
      <c r="D8" s="37" t="s">
        <v>70</v>
      </c>
      <c r="E8" s="44"/>
      <c r="F8" s="44"/>
      <c r="G8" s="38"/>
      <c r="H8" s="37" t="s">
        <v>49</v>
      </c>
      <c r="I8" s="44"/>
      <c r="J8" s="44"/>
      <c r="K8" s="38"/>
      <c r="L8" s="37" t="s">
        <v>73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38"/>
      <c r="X8" s="41" t="s">
        <v>99</v>
      </c>
      <c r="Y8" s="42"/>
      <c r="Z8" s="42"/>
      <c r="AA8" s="42"/>
      <c r="AB8" s="42"/>
      <c r="AC8" s="43"/>
    </row>
    <row r="9" spans="4:29" x14ac:dyDescent="0.3">
      <c r="D9" s="45"/>
      <c r="E9" s="46"/>
      <c r="F9" s="46"/>
      <c r="G9" s="47"/>
      <c r="H9" s="45"/>
      <c r="I9" s="46"/>
      <c r="J9" s="46"/>
      <c r="K9" s="47"/>
      <c r="L9" s="45"/>
      <c r="M9" s="46"/>
      <c r="N9" s="46"/>
      <c r="O9" s="46"/>
      <c r="P9" s="46"/>
      <c r="Q9" s="46"/>
      <c r="R9" s="46"/>
      <c r="S9" s="46"/>
      <c r="T9" s="46"/>
      <c r="U9" s="46"/>
      <c r="V9" s="46"/>
      <c r="W9" s="47"/>
      <c r="X9" s="37">
        <v>1</v>
      </c>
      <c r="Y9" s="38"/>
      <c r="Z9" s="37">
        <v>2</v>
      </c>
      <c r="AA9" s="38"/>
      <c r="AB9" s="37">
        <v>3</v>
      </c>
      <c r="AC9" s="38"/>
    </row>
    <row r="10" spans="4:29" x14ac:dyDescent="0.3">
      <c r="D10" s="41" t="s">
        <v>71</v>
      </c>
      <c r="E10" s="43"/>
      <c r="F10" s="41" t="s">
        <v>72</v>
      </c>
      <c r="G10" s="43"/>
      <c r="H10" s="74">
        <f ca="1">Sheet1!AJ7</f>
        <v>34.949392712550605</v>
      </c>
      <c r="I10" s="60"/>
      <c r="J10" s="60"/>
      <c r="K10" s="75"/>
      <c r="L10" s="41" t="s">
        <v>74</v>
      </c>
      <c r="M10" s="42"/>
      <c r="N10" s="42" t="s">
        <v>75</v>
      </c>
      <c r="O10" s="42"/>
      <c r="P10" s="42" t="s">
        <v>77</v>
      </c>
      <c r="Q10" s="42"/>
      <c r="R10" s="42" t="s">
        <v>76</v>
      </c>
      <c r="S10" s="42"/>
      <c r="T10" s="42" t="s">
        <v>6</v>
      </c>
      <c r="U10" s="42"/>
      <c r="V10" s="42" t="s">
        <v>4</v>
      </c>
      <c r="W10" s="43"/>
      <c r="X10" s="45"/>
      <c r="Y10" s="47"/>
      <c r="Z10" s="45"/>
      <c r="AA10" s="47"/>
      <c r="AB10" s="45"/>
      <c r="AC10" s="47"/>
    </row>
    <row r="11" spans="4:29" x14ac:dyDescent="0.3">
      <c r="D11" s="37">
        <f ca="1">Sheet1!AG7</f>
        <v>246</v>
      </c>
      <c r="E11" s="38"/>
      <c r="F11" s="37">
        <f ca="1">Sheet1!AH7</f>
        <v>248</v>
      </c>
      <c r="G11" s="38"/>
      <c r="H11" s="61"/>
      <c r="I11" s="62"/>
      <c r="J11" s="62"/>
      <c r="K11" s="76"/>
      <c r="L11" s="37">
        <f ca="1">Sheet1!AV7</f>
        <v>95</v>
      </c>
      <c r="M11" s="44"/>
      <c r="N11" s="73">
        <f ca="1">Sheet1!AS7</f>
        <v>60</v>
      </c>
      <c r="O11" s="44"/>
      <c r="P11" s="44">
        <f ca="1">Sheet1!AU7</f>
        <v>77</v>
      </c>
      <c r="Q11" s="44"/>
      <c r="R11" s="44">
        <f ca="1">Sheet1!AT7</f>
        <v>91</v>
      </c>
      <c r="S11" s="44"/>
      <c r="T11" s="44">
        <f ca="1">Sheet1!AW7</f>
        <v>90</v>
      </c>
      <c r="U11" s="44"/>
      <c r="V11" s="44">
        <f ca="1">Sheet1!AX7</f>
        <v>81</v>
      </c>
      <c r="W11" s="38"/>
      <c r="X11" s="37">
        <v>100000</v>
      </c>
      <c r="Y11" s="38"/>
      <c r="Z11" s="49">
        <v>0.5</v>
      </c>
      <c r="AA11" s="50"/>
      <c r="AB11" s="37">
        <v>100000</v>
      </c>
      <c r="AC11" s="38"/>
    </row>
    <row r="12" spans="4:29" x14ac:dyDescent="0.3">
      <c r="D12" s="45"/>
      <c r="E12" s="47"/>
      <c r="F12" s="45"/>
      <c r="G12" s="47"/>
      <c r="H12" s="71"/>
      <c r="I12" s="72"/>
      <c r="J12" s="72"/>
      <c r="K12" s="77"/>
      <c r="L12" s="45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7"/>
      <c r="X12" s="39"/>
      <c r="Y12" s="40"/>
      <c r="Z12" s="51"/>
      <c r="AA12" s="52"/>
      <c r="AB12" s="39"/>
      <c r="AC12" s="40"/>
    </row>
    <row r="13" spans="4:29" x14ac:dyDescent="0.3">
      <c r="D13" s="4"/>
      <c r="E13" s="5"/>
      <c r="F13" s="5"/>
      <c r="G13" s="6"/>
      <c r="H13" s="37" t="s">
        <v>78</v>
      </c>
      <c r="I13" s="44"/>
      <c r="J13" s="44"/>
      <c r="K13" s="44"/>
      <c r="L13" s="37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38"/>
      <c r="X13" s="39"/>
      <c r="Y13" s="40"/>
      <c r="Z13" s="51"/>
      <c r="AA13" s="52"/>
      <c r="AB13" s="39"/>
      <c r="AC13" s="40"/>
    </row>
    <row r="14" spans="4:29" x14ac:dyDescent="0.3">
      <c r="D14" s="7"/>
      <c r="G14" s="8"/>
      <c r="H14" s="45"/>
      <c r="I14" s="46"/>
      <c r="J14" s="46"/>
      <c r="K14" s="46"/>
      <c r="L14" s="39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0"/>
      <c r="X14" s="37"/>
      <c r="Y14" s="44"/>
      <c r="Z14" s="44"/>
      <c r="AA14" s="44"/>
      <c r="AB14" s="44"/>
      <c r="AC14" s="38"/>
    </row>
    <row r="15" spans="4:29" x14ac:dyDescent="0.3">
      <c r="D15" s="7"/>
      <c r="G15" s="8"/>
      <c r="H15" s="63">
        <f ca="1">Sheet1!AZ7</f>
        <v>58577.277327935226</v>
      </c>
      <c r="I15" s="64"/>
      <c r="J15" s="64"/>
      <c r="K15" s="64"/>
      <c r="L15" s="39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0"/>
      <c r="X15" s="39"/>
      <c r="Y15" s="48"/>
      <c r="Z15" s="48"/>
      <c r="AA15" s="48"/>
      <c r="AB15" s="48"/>
      <c r="AC15" s="40"/>
    </row>
    <row r="16" spans="4:29" x14ac:dyDescent="0.3">
      <c r="D16" s="7"/>
      <c r="G16" s="8"/>
      <c r="H16" s="65"/>
      <c r="I16" s="66"/>
      <c r="J16" s="66"/>
      <c r="K16" s="66"/>
      <c r="L16" s="39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0"/>
      <c r="X16" s="39"/>
      <c r="Y16" s="48"/>
      <c r="Z16" s="48"/>
      <c r="AA16" s="48"/>
      <c r="AB16" s="48"/>
      <c r="AC16" s="40"/>
    </row>
    <row r="17" spans="4:29" x14ac:dyDescent="0.3">
      <c r="D17" s="7"/>
      <c r="G17" s="8"/>
      <c r="H17" s="65"/>
      <c r="I17" s="66"/>
      <c r="J17" s="66"/>
      <c r="K17" s="66"/>
      <c r="L17" s="39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0"/>
      <c r="X17" s="39"/>
      <c r="Y17" s="48"/>
      <c r="Z17" s="48"/>
      <c r="AA17" s="48"/>
      <c r="AB17" s="48"/>
      <c r="AC17" s="40"/>
    </row>
    <row r="18" spans="4:29" x14ac:dyDescent="0.3">
      <c r="D18" s="7"/>
      <c r="G18" s="8"/>
      <c r="H18" s="37" t="s">
        <v>79</v>
      </c>
      <c r="I18" s="44"/>
      <c r="J18" s="44"/>
      <c r="K18" s="44"/>
      <c r="L18" s="39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0"/>
      <c r="X18" s="39"/>
      <c r="Y18" s="48"/>
      <c r="Z18" s="48"/>
      <c r="AA18" s="48"/>
      <c r="AB18" s="48"/>
      <c r="AC18" s="40"/>
    </row>
    <row r="19" spans="4:29" x14ac:dyDescent="0.3">
      <c r="D19" s="7"/>
      <c r="G19" s="8"/>
      <c r="H19" s="45"/>
      <c r="I19" s="46"/>
      <c r="J19" s="46"/>
      <c r="K19" s="46"/>
      <c r="L19" s="39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0"/>
      <c r="X19" s="39"/>
      <c r="Y19" s="48"/>
      <c r="Z19" s="48"/>
      <c r="AA19" s="48"/>
      <c r="AB19" s="48"/>
      <c r="AC19" s="40"/>
    </row>
    <row r="20" spans="4:29" x14ac:dyDescent="0.3">
      <c r="D20" s="7"/>
      <c r="G20" s="8"/>
      <c r="H20" s="98">
        <f ca="1">Sheet1!BC7</f>
        <v>29353.534137232782</v>
      </c>
      <c r="I20" s="99"/>
      <c r="J20" s="99"/>
      <c r="K20" s="99"/>
      <c r="L20" s="39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0"/>
      <c r="X20" s="39"/>
      <c r="Y20" s="48"/>
      <c r="Z20" s="48"/>
      <c r="AA20" s="48"/>
      <c r="AB20" s="48"/>
      <c r="AC20" s="40"/>
    </row>
    <row r="21" spans="4:29" x14ac:dyDescent="0.3">
      <c r="D21" s="7"/>
      <c r="G21" s="8"/>
      <c r="H21" s="100"/>
      <c r="I21" s="101"/>
      <c r="J21" s="101"/>
      <c r="K21" s="101"/>
      <c r="L21" s="39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0"/>
      <c r="X21" s="39"/>
      <c r="Y21" s="48"/>
      <c r="Z21" s="48"/>
      <c r="AA21" s="48"/>
      <c r="AB21" s="48"/>
      <c r="AC21" s="40"/>
    </row>
    <row r="22" spans="4:29" x14ac:dyDescent="0.3">
      <c r="D22" s="7"/>
      <c r="G22" s="8"/>
      <c r="H22" s="100"/>
      <c r="I22" s="101"/>
      <c r="J22" s="101"/>
      <c r="K22" s="101"/>
      <c r="L22" s="39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0"/>
      <c r="X22" s="39"/>
      <c r="Y22" s="48"/>
      <c r="Z22" s="48"/>
      <c r="AA22" s="48"/>
      <c r="AB22" s="48"/>
      <c r="AC22" s="40"/>
    </row>
    <row r="23" spans="4:29" x14ac:dyDescent="0.3">
      <c r="D23" s="7"/>
      <c r="G23" s="8"/>
      <c r="H23" s="102"/>
      <c r="I23" s="103"/>
      <c r="J23" s="103"/>
      <c r="K23" s="103"/>
      <c r="L23" s="39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0"/>
      <c r="X23" s="39"/>
      <c r="Y23" s="48"/>
      <c r="Z23" s="48"/>
      <c r="AA23" s="48"/>
      <c r="AB23" s="48"/>
      <c r="AC23" s="40"/>
    </row>
    <row r="24" spans="4:29" x14ac:dyDescent="0.3">
      <c r="D24" s="7"/>
      <c r="G24" s="8"/>
      <c r="H24" s="67" t="s">
        <v>80</v>
      </c>
      <c r="I24" s="68"/>
      <c r="J24" s="68"/>
      <c r="K24" s="68"/>
      <c r="L24" s="39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0"/>
      <c r="X24" s="39"/>
      <c r="Y24" s="48"/>
      <c r="Z24" s="48"/>
      <c r="AA24" s="48"/>
      <c r="AB24" s="48"/>
      <c r="AC24" s="40"/>
    </row>
    <row r="25" spans="4:29" x14ac:dyDescent="0.3">
      <c r="D25" s="7"/>
      <c r="G25" s="8"/>
      <c r="H25" s="69"/>
      <c r="I25" s="70"/>
      <c r="J25" s="70"/>
      <c r="K25" s="70"/>
      <c r="L25" s="39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0"/>
      <c r="X25" s="39"/>
      <c r="Y25" s="48"/>
      <c r="Z25" s="48"/>
      <c r="AA25" s="48"/>
      <c r="AB25" s="48"/>
      <c r="AC25" s="40"/>
    </row>
    <row r="26" spans="4:29" x14ac:dyDescent="0.3">
      <c r="D26" s="7"/>
      <c r="G26" s="8"/>
      <c r="H26" s="59">
        <f ca="1">Sheet1!BF7</f>
        <v>403</v>
      </c>
      <c r="I26" s="60"/>
      <c r="J26" s="60"/>
      <c r="K26" s="60"/>
      <c r="L26" s="39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0"/>
      <c r="X26" s="39"/>
      <c r="Y26" s="48"/>
      <c r="Z26" s="48"/>
      <c r="AA26" s="48"/>
      <c r="AB26" s="48"/>
      <c r="AC26" s="40"/>
    </row>
    <row r="27" spans="4:29" x14ac:dyDescent="0.3">
      <c r="D27" s="7"/>
      <c r="G27" s="8"/>
      <c r="H27" s="61"/>
      <c r="I27" s="62"/>
      <c r="J27" s="62"/>
      <c r="K27" s="62"/>
      <c r="L27" s="39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0"/>
      <c r="X27" s="39"/>
      <c r="Y27" s="48"/>
      <c r="Z27" s="48"/>
      <c r="AA27" s="48"/>
      <c r="AB27" s="48"/>
      <c r="AC27" s="40"/>
    </row>
    <row r="28" spans="4:29" x14ac:dyDescent="0.3">
      <c r="D28" s="7"/>
      <c r="G28" s="8"/>
      <c r="H28" s="61"/>
      <c r="I28" s="62"/>
      <c r="J28" s="62"/>
      <c r="K28" s="62"/>
      <c r="L28" s="39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0"/>
      <c r="X28" s="39"/>
      <c r="Y28" s="48"/>
      <c r="Z28" s="48"/>
      <c r="AA28" s="48"/>
      <c r="AB28" s="48"/>
      <c r="AC28" s="40"/>
    </row>
    <row r="29" spans="4:29" x14ac:dyDescent="0.3">
      <c r="D29" s="7"/>
      <c r="G29" s="8"/>
      <c r="H29" s="71"/>
      <c r="I29" s="72"/>
      <c r="J29" s="72"/>
      <c r="K29" s="72"/>
      <c r="L29" s="39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0"/>
      <c r="X29" s="39"/>
      <c r="Y29" s="48"/>
      <c r="Z29" s="48"/>
      <c r="AA29" s="48"/>
      <c r="AB29" s="48"/>
      <c r="AC29" s="40"/>
    </row>
    <row r="30" spans="4:29" x14ac:dyDescent="0.3">
      <c r="D30" s="7"/>
      <c r="G30" s="8"/>
      <c r="H30" s="53" t="s">
        <v>81</v>
      </c>
      <c r="I30" s="54"/>
      <c r="J30" s="54"/>
      <c r="K30" s="54"/>
      <c r="L30" s="39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0"/>
      <c r="X30" s="39"/>
      <c r="Y30" s="48"/>
      <c r="Z30" s="48"/>
      <c r="AA30" s="48"/>
      <c r="AB30" s="48"/>
      <c r="AC30" s="40"/>
    </row>
    <row r="31" spans="4:29" x14ac:dyDescent="0.3">
      <c r="D31" s="7"/>
      <c r="G31" s="8"/>
      <c r="H31" s="55"/>
      <c r="I31" s="56"/>
      <c r="J31" s="56"/>
      <c r="K31" s="56"/>
      <c r="L31" s="39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0"/>
      <c r="X31" s="39"/>
      <c r="Y31" s="48"/>
      <c r="Z31" s="48"/>
      <c r="AA31" s="48"/>
      <c r="AB31" s="48"/>
      <c r="AC31" s="40"/>
    </row>
    <row r="32" spans="4:29" x14ac:dyDescent="0.3">
      <c r="D32" s="7"/>
      <c r="G32" s="8"/>
      <c r="H32" s="55"/>
      <c r="I32" s="56"/>
      <c r="J32" s="56"/>
      <c r="K32" s="56"/>
      <c r="L32" s="39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0"/>
      <c r="X32" s="39"/>
      <c r="Y32" s="48"/>
      <c r="Z32" s="48"/>
      <c r="AA32" s="48"/>
      <c r="AB32" s="48"/>
      <c r="AC32" s="40"/>
    </row>
    <row r="33" spans="4:29" x14ac:dyDescent="0.3">
      <c r="D33" s="7"/>
      <c r="G33" s="8"/>
      <c r="H33" s="55"/>
      <c r="I33" s="56"/>
      <c r="J33" s="56"/>
      <c r="K33" s="56"/>
      <c r="L33" s="39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0"/>
      <c r="X33" s="39"/>
      <c r="Y33" s="48"/>
      <c r="Z33" s="48"/>
      <c r="AA33" s="48"/>
      <c r="AB33" s="48"/>
      <c r="AC33" s="40"/>
    </row>
    <row r="34" spans="4:29" x14ac:dyDescent="0.3">
      <c r="D34" s="7"/>
      <c r="G34" s="8"/>
      <c r="H34" s="55"/>
      <c r="I34" s="56"/>
      <c r="J34" s="56"/>
      <c r="K34" s="56"/>
      <c r="L34" s="39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0"/>
      <c r="X34" s="39"/>
      <c r="Y34" s="48"/>
      <c r="Z34" s="48"/>
      <c r="AA34" s="48"/>
      <c r="AB34" s="48"/>
      <c r="AC34" s="40"/>
    </row>
    <row r="35" spans="4:29" x14ac:dyDescent="0.3">
      <c r="D35" s="7"/>
      <c r="G35" s="8"/>
      <c r="H35" s="55"/>
      <c r="I35" s="56"/>
      <c r="J35" s="56"/>
      <c r="K35" s="56"/>
      <c r="L35" s="45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7"/>
      <c r="X35" s="39"/>
      <c r="Y35" s="48"/>
      <c r="Z35" s="48"/>
      <c r="AA35" s="48"/>
      <c r="AB35" s="48"/>
      <c r="AC35" s="40"/>
    </row>
    <row r="36" spans="4:29" x14ac:dyDescent="0.3">
      <c r="D36" s="7"/>
      <c r="G36" s="8"/>
      <c r="H36" s="57"/>
      <c r="I36" s="58"/>
      <c r="J36" s="58"/>
      <c r="K36" s="58"/>
      <c r="L36" s="37" t="s">
        <v>66</v>
      </c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39"/>
      <c r="Y36" s="48"/>
      <c r="Z36" s="48"/>
      <c r="AA36" s="48"/>
      <c r="AB36" s="48"/>
      <c r="AC36" s="40"/>
    </row>
    <row r="37" spans="4:29" x14ac:dyDescent="0.3">
      <c r="D37" s="7"/>
      <c r="G37" s="8"/>
      <c r="H37" s="59">
        <f ca="1">Sheet1!BJ7</f>
        <v>245</v>
      </c>
      <c r="I37" s="60"/>
      <c r="J37" s="60"/>
      <c r="K37" s="60"/>
      <c r="L37" s="45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39"/>
      <c r="Y37" s="48"/>
      <c r="Z37" s="48"/>
      <c r="AA37" s="48"/>
      <c r="AB37" s="48"/>
      <c r="AC37" s="40"/>
    </row>
    <row r="38" spans="4:29" x14ac:dyDescent="0.3">
      <c r="D38" s="7"/>
      <c r="G38" s="8"/>
      <c r="H38" s="61"/>
      <c r="I38" s="62"/>
      <c r="J38" s="62"/>
      <c r="K38" s="62"/>
      <c r="L38" s="41" t="s">
        <v>74</v>
      </c>
      <c r="M38" s="42"/>
      <c r="N38" s="42" t="s">
        <v>75</v>
      </c>
      <c r="O38" s="42"/>
      <c r="P38" s="42" t="s">
        <v>77</v>
      </c>
      <c r="Q38" s="42"/>
      <c r="R38" s="42" t="s">
        <v>76</v>
      </c>
      <c r="S38" s="42"/>
      <c r="T38" s="42" t="s">
        <v>6</v>
      </c>
      <c r="U38" s="42"/>
      <c r="V38" s="42" t="s">
        <v>4</v>
      </c>
      <c r="W38" s="42"/>
      <c r="X38" s="39"/>
      <c r="Y38" s="48"/>
      <c r="Z38" s="48"/>
      <c r="AA38" s="48"/>
      <c r="AB38" s="48"/>
      <c r="AC38" s="40"/>
    </row>
    <row r="39" spans="4:29" x14ac:dyDescent="0.3">
      <c r="D39" s="7"/>
      <c r="G39" s="8"/>
      <c r="H39" s="61"/>
      <c r="I39" s="62"/>
      <c r="J39" s="62"/>
      <c r="K39" s="62"/>
      <c r="L39" s="78">
        <f ca="1">Sheet1!CB502</f>
        <v>60289.589473684209</v>
      </c>
      <c r="M39" s="79"/>
      <c r="N39" s="79">
        <f ca="1">Sheet1!BZ502</f>
        <v>58097</v>
      </c>
      <c r="O39" s="79"/>
      <c r="P39" s="79">
        <f ca="1">Sheet1!CA502</f>
        <v>55582.467532467534</v>
      </c>
      <c r="Q39" s="79"/>
      <c r="R39" s="79">
        <f ca="1">Sheet1!CE502</f>
        <v>59414.439560439561</v>
      </c>
      <c r="S39" s="79"/>
      <c r="T39" s="79">
        <f ca="1">Sheet1!CC502</f>
        <v>58585.955555555556</v>
      </c>
      <c r="U39" s="79"/>
      <c r="V39" s="79">
        <f ca="1">Sheet1!CD502</f>
        <v>58821.530864197528</v>
      </c>
      <c r="W39" s="79"/>
      <c r="X39" s="39"/>
      <c r="Y39" s="48"/>
      <c r="Z39" s="48"/>
      <c r="AA39" s="48"/>
      <c r="AB39" s="48"/>
      <c r="AC39" s="40"/>
    </row>
    <row r="40" spans="4:29" ht="21" customHeight="1" x14ac:dyDescent="0.3">
      <c r="D40" s="9"/>
      <c r="E40" s="2"/>
      <c r="F40" s="2"/>
      <c r="G40" s="10"/>
      <c r="H40" s="61"/>
      <c r="I40" s="62"/>
      <c r="J40" s="62"/>
      <c r="K40" s="62"/>
      <c r="L40" s="80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39"/>
      <c r="Y40" s="48"/>
      <c r="Z40" s="48"/>
      <c r="AA40" s="48"/>
      <c r="AB40" s="48"/>
      <c r="AC40" s="40"/>
    </row>
    <row r="41" spans="4:29" ht="21" customHeight="1" x14ac:dyDescent="0.3">
      <c r="D41" s="28"/>
      <c r="E41" s="15"/>
      <c r="F41" s="15"/>
      <c r="G41" s="29"/>
      <c r="H41" s="53" t="s">
        <v>97</v>
      </c>
      <c r="I41" s="82"/>
      <c r="J41" s="82"/>
      <c r="K41" s="83"/>
      <c r="L41" s="92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39"/>
      <c r="Y41" s="48"/>
      <c r="Z41" s="48"/>
      <c r="AA41" s="48"/>
      <c r="AB41" s="48"/>
      <c r="AC41" s="40"/>
    </row>
    <row r="42" spans="4:29" ht="21" customHeight="1" x14ac:dyDescent="0.3">
      <c r="D42" s="28"/>
      <c r="E42" s="15"/>
      <c r="F42" s="15"/>
      <c r="G42" s="29"/>
      <c r="H42" s="84"/>
      <c r="I42" s="85"/>
      <c r="J42" s="85"/>
      <c r="K42" s="86"/>
      <c r="L42" s="94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39"/>
      <c r="Y42" s="48"/>
      <c r="Z42" s="48"/>
      <c r="AA42" s="48"/>
      <c r="AB42" s="48"/>
      <c r="AC42" s="40"/>
    </row>
    <row r="43" spans="4:29" ht="21" customHeight="1" x14ac:dyDescent="0.3">
      <c r="D43" s="28"/>
      <c r="E43" s="15"/>
      <c r="F43" s="15"/>
      <c r="G43" s="29"/>
      <c r="H43" s="87">
        <f ca="1">Sheet1!CI7</f>
        <v>0.96558704453441291</v>
      </c>
      <c r="I43" s="82"/>
      <c r="J43" s="82"/>
      <c r="K43" s="83"/>
      <c r="L43" s="94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39"/>
      <c r="Y43" s="48"/>
      <c r="Z43" s="48"/>
      <c r="AA43" s="48"/>
      <c r="AB43" s="48"/>
      <c r="AC43" s="40"/>
    </row>
    <row r="44" spans="4:29" ht="21" customHeight="1" x14ac:dyDescent="0.3">
      <c r="D44" s="28"/>
      <c r="E44" s="15"/>
      <c r="F44" s="15"/>
      <c r="G44" s="29"/>
      <c r="H44" s="88"/>
      <c r="I44" s="89"/>
      <c r="J44" s="89"/>
      <c r="K44" s="90"/>
      <c r="L44" s="94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39"/>
      <c r="Y44" s="48"/>
      <c r="Z44" s="48"/>
      <c r="AA44" s="48"/>
      <c r="AB44" s="48"/>
      <c r="AC44" s="40"/>
    </row>
    <row r="45" spans="4:29" ht="21" customHeight="1" x14ac:dyDescent="0.3">
      <c r="D45" s="28"/>
      <c r="E45" s="15"/>
      <c r="F45" s="15"/>
      <c r="G45" s="29"/>
      <c r="H45" s="84"/>
      <c r="I45" s="85"/>
      <c r="J45" s="85"/>
      <c r="K45" s="86"/>
      <c r="L45" s="94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39"/>
      <c r="Y45" s="48"/>
      <c r="Z45" s="48"/>
      <c r="AA45" s="48"/>
      <c r="AB45" s="48"/>
      <c r="AC45" s="40"/>
    </row>
    <row r="46" spans="4:29" ht="21" customHeight="1" x14ac:dyDescent="0.3">
      <c r="D46" s="28"/>
      <c r="E46" s="15"/>
      <c r="F46" s="15"/>
      <c r="G46" s="29"/>
      <c r="H46" s="53" t="s">
        <v>98</v>
      </c>
      <c r="I46" s="82"/>
      <c r="J46" s="82"/>
      <c r="K46" s="83"/>
      <c r="L46" s="94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39"/>
      <c r="Y46" s="48"/>
      <c r="Z46" s="48"/>
      <c r="AA46" s="48"/>
      <c r="AB46" s="48"/>
      <c r="AC46" s="40"/>
    </row>
    <row r="47" spans="4:29" ht="21" customHeight="1" x14ac:dyDescent="0.3">
      <c r="D47" s="28"/>
      <c r="E47" s="15"/>
      <c r="F47" s="15"/>
      <c r="G47" s="29"/>
      <c r="H47" s="84"/>
      <c r="I47" s="85"/>
      <c r="J47" s="85"/>
      <c r="K47" s="86"/>
      <c r="L47" s="94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39"/>
      <c r="Y47" s="48"/>
      <c r="Z47" s="48"/>
      <c r="AA47" s="48"/>
      <c r="AB47" s="48"/>
      <c r="AC47" s="40"/>
    </row>
    <row r="48" spans="4:29" ht="21" customHeight="1" x14ac:dyDescent="0.3">
      <c r="D48" s="28"/>
      <c r="E48" s="15"/>
      <c r="F48" s="15"/>
      <c r="G48" s="29"/>
      <c r="H48" s="91">
        <f ca="1">Sheet1!CK502</f>
        <v>34.995670995670999</v>
      </c>
      <c r="I48" s="82"/>
      <c r="J48" s="82"/>
      <c r="K48" s="83"/>
      <c r="L48" s="94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39"/>
      <c r="Y48" s="48"/>
      <c r="Z48" s="48"/>
      <c r="AA48" s="48"/>
      <c r="AB48" s="48"/>
      <c r="AC48" s="40"/>
    </row>
    <row r="49" spans="4:29" ht="21" customHeight="1" x14ac:dyDescent="0.3">
      <c r="D49" s="28"/>
      <c r="E49" s="15"/>
      <c r="F49" s="15"/>
      <c r="G49" s="29"/>
      <c r="H49" s="88"/>
      <c r="I49" s="89"/>
      <c r="J49" s="89"/>
      <c r="K49" s="90"/>
      <c r="L49" s="94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39"/>
      <c r="Y49" s="48"/>
      <c r="Z49" s="48"/>
      <c r="AA49" s="48"/>
      <c r="AB49" s="48"/>
      <c r="AC49" s="40"/>
    </row>
    <row r="50" spans="4:29" ht="21" customHeight="1" x14ac:dyDescent="0.3">
      <c r="D50" s="30"/>
      <c r="E50" s="31"/>
      <c r="F50" s="31"/>
      <c r="G50" s="32"/>
      <c r="H50" s="84"/>
      <c r="I50" s="85"/>
      <c r="J50" s="85"/>
      <c r="K50" s="86"/>
      <c r="L50" s="96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45"/>
      <c r="Y50" s="46"/>
      <c r="Z50" s="46"/>
      <c r="AA50" s="46"/>
      <c r="AB50" s="46"/>
      <c r="AC50" s="47"/>
    </row>
    <row r="51" spans="4:29" ht="21" customHeight="1" x14ac:dyDescent="0.3">
      <c r="D51" s="48" t="s">
        <v>96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4:29" ht="21" customHeight="1" x14ac:dyDescent="0.3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4:29" x14ac:dyDescent="0.3">
      <c r="D53" s="37" t="s">
        <v>83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38"/>
    </row>
    <row r="54" spans="4:29" x14ac:dyDescent="0.3"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7"/>
    </row>
    <row r="55" spans="4:29" x14ac:dyDescent="0.3">
      <c r="D55" s="41" t="s">
        <v>84</v>
      </c>
      <c r="E55" s="43"/>
      <c r="F55" s="41" t="s">
        <v>19</v>
      </c>
      <c r="G55" s="43"/>
      <c r="H55" s="41" t="s">
        <v>85</v>
      </c>
      <c r="I55" s="43"/>
      <c r="J55" s="41" t="s">
        <v>86</v>
      </c>
      <c r="K55" s="43"/>
      <c r="L55" s="41" t="s">
        <v>87</v>
      </c>
      <c r="M55" s="43"/>
      <c r="N55" s="41" t="s">
        <v>88</v>
      </c>
      <c r="O55" s="43"/>
      <c r="P55" s="41" t="s">
        <v>89</v>
      </c>
      <c r="Q55" s="43"/>
      <c r="R55" s="41" t="s">
        <v>90</v>
      </c>
      <c r="S55" s="43"/>
      <c r="T55" s="41" t="s">
        <v>91</v>
      </c>
      <c r="U55" s="43"/>
      <c r="V55" s="41" t="s">
        <v>95</v>
      </c>
      <c r="W55" s="43"/>
      <c r="X55" s="41" t="s">
        <v>92</v>
      </c>
      <c r="Y55" s="43"/>
      <c r="Z55" s="41" t="s">
        <v>93</v>
      </c>
      <c r="AA55" s="43"/>
      <c r="AB55" s="41" t="s">
        <v>94</v>
      </c>
      <c r="AC55" s="43"/>
    </row>
    <row r="56" spans="4:29" x14ac:dyDescent="0.3">
      <c r="D56" s="37">
        <f ca="1">Sheet1!BU502</f>
        <v>51640.903225806454</v>
      </c>
      <c r="E56" s="38"/>
      <c r="F56" s="37">
        <f ca="1">Sheet1!BN502</f>
        <v>60441.606060606064</v>
      </c>
      <c r="G56" s="38"/>
      <c r="H56" s="37">
        <f ca="1">Sheet1!BO502</f>
        <v>60392.829268292684</v>
      </c>
      <c r="I56" s="38"/>
      <c r="J56" s="37">
        <f ca="1">Sheet1!BL502</f>
        <v>61761.4</v>
      </c>
      <c r="K56" s="38"/>
      <c r="L56" s="37">
        <f ca="1">Sheet1!BW502</f>
        <v>57479.370370370372</v>
      </c>
      <c r="M56" s="38"/>
      <c r="N56" s="37">
        <f ca="1">Sheet1!BS502</f>
        <v>61227.967741935485</v>
      </c>
      <c r="O56" s="38"/>
      <c r="P56" s="37">
        <f ca="1">Sheet1!BQ502</f>
        <v>57031.982758620688</v>
      </c>
      <c r="Q56" s="38"/>
      <c r="R56" s="37">
        <f ca="1">Sheet1!BT502</f>
        <v>56218.62222222222</v>
      </c>
      <c r="S56" s="38"/>
      <c r="T56" s="37">
        <f ca="1">Sheet1!BM502</f>
        <v>58358.2</v>
      </c>
      <c r="U56" s="38"/>
      <c r="V56" s="37">
        <f ca="1">Sheet1!BR502</f>
        <v>59341.028571428571</v>
      </c>
      <c r="W56" s="38"/>
      <c r="X56" s="37">
        <f ca="1">Sheet1!BX502</f>
        <v>61698.724999999999</v>
      </c>
      <c r="Y56" s="38"/>
      <c r="Z56" s="37">
        <f ca="1">Sheet1!BV502</f>
        <v>63153.15625</v>
      </c>
      <c r="AA56" s="38"/>
      <c r="AB56" s="37">
        <f ca="1">Sheet1!BP502</f>
        <v>54329.260869565216</v>
      </c>
      <c r="AC56" s="38"/>
    </row>
    <row r="57" spans="4:29" x14ac:dyDescent="0.3">
      <c r="D57" s="45"/>
      <c r="E57" s="47"/>
      <c r="F57" s="45"/>
      <c r="G57" s="47"/>
      <c r="H57" s="45"/>
      <c r="I57" s="47"/>
      <c r="J57" s="45"/>
      <c r="K57" s="47"/>
      <c r="L57" s="45"/>
      <c r="M57" s="47"/>
      <c r="N57" s="45"/>
      <c r="O57" s="47"/>
      <c r="P57" s="45"/>
      <c r="Q57" s="47"/>
      <c r="R57" s="45"/>
      <c r="S57" s="47"/>
      <c r="T57" s="45"/>
      <c r="U57" s="47"/>
      <c r="V57" s="45"/>
      <c r="W57" s="47"/>
      <c r="X57" s="45"/>
      <c r="Y57" s="47"/>
      <c r="Z57" s="45"/>
      <c r="AA57" s="47"/>
      <c r="AB57" s="45"/>
      <c r="AC57" s="47"/>
    </row>
  </sheetData>
  <mergeCells count="85">
    <mergeCell ref="H41:K42"/>
    <mergeCell ref="H43:K45"/>
    <mergeCell ref="H46:K47"/>
    <mergeCell ref="H48:K50"/>
    <mergeCell ref="L41:W50"/>
    <mergeCell ref="AB56:AC57"/>
    <mergeCell ref="L36:W37"/>
    <mergeCell ref="L38:M38"/>
    <mergeCell ref="N38:O38"/>
    <mergeCell ref="P38:Q38"/>
    <mergeCell ref="R38:S38"/>
    <mergeCell ref="T38:U38"/>
    <mergeCell ref="V38:W38"/>
    <mergeCell ref="L39:M40"/>
    <mergeCell ref="N39:O40"/>
    <mergeCell ref="P39:Q40"/>
    <mergeCell ref="R39:S40"/>
    <mergeCell ref="T39:U40"/>
    <mergeCell ref="V39:W40"/>
    <mergeCell ref="X55:Y55"/>
    <mergeCell ref="Z55:AA55"/>
    <mergeCell ref="AB55:AC55"/>
    <mergeCell ref="D53:AC54"/>
    <mergeCell ref="D56:E57"/>
    <mergeCell ref="F56:G57"/>
    <mergeCell ref="H56:I57"/>
    <mergeCell ref="J56:K57"/>
    <mergeCell ref="L56:M57"/>
    <mergeCell ref="N56:O57"/>
    <mergeCell ref="P56:Q57"/>
    <mergeCell ref="R56:S57"/>
    <mergeCell ref="T56:U57"/>
    <mergeCell ref="V56:W57"/>
    <mergeCell ref="X56:Y57"/>
    <mergeCell ref="Z56:AA57"/>
    <mergeCell ref="N55:O55"/>
    <mergeCell ref="P55:Q55"/>
    <mergeCell ref="R55:S55"/>
    <mergeCell ref="T55:U55"/>
    <mergeCell ref="V55:W55"/>
    <mergeCell ref="D55:E55"/>
    <mergeCell ref="F55:G55"/>
    <mergeCell ref="H55:I55"/>
    <mergeCell ref="J55:K55"/>
    <mergeCell ref="L55:M55"/>
    <mergeCell ref="L8:W9"/>
    <mergeCell ref="L10:M10"/>
    <mergeCell ref="N10:O10"/>
    <mergeCell ref="P10:Q10"/>
    <mergeCell ref="R10:S10"/>
    <mergeCell ref="T10:U10"/>
    <mergeCell ref="V10:W10"/>
    <mergeCell ref="H8:K9"/>
    <mergeCell ref="D8:G9"/>
    <mergeCell ref="D10:E10"/>
    <mergeCell ref="F10:G10"/>
    <mergeCell ref="D11:E12"/>
    <mergeCell ref="F11:G12"/>
    <mergeCell ref="P11:Q12"/>
    <mergeCell ref="R11:S12"/>
    <mergeCell ref="T11:U12"/>
    <mergeCell ref="V11:W12"/>
    <mergeCell ref="H10:K12"/>
    <mergeCell ref="L11:M12"/>
    <mergeCell ref="H18:K19"/>
    <mergeCell ref="H20:K23"/>
    <mergeCell ref="H24:K25"/>
    <mergeCell ref="H26:K29"/>
    <mergeCell ref="N11:O12"/>
    <mergeCell ref="D6:AC7"/>
    <mergeCell ref="X14:AC35"/>
    <mergeCell ref="D51:AC52"/>
    <mergeCell ref="X36:AC50"/>
    <mergeCell ref="L13:W35"/>
    <mergeCell ref="X8:AC8"/>
    <mergeCell ref="X9:Y10"/>
    <mergeCell ref="Z9:AA10"/>
    <mergeCell ref="AB9:AC10"/>
    <mergeCell ref="X11:Y13"/>
    <mergeCell ref="Z11:AA13"/>
    <mergeCell ref="AB11:AC13"/>
    <mergeCell ref="H30:K36"/>
    <mergeCell ref="H37:K40"/>
    <mergeCell ref="H13:K14"/>
    <mergeCell ref="H15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Srivastava</dc:creator>
  <cp:lastModifiedBy>Abhishek Srivastava</cp:lastModifiedBy>
  <dcterms:created xsi:type="dcterms:W3CDTF">2024-08-04T08:20:05Z</dcterms:created>
  <dcterms:modified xsi:type="dcterms:W3CDTF">2024-08-10T11:22:20Z</dcterms:modified>
</cp:coreProperties>
</file>