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Users\Naiara\Desktop\Github-ProyectoABP\Entrega\Hito 0\"/>
    </mc:Choice>
  </mc:AlternateContent>
  <bookViews>
    <workbookView xWindow="0" yWindow="0" windowWidth="20490" windowHeight="7530" activeTab="5"/>
  </bookViews>
  <sheets>
    <sheet name="Principal - ABP" sheetId="1" r:id="rId1"/>
    <sheet name="PM" sheetId="2" r:id="rId2"/>
    <sheet name="TAG" sheetId="3" r:id="rId3"/>
    <sheet name="V1" sheetId="4" r:id="rId4"/>
    <sheet name="V2" sheetId="5" r:id="rId5"/>
    <sheet name="PD" sheetId="6" r:id="rId6"/>
    <sheet name="TDS" sheetId="7" r:id="rId7"/>
    <sheet name="SMBI" sheetId="8" r:id="rId8"/>
    <sheet name="RV" sheetId="9" r:id="rId9"/>
    <sheet name="ELE" sheetId="10" r:id="rId10"/>
    <sheet name="SDM" sheetId="11" r:id="rId11"/>
    <sheet name="SMA" sheetId="12" r:id="rId12"/>
    <sheet name="NM" sheetId="13" r:id="rId13"/>
  </sheets>
  <calcPr calcId="171027"/>
</workbook>
</file>

<file path=xl/calcChain.xml><?xml version="1.0" encoding="utf-8"?>
<calcChain xmlns="http://schemas.openxmlformats.org/spreadsheetml/2006/main">
  <c r="K18" i="13" l="1"/>
  <c r="I18" i="13"/>
  <c r="C9" i="13"/>
  <c r="K21" i="12"/>
  <c r="I21" i="12"/>
  <c r="C11" i="12"/>
  <c r="J9" i="11"/>
  <c r="C9" i="11"/>
  <c r="C9" i="10"/>
  <c r="C11" i="9"/>
  <c r="C20" i="8"/>
  <c r="Q19" i="8"/>
  <c r="K19" i="8"/>
  <c r="I19" i="8"/>
  <c r="C17" i="8"/>
  <c r="C11" i="8"/>
  <c r="I34" i="7"/>
  <c r="J30" i="7"/>
  <c r="K16" i="7"/>
  <c r="C11" i="7"/>
  <c r="C11" i="6"/>
  <c r="I13" i="5"/>
  <c r="B9" i="5"/>
  <c r="J7" i="5"/>
  <c r="I13" i="4"/>
  <c r="B9" i="4"/>
  <c r="J7" i="4"/>
  <c r="I69" i="3"/>
  <c r="H69" i="3"/>
  <c r="I48" i="3"/>
  <c r="H48" i="3"/>
  <c r="I27" i="3"/>
  <c r="H27" i="3"/>
  <c r="C11" i="3"/>
  <c r="K41" i="2"/>
  <c r="I41" i="2"/>
  <c r="K40" i="2"/>
  <c r="I40" i="2"/>
  <c r="K39" i="2"/>
  <c r="I39" i="2"/>
  <c r="O35" i="2"/>
  <c r="K35" i="2"/>
  <c r="I35" i="2"/>
  <c r="P34" i="2"/>
  <c r="I34" i="2"/>
  <c r="P33" i="2"/>
  <c r="K37" i="2" s="1"/>
  <c r="K33" i="2"/>
  <c r="I33" i="2"/>
  <c r="P32" i="2"/>
  <c r="I49" i="2" s="1"/>
  <c r="P31" i="2"/>
  <c r="I30" i="2" s="1"/>
  <c r="I31" i="2"/>
  <c r="P30" i="2"/>
  <c r="K29" i="2"/>
  <c r="I29" i="2"/>
  <c r="O27" i="2"/>
  <c r="P26" i="2"/>
  <c r="K27" i="2" s="1"/>
  <c r="I26" i="2"/>
  <c r="P25" i="2"/>
  <c r="K23" i="2" s="1"/>
  <c r="I25" i="2"/>
  <c r="P24" i="2"/>
  <c r="P27" i="2" s="1"/>
  <c r="K24" i="2"/>
  <c r="I24" i="2"/>
  <c r="I23" i="2"/>
  <c r="K22" i="2"/>
  <c r="I22" i="2"/>
  <c r="O21" i="2"/>
  <c r="I21" i="2"/>
  <c r="P20" i="2"/>
  <c r="K20" i="2"/>
  <c r="P19" i="2"/>
  <c r="K15" i="2" s="1"/>
  <c r="K19" i="2"/>
  <c r="I19" i="2"/>
  <c r="P18" i="2"/>
  <c r="P21" i="2" s="1"/>
  <c r="K18" i="2"/>
  <c r="I18" i="2"/>
  <c r="K17" i="2"/>
  <c r="I17" i="2"/>
  <c r="O15" i="2"/>
  <c r="P14" i="2"/>
  <c r="I14" i="2"/>
  <c r="P13" i="2"/>
  <c r="K13" i="2"/>
  <c r="I13" i="2"/>
  <c r="P12" i="2"/>
  <c r="K12" i="2"/>
  <c r="I12" i="2"/>
  <c r="P11" i="2"/>
  <c r="K11" i="2"/>
  <c r="I11" i="2"/>
  <c r="C11" i="2"/>
  <c r="P10" i="2"/>
  <c r="P15" i="2" s="1"/>
  <c r="K10" i="2"/>
  <c r="I10" i="2"/>
  <c r="N20" i="1"/>
  <c r="J20" i="1"/>
  <c r="F20" i="1"/>
  <c r="P19" i="1"/>
  <c r="C13" i="13" s="1"/>
  <c r="O19" i="1"/>
  <c r="C15" i="12" s="1"/>
  <c r="J17" i="12" s="1"/>
  <c r="N19" i="1"/>
  <c r="C13" i="11" s="1"/>
  <c r="C14" i="11" s="1"/>
  <c r="M19" i="1"/>
  <c r="C13" i="10" s="1"/>
  <c r="C14" i="10" s="1"/>
  <c r="L19" i="1"/>
  <c r="C15" i="8" s="1"/>
  <c r="K19" i="1"/>
  <c r="C15" i="9" s="1"/>
  <c r="J19" i="1"/>
  <c r="C20" i="7" s="1"/>
  <c r="C22" i="7" s="1"/>
  <c r="I19" i="1"/>
  <c r="C15" i="6" s="1"/>
  <c r="C17" i="6" s="1"/>
  <c r="H19" i="1"/>
  <c r="H20" i="1" s="1"/>
  <c r="G19" i="1"/>
  <c r="J5" i="4" s="1"/>
  <c r="F19" i="1"/>
  <c r="C15" i="3" s="1"/>
  <c r="E19" i="1"/>
  <c r="E20" i="1" s="1"/>
  <c r="C19" i="1"/>
  <c r="R18" i="1"/>
  <c r="Q18" i="1"/>
  <c r="Q17" i="1"/>
  <c r="R17" i="1" s="1"/>
  <c r="R16" i="1"/>
  <c r="Q16" i="1"/>
  <c r="Q15" i="1"/>
  <c r="R15" i="1" s="1"/>
  <c r="R14" i="1"/>
  <c r="Q14" i="1"/>
  <c r="Q13" i="1"/>
  <c r="Q19" i="1" s="1"/>
  <c r="H49" i="4" l="1"/>
  <c r="H47" i="4"/>
  <c r="H45" i="4"/>
  <c r="H43" i="4"/>
  <c r="H41" i="4"/>
  <c r="H39" i="4"/>
  <c r="H37" i="4"/>
  <c r="H35" i="4"/>
  <c r="H33" i="4"/>
  <c r="H31" i="4"/>
  <c r="H29" i="4"/>
  <c r="H27" i="4"/>
  <c r="H25" i="4"/>
  <c r="H23" i="4"/>
  <c r="H21" i="4"/>
  <c r="H19" i="4"/>
  <c r="H17" i="4"/>
  <c r="H15" i="4"/>
  <c r="J6" i="4"/>
  <c r="H48" i="4"/>
  <c r="H40" i="4"/>
  <c r="H32" i="4"/>
  <c r="H24" i="4"/>
  <c r="H16" i="4"/>
  <c r="H46" i="4"/>
  <c r="H38" i="4"/>
  <c r="H30" i="4"/>
  <c r="H22" i="4"/>
  <c r="H14" i="4"/>
  <c r="H44" i="4"/>
  <c r="H36" i="4"/>
  <c r="H28" i="4"/>
  <c r="H20" i="4"/>
  <c r="H42" i="4"/>
  <c r="H34" i="4"/>
  <c r="H26" i="4"/>
  <c r="H18" i="4"/>
  <c r="C17" i="9"/>
  <c r="C16" i="9"/>
  <c r="C17" i="3"/>
  <c r="C18" i="3" s="1"/>
  <c r="C20" i="3"/>
  <c r="C16" i="3"/>
  <c r="C19" i="3"/>
  <c r="L17" i="13"/>
  <c r="L15" i="13"/>
  <c r="C14" i="13"/>
  <c r="L12" i="13"/>
  <c r="L10" i="13"/>
  <c r="J17" i="13"/>
  <c r="J15" i="13"/>
  <c r="L13" i="13"/>
  <c r="J12" i="13"/>
  <c r="J10" i="13"/>
  <c r="L8" i="13"/>
  <c r="L16" i="13"/>
  <c r="L14" i="13"/>
  <c r="J13" i="13"/>
  <c r="L11" i="13"/>
  <c r="L9" i="13"/>
  <c r="J8" i="13"/>
  <c r="J11" i="13"/>
  <c r="J16" i="13"/>
  <c r="J9" i="13"/>
  <c r="J14" i="13"/>
  <c r="C16" i="8"/>
  <c r="J13" i="8"/>
  <c r="J10" i="8"/>
  <c r="J17" i="8"/>
  <c r="J15" i="8"/>
  <c r="J12" i="8"/>
  <c r="C19" i="8"/>
  <c r="J11" i="8"/>
  <c r="R13" i="1"/>
  <c r="R20" i="1" s="1"/>
  <c r="L20" i="1"/>
  <c r="P20" i="1"/>
  <c r="I15" i="2"/>
  <c r="C20" i="2"/>
  <c r="K25" i="2"/>
  <c r="I27" i="2"/>
  <c r="K30" i="2"/>
  <c r="I37" i="2"/>
  <c r="J5" i="5"/>
  <c r="C21" i="7"/>
  <c r="K27" i="7"/>
  <c r="J16" i="7"/>
  <c r="J14" i="7"/>
  <c r="J12" i="7"/>
  <c r="K10" i="7"/>
  <c r="J27" i="7"/>
  <c r="K21" i="7"/>
  <c r="K24" i="7" s="1"/>
  <c r="K15" i="7"/>
  <c r="K13" i="7"/>
  <c r="K11" i="7"/>
  <c r="J10" i="7"/>
  <c r="K30" i="7"/>
  <c r="K26" i="7"/>
  <c r="K31" i="7" s="1"/>
  <c r="J21" i="7"/>
  <c r="J24" i="7" s="1"/>
  <c r="J15" i="7"/>
  <c r="J13" i="7"/>
  <c r="J11" i="7"/>
  <c r="C18" i="8"/>
  <c r="C16" i="12"/>
  <c r="G20" i="1"/>
  <c r="K20" i="1"/>
  <c r="O20" i="1"/>
  <c r="I20" i="1"/>
  <c r="M20" i="1"/>
  <c r="K14" i="2"/>
  <c r="K53" i="2" s="1"/>
  <c r="I20" i="2"/>
  <c r="K21" i="2"/>
  <c r="K26" i="2"/>
  <c r="K31" i="2"/>
  <c r="K32" i="2"/>
  <c r="K38" i="2"/>
  <c r="K12" i="7"/>
  <c r="J18" i="8"/>
  <c r="Q19" i="12"/>
  <c r="J18" i="12"/>
  <c r="Q15" i="12"/>
  <c r="J14" i="12"/>
  <c r="J12" i="12"/>
  <c r="Q10" i="12"/>
  <c r="Q20" i="12"/>
  <c r="J19" i="12"/>
  <c r="Q16" i="12"/>
  <c r="J15" i="12"/>
  <c r="Q13" i="12"/>
  <c r="Q11" i="12"/>
  <c r="J10" i="12"/>
  <c r="J20" i="12"/>
  <c r="C19" i="12"/>
  <c r="Q17" i="12"/>
  <c r="J16" i="12"/>
  <c r="J13" i="12"/>
  <c r="J11" i="12"/>
  <c r="P35" i="2"/>
  <c r="K14" i="7"/>
  <c r="J26" i="7"/>
  <c r="J31" i="7" s="1"/>
  <c r="J14" i="8"/>
  <c r="Q12" i="12"/>
  <c r="Q18" i="12"/>
  <c r="I46" i="2"/>
  <c r="I45" i="2"/>
  <c r="I32" i="2"/>
  <c r="K46" i="2"/>
  <c r="K45" i="2"/>
  <c r="I51" i="2"/>
  <c r="I50" i="2"/>
  <c r="I43" i="2"/>
  <c r="I42" i="2"/>
  <c r="K51" i="2"/>
  <c r="K50" i="2"/>
  <c r="K43" i="2"/>
  <c r="K42" i="2"/>
  <c r="I38" i="2"/>
  <c r="I53" i="2" s="1"/>
  <c r="C16" i="6"/>
  <c r="J16" i="8"/>
  <c r="Q14" i="12"/>
  <c r="K47" i="2"/>
  <c r="K48" i="2"/>
  <c r="K49" i="2"/>
  <c r="K34" i="2"/>
  <c r="I47" i="2"/>
  <c r="I48" i="2"/>
  <c r="J18" i="13" l="1"/>
  <c r="Q21" i="12"/>
  <c r="Q43" i="12"/>
  <c r="C20" i="12" s="1"/>
  <c r="J18" i="7"/>
  <c r="H47" i="5"/>
  <c r="H45" i="5"/>
  <c r="H43" i="5"/>
  <c r="H41" i="5"/>
  <c r="H39" i="5"/>
  <c r="H37" i="5"/>
  <c r="H35" i="5"/>
  <c r="H33" i="5"/>
  <c r="H31" i="5"/>
  <c r="H29" i="5"/>
  <c r="H27" i="5"/>
  <c r="H25" i="5"/>
  <c r="H23" i="5"/>
  <c r="H21" i="5"/>
  <c r="H19" i="5"/>
  <c r="H17" i="5"/>
  <c r="H15" i="5"/>
  <c r="J6" i="5"/>
  <c r="H44" i="5"/>
  <c r="H36" i="5"/>
  <c r="H28" i="5"/>
  <c r="H20" i="5"/>
  <c r="H42" i="5"/>
  <c r="H34" i="5"/>
  <c r="H26" i="5"/>
  <c r="H18" i="5"/>
  <c r="H48" i="5"/>
  <c r="H40" i="5"/>
  <c r="H32" i="5"/>
  <c r="H24" i="5"/>
  <c r="H16" i="5"/>
  <c r="H46" i="5"/>
  <c r="H38" i="5"/>
  <c r="H30" i="5"/>
  <c r="H22" i="5"/>
  <c r="H14" i="5"/>
  <c r="J19" i="8"/>
  <c r="J49" i="4"/>
  <c r="J47" i="4"/>
  <c r="J45" i="4"/>
  <c r="J43" i="4"/>
  <c r="J41" i="4"/>
  <c r="J39" i="4"/>
  <c r="J37" i="4"/>
  <c r="J35" i="4"/>
  <c r="J33" i="4"/>
  <c r="J31" i="4"/>
  <c r="J29" i="4"/>
  <c r="J27" i="4"/>
  <c r="J25" i="4"/>
  <c r="J23" i="4"/>
  <c r="J21" i="4"/>
  <c r="J19" i="4"/>
  <c r="J17" i="4"/>
  <c r="J15" i="4"/>
  <c r="J8" i="4"/>
  <c r="J48" i="4"/>
  <c r="J46" i="4"/>
  <c r="J44" i="4"/>
  <c r="J42" i="4"/>
  <c r="J40" i="4"/>
  <c r="J38" i="4"/>
  <c r="J36" i="4"/>
  <c r="J34" i="4"/>
  <c r="J32" i="4"/>
  <c r="J30" i="4"/>
  <c r="J28" i="4"/>
  <c r="J26" i="4"/>
  <c r="J24" i="4"/>
  <c r="J22" i="4"/>
  <c r="J20" i="4"/>
  <c r="J18" i="4"/>
  <c r="J16" i="4"/>
  <c r="J14" i="4"/>
  <c r="J13" i="4" s="1"/>
  <c r="J9" i="4" s="1"/>
  <c r="J21" i="12"/>
  <c r="J43" i="12" s="1"/>
  <c r="C17" i="12" s="1"/>
  <c r="C18" i="12" s="1"/>
  <c r="L51" i="2"/>
  <c r="L50" i="2"/>
  <c r="L49" i="2"/>
  <c r="L48" i="2"/>
  <c r="L47" i="2"/>
  <c r="L46" i="2"/>
  <c r="L45" i="2"/>
  <c r="L43" i="2"/>
  <c r="L42" i="2"/>
  <c r="L41" i="2"/>
  <c r="L40" i="2"/>
  <c r="L39" i="2"/>
  <c r="L38" i="2"/>
  <c r="L37" i="2"/>
  <c r="J35" i="2"/>
  <c r="L33" i="2"/>
  <c r="J51" i="2"/>
  <c r="J47" i="2"/>
  <c r="J42" i="2"/>
  <c r="J39" i="2"/>
  <c r="J30" i="2"/>
  <c r="J29" i="2"/>
  <c r="L27" i="2"/>
  <c r="J25" i="2"/>
  <c r="L24" i="2"/>
  <c r="C24" i="2"/>
  <c r="J22" i="2"/>
  <c r="J18" i="2"/>
  <c r="J17" i="2"/>
  <c r="L15" i="2"/>
  <c r="J50" i="2"/>
  <c r="J46" i="2"/>
  <c r="J40" i="2"/>
  <c r="L35" i="2"/>
  <c r="L34" i="2"/>
  <c r="L32" i="2"/>
  <c r="L31" i="2"/>
  <c r="L26" i="2"/>
  <c r="L23" i="2"/>
  <c r="L21" i="2"/>
  <c r="C21" i="2"/>
  <c r="J20" i="2"/>
  <c r="L19" i="2"/>
  <c r="L14" i="2"/>
  <c r="J12" i="2"/>
  <c r="J49" i="2"/>
  <c r="J45" i="2"/>
  <c r="J41" i="2"/>
  <c r="J37" i="2"/>
  <c r="J34" i="2"/>
  <c r="J33" i="2"/>
  <c r="L30" i="2"/>
  <c r="L29" i="2"/>
  <c r="J27" i="2"/>
  <c r="L25" i="2"/>
  <c r="J24" i="2"/>
  <c r="L22" i="2"/>
  <c r="L18" i="2"/>
  <c r="L17" i="2"/>
  <c r="J15" i="2"/>
  <c r="L13" i="2"/>
  <c r="J11" i="2"/>
  <c r="L10" i="2"/>
  <c r="J13" i="2"/>
  <c r="L11" i="2"/>
  <c r="J10" i="2"/>
  <c r="J48" i="2"/>
  <c r="J43" i="2"/>
  <c r="J38" i="2"/>
  <c r="J32" i="2"/>
  <c r="J31" i="2"/>
  <c r="J26" i="2"/>
  <c r="J23" i="2"/>
  <c r="J21" i="2"/>
  <c r="L20" i="2"/>
  <c r="J19" i="2"/>
  <c r="J14" i="2"/>
  <c r="L12" i="2"/>
  <c r="L18" i="13"/>
  <c r="K18" i="7"/>
  <c r="K34" i="7" s="1"/>
  <c r="L53" i="2" l="1"/>
  <c r="C25" i="2" s="1"/>
  <c r="J34" i="7"/>
  <c r="C24" i="7" s="1"/>
  <c r="J53" i="2"/>
  <c r="C22" i="2" s="1"/>
  <c r="C23" i="2" s="1"/>
  <c r="J47" i="5"/>
  <c r="J45" i="5"/>
  <c r="J43" i="5"/>
  <c r="J41" i="5"/>
  <c r="J39" i="5"/>
  <c r="J37" i="5"/>
  <c r="J35" i="5"/>
  <c r="J33" i="5"/>
  <c r="J31" i="5"/>
  <c r="J29" i="5"/>
  <c r="J27" i="5"/>
  <c r="J25" i="5"/>
  <c r="J23" i="5"/>
  <c r="J21" i="5"/>
  <c r="J19" i="5"/>
  <c r="J17" i="5"/>
  <c r="J15" i="5"/>
  <c r="J8" i="5"/>
  <c r="J48" i="5"/>
  <c r="J46" i="5"/>
  <c r="J44" i="5"/>
  <c r="J42" i="5"/>
  <c r="J40" i="5"/>
  <c r="J38" i="5"/>
  <c r="J36" i="5"/>
  <c r="J34" i="5"/>
  <c r="J32" i="5"/>
  <c r="J30" i="5"/>
  <c r="J28" i="5"/>
  <c r="J26" i="5"/>
  <c r="J24" i="5"/>
  <c r="J22" i="5"/>
  <c r="J20" i="5"/>
  <c r="J18" i="5"/>
  <c r="J16" i="5"/>
  <c r="J14" i="5"/>
  <c r="J13" i="5" s="1"/>
  <c r="J9" i="5" s="1"/>
  <c r="C23" i="7" l="1"/>
</calcChain>
</file>

<file path=xl/sharedStrings.xml><?xml version="1.0" encoding="utf-8"?>
<sst xmlns="http://schemas.openxmlformats.org/spreadsheetml/2006/main" count="1104" uniqueCount="561">
  <si>
    <t>TAG: Técnicas Avanzadas de Gráficos</t>
  </si>
  <si>
    <t>PM: Proyectos Multimedia</t>
  </si>
  <si>
    <t>PRESUPUESTO ABP 4º MULTIMEDIA CURSO 2016/17</t>
  </si>
  <si>
    <t>Según el número de estudiantes matriculados en TAG te saldrá resaltada una lista de entregables.</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</si>
  <si>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</si>
  <si>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</si>
  <si>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</si>
  <si>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No es necesario introducir ningún dato. Lo que aparecen son estimaciones de tiempo y de puntos según el número de miembros del grupo. Si queréis hacer algún cambio sobre esta propuesta, debéis hablar con los profesores de la asignatura y consensuarlos.</t>
  </si>
  <si>
    <t>1. Introduce nombre del grupo, nombres y apellidos de los estudiantes participantes en el grupo, y señala con una "x" las asignaturas en que está matriculado cada uno (Sólo puedes editar las celdas en gris).</t>
  </si>
  <si>
    <t>2. Revisa cada pestaña del libro, correspondiente a una asignatura. Sigue las instucciones para cada asignatura en la que estáis matriculado</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</si>
  <si>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</si>
  <si>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PM</t>
  </si>
  <si>
    <t>TAG</t>
  </si>
  <si>
    <t>Tiempo</t>
  </si>
  <si>
    <t>Puntuación</t>
  </si>
  <si>
    <t>Semana entrega</t>
  </si>
  <si>
    <t>Hito</t>
  </si>
  <si>
    <t>Nombre del grupo:</t>
  </si>
  <si>
    <t>Horas de teoría</t>
  </si>
  <si>
    <t>4 estudiantes</t>
  </si>
  <si>
    <t>Item</t>
  </si>
  <si>
    <t>Disciplina</t>
  </si>
  <si>
    <t>Entregable 1</t>
  </si>
  <si>
    <t>Entregable Genérico</t>
  </si>
  <si>
    <t>Visualización: visualizador OpenGL 4.X simple, con datos por programa. Shader básico.</t>
  </si>
  <si>
    <t>Estimaciones</t>
  </si>
  <si>
    <t>Obligatorias</t>
  </si>
  <si>
    <t>C1.S13</t>
  </si>
  <si>
    <t>Hitos 1,2</t>
  </si>
  <si>
    <t>Horas de ABP</t>
  </si>
  <si>
    <t>Entregable 2</t>
  </si>
  <si>
    <t>Intinerario de Creación y Entretenimiento Digital</t>
  </si>
  <si>
    <t>Gestor de recursos: Parser de objetos en multiples formatos, salida en modo texto</t>
  </si>
  <si>
    <t>Itinerario de Gestión de Contenidos</t>
  </si>
  <si>
    <t>Horas de trabajo de asignatura</t>
  </si>
  <si>
    <t>Entregable 3</t>
  </si>
  <si>
    <t>Visualización: visualizador OpenGL 4.X simple, con datos por fichero. Shader básico.</t>
  </si>
  <si>
    <t>Total (por estudiante)</t>
  </si>
  <si>
    <t>Horas / persona</t>
  </si>
  <si>
    <t>Entregable 4</t>
  </si>
  <si>
    <t>Arbol de la escena: Tipos de datos para nodos (completo) y entidades (sólo clase padre; clases hijas sin contenido), construcción del árbol, recorrido del árbol, salida en modo texto</t>
  </si>
  <si>
    <t>C2.S1</t>
  </si>
  <si>
    <t>Hito 3</t>
  </si>
  <si>
    <t>Horas totales grupo</t>
  </si>
  <si>
    <t>Puntos / persona</t>
  </si>
  <si>
    <t>Puntos totales grupo</t>
  </si>
  <si>
    <t>Entregable 5</t>
  </si>
  <si>
    <t>Arbol de la escena: Tipos de datos para entidades de tipo transformacion (traslación, rotación y escalado relativos y absolutos. Otras transformaciones). Salida en modo texto</t>
  </si>
  <si>
    <t>Evaluación</t>
  </si>
  <si>
    <t>Entregable 6</t>
  </si>
  <si>
    <t>Arbol de la escena: Tipos de datos para entidades de tipo cámara y luz (cámaras y luces de dos tipos). Salida en modo texto</t>
  </si>
  <si>
    <t>RESUMEN ABP TAG</t>
  </si>
  <si>
    <t>Estudiante</t>
  </si>
  <si>
    <t>Entregable 7</t>
  </si>
  <si>
    <t>Arbol de la escena: Tipos de datos para entidades de tipo malla. Salida en modo texto</t>
  </si>
  <si>
    <t>C2.S2</t>
  </si>
  <si>
    <t>Apellidos</t>
  </si>
  <si>
    <t>Número de alumnos matriculados</t>
  </si>
  <si>
    <t>Ponderación</t>
  </si>
  <si>
    <t>Items</t>
  </si>
  <si>
    <t>PM.01</t>
  </si>
  <si>
    <t>Nombre</t>
  </si>
  <si>
    <t>Entregable 8</t>
  </si>
  <si>
    <t>PM - Proyectos Multimedia</t>
  </si>
  <si>
    <t>Arbol de la escena: Tipos de datos para entidades de tipo animación (cuadro a cuadro). Salida en modo texto</t>
  </si>
  <si>
    <t>Número de horas a realizar</t>
  </si>
  <si>
    <t>Especificación</t>
  </si>
  <si>
    <t>TAG - Técnicas Avanzadas de Gráficos</t>
  </si>
  <si>
    <t>V1 - Videojuegos 1</t>
  </si>
  <si>
    <t>Entregable 9</t>
  </si>
  <si>
    <t>Gestor de recursos: Carga de modelos en formato múltiple en las entidades de tipo malla. Carga de varios ficheros para animación. Salida en modo texto</t>
  </si>
  <si>
    <t>Rellenar documento de Concepto del proyecto</t>
  </si>
  <si>
    <t>Número de horas según entregables</t>
  </si>
  <si>
    <t>V2 - Videojuegos 2</t>
  </si>
  <si>
    <t>PD - Postproducción Digital</t>
  </si>
  <si>
    <t>TDS - Técnicas para el Diseño Sonoro</t>
  </si>
  <si>
    <t>RV - Realidad Virtual</t>
  </si>
  <si>
    <t>SMBI - Servicios Multimedia Basados en Internet</t>
  </si>
  <si>
    <t>Entregable 10</t>
  </si>
  <si>
    <t>Visualización: visualizador OpenGL 4.X de las entidades tipo malla. Shader básico. Integración con el motor. Sin materiales, texturas, cámara ni luces</t>
  </si>
  <si>
    <t>C2.S3</t>
  </si>
  <si>
    <t>EL - ELearning</t>
  </si>
  <si>
    <t>SDM - Sistemas de Difusión Multimedia</t>
  </si>
  <si>
    <t>SMA - Servicios Multimedia Avanzados</t>
  </si>
  <si>
    <t>Desviación (máximo permitido 25%)</t>
  </si>
  <si>
    <t>NM - Negocio y Multimedia</t>
  </si>
  <si>
    <t>Total asignaturas</t>
  </si>
  <si>
    <t>Total puntos</t>
  </si>
  <si>
    <t>Romero Martínez</t>
  </si>
  <si>
    <t>Entregable 11</t>
  </si>
  <si>
    <t>Visualización: visualizador OpenGL 4.X de las entidades tipo malla. Shader básico. Con cámaras y luces de varios tipos. Visualización con registro de cámaras y luces.</t>
  </si>
  <si>
    <t>Puntos a repartir</t>
  </si>
  <si>
    <t>Manuel</t>
  </si>
  <si>
    <t>x</t>
  </si>
  <si>
    <t>Entregable 12</t>
  </si>
  <si>
    <t>Gestor de recursos: Carga de materiales y texturas. Salida en modo texto</t>
  </si>
  <si>
    <t>C2.S4</t>
  </si>
  <si>
    <t>Puntos según entregables</t>
  </si>
  <si>
    <t>Entregable 13</t>
  </si>
  <si>
    <t>Visualización: visualizador OpenGL 4.X de las entidades tipo malla. Shader básico. Añadiendo materiales y texturas.</t>
  </si>
  <si>
    <t>Entregable 14</t>
  </si>
  <si>
    <t>Fachada: creación de una fachada entre el motor y la aplicación.</t>
  </si>
  <si>
    <t>C2.S5</t>
  </si>
  <si>
    <t>Entregable 15</t>
  </si>
  <si>
    <t>Visualización: visualizador OpenGL 4.X con tres shaders avanzados</t>
  </si>
  <si>
    <t>Entregable 16</t>
  </si>
  <si>
    <t>Espí Serrano</t>
  </si>
  <si>
    <t>IGC: Aplicación: cargador de modelos, movimiento del modelo, de las luces y de la cámara. Cambio de modelo, materiales y texturas. Animaciones.  Integración con el motor; ICED: Integración con el videojuego, sustitución de Irrlicht por el motor propio</t>
  </si>
  <si>
    <t>C2.S7</t>
  </si>
  <si>
    <t>Hito 4</t>
  </si>
  <si>
    <t>Entregable 17</t>
  </si>
  <si>
    <t>Optimizaciones del motor (1 técnica)</t>
  </si>
  <si>
    <t>C2.S8</t>
  </si>
  <si>
    <t>Entregable 18</t>
  </si>
  <si>
    <t>Efectos visuales (1 efecto)</t>
  </si>
  <si>
    <t>C2.S9</t>
  </si>
  <si>
    <t>Ricardo</t>
  </si>
  <si>
    <t>Entregable 19</t>
  </si>
  <si>
    <t>Latorre Gómez</t>
  </si>
  <si>
    <t>PM.02</t>
  </si>
  <si>
    <t>Nahiara</t>
  </si>
  <si>
    <t>Extras (a determinar por el grupo)</t>
  </si>
  <si>
    <t>Martínez Galvañ</t>
  </si>
  <si>
    <t>Antonio</t>
  </si>
  <si>
    <t>Cabanes Pastor</t>
  </si>
  <si>
    <t>Jorge</t>
  </si>
  <si>
    <t>C2.S11</t>
  </si>
  <si>
    <t xml:space="preserve">Rellenar versión inicial del documento Especificación </t>
  </si>
  <si>
    <t>Planificación</t>
  </si>
  <si>
    <t>TOTAL</t>
  </si>
  <si>
    <t>PM.03</t>
  </si>
  <si>
    <t>Completar y revisar documento Especificación.</t>
  </si>
  <si>
    <t>Seguimiento</t>
  </si>
  <si>
    <t>Total estudiantes</t>
  </si>
  <si>
    <t>PM.04</t>
  </si>
  <si>
    <t>Estimación</t>
  </si>
  <si>
    <t>Elaborar el Presupuesto (hoja de cálculo)</t>
  </si>
  <si>
    <t>PM.05</t>
  </si>
  <si>
    <t>Crear WBS del proyecto en Project.</t>
  </si>
  <si>
    <t>5 estudiantes</t>
  </si>
  <si>
    <t>Presentaciones</t>
  </si>
  <si>
    <t>PM.06</t>
  </si>
  <si>
    <t>Crear plan general (Tareas y precedencias básicas). en Project</t>
  </si>
  <si>
    <t>PM.07</t>
  </si>
  <si>
    <t>Detallar plan iteraciones del mes de Noviembre. Creación Subtareas y precedencias en Project</t>
  </si>
  <si>
    <t>Hito 0</t>
  </si>
  <si>
    <t>PM.08</t>
  </si>
  <si>
    <t>Detallar plan iteraciones del mes de Noviembre. Asignar recursos a las tareas en Project.</t>
  </si>
  <si>
    <t>RESUMEN ABP PM</t>
  </si>
  <si>
    <t>PM.09</t>
  </si>
  <si>
    <t>Detallar plan iteraciones del mes de Diciembre. Creación Subtareas y precedencias en Project</t>
  </si>
  <si>
    <t>Visualización: visualizador OpenGL 4.X con cuatro shaders avanzados</t>
  </si>
  <si>
    <t>C2.S6</t>
  </si>
  <si>
    <t>PM.10</t>
  </si>
  <si>
    <t>Detallar plan iteraciones del mes de Diciembre. Asignar recursos a las tareas en Project.</t>
  </si>
  <si>
    <t>Optimizaciones del motor (2 técnicas)</t>
  </si>
  <si>
    <t>Efectos visuales (2 efectos)</t>
  </si>
  <si>
    <t>PM.11</t>
  </si>
  <si>
    <t>Rellenar documento Gestión de riesgos</t>
  </si>
  <si>
    <t>Total</t>
  </si>
  <si>
    <t>6 estudiantes</t>
  </si>
  <si>
    <t>PM.12</t>
  </si>
  <si>
    <t>Registrar de tiempos y % de realización de tareas en Project</t>
  </si>
  <si>
    <t>PM.13</t>
  </si>
  <si>
    <t>Comparar la planificación prevista y real en Project hito 1.</t>
  </si>
  <si>
    <t>Hito 1</t>
  </si>
  <si>
    <t>PM.14</t>
  </si>
  <si>
    <t>Aplicar el modelo EVA en Project</t>
  </si>
  <si>
    <t>PM.15</t>
  </si>
  <si>
    <t>Confeccionar  Informes de iteración e informe resumen de Hito 1</t>
  </si>
  <si>
    <t>Optimizaciones del motor (4 técnicas)</t>
  </si>
  <si>
    <t>PM.16</t>
  </si>
  <si>
    <t>Presentación</t>
  </si>
  <si>
    <t>Elaborar  la presentación del Hito 1</t>
  </si>
  <si>
    <t>Efectos visuales (3 efectos)</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</si>
  <si>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</si>
  <si>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</si>
  <si>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</si>
  <si>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</si>
  <si>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</si>
  <si>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</si>
  <si>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</si>
  <si>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</si>
  <si>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</si>
  <si>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</si>
  <si>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</si>
  <si>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</si>
  <si>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</si>
  <si>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</si>
  <si>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</si>
  <si>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</si>
  <si>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</si>
  <si>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</si>
  <si>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</si>
  <si>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</si>
  <si>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</si>
  <si>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</si>
  <si>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</si>
  <si>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</si>
  <si>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</si>
  <si>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</si>
  <si>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96 horas para ABP</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</si>
  <si>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</si>
  <si>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</si>
  <si>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</si>
  <si>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</si>
  <si>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</si>
  <si>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</si>
  <si>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</si>
  <si>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</si>
  <si>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</si>
  <si>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</si>
  <si>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</si>
  <si>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</si>
  <si>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</si>
  <si>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</si>
  <si>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</si>
  <si>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</si>
  <si>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</si>
  <si>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</si>
  <si>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</si>
  <si>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TOTALES</t>
  </si>
  <si>
    <t>V1: Videojuegos 1</t>
  </si>
  <si>
    <t>* Seleccionad entregables hasta cubrir las horas de ABP.
 * Se selecciona un entregable V1.xx rellenando las columnas grises E (hito elegido) e I (Horas en presupuesto) con vuestra propuesta.
 * Importante: estos entregables son genéricos. Debéis concretar vuestros entregables en el documento de especificación.</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</si>
  <si>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</si>
  <si>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</si>
  <si>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</si>
  <si>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</si>
  <si>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</si>
  <si>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</si>
  <si>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</si>
  <si>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</si>
  <si>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</si>
  <si>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Práctica 20%</t>
  </si>
  <si>
    <t>Desviación (máximo permitido 10%)</t>
  </si>
  <si>
    <t>V2: Videojuegos 2</t>
  </si>
  <si>
    <t>Puntos presupuestados</t>
  </si>
  <si>
    <t>Categoría</t>
  </si>
  <si>
    <t>Hito 
Recom.</t>
  </si>
  <si>
    <t>Hito 
Elegido</t>
  </si>
  <si>
    <t>Horas Recomendadas</t>
  </si>
  <si>
    <t>Presupuesto</t>
  </si>
  <si>
    <t>x miembro</t>
  </si>
  <si>
    <t>absolutas</t>
  </si>
  <si>
    <t>Totales</t>
  </si>
  <si>
    <t>Puntos</t>
  </si>
  <si>
    <t>V1.01</t>
  </si>
  <si>
    <t>Documentación</t>
  </si>
  <si>
    <t>Documento de diseño de mecánicas de los NPCs</t>
  </si>
  <si>
    <t>V2.01</t>
  </si>
  <si>
    <t>Motor</t>
  </si>
  <si>
    <t>Diseño e implementación de la arquitectura basada en objetos (diagrama de clases e implementación)</t>
  </si>
  <si>
    <t>1</t>
  </si>
  <si>
    <t>V2.02</t>
  </si>
  <si>
    <t>Diseño e implementación de la arquitectura basada en componentes (diagrama de clases e implementación)</t>
  </si>
  <si>
    <t>V1.02</t>
  </si>
  <si>
    <t>Documento de diseño de sistemas de toma de decisión</t>
  </si>
  <si>
    <t>V2.03</t>
  </si>
  <si>
    <t>Físicas</t>
  </si>
  <si>
    <t>Control del player por motor de físicas 2D, dynamic o kinematic</t>
  </si>
  <si>
    <t>V1.03</t>
  </si>
  <si>
    <t>Documento de diseño técnico de la arquitectura de la IA</t>
  </si>
  <si>
    <t>V2.04</t>
  </si>
  <si>
    <t>Utilización de propiedades físicas en las mecánicas jugables</t>
  </si>
  <si>
    <t>V1.04</t>
  </si>
  <si>
    <t>Diseño de requerimientos y funciones de red</t>
  </si>
  <si>
    <t>V2.05</t>
  </si>
  <si>
    <t>Uso de trazado de rayos y otros tests de las físicas</t>
  </si>
  <si>
    <t>V1.05</t>
  </si>
  <si>
    <t>Diseño técnico de funcionamiento del motor de red</t>
  </si>
  <si>
    <t>V1.06</t>
  </si>
  <si>
    <t>IA diseñada</t>
  </si>
  <si>
    <t>V2.06</t>
  </si>
  <si>
    <t>Gestión de estados de la IA con Máquinas de Estados</t>
  </si>
  <si>
    <t>Sistema de depuración visual de las físicas</t>
  </si>
  <si>
    <t>V1.07</t>
  </si>
  <si>
    <t>V2.07</t>
  </si>
  <si>
    <t>Sistema de toma de decisión con Árboles de Decisión</t>
  </si>
  <si>
    <t>Utilización de joints en las mecánicas jugables</t>
  </si>
  <si>
    <t>V1.08</t>
  </si>
  <si>
    <t>V2.08</t>
  </si>
  <si>
    <t>Mecánicas</t>
  </si>
  <si>
    <t>Sistema de toma de decisión con Lógica Difusa</t>
  </si>
  <si>
    <t>Control propio del player: movimiento y colisiones sin motor de físicas</t>
  </si>
  <si>
    <t>V1.09</t>
  </si>
  <si>
    <t>Sistema de toma de decisión con Behaviour Trees</t>
  </si>
  <si>
    <t>V2.09</t>
  </si>
  <si>
    <t>Mecánicas básicas entidades sin IA</t>
  </si>
  <si>
    <t>V1.10</t>
  </si>
  <si>
    <t>Sistema de búsqueda de caminos y control (Pathplanning/following)</t>
  </si>
  <si>
    <t>1-2</t>
  </si>
  <si>
    <t>V2.10</t>
  </si>
  <si>
    <t>Mecánicas de acción</t>
  </si>
  <si>
    <t>V1.11</t>
  </si>
  <si>
    <t>Sistema de planificación de tareas con Goal-Oriented Behaviour</t>
  </si>
  <si>
    <t>2-4</t>
  </si>
  <si>
    <t>V2.11</t>
  </si>
  <si>
    <t>Mecánicas de rol</t>
  </si>
  <si>
    <t>V1.12</t>
  </si>
  <si>
    <t>Sistema de control de movimiento con Steering Behaviours</t>
  </si>
  <si>
    <t>V1.13</t>
  </si>
  <si>
    <t>Sistema de IA tipo tablero/puzzle por turnos (Minimax)</t>
  </si>
  <si>
    <t>V2.12</t>
  </si>
  <si>
    <t>Mecánicas de puzzle</t>
  </si>
  <si>
    <t>V2.13</t>
  </si>
  <si>
    <t>Power-ups y elementos adicionales</t>
  </si>
  <si>
    <t>V1.14</t>
  </si>
  <si>
    <t>Flocking: comportamiento grupal emergente</t>
  </si>
  <si>
    <t>3-4</t>
  </si>
  <si>
    <t>V2.14</t>
  </si>
  <si>
    <t>Herramientas</t>
  </si>
  <si>
    <t>Formato propio para la definición de los niveles (documento con la especificación del formato)</t>
  </si>
  <si>
    <t>V1.15</t>
  </si>
  <si>
    <t>Sistema de gestión de reputación</t>
  </si>
  <si>
    <t>V1.16</t>
  </si>
  <si>
    <t>Comunicación simulada básica entre NPCs (Blackboard)</t>
  </si>
  <si>
    <t>1-3</t>
  </si>
  <si>
    <t>V2.15</t>
  </si>
  <si>
    <t>Creación de un cargador de niveles</t>
  </si>
  <si>
    <t>V1.17</t>
  </si>
  <si>
    <t>Tecnología</t>
  </si>
  <si>
    <t>Sistema de gestión de eventos (Trigger System/Event Manager)</t>
  </si>
  <si>
    <t>V2.16</t>
  </si>
  <si>
    <t>Creación de un editor de niveles</t>
  </si>
  <si>
    <t>V1.18</t>
  </si>
  <si>
    <t>Sistema de percepción sensorial (vista, oído, olfato, canales…)</t>
  </si>
  <si>
    <t>V2.17</t>
  </si>
  <si>
    <t>Diseño y creación de niveles</t>
  </si>
  <si>
    <t>V1.19</t>
  </si>
  <si>
    <t>Sistema de memoria de estado y reacción para NPCs</t>
  </si>
  <si>
    <t>V2.18</t>
  </si>
  <si>
    <t>Cámara</t>
  </si>
  <si>
    <t>Implementación de cámara FPS</t>
  </si>
  <si>
    <t>V1.20</t>
  </si>
  <si>
    <t>Pathfinding básico con rejilla (A*/Dijkstra)</t>
  </si>
  <si>
    <t>V2.19</t>
  </si>
  <si>
    <t>Implementación de cámara de seguimiento</t>
  </si>
  <si>
    <t>V1.21</t>
  </si>
  <si>
    <t>Pathfinding jerárquico</t>
  </si>
  <si>
    <t>V2.20</t>
  </si>
  <si>
    <t>Gestión de colisiones de la cámara (sistema de depuración para ver colisiones)</t>
  </si>
  <si>
    <t>V1.22</t>
  </si>
  <si>
    <t>Pathfinding estratégico/táctico</t>
  </si>
  <si>
    <t>V2.21</t>
  </si>
  <si>
    <t>Implementación de cámara inteligente que ajuste ángulo y zoom</t>
  </si>
  <si>
    <t>V1.23</t>
  </si>
  <si>
    <t>Sistema de Waypoints para pathfinding continuo</t>
  </si>
  <si>
    <t>V2.22</t>
  </si>
  <si>
    <t>V1.24</t>
  </si>
  <si>
    <t>Implementación de un sistema multi-cámara</t>
  </si>
  <si>
    <t>Sistema de Navmeshes para pathfinding continuo</t>
  </si>
  <si>
    <t>V2.23</t>
  </si>
  <si>
    <t>UI</t>
  </si>
  <si>
    <t>Integración de librería para GUI</t>
  </si>
  <si>
    <t>2</t>
  </si>
  <si>
    <t>V2.24</t>
  </si>
  <si>
    <t>Creación de un sistema propio de GUI (diagrama de clases e implementación)</t>
  </si>
  <si>
    <t>V1.25</t>
  </si>
  <si>
    <t>Sistema de depuración visual in-game de la IA</t>
  </si>
  <si>
    <t>V2.25</t>
  </si>
  <si>
    <t>Implementación de menús</t>
  </si>
  <si>
    <t>2-3</t>
  </si>
  <si>
    <t>V1.26</t>
  </si>
  <si>
    <t>Gestión de recursos de IA con Level-of-Detail (LoD)</t>
  </si>
  <si>
    <t>1-4</t>
  </si>
  <si>
    <t>V2.26</t>
  </si>
  <si>
    <t>Implementación del HUD</t>
  </si>
  <si>
    <t>V1.27</t>
  </si>
  <si>
    <t>Sistema de distribución central de tiempo de proceso (Scheduling)</t>
  </si>
  <si>
    <t>V2.27</t>
  </si>
  <si>
    <t>Optimización</t>
  </si>
  <si>
    <t>Implementación de clipping (comparativa de FPS con/sin oclusiones)</t>
  </si>
  <si>
    <t>V1.28</t>
  </si>
  <si>
    <t>Editor in-game de parámetros y comportamientos de la IA</t>
  </si>
  <si>
    <t>V2.28</t>
  </si>
  <si>
    <t>Oclusiones mediante portales/PVS (sistema de depuración para ver oclusiones, comparativa de FPS con/sin oclusiones)</t>
  </si>
  <si>
    <t>V1.29</t>
  </si>
  <si>
    <t>Generación</t>
  </si>
  <si>
    <t>Generación procedimental de mapas laberítincos</t>
  </si>
  <si>
    <t>V1.30</t>
  </si>
  <si>
    <t>Generación procedimental de cavernas e interiores</t>
  </si>
  <si>
    <t>V2.29</t>
  </si>
  <si>
    <t>Oclusiones mediante tecnicas de rasterización (comparativa de FPS con/sin oclusiones)</t>
  </si>
  <si>
    <t>V1.31</t>
  </si>
  <si>
    <t>Red</t>
  </si>
  <si>
    <t>Sistema de logros y puntuaciones web</t>
  </si>
  <si>
    <t>V2.30</t>
  </si>
  <si>
    <t>Sistema de Level-Of-Detail (LoD) para la selección de la malla gráfica de los objetos</t>
  </si>
  <si>
    <t>V1.32</t>
  </si>
  <si>
    <t>V2.31</t>
  </si>
  <si>
    <t>Multijugador  asíncrono (cambios de estado en servidor)</t>
  </si>
  <si>
    <t>Sistema de Level-Of-Detail continuo (CLoD) para el terreno</t>
  </si>
  <si>
    <t>V2.32</t>
  </si>
  <si>
    <t>Gráficos</t>
  </si>
  <si>
    <t>Creación e implementación del skybox</t>
  </si>
  <si>
    <t>V1.33</t>
  </si>
  <si>
    <t>V2.33</t>
  </si>
  <si>
    <t>Multijugador  por turnos</t>
  </si>
  <si>
    <t>Implementación de cesped y vegetación</t>
  </si>
  <si>
    <t>V1.34</t>
  </si>
  <si>
    <t>Multijugador  en tiempo real</t>
  </si>
  <si>
    <t>V2.34</t>
  </si>
  <si>
    <t>Implementación de nubes</t>
  </si>
  <si>
    <t>V1.35</t>
  </si>
  <si>
    <t>Sistema de predicción de movimiento multijugador en tiempo real</t>
  </si>
  <si>
    <t>V2.35</t>
  </si>
  <si>
    <t>Implementación de sistemas de partículas</t>
  </si>
  <si>
    <t>V1.36</t>
  </si>
  <si>
    <t>Sistema de depuración visual del motor de Red</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</si>
  <si>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</si>
  <si>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</si>
  <si>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</si>
  <si>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</si>
  <si>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3 personas</t>
  </si>
  <si>
    <t>Hito 2</t>
  </si>
  <si>
    <t>% evaluación</t>
  </si>
  <si>
    <t>Item 3</t>
  </si>
  <si>
    <t>Item 4</t>
  </si>
  <si>
    <t>Item 1</t>
  </si>
  <si>
    <t>Vídeo con animación del logo de la empresa</t>
  </si>
  <si>
    <t>Item 5</t>
  </si>
  <si>
    <t>Item 2</t>
  </si>
  <si>
    <t>Cartel juego/proyecto</t>
  </si>
  <si>
    <t>Trailer juego/proyecto</t>
  </si>
  <si>
    <t>RESUMEN ABP PD</t>
  </si>
  <si>
    <t>Making of juego/proyecto</t>
  </si>
  <si>
    <t>Créditos</t>
  </si>
  <si>
    <t>TDS: Técnicas para el Diseño Sonoro</t>
  </si>
  <si>
    <t>SMBI: Servicios Multimedia Basados en Internet</t>
  </si>
  <si>
    <t>Los entregables son los mismos para todos los grupos. Su funcionalidad se dimensionará en función del número de miembros del grupo.</t>
  </si>
  <si>
    <t>Los entregables son los mismos para todos los grupos, pero la dedicación y la puntuación se pondera en función del número de estudiantes matriculados en TDS. También existe una parte opcional, con dedicación libre</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</si>
  <si>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</si>
  <si>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</si>
  <si>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</si>
  <si>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Hito recomendado</t>
  </si>
  <si>
    <t>Bloque</t>
  </si>
  <si>
    <t>Entregable</t>
  </si>
  <si>
    <t>Carácter</t>
  </si>
  <si>
    <t>Horas/persona</t>
  </si>
  <si>
    <t>Puntos/persona</t>
  </si>
  <si>
    <t>HITO 1-2</t>
  </si>
  <si>
    <t>SMBI.01</t>
  </si>
  <si>
    <t>Biblioteca de sonidos (al menos 2/3)</t>
  </si>
  <si>
    <t>Diseño</t>
  </si>
  <si>
    <t>Síntesis</t>
  </si>
  <si>
    <t>Obligatorio</t>
  </si>
  <si>
    <t>Diseño integral de la arquitectura técnica: especificación de los elementos del backend, tecnologías y relaciones entre ellos</t>
  </si>
  <si>
    <t>SMBI.02</t>
  </si>
  <si>
    <t>Grabaciones propias</t>
  </si>
  <si>
    <t>Especificación de elementos y tecnologías de seguridad y autenticación</t>
  </si>
  <si>
    <t>SMBI.03</t>
  </si>
  <si>
    <t>Sonidos externos</t>
  </si>
  <si>
    <t>Especificación API Rest y del modelo de datos</t>
  </si>
  <si>
    <t>TIEMPO DEDICADO AL TRABAJO OPCIONAL (*)</t>
  </si>
  <si>
    <t>SMBI.04</t>
  </si>
  <si>
    <t>Infraestructura</t>
  </si>
  <si>
    <t>Configuración e instalación de los elementos de backend y seguridad</t>
  </si>
  <si>
    <t>SMBI.05</t>
  </si>
  <si>
    <t>Desarrollo</t>
  </si>
  <si>
    <t>Implementación API RESTFULL (debe incluir la documentación).</t>
  </si>
  <si>
    <t>Música</t>
  </si>
  <si>
    <t>SMBI.06</t>
  </si>
  <si>
    <t>PUNTOS PARA EL TRABAJO OPCIONAL (*)</t>
  </si>
  <si>
    <t>Despliegue</t>
  </si>
  <si>
    <t>Despliegue de la infraestructura del proyecto</t>
  </si>
  <si>
    <t>Documentación de la biblioteca</t>
  </si>
  <si>
    <t>SMBI.07</t>
  </si>
  <si>
    <t>Pruebas</t>
  </si>
  <si>
    <t>Documento de pruebas donde se documenta las pruebas del API RestFull, pruebas de seguridad, pruebas de carga y rendimiento.</t>
  </si>
  <si>
    <t>Cue Sheet</t>
  </si>
  <si>
    <t>SMBI.08</t>
  </si>
  <si>
    <t>Validación</t>
  </si>
  <si>
    <t>Validación del funcionamiento del backend del proyecto</t>
  </si>
  <si>
    <t>TIEMPO DEDICADO AL TRABAJO OBLIGATORIO</t>
  </si>
  <si>
    <t>Hoja de metadatos</t>
  </si>
  <si>
    <t>SMBI.09</t>
  </si>
  <si>
    <t>Informes presenciales de seguimiento: presencial en sesiones de laboratorio todo el grupo</t>
  </si>
  <si>
    <t>PUNTOS PARA EL TRABAJO OBLIGATORIO</t>
  </si>
  <si>
    <t>Audio en proyecto</t>
  </si>
  <si>
    <t>Integración del motor de audio en el juego con prueba de concepto</t>
  </si>
  <si>
    <t>TOTAL HITO 1-2</t>
  </si>
  <si>
    <t>RESUMEN ABP TDS</t>
  </si>
  <si>
    <t>HITO 3</t>
  </si>
  <si>
    <t>Resto de la biblioteca (máx. 1/3), cuesheet y metadatos finales</t>
  </si>
  <si>
    <t>Porcentaje de trabajo del hito 1 (entre el 60% y el 70%)</t>
  </si>
  <si>
    <t>Porcentaje de trabajo de los hitos 2 y 3 (entre el 30% y el 40%)</t>
  </si>
  <si>
    <t>TOTAL HITO 3</t>
  </si>
  <si>
    <t>HITO 4</t>
  </si>
  <si>
    <t xml:space="preserve">Integración de sonido y música en el juego </t>
  </si>
  <si>
    <t xml:space="preserve">Post producción (mezcla y masterización in-game) </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</si>
  <si>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</si>
  <si>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Sonido generado proceduralmente in-game</t>
  </si>
  <si>
    <t>Opcional</t>
  </si>
  <si>
    <t>TOTAL HITO 4</t>
  </si>
  <si>
    <t>RV: Realidad Virtual</t>
  </si>
  <si>
    <t>RV</t>
  </si>
  <si>
    <t>Proyecto individual: el estudiante debe ponerse en contacto con el profesor para determinar los entregables</t>
  </si>
  <si>
    <t>RESUMEN ABP RV</t>
  </si>
  <si>
    <t>ELE: E-Learning</t>
  </si>
  <si>
    <t>Para esta asignatura debéis hablar con el profesor y consensuar el contenido de la asignatura en el ABP</t>
  </si>
  <si>
    <t>ELE</t>
  </si>
  <si>
    <t>Horas de práctica</t>
  </si>
  <si>
    <t>Horas de trabajo no presencial</t>
  </si>
  <si>
    <t>ELE.1</t>
  </si>
  <si>
    <t>Desarrollar tutorial para aprender a usar el producto</t>
  </si>
  <si>
    <t>RESUMEN ABP ELE</t>
  </si>
  <si>
    <t>SDM: Sistemas de Difusión Multimedia</t>
  </si>
  <si>
    <t>SDM</t>
  </si>
  <si>
    <t>SDM.1</t>
  </si>
  <si>
    <t>Aplicación de las tecnologías dadas en clase al proyecto</t>
  </si>
  <si>
    <t>RESUMEN ABP SDM</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</si>
  <si>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</si>
  <si>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</si>
  <si>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SMA.01</t>
  </si>
  <si>
    <t>Diseño funcional: documentación con la especificación de todas las funcionalidades del sistema</t>
  </si>
  <si>
    <t>SMA.02</t>
  </si>
  <si>
    <t>Diseño de baja fidelidad de interfaces (mockups): documentación con todas las interfaces diseñadas mediante mockups</t>
  </si>
  <si>
    <t>SMA.03</t>
  </si>
  <si>
    <t>Diagrama de flujo de interfaces: documentación con el mapa de navegación entre interfaces</t>
  </si>
  <si>
    <t>SMA.04</t>
  </si>
  <si>
    <t>Integración Front-Back: documento de relación entre back-end y front-end (detalle desde dónde se llama a la API en el front-end)</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</si>
  <si>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</si>
  <si>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</si>
  <si>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</si>
  <si>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</si>
  <si>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</si>
  <si>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</si>
  <si>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</si>
  <si>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</si>
  <si>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</si>
  <si>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</si>
  <si>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</si>
  <si>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SMA.10</t>
  </si>
  <si>
    <t>Validar las funcionalidades (comprobar que realmente han sido implementadas), las funcionalidades han quedado recogidas en las interfaces implementadas.</t>
  </si>
  <si>
    <t>SMA.11</t>
  </si>
  <si>
    <t>Hito 2, 3, 4</t>
  </si>
  <si>
    <t>* Opcional</t>
  </si>
  <si>
    <t>NM: Negocio y Multimedia</t>
  </si>
  <si>
    <t>NM</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</si>
  <si>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</si>
  <si>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</si>
  <si>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</si>
  <si>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</si>
  <si>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NM.03</t>
  </si>
  <si>
    <t>Contextualización del modelo de datos en las especificaciones del proyecto</t>
  </si>
  <si>
    <t>NM.04</t>
  </si>
  <si>
    <t>Definición de métricas e indicadores del proyecto. En el contexto indicado se definen los indicadores principales del proyecto</t>
  </si>
  <si>
    <t>RESUMEN ABP NM</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</si>
  <si>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</si>
  <si>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</si>
  <si>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</si>
  <si>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</si>
  <si>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</si>
  <si>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</si>
  <si>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</si>
  <si>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</si>
  <si>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</si>
  <si>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</si>
  <si>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</si>
  <si>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</si>
  <si>
    <t>Hito 3,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</si>
</sst>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
    <numFmt numFmtId="165" formatCode="0.0%"/>
    <numFmt numFmtId="166" formatCode="0.00;[Red]\-0.00;&quot;&quot;"/>
    <numFmt numFmtId="167" formatCode="mm/dd/yy"/>
  </numFmts>
  <fonts count="22">
    <font>
      <sz val="12"/>
      <color rgb="FF000000"/>
      <name val="Calibri"/>
    </font>
    <font>
      <b/>
      <sz val="18"/>
      <color rgb="FF000000"/>
      <name val="Calibri"/>
    </font>
    <font>
      <sz val="12"/>
      <name val="Calibri"/>
    </font>
    <font>
      <b/>
      <sz val="12"/>
      <color rgb="FF000000"/>
      <name val="Calibri"/>
    </font>
    <font>
      <b/>
      <sz val="16"/>
      <color rgb="FF000000"/>
      <name val="Calibri"/>
    </font>
    <font>
      <b/>
      <sz val="12"/>
      <color rgb="FFFFFFFF"/>
      <name val="Calibri"/>
    </font>
    <font>
      <sz val="12"/>
      <color rgb="FFA5A5A5"/>
      <name val="Calibri"/>
    </font>
    <font>
      <b/>
      <sz val="12"/>
      <color rgb="FFA5A5A5"/>
      <name val="Calibri"/>
    </font>
    <font>
      <b/>
      <sz val="18"/>
      <color rgb="FFFFFFFF"/>
      <name val="Helvetica Neue"/>
    </font>
    <font>
      <sz val="10"/>
      <name val="Arial"/>
    </font>
    <font>
      <sz val="12"/>
      <color rgb="FF000000"/>
      <name val="Helvetica Neue"/>
    </font>
    <font>
      <sz val="10"/>
      <name val="Helvetica Neue"/>
    </font>
    <font>
      <b/>
      <sz val="12"/>
      <color rgb="FFFFFFFF"/>
      <name val="Helvetica Neue"/>
    </font>
    <font>
      <b/>
      <sz val="12"/>
      <color rgb="FF000000"/>
      <name val="Helvetica Neue"/>
    </font>
    <font>
      <b/>
      <sz val="14"/>
      <color rgb="FF000000"/>
      <name val="Helvetica Neue"/>
    </font>
    <font>
      <sz val="10"/>
      <color rgb="FFFFFFFF"/>
      <name val="Helvetica Neue"/>
    </font>
    <font>
      <b/>
      <sz val="11"/>
      <color rgb="FFFFFFFF"/>
      <name val="Helvetica Neue"/>
    </font>
    <font>
      <sz val="12"/>
      <name val="Helvetica Neue"/>
    </font>
    <font>
      <sz val="12"/>
      <color rgb="FF4C1900"/>
      <name val="Helvetica Neue"/>
    </font>
    <font>
      <sz val="20"/>
      <color rgb="FF000000"/>
      <name val="Calibri"/>
    </font>
    <font>
      <sz val="12"/>
      <name val="Calibri"/>
    </font>
    <font>
      <sz val="16"/>
      <color rgb="FFA5A5A5"/>
      <name val="Calibri"/>
    </font>
  </fonts>
  <fills count="18">
    <fill>
      <patternFill patternType="none"/>
    </fill>
    <fill>
      <patternFill patternType="gray125"/>
    </fill>
    <fill>
      <patternFill patternType="solid">
        <fgColor rgb="FFBFBFBF"/>
        <bgColor rgb="FFBFBFBF"/>
      </patternFill>
    </fill>
    <fill>
      <patternFill patternType="solid">
        <fgColor rgb="FF000000"/>
        <bgColor rgb="FF000000"/>
      </patternFill>
    </fill>
    <fill>
      <patternFill patternType="solid">
        <fgColor rgb="FF8DB3E2"/>
        <bgColor rgb="FF8DB3E2"/>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000080"/>
        <bgColor rgb="FF000080"/>
      </patternFill>
    </fill>
    <fill>
      <patternFill patternType="solid">
        <fgColor rgb="FF333333"/>
        <bgColor rgb="FF333333"/>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s>
  <borders count="6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medium">
        <color rgb="FF000000"/>
      </left>
      <right/>
      <top/>
      <bottom style="hair">
        <color rgb="FF000000"/>
      </bottom>
      <diagonal/>
    </border>
    <border>
      <left style="thin">
        <color rgb="FF000000"/>
      </left>
      <right style="medium">
        <color rgb="FF000000"/>
      </right>
      <top/>
      <bottom style="thin">
        <color rgb="FF000000"/>
      </bottom>
      <diagonal/>
    </border>
    <border>
      <left/>
      <right/>
      <top/>
      <bottom style="hair">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hair">
        <color rgb="FF000000"/>
      </right>
      <top/>
      <bottom style="hair">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style="hair">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hair">
        <color rgb="FF000000"/>
      </right>
      <top/>
      <bottom style="hair">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style="hair">
        <color rgb="FF000000"/>
      </right>
      <top/>
      <bottom/>
      <diagonal/>
    </border>
    <border>
      <left style="medium">
        <color rgb="FF000000"/>
      </left>
      <right style="hair">
        <color rgb="FF000000"/>
      </right>
      <top/>
      <bottom style="medium">
        <color rgb="FF000000"/>
      </bottom>
      <diagonal/>
    </border>
    <border>
      <left/>
      <right style="hair">
        <color rgb="FF000000"/>
      </right>
      <top/>
      <bottom style="medium">
        <color rgb="FF000000"/>
      </bottom>
      <diagonal/>
    </border>
    <border>
      <left style="hair">
        <color rgb="FF000000"/>
      </left>
      <right style="hair">
        <color rgb="FF000000"/>
      </right>
      <top/>
      <bottom/>
      <diagonal/>
    </border>
    <border>
      <left style="hair">
        <color rgb="FF000000"/>
      </left>
      <right style="hair">
        <color rgb="FF000000"/>
      </right>
      <top style="hair">
        <color rgb="FF000000"/>
      </top>
      <bottom style="hair">
        <color rgb="FF000000"/>
      </bottom>
      <diagonal/>
    </border>
    <border>
      <left/>
      <right/>
      <top style="thin">
        <color rgb="FF000000"/>
      </top>
      <bottom style="thin">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hair">
        <color rgb="FF000000"/>
      </right>
      <top style="thin">
        <color rgb="FF000000"/>
      </top>
      <bottom style="medium">
        <color rgb="FF000000"/>
      </bottom>
      <diagonal/>
    </border>
    <border>
      <left/>
      <right style="hair">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hair">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bottom style="medium">
        <color rgb="FF000000"/>
      </bottom>
      <diagonal/>
    </border>
    <border>
      <left style="hair">
        <color rgb="FF000000"/>
      </left>
      <right style="hair">
        <color rgb="FF000000"/>
      </right>
      <top/>
      <bottom style="hair">
        <color rgb="FF000000"/>
      </bottom>
      <diagonal/>
    </border>
  </borders>
  <cellStyleXfs count="1">
    <xf numFmtId="0" fontId="0" fillId="0" borderId="0"/>
  </cellStyleXfs>
  <cellXfs count="250">
    <xf numFmtId="0" fontId="0" fillId="0" borderId="0" xfId="0" applyFont="1" applyAlignment="1"/>
    <xf numFmtId="0" fontId="0" fillId="0" borderId="0" xfId="0" applyFont="1"/>
    <xf numFmtId="0" fontId="0" fillId="0" borderId="0" xfId="0" applyFont="1"/>
    <xf numFmtId="0" fontId="4"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horizontal="center" vertical="center"/>
    </xf>
    <xf numFmtId="0" fontId="0" fillId="0" borderId="9" xfId="0" applyFont="1" applyBorder="1"/>
    <xf numFmtId="0" fontId="0" fillId="0" borderId="10" xfId="0" applyFont="1" applyBorder="1"/>
    <xf numFmtId="0" fontId="6" fillId="0" borderId="13" xfId="0" applyFont="1" applyBorder="1"/>
    <xf numFmtId="0" fontId="6" fillId="0" borderId="13" xfId="0" applyFont="1" applyBorder="1" applyAlignment="1">
      <alignment horizontal="center"/>
    </xf>
    <xf numFmtId="0" fontId="6" fillId="0" borderId="10" xfId="0" applyFont="1" applyBorder="1"/>
    <xf numFmtId="0" fontId="6" fillId="0" borderId="10" xfId="0" applyFont="1" applyBorder="1" applyAlignment="1">
      <alignment horizontal="center"/>
    </xf>
    <xf numFmtId="0" fontId="5" fillId="3" borderId="0" xfId="0" applyFont="1" applyFill="1" applyBorder="1" applyAlignment="1">
      <alignment horizontal="center" wrapText="1"/>
    </xf>
    <xf numFmtId="0" fontId="5" fillId="3" borderId="5" xfId="0" applyFont="1" applyFill="1" applyBorder="1" applyAlignment="1">
      <alignment horizontal="center" wrapText="1"/>
    </xf>
    <xf numFmtId="0" fontId="0" fillId="0" borderId="0" xfId="0" applyFont="1" applyAlignment="1">
      <alignment horizontal="center" vertical="center" wrapText="1"/>
    </xf>
    <xf numFmtId="0" fontId="4" fillId="0" borderId="0" xfId="0" applyFont="1" applyAlignment="1">
      <alignment horizontal="center"/>
    </xf>
    <xf numFmtId="0" fontId="0" fillId="0" borderId="10" xfId="0" applyFont="1" applyBorder="1" applyAlignment="1">
      <alignment horizontal="center" vertical="center" wrapText="1"/>
    </xf>
    <xf numFmtId="0" fontId="0" fillId="0" borderId="0" xfId="0" applyFont="1" applyAlignment="1">
      <alignment horizontal="center"/>
    </xf>
    <xf numFmtId="0" fontId="0" fillId="0" borderId="22" xfId="0" applyFont="1" applyBorder="1" applyAlignment="1">
      <alignment horizontal="center" vertical="center" wrapText="1"/>
    </xf>
    <xf numFmtId="0" fontId="0" fillId="0" borderId="23" xfId="0" applyFont="1" applyBorder="1"/>
    <xf numFmtId="0" fontId="0" fillId="4" borderId="22" xfId="0" applyFont="1" applyFill="1" applyBorder="1" applyAlignment="1">
      <alignment horizontal="center" vertical="center" wrapText="1"/>
    </xf>
    <xf numFmtId="0" fontId="0" fillId="0" borderId="24" xfId="0" applyFont="1" applyBorder="1"/>
    <xf numFmtId="0" fontId="0" fillId="5" borderId="22" xfId="0" applyFont="1" applyFill="1" applyBorder="1" applyAlignment="1">
      <alignment horizontal="center" vertical="center" wrapText="1"/>
    </xf>
    <xf numFmtId="0" fontId="0" fillId="0" borderId="24" xfId="0" applyFont="1" applyBorder="1" applyAlignment="1">
      <alignment horizontal="center"/>
    </xf>
    <xf numFmtId="0" fontId="0" fillId="6" borderId="22" xfId="0" applyFont="1" applyFill="1" applyBorder="1" applyAlignment="1">
      <alignment horizontal="center" vertical="center" wrapText="1"/>
    </xf>
    <xf numFmtId="0" fontId="0" fillId="0" borderId="25" xfId="0" applyFont="1" applyBorder="1"/>
    <xf numFmtId="9" fontId="0" fillId="0" borderId="10" xfId="0" applyNumberFormat="1" applyFont="1" applyBorder="1"/>
    <xf numFmtId="0" fontId="0" fillId="7" borderId="26" xfId="0" applyFont="1" applyFill="1" applyBorder="1"/>
    <xf numFmtId="0" fontId="0" fillId="7" borderId="13" xfId="0" applyFont="1" applyFill="1" applyBorder="1"/>
    <xf numFmtId="164" fontId="0" fillId="0" borderId="27" xfId="0" applyNumberFormat="1" applyFont="1" applyBorder="1" applyAlignment="1">
      <alignment horizontal="center"/>
    </xf>
    <xf numFmtId="0" fontId="0" fillId="7" borderId="28" xfId="0" applyFont="1" applyFill="1" applyBorder="1"/>
    <xf numFmtId="0" fontId="0" fillId="0" borderId="27" xfId="0" applyFont="1" applyBorder="1" applyAlignment="1">
      <alignment horizontal="center"/>
    </xf>
    <xf numFmtId="0" fontId="0" fillId="0" borderId="29" xfId="0" applyFont="1" applyBorder="1"/>
    <xf numFmtId="164" fontId="0" fillId="0" borderId="30" xfId="0" applyNumberFormat="1" applyFont="1" applyBorder="1" applyAlignment="1">
      <alignment horizontal="center"/>
    </xf>
    <xf numFmtId="0" fontId="0" fillId="7" borderId="31" xfId="0" applyFont="1" applyFill="1" applyBorder="1"/>
    <xf numFmtId="0" fontId="0" fillId="7" borderId="10" xfId="0" applyFont="1" applyFill="1" applyBorder="1"/>
    <xf numFmtId="9" fontId="0" fillId="0" borderId="0" xfId="0" applyNumberFormat="1" applyFont="1"/>
    <xf numFmtId="0" fontId="0" fillId="7" borderId="32" xfId="0" applyFont="1" applyFill="1" applyBorder="1"/>
    <xf numFmtId="0" fontId="6" fillId="0" borderId="34" xfId="0" applyFont="1" applyBorder="1"/>
    <xf numFmtId="0" fontId="0" fillId="0" borderId="35" xfId="0" applyFont="1" applyBorder="1"/>
    <xf numFmtId="0" fontId="6" fillId="0" borderId="34" xfId="0" applyFont="1" applyBorder="1" applyAlignment="1">
      <alignment horizontal="center"/>
    </xf>
    <xf numFmtId="0" fontId="0" fillId="0" borderId="27" xfId="0" applyFont="1" applyBorder="1"/>
    <xf numFmtId="0" fontId="0" fillId="7" borderId="37" xfId="0" applyFont="1" applyFill="1" applyBorder="1"/>
    <xf numFmtId="0" fontId="6" fillId="0" borderId="0" xfId="0" applyFont="1"/>
    <xf numFmtId="0" fontId="0" fillId="7" borderId="34" xfId="0" applyFont="1" applyFill="1" applyBorder="1"/>
    <xf numFmtId="0" fontId="7" fillId="0" borderId="0" xfId="0" applyFont="1" applyAlignment="1">
      <alignment horizontal="right"/>
    </xf>
    <xf numFmtId="0" fontId="0" fillId="7" borderId="38" xfId="0" applyFont="1" applyFill="1" applyBorder="1"/>
    <xf numFmtId="0" fontId="0" fillId="0" borderId="39" xfId="0" applyFont="1" applyBorder="1"/>
    <xf numFmtId="0" fontId="7" fillId="0" borderId="0" xfId="0" applyFont="1" applyAlignment="1">
      <alignment horizontal="center"/>
    </xf>
    <xf numFmtId="165" fontId="0" fillId="0" borderId="0" xfId="0" applyNumberFormat="1" applyFont="1"/>
    <xf numFmtId="2" fontId="0" fillId="0" borderId="27" xfId="0" applyNumberFormat="1" applyFont="1" applyBorder="1"/>
    <xf numFmtId="0" fontId="0" fillId="0" borderId="0" xfId="0" applyFont="1" applyAlignment="1">
      <alignment vertical="center"/>
    </xf>
    <xf numFmtId="0" fontId="0" fillId="0" borderId="40" xfId="0" applyFont="1" applyBorder="1"/>
    <xf numFmtId="0" fontId="7" fillId="0" borderId="0" xfId="0" applyFont="1"/>
    <xf numFmtId="0" fontId="0" fillId="0" borderId="0" xfId="0" applyFont="1" applyAlignment="1">
      <alignment horizontal="right"/>
    </xf>
    <xf numFmtId="0" fontId="0" fillId="0" borderId="40" xfId="0" applyFont="1" applyBorder="1" applyAlignment="1">
      <alignment horizontal="center"/>
    </xf>
    <xf numFmtId="164" fontId="0" fillId="0" borderId="10" xfId="0" applyNumberFormat="1" applyFont="1" applyBorder="1"/>
    <xf numFmtId="0" fontId="0" fillId="0" borderId="41" xfId="0" applyFont="1" applyBorder="1"/>
    <xf numFmtId="0" fontId="0" fillId="0" borderId="42" xfId="0" applyFont="1" applyBorder="1"/>
    <xf numFmtId="0" fontId="0" fillId="0" borderId="42" xfId="0" applyFont="1" applyBorder="1" applyAlignment="1">
      <alignment horizontal="center"/>
    </xf>
    <xf numFmtId="2" fontId="0" fillId="0" borderId="42" xfId="0" applyNumberFormat="1" applyFont="1" applyBorder="1"/>
    <xf numFmtId="164" fontId="0" fillId="0" borderId="42" xfId="0" applyNumberFormat="1" applyFont="1" applyBorder="1" applyAlignment="1">
      <alignment horizontal="center"/>
    </xf>
    <xf numFmtId="164" fontId="0" fillId="0" borderId="8" xfId="0" applyNumberFormat="1" applyFont="1" applyBorder="1" applyAlignment="1">
      <alignment horizontal="center"/>
    </xf>
    <xf numFmtId="0" fontId="0" fillId="0" borderId="43" xfId="0" applyFont="1" applyBorder="1"/>
    <xf numFmtId="164" fontId="0" fillId="0" borderId="0" xfId="0" applyNumberFormat="1" applyFont="1"/>
    <xf numFmtId="0" fontId="9" fillId="0" borderId="0" xfId="0" applyFont="1"/>
    <xf numFmtId="0" fontId="11" fillId="0" borderId="0" xfId="0" applyFont="1"/>
    <xf numFmtId="0" fontId="12" fillId="9" borderId="44" xfId="0" applyFont="1" applyFill="1" applyBorder="1" applyAlignment="1">
      <alignment horizontal="left" vertical="center"/>
    </xf>
    <xf numFmtId="0" fontId="12" fillId="9" borderId="44" xfId="0" applyFont="1" applyFill="1" applyBorder="1" applyAlignment="1">
      <alignment horizontal="right"/>
    </xf>
    <xf numFmtId="0" fontId="10" fillId="0" borderId="44" xfId="0" applyFont="1" applyBorder="1"/>
    <xf numFmtId="0" fontId="10" fillId="0" borderId="44" xfId="0" applyFont="1" applyBorder="1" applyAlignment="1">
      <alignment horizontal="left" vertical="center"/>
    </xf>
    <xf numFmtId="2" fontId="10" fillId="0" borderId="44" xfId="0" applyNumberFormat="1" applyFont="1" applyBorder="1"/>
    <xf numFmtId="2" fontId="13" fillId="0" borderId="44" xfId="0" applyNumberFormat="1" applyFont="1" applyBorder="1"/>
    <xf numFmtId="165" fontId="13" fillId="0" borderId="44" xfId="0" applyNumberFormat="1" applyFont="1" applyBorder="1" applyAlignment="1">
      <alignment vertical="center"/>
    </xf>
    <xf numFmtId="0" fontId="13" fillId="10" borderId="44" xfId="0" applyFont="1" applyFill="1" applyBorder="1" applyAlignment="1">
      <alignment horizontal="left" vertical="center"/>
    </xf>
    <xf numFmtId="0" fontId="13" fillId="11" borderId="44" xfId="0" applyFont="1" applyFill="1" applyBorder="1"/>
    <xf numFmtId="2" fontId="14" fillId="12" borderId="44" xfId="0" applyNumberFormat="1" applyFont="1" applyFill="1" applyBorder="1"/>
    <xf numFmtId="0" fontId="15" fillId="3" borderId="10" xfId="0" applyFont="1" applyFill="1" applyBorder="1" applyAlignment="1">
      <alignment horizontal="center" vertical="center" wrapText="1"/>
    </xf>
    <xf numFmtId="0" fontId="16" fillId="14" borderId="10" xfId="0" applyFont="1" applyFill="1" applyBorder="1" applyAlignment="1">
      <alignment horizontal="center" vertical="center" wrapText="1"/>
    </xf>
    <xf numFmtId="2" fontId="14" fillId="11" borderId="44" xfId="0" applyNumberFormat="1" applyFont="1" applyFill="1" applyBorder="1" applyAlignment="1">
      <alignment horizontal="right" vertical="center" wrapText="1"/>
    </xf>
    <xf numFmtId="0" fontId="17" fillId="0" borderId="10" xfId="0" applyFont="1" applyBorder="1" applyAlignment="1">
      <alignment horizontal="center"/>
    </xf>
    <xf numFmtId="0" fontId="17" fillId="0" borderId="10" xfId="0" applyFont="1" applyBorder="1"/>
    <xf numFmtId="0" fontId="10" fillId="0" borderId="10" xfId="0" applyFont="1" applyBorder="1"/>
    <xf numFmtId="0" fontId="17" fillId="15" borderId="10" xfId="0" applyFont="1" applyFill="1" applyBorder="1" applyAlignment="1">
      <alignment horizontal="center"/>
    </xf>
    <xf numFmtId="2" fontId="18" fillId="0" borderId="10" xfId="0" applyNumberFormat="1" applyFont="1" applyBorder="1"/>
    <xf numFmtId="0" fontId="10" fillId="0" borderId="10" xfId="0" applyFont="1" applyBorder="1" applyAlignment="1">
      <alignment wrapText="1"/>
    </xf>
    <xf numFmtId="2" fontId="17" fillId="0" borderId="10" xfId="0" applyNumberFormat="1" applyFont="1" applyBorder="1"/>
    <xf numFmtId="2" fontId="17" fillId="15" borderId="10" xfId="0" applyNumberFormat="1" applyFont="1" applyFill="1" applyBorder="1"/>
    <xf numFmtId="166" fontId="13" fillId="16" borderId="10" xfId="0" applyNumberFormat="1" applyFont="1" applyFill="1" applyBorder="1"/>
    <xf numFmtId="0" fontId="10" fillId="0" borderId="10" xfId="0" applyFont="1" applyBorder="1" applyAlignment="1">
      <alignment horizontal="left"/>
    </xf>
    <xf numFmtId="0" fontId="10" fillId="0" borderId="10" xfId="0" applyFont="1" applyBorder="1" applyAlignment="1">
      <alignment horizontal="left" wrapText="1"/>
    </xf>
    <xf numFmtId="0" fontId="13" fillId="0" borderId="10" xfId="0" applyFont="1" applyBorder="1"/>
    <xf numFmtId="0" fontId="13" fillId="0" borderId="10" xfId="0" applyFont="1" applyBorder="1" applyAlignment="1">
      <alignment wrapText="1"/>
    </xf>
    <xf numFmtId="167" fontId="10" fillId="0" borderId="10" xfId="0" applyNumberFormat="1" applyFont="1" applyBorder="1" applyAlignment="1">
      <alignment horizontal="center"/>
    </xf>
    <xf numFmtId="0" fontId="10" fillId="15" borderId="10" xfId="0" applyFont="1" applyFill="1" applyBorder="1" applyAlignment="1">
      <alignment horizontal="center"/>
    </xf>
    <xf numFmtId="14" fontId="10" fillId="0" borderId="10" xfId="0" applyNumberFormat="1" applyFont="1" applyBorder="1" applyAlignment="1">
      <alignment horizontal="center"/>
    </xf>
    <xf numFmtId="0" fontId="6" fillId="16" borderId="0" xfId="0" applyFont="1" applyFill="1"/>
    <xf numFmtId="0" fontId="6" fillId="7" borderId="10" xfId="0" applyFont="1" applyFill="1" applyBorder="1"/>
    <xf numFmtId="0" fontId="6" fillId="0" borderId="10" xfId="0" applyFont="1" applyBorder="1" applyAlignment="1"/>
    <xf numFmtId="9" fontId="6" fillId="0" borderId="10" xfId="0" applyNumberFormat="1" applyFont="1" applyBorder="1" applyAlignment="1"/>
    <xf numFmtId="9" fontId="6" fillId="0" borderId="10" xfId="0" applyNumberFormat="1" applyFont="1" applyBorder="1" applyAlignment="1"/>
    <xf numFmtId="9" fontId="6" fillId="0" borderId="0" xfId="0" applyNumberFormat="1" applyFont="1"/>
    <xf numFmtId="0" fontId="0" fillId="16" borderId="0" xfId="0" applyFont="1" applyFill="1"/>
    <xf numFmtId="9" fontId="6" fillId="16" borderId="0" xfId="0" applyNumberFormat="1" applyFont="1" applyFill="1"/>
    <xf numFmtId="17" fontId="6" fillId="16" borderId="0" xfId="0" applyNumberFormat="1" applyFont="1" applyFill="1"/>
    <xf numFmtId="0" fontId="0" fillId="0" borderId="44" xfId="0" applyFont="1" applyBorder="1"/>
    <xf numFmtId="0" fontId="1" fillId="0" borderId="0" xfId="0" applyFont="1"/>
    <xf numFmtId="0" fontId="0" fillId="0" borderId="0" xfId="0" applyFont="1" applyAlignment="1">
      <alignment wrapText="1"/>
    </xf>
    <xf numFmtId="0" fontId="0" fillId="0" borderId="12" xfId="0" applyFont="1" applyBorder="1"/>
    <xf numFmtId="0" fontId="0" fillId="0" borderId="48" xfId="0" applyFont="1" applyBorder="1"/>
    <xf numFmtId="0" fontId="0" fillId="0" borderId="15" xfId="0" applyFont="1" applyBorder="1"/>
    <xf numFmtId="0" fontId="0" fillId="0" borderId="23" xfId="0" applyFont="1" applyBorder="1" applyAlignment="1">
      <alignment vertical="top" wrapText="1"/>
    </xf>
    <xf numFmtId="0" fontId="0" fillId="0" borderId="44" xfId="0" applyFont="1" applyBorder="1" applyAlignment="1">
      <alignment vertical="top" wrapText="1"/>
    </xf>
    <xf numFmtId="2" fontId="0" fillId="0" borderId="10" xfId="0" applyNumberFormat="1" applyFont="1" applyBorder="1"/>
    <xf numFmtId="2" fontId="0" fillId="0" borderId="44" xfId="0" applyNumberFormat="1" applyFont="1" applyBorder="1" applyAlignment="1">
      <alignment vertical="top" wrapText="1"/>
    </xf>
    <xf numFmtId="0" fontId="0" fillId="0" borderId="0" xfId="0" applyFont="1" applyAlignment="1">
      <alignment vertical="top" wrapText="1"/>
    </xf>
    <xf numFmtId="2" fontId="0" fillId="0" borderId="32" xfId="0" applyNumberFormat="1" applyFont="1" applyBorder="1"/>
    <xf numFmtId="9" fontId="0" fillId="0" borderId="0" xfId="0" applyNumberFormat="1" applyFont="1" applyAlignment="1">
      <alignment vertical="top" wrapText="1"/>
    </xf>
    <xf numFmtId="0" fontId="0" fillId="0" borderId="30" xfId="0" applyFont="1" applyBorder="1" applyAlignment="1">
      <alignment vertical="top" wrapText="1"/>
    </xf>
    <xf numFmtId="165" fontId="0" fillId="0" borderId="0" xfId="0" applyNumberFormat="1" applyFont="1" applyAlignment="1">
      <alignment vertical="top" wrapText="1"/>
    </xf>
    <xf numFmtId="0" fontId="0" fillId="2" borderId="10" xfId="0" applyFont="1" applyFill="1" applyBorder="1"/>
    <xf numFmtId="2" fontId="0" fillId="0" borderId="0" xfId="0" applyNumberFormat="1" applyFont="1" applyAlignment="1">
      <alignment vertical="top" wrapText="1"/>
    </xf>
    <xf numFmtId="0" fontId="0" fillId="0" borderId="22" xfId="0" applyFont="1" applyBorder="1"/>
    <xf numFmtId="0" fontId="0" fillId="0" borderId="53" xfId="0" applyFont="1" applyBorder="1" applyAlignment="1">
      <alignment vertical="top" wrapText="1"/>
    </xf>
    <xf numFmtId="2" fontId="0" fillId="0" borderId="22" xfId="0" applyNumberFormat="1" applyFont="1" applyBorder="1"/>
    <xf numFmtId="0" fontId="0" fillId="0" borderId="54" xfId="0" applyFont="1" applyBorder="1" applyAlignment="1">
      <alignment vertical="top" wrapText="1"/>
    </xf>
    <xf numFmtId="2" fontId="0" fillId="0" borderId="21" xfId="0" applyNumberFormat="1" applyFont="1" applyBorder="1"/>
    <xf numFmtId="2" fontId="0" fillId="0" borderId="54" xfId="0" applyNumberFormat="1" applyFont="1" applyBorder="1" applyAlignment="1">
      <alignment vertical="top" wrapText="1"/>
    </xf>
    <xf numFmtId="0" fontId="0" fillId="0" borderId="37" xfId="0" applyFont="1" applyBorder="1"/>
    <xf numFmtId="0" fontId="0" fillId="0" borderId="7" xfId="0" applyFont="1" applyBorder="1" applyAlignment="1">
      <alignment vertical="top" wrapText="1"/>
    </xf>
    <xf numFmtId="0" fontId="0" fillId="0" borderId="34" xfId="0" applyFont="1" applyBorder="1"/>
    <xf numFmtId="9" fontId="0" fillId="0" borderId="7" xfId="0" applyNumberFormat="1" applyFont="1" applyBorder="1" applyAlignment="1">
      <alignment vertical="top" wrapText="1"/>
    </xf>
    <xf numFmtId="2" fontId="0" fillId="0" borderId="34" xfId="0" applyNumberFormat="1" applyFont="1" applyBorder="1"/>
    <xf numFmtId="2" fontId="0" fillId="0" borderId="7" xfId="0" applyNumberFormat="1" applyFont="1" applyBorder="1" applyAlignment="1">
      <alignment vertical="top" wrapText="1"/>
    </xf>
    <xf numFmtId="2" fontId="0" fillId="0" borderId="38" xfId="0" applyNumberFormat="1" applyFont="1" applyBorder="1"/>
    <xf numFmtId="0" fontId="0" fillId="0" borderId="8" xfId="0" applyFont="1" applyBorder="1" applyAlignment="1">
      <alignment vertical="top" wrapText="1"/>
    </xf>
    <xf numFmtId="0" fontId="0" fillId="0" borderId="0" xfId="0" applyFont="1" applyAlignment="1">
      <alignment horizontal="center" vertical="center"/>
    </xf>
    <xf numFmtId="0" fontId="0" fillId="0" borderId="0" xfId="0" applyFont="1" applyAlignment="1">
      <alignment horizontal="right" vertical="top" wrapText="1"/>
    </xf>
    <xf numFmtId="2" fontId="0" fillId="0" borderId="0" xfId="0" applyNumberFormat="1" applyFont="1"/>
    <xf numFmtId="0" fontId="19" fillId="0" borderId="0" xfId="0" applyFont="1" applyAlignment="1">
      <alignment vertical="top" wrapText="1"/>
    </xf>
    <xf numFmtId="0" fontId="0" fillId="0" borderId="26" xfId="0" applyFont="1" applyBorder="1"/>
    <xf numFmtId="0" fontId="0" fillId="0" borderId="13" xfId="0" applyFont="1" applyBorder="1"/>
    <xf numFmtId="2" fontId="0" fillId="0" borderId="13" xfId="0" applyNumberFormat="1" applyFont="1" applyBorder="1"/>
    <xf numFmtId="2" fontId="0" fillId="0" borderId="28" xfId="0" applyNumberFormat="1" applyFont="1" applyBorder="1"/>
    <xf numFmtId="0" fontId="0" fillId="0" borderId="52" xfId="0" applyFont="1" applyBorder="1"/>
    <xf numFmtId="165" fontId="0" fillId="0" borderId="10" xfId="0" applyNumberFormat="1" applyFont="1" applyBorder="1"/>
    <xf numFmtId="0" fontId="0" fillId="0" borderId="31" xfId="0" applyFont="1" applyBorder="1"/>
    <xf numFmtId="0" fontId="0" fillId="0" borderId="32" xfId="0" applyFont="1" applyBorder="1"/>
    <xf numFmtId="0" fontId="20" fillId="17" borderId="34" xfId="0" applyFont="1" applyFill="1" applyBorder="1"/>
    <xf numFmtId="0" fontId="20" fillId="2" borderId="34" xfId="0" applyFont="1" applyFill="1" applyBorder="1"/>
    <xf numFmtId="2" fontId="20" fillId="17" borderId="34" xfId="0" applyNumberFormat="1" applyFont="1" applyFill="1" applyBorder="1"/>
    <xf numFmtId="2" fontId="20" fillId="17" borderId="38" xfId="0" applyNumberFormat="1" applyFont="1" applyFill="1" applyBorder="1"/>
    <xf numFmtId="0" fontId="21" fillId="7" borderId="9" xfId="0" applyFont="1" applyFill="1" applyBorder="1"/>
    <xf numFmtId="0" fontId="21" fillId="7" borderId="11" xfId="0" applyFont="1" applyFill="1" applyBorder="1"/>
    <xf numFmtId="0" fontId="21" fillId="7" borderId="14" xfId="0" applyFont="1" applyFill="1" applyBorder="1"/>
    <xf numFmtId="0" fontId="21" fillId="0" borderId="0" xfId="0" applyFont="1"/>
    <xf numFmtId="0" fontId="0" fillId="0" borderId="56" xfId="0" applyFont="1" applyBorder="1"/>
    <xf numFmtId="0" fontId="0" fillId="0" borderId="57" xfId="0" applyFont="1" applyBorder="1"/>
    <xf numFmtId="0" fontId="0" fillId="0" borderId="57" xfId="0" applyFont="1" applyBorder="1" applyAlignment="1">
      <alignment horizontal="center"/>
    </xf>
    <xf numFmtId="164" fontId="0" fillId="0" borderId="57" xfId="0" applyNumberFormat="1" applyFont="1" applyBorder="1" applyAlignment="1">
      <alignment horizontal="center"/>
    </xf>
    <xf numFmtId="164" fontId="0" fillId="0" borderId="58" xfId="0" applyNumberFormat="1" applyFont="1" applyBorder="1" applyAlignment="1">
      <alignment horizontal="center"/>
    </xf>
    <xf numFmtId="164" fontId="0" fillId="0" borderId="0" xfId="0" applyNumberFormat="1" applyFont="1" applyAlignment="1">
      <alignment horizontal="center"/>
    </xf>
    <xf numFmtId="0" fontId="0" fillId="0" borderId="0" xfId="0" applyFont="1" applyAlignment="1"/>
    <xf numFmtId="0" fontId="0" fillId="0" borderId="56" xfId="0" applyFont="1" applyBorder="1" applyAlignment="1"/>
    <xf numFmtId="0" fontId="0" fillId="0" borderId="57" xfId="0" applyFont="1" applyBorder="1" applyAlignment="1"/>
    <xf numFmtId="164" fontId="0" fillId="0" borderId="57" xfId="0" applyNumberFormat="1" applyFont="1" applyBorder="1" applyAlignment="1">
      <alignment horizontal="center"/>
    </xf>
    <xf numFmtId="0" fontId="0" fillId="0" borderId="57" xfId="0" applyFont="1" applyBorder="1" applyAlignment="1">
      <alignment horizontal="center"/>
    </xf>
    <xf numFmtId="0" fontId="0" fillId="0" borderId="59" xfId="0" applyFont="1" applyBorder="1" applyAlignment="1">
      <alignment vertical="top" wrapText="1"/>
    </xf>
    <xf numFmtId="0" fontId="0" fillId="0" borderId="10" xfId="0" applyFont="1" applyBorder="1" applyAlignment="1">
      <alignment vertical="top" wrapText="1"/>
    </xf>
    <xf numFmtId="2" fontId="0" fillId="0" borderId="10" xfId="0" applyNumberFormat="1" applyFont="1" applyBorder="1" applyAlignment="1">
      <alignment vertical="top" wrapText="1"/>
    </xf>
    <xf numFmtId="9" fontId="0" fillId="0" borderId="10" xfId="0" applyNumberFormat="1" applyFont="1" applyBorder="1" applyAlignment="1">
      <alignment vertical="top" wrapText="1"/>
    </xf>
    <xf numFmtId="0" fontId="0" fillId="0" borderId="60" xfId="0" applyFont="1" applyBorder="1" applyAlignment="1">
      <alignment vertical="top" wrapText="1"/>
    </xf>
    <xf numFmtId="0" fontId="0" fillId="0" borderId="61" xfId="0" applyFont="1" applyBorder="1" applyAlignment="1">
      <alignment vertical="top" wrapText="1"/>
    </xf>
    <xf numFmtId="0" fontId="0" fillId="0" borderId="62" xfId="0" applyFont="1" applyBorder="1" applyAlignment="1">
      <alignment vertical="top" wrapText="1"/>
    </xf>
    <xf numFmtId="2" fontId="0" fillId="0" borderId="62" xfId="0" applyNumberFormat="1" applyFont="1" applyBorder="1" applyAlignment="1">
      <alignment vertical="top" wrapText="1"/>
    </xf>
    <xf numFmtId="165" fontId="0" fillId="0" borderId="62" xfId="0" applyNumberFormat="1" applyFont="1" applyBorder="1" applyAlignment="1">
      <alignment vertical="top" wrapText="1"/>
    </xf>
    <xf numFmtId="0" fontId="0" fillId="0" borderId="63" xfId="0" applyFont="1" applyBorder="1"/>
    <xf numFmtId="0" fontId="20" fillId="0" borderId="0" xfId="0" applyFont="1"/>
    <xf numFmtId="9" fontId="0" fillId="0" borderId="0" xfId="0" applyNumberFormat="1" applyFont="1" applyAlignment="1">
      <alignment horizontal="right"/>
    </xf>
    <xf numFmtId="0" fontId="0" fillId="0" borderId="63" xfId="0" applyFont="1" applyBorder="1" applyAlignment="1">
      <alignment vertical="top" wrapText="1"/>
    </xf>
    <xf numFmtId="0" fontId="0" fillId="0" borderId="27" xfId="0" applyFont="1" applyBorder="1" applyAlignment="1">
      <alignment vertical="top" wrapText="1"/>
    </xf>
    <xf numFmtId="0" fontId="0" fillId="0" borderId="27" xfId="0" applyFont="1" applyBorder="1" applyAlignment="1">
      <alignment horizontal="right" vertical="top" wrapText="1"/>
    </xf>
    <xf numFmtId="2" fontId="0" fillId="0" borderId="27" xfId="0" applyNumberFormat="1" applyFont="1" applyBorder="1" applyAlignment="1">
      <alignment horizontal="right" vertical="top" wrapText="1"/>
    </xf>
    <xf numFmtId="0" fontId="0" fillId="0" borderId="30" xfId="0" applyFont="1" applyBorder="1" applyAlignment="1">
      <alignment horizontal="right" vertical="top" wrapText="1"/>
    </xf>
    <xf numFmtId="9" fontId="20" fillId="0" borderId="0" xfId="0" applyNumberFormat="1" applyFont="1"/>
    <xf numFmtId="165" fontId="20" fillId="0" borderId="0" xfId="0" applyNumberFormat="1" applyFont="1"/>
    <xf numFmtId="2" fontId="20" fillId="0" borderId="0" xfId="0" applyNumberFormat="1" applyFont="1"/>
    <xf numFmtId="0" fontId="0" fillId="0" borderId="40" xfId="0" applyFont="1" applyBorder="1" applyAlignment="1">
      <alignment horizontal="right" vertical="top" wrapText="1"/>
    </xf>
    <xf numFmtId="2" fontId="0" fillId="0" borderId="0" xfId="0" applyNumberFormat="1" applyFont="1" applyAlignment="1">
      <alignment horizontal="right" vertical="top" wrapText="1"/>
    </xf>
    <xf numFmtId="0" fontId="1" fillId="0" borderId="1" xfId="0" applyFont="1" applyBorder="1" applyAlignment="1">
      <alignment horizontal="center"/>
    </xf>
    <xf numFmtId="0" fontId="2" fillId="0" borderId="2" xfId="0" applyFont="1" applyBorder="1"/>
    <xf numFmtId="0" fontId="2" fillId="0" borderId="3" xfId="0" applyFont="1" applyBorder="1"/>
    <xf numFmtId="0" fontId="0" fillId="0" borderId="4" xfId="0" applyFont="1" applyBorder="1" applyAlignment="1">
      <alignment horizontal="center" vertical="center" wrapText="1"/>
    </xf>
    <xf numFmtId="0" fontId="0" fillId="0" borderId="0" xfId="0" applyFont="1" applyAlignment="1"/>
    <xf numFmtId="0" fontId="2" fillId="0" borderId="5" xfId="0" applyFont="1" applyBorder="1"/>
    <xf numFmtId="0" fontId="0" fillId="0" borderId="4" xfId="0" applyFont="1" applyBorder="1" applyAlignment="1">
      <alignment horizontal="left" vertical="center" wrapText="1"/>
    </xf>
    <xf numFmtId="0" fontId="0" fillId="0" borderId="6" xfId="0" applyFont="1" applyBorder="1" applyAlignment="1">
      <alignment horizontal="left" vertical="center" wrapText="1"/>
    </xf>
    <xf numFmtId="0" fontId="2" fillId="0" borderId="7" xfId="0" applyFont="1" applyBorder="1"/>
    <xf numFmtId="0" fontId="2" fillId="0" borderId="8" xfId="0" applyFont="1" applyBorder="1"/>
    <xf numFmtId="0" fontId="3" fillId="0" borderId="4" xfId="0" applyFont="1" applyBorder="1" applyAlignment="1">
      <alignment horizontal="left" vertical="center" wrapText="1"/>
    </xf>
    <xf numFmtId="0" fontId="3" fillId="4" borderId="0" xfId="0" applyFont="1" applyFill="1" applyBorder="1" applyAlignment="1">
      <alignment horizontal="center"/>
    </xf>
    <xf numFmtId="0" fontId="2" fillId="0" borderId="0" xfId="0" applyFont="1" applyBorder="1"/>
    <xf numFmtId="0" fontId="0" fillId="2" borderId="11" xfId="0" applyFont="1" applyFill="1" applyBorder="1" applyAlignment="1">
      <alignment horizontal="center"/>
    </xf>
    <xf numFmtId="0" fontId="2" fillId="0" borderId="11" xfId="0" applyFont="1" applyBorder="1"/>
    <xf numFmtId="0" fontId="2" fillId="0" borderId="14" xfId="0" applyFont="1" applyBorder="1"/>
    <xf numFmtId="0" fontId="3" fillId="5" borderId="0" xfId="0" applyFont="1" applyFill="1" applyBorder="1" applyAlignment="1">
      <alignment horizontal="center"/>
    </xf>
    <xf numFmtId="0" fontId="3" fillId="6" borderId="0" xfId="0" applyFont="1" applyFill="1" applyBorder="1" applyAlignment="1">
      <alignment horizontal="center"/>
    </xf>
    <xf numFmtId="0" fontId="3" fillId="0" borderId="4" xfId="0" applyFont="1" applyBorder="1" applyAlignment="1">
      <alignment horizontal="left" wrapText="1"/>
    </xf>
    <xf numFmtId="0" fontId="0" fillId="0" borderId="6" xfId="0" applyFont="1" applyBorder="1" applyAlignment="1">
      <alignment horizontal="left" wrapText="1"/>
    </xf>
    <xf numFmtId="0" fontId="5" fillId="3" borderId="2" xfId="0" applyFont="1" applyFill="1" applyBorder="1" applyAlignment="1">
      <alignment horizontal="center" vertical="center"/>
    </xf>
    <xf numFmtId="0" fontId="2" fillId="0" borderId="20" xfId="0" applyFont="1" applyBorder="1"/>
    <xf numFmtId="0" fontId="5" fillId="3" borderId="1" xfId="0" applyFont="1" applyFill="1" applyBorder="1" applyAlignment="1">
      <alignment horizontal="center" vertical="center"/>
    </xf>
    <xf numFmtId="0" fontId="2" fillId="0" borderId="18" xfId="0" applyFont="1" applyBorder="1"/>
    <xf numFmtId="0" fontId="5" fillId="3" borderId="2" xfId="0" applyFont="1" applyFill="1" applyBorder="1" applyAlignment="1">
      <alignment horizontal="center" vertical="center" wrapText="1"/>
    </xf>
    <xf numFmtId="0" fontId="6" fillId="0" borderId="21" xfId="0" applyFont="1" applyBorder="1" applyAlignment="1">
      <alignment horizontal="center" vertical="center"/>
    </xf>
    <xf numFmtId="0" fontId="2" fillId="0" borderId="17" xfId="0" applyFont="1" applyBorder="1"/>
    <xf numFmtId="0" fontId="2" fillId="0" borderId="19" xfId="0" applyFont="1" applyBorder="1"/>
    <xf numFmtId="0" fontId="2" fillId="0" borderId="36" xfId="0" applyFont="1" applyBorder="1"/>
    <xf numFmtId="0" fontId="0" fillId="0" borderId="12" xfId="0" applyFont="1" applyBorder="1" applyAlignment="1">
      <alignment horizontal="center" vertical="center"/>
    </xf>
    <xf numFmtId="0" fontId="2" fillId="0" borderId="16" xfId="0" applyFont="1" applyBorder="1"/>
    <xf numFmtId="0" fontId="2" fillId="0" borderId="33" xfId="0" applyFont="1" applyBorder="1"/>
    <xf numFmtId="0" fontId="6" fillId="0" borderId="15" xfId="0" applyFont="1" applyBorder="1" applyAlignment="1">
      <alignment horizontal="center" vertical="center"/>
    </xf>
    <xf numFmtId="0" fontId="14" fillId="10" borderId="46" xfId="0" applyFont="1" applyFill="1" applyBorder="1" applyAlignment="1">
      <alignment horizontal="right" vertical="center"/>
    </xf>
    <xf numFmtId="0" fontId="2" fillId="0" borderId="47" xfId="0" applyFont="1" applyBorder="1"/>
    <xf numFmtId="0" fontId="2" fillId="0" borderId="24" xfId="0" applyFont="1" applyBorder="1"/>
    <xf numFmtId="0" fontId="10" fillId="0" borderId="25" xfId="0" applyFont="1" applyBorder="1" applyAlignment="1">
      <alignment horizontal="left" vertical="center"/>
    </xf>
    <xf numFmtId="0" fontId="2" fillId="0" borderId="45" xfId="0" applyFont="1" applyBorder="1"/>
    <xf numFmtId="0" fontId="2" fillId="0" borderId="29" xfId="0" applyFont="1" applyBorder="1"/>
    <xf numFmtId="0" fontId="13" fillId="12" borderId="25" xfId="0" applyFont="1" applyFill="1" applyBorder="1" applyAlignment="1">
      <alignment horizontal="left" vertical="center"/>
    </xf>
    <xf numFmtId="0" fontId="12" fillId="3" borderId="0" xfId="0" applyFont="1" applyFill="1" applyBorder="1" applyAlignment="1">
      <alignment horizontal="center" vertical="center"/>
    </xf>
    <xf numFmtId="0" fontId="12" fillId="13" borderId="22" xfId="0" applyFont="1" applyFill="1" applyBorder="1" applyAlignment="1">
      <alignment horizontal="center" vertical="center" wrapText="1"/>
    </xf>
    <xf numFmtId="0" fontId="2" fillId="0" borderId="39" xfId="0" applyFont="1" applyBorder="1"/>
    <xf numFmtId="0" fontId="12" fillId="13" borderId="25" xfId="0" applyFont="1" applyFill="1" applyBorder="1" applyAlignment="1">
      <alignment horizontal="center" vertical="center" wrapText="1"/>
    </xf>
    <xf numFmtId="0" fontId="12" fillId="3" borderId="22" xfId="0" applyFont="1" applyFill="1" applyBorder="1" applyAlignment="1">
      <alignment horizontal="center" vertical="center" wrapText="1"/>
    </xf>
    <xf numFmtId="0" fontId="8" fillId="8" borderId="1" xfId="0" applyFont="1" applyFill="1" applyBorder="1" applyAlignment="1">
      <alignment horizontal="center" vertical="center"/>
    </xf>
    <xf numFmtId="0" fontId="10" fillId="0" borderId="6" xfId="0" applyFont="1" applyBorder="1" applyAlignment="1">
      <alignment horizontal="left" vertical="center" wrapText="1"/>
    </xf>
    <xf numFmtId="0" fontId="12" fillId="3" borderId="22" xfId="0" applyFont="1" applyFill="1" applyBorder="1" applyAlignment="1">
      <alignment horizontal="center" vertical="center"/>
    </xf>
    <xf numFmtId="0" fontId="12" fillId="3" borderId="25" xfId="0" applyFont="1" applyFill="1" applyBorder="1" applyAlignment="1">
      <alignment horizontal="center" vertical="center" wrapText="1"/>
    </xf>
    <xf numFmtId="0" fontId="0" fillId="0" borderId="49" xfId="0" applyFont="1" applyBorder="1" applyAlignment="1">
      <alignment horizontal="center" vertical="center"/>
    </xf>
    <xf numFmtId="0" fontId="2" fillId="0" borderId="50" xfId="0" applyFont="1" applyBorder="1"/>
    <xf numFmtId="0" fontId="2" fillId="0" borderId="55" xfId="0" applyFont="1" applyBorder="1"/>
    <xf numFmtId="0" fontId="0" fillId="0" borderId="0" xfId="0" applyFont="1" applyAlignment="1">
      <alignment wrapText="1"/>
    </xf>
    <xf numFmtId="0" fontId="0" fillId="0" borderId="12" xfId="0" applyFont="1" applyBorder="1" applyAlignment="1">
      <alignment horizontal="center" vertical="center" wrapText="1"/>
    </xf>
    <xf numFmtId="0" fontId="2" fillId="0" borderId="51" xfId="0" applyFont="1" applyBorder="1"/>
    <xf numFmtId="0" fontId="0" fillId="0" borderId="52" xfId="0" applyFont="1" applyBorder="1" applyAlignment="1">
      <alignment horizontal="center" wrapText="1"/>
    </xf>
    <xf numFmtId="0" fontId="0" fillId="0" borderId="6" xfId="0" applyFont="1" applyBorder="1" applyAlignment="1">
      <alignment horizontal="center"/>
    </xf>
    <xf numFmtId="0" fontId="2" fillId="0" borderId="4" xfId="0" applyFont="1" applyBorder="1"/>
    <xf numFmtId="0" fontId="5" fillId="3" borderId="1" xfId="0" applyFont="1" applyFill="1" applyBorder="1" applyAlignment="1">
      <alignment horizontal="center"/>
    </xf>
    <xf numFmtId="0" fontId="5" fillId="3" borderId="2" xfId="0" applyFont="1" applyFill="1" applyBorder="1" applyAlignment="1">
      <alignment horizontal="center"/>
    </xf>
    <xf numFmtId="0" fontId="5" fillId="3" borderId="2" xfId="0" applyFont="1" applyFill="1" applyBorder="1" applyAlignment="1">
      <alignment horizontal="center" wrapText="1"/>
    </xf>
  </cellXfs>
  <cellStyles count="1">
    <cellStyle name="Normal" xfId="0" builtinId="0"/>
  </cellStyles>
  <dxfs count="22">
    <dxf>
      <fill>
        <patternFill patternType="solid">
          <fgColor rgb="FFB7E1CD"/>
          <bgColor rgb="FFB7E1CD"/>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ill>
        <patternFill patternType="solid">
          <fgColor rgb="FFFFC7CE"/>
          <bgColor rgb="FFFFC7CE"/>
        </patternFill>
      </fill>
      <border>
        <left/>
        <right/>
        <top/>
        <bottom/>
      </border>
    </dxf>
    <dxf>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heetViews>
  <sheetFormatPr baseColWidth="10" defaultColWidth="13.5" defaultRowHeight="15" customHeight="1"/>
  <cols>
    <col min="1" max="1" width="10.75" customWidth="1"/>
    <col min="2" max="2" width="18.125" customWidth="1"/>
    <col min="3" max="3" width="24.125" customWidth="1"/>
    <col min="4" max="4" width="14.625" customWidth="1"/>
    <col min="5" max="26" width="10.75" customWidth="1"/>
  </cols>
  <sheetData>
    <row r="1" spans="1:26" ht="15.75" customHeight="1">
      <c r="A1" s="2"/>
      <c r="B1" s="2"/>
      <c r="C1" s="2"/>
      <c r="D1" s="2"/>
      <c r="E1" s="2"/>
      <c r="F1" s="2"/>
      <c r="G1" s="2"/>
      <c r="H1" s="2"/>
      <c r="I1" s="2"/>
      <c r="J1" s="2"/>
      <c r="K1" s="2"/>
      <c r="L1" s="2"/>
      <c r="M1" s="2"/>
      <c r="N1" s="2"/>
      <c r="O1" s="2"/>
      <c r="P1" s="2"/>
      <c r="Q1" s="2"/>
      <c r="R1" s="2"/>
      <c r="S1" s="2"/>
      <c r="T1" s="1"/>
      <c r="U1" s="1"/>
      <c r="V1" s="1"/>
      <c r="W1" s="1"/>
      <c r="X1" s="1"/>
      <c r="Y1" s="1"/>
      <c r="Z1" s="1"/>
    </row>
    <row r="2" spans="1:26" ht="22.5" customHeight="1">
      <c r="A2" s="2"/>
      <c r="B2" s="189" t="s">
        <v>2</v>
      </c>
      <c r="C2" s="190"/>
      <c r="D2" s="190"/>
      <c r="E2" s="190"/>
      <c r="F2" s="190"/>
      <c r="G2" s="190"/>
      <c r="H2" s="190"/>
      <c r="I2" s="190"/>
      <c r="J2" s="190"/>
      <c r="K2" s="190"/>
      <c r="L2" s="190"/>
      <c r="M2" s="190"/>
      <c r="N2" s="190"/>
      <c r="O2" s="190"/>
      <c r="P2" s="190"/>
      <c r="Q2" s="190"/>
      <c r="R2" s="191"/>
      <c r="S2" s="2"/>
      <c r="T2" s="1"/>
      <c r="U2" s="1"/>
      <c r="V2" s="1"/>
      <c r="W2" s="1"/>
      <c r="X2" s="1"/>
      <c r="Y2" s="1"/>
      <c r="Z2" s="1"/>
    </row>
    <row r="3" spans="1:26" ht="46.5" customHeight="1">
      <c r="A3" s="2"/>
      <c r="B3" s="192" t="s">
        <v>5</v>
      </c>
      <c r="C3" s="193"/>
      <c r="D3" s="193"/>
      <c r="E3" s="193"/>
      <c r="F3" s="193"/>
      <c r="G3" s="193"/>
      <c r="H3" s="193"/>
      <c r="I3" s="193"/>
      <c r="J3" s="193"/>
      <c r="K3" s="193"/>
      <c r="L3" s="193"/>
      <c r="M3" s="193"/>
      <c r="N3" s="193"/>
      <c r="O3" s="193"/>
      <c r="P3" s="193"/>
      <c r="Q3" s="193"/>
      <c r="R3" s="194"/>
      <c r="S3" s="2"/>
      <c r="T3" s="1"/>
      <c r="U3" s="1"/>
      <c r="V3" s="1"/>
      <c r="W3" s="1"/>
      <c r="X3" s="1"/>
      <c r="Y3" s="1"/>
      <c r="Z3" s="1"/>
    </row>
    <row r="4" spans="1:26" ht="15.75" customHeight="1">
      <c r="A4" s="2"/>
      <c r="B4" s="199" t="s">
        <v>6</v>
      </c>
      <c r="C4" s="193"/>
      <c r="D4" s="193"/>
      <c r="E4" s="193"/>
      <c r="F4" s="193"/>
      <c r="G4" s="193"/>
      <c r="H4" s="193"/>
      <c r="I4" s="193"/>
      <c r="J4" s="193"/>
      <c r="K4" s="193"/>
      <c r="L4" s="193"/>
      <c r="M4" s="193"/>
      <c r="N4" s="193"/>
      <c r="O4" s="193"/>
      <c r="P4" s="193"/>
      <c r="Q4" s="193"/>
      <c r="R4" s="194"/>
      <c r="S4" s="2"/>
      <c r="T4" s="1"/>
      <c r="U4" s="1"/>
      <c r="V4" s="1"/>
      <c r="W4" s="1"/>
      <c r="X4" s="1"/>
      <c r="Y4" s="1"/>
      <c r="Z4" s="1"/>
    </row>
    <row r="5" spans="1:26" ht="15.75" customHeight="1">
      <c r="A5" s="2"/>
      <c r="B5" s="195" t="s">
        <v>8</v>
      </c>
      <c r="C5" s="193"/>
      <c r="D5" s="193"/>
      <c r="E5" s="193"/>
      <c r="F5" s="193"/>
      <c r="G5" s="193"/>
      <c r="H5" s="193"/>
      <c r="I5" s="193"/>
      <c r="J5" s="193"/>
      <c r="K5" s="193"/>
      <c r="L5" s="193"/>
      <c r="M5" s="193"/>
      <c r="N5" s="193"/>
      <c r="O5" s="193"/>
      <c r="P5" s="193"/>
      <c r="Q5" s="193"/>
      <c r="R5" s="194"/>
      <c r="S5" s="2"/>
      <c r="T5" s="1"/>
      <c r="U5" s="1"/>
      <c r="V5" s="1"/>
      <c r="W5" s="1"/>
      <c r="X5" s="1"/>
      <c r="Y5" s="1"/>
      <c r="Z5" s="1"/>
    </row>
    <row r="6" spans="1:26" ht="15.75" customHeight="1">
      <c r="A6" s="2"/>
      <c r="B6" s="196" t="s">
        <v>9</v>
      </c>
      <c r="C6" s="197"/>
      <c r="D6" s="197"/>
      <c r="E6" s="197"/>
      <c r="F6" s="197"/>
      <c r="G6" s="197"/>
      <c r="H6" s="197"/>
      <c r="I6" s="197"/>
      <c r="J6" s="197"/>
      <c r="K6" s="197"/>
      <c r="L6" s="197"/>
      <c r="M6" s="197"/>
      <c r="N6" s="197"/>
      <c r="O6" s="197"/>
      <c r="P6" s="197"/>
      <c r="Q6" s="197"/>
      <c r="R6" s="198"/>
      <c r="S6" s="2"/>
      <c r="T6" s="1"/>
      <c r="U6" s="1"/>
      <c r="V6" s="1"/>
      <c r="W6" s="1"/>
      <c r="X6" s="1"/>
      <c r="Y6" s="1"/>
      <c r="Z6" s="1"/>
    </row>
    <row r="7" spans="1:26" ht="15.75" customHeight="1">
      <c r="A7" s="2"/>
      <c r="B7" s="4"/>
      <c r="C7" s="4"/>
      <c r="D7" s="4"/>
      <c r="E7" s="4"/>
      <c r="F7" s="4"/>
      <c r="G7" s="4"/>
      <c r="H7" s="4"/>
      <c r="I7" s="4"/>
      <c r="J7" s="4"/>
      <c r="K7" s="4"/>
      <c r="L7" s="4"/>
      <c r="M7" s="4"/>
      <c r="N7" s="4"/>
      <c r="O7" s="4"/>
      <c r="P7" s="4"/>
      <c r="Q7" s="4"/>
      <c r="R7" s="4"/>
      <c r="S7" s="2"/>
      <c r="T7" s="1"/>
      <c r="U7" s="1"/>
      <c r="V7" s="1"/>
      <c r="W7" s="1"/>
      <c r="X7" s="1"/>
      <c r="Y7" s="1"/>
      <c r="Z7" s="1"/>
    </row>
    <row r="8" spans="1:26" ht="15.75" customHeight="1">
      <c r="A8" s="2"/>
      <c r="B8" s="4"/>
      <c r="C8" s="4"/>
      <c r="D8" s="4"/>
      <c r="E8" s="4"/>
      <c r="F8" s="4"/>
      <c r="G8" s="4"/>
      <c r="H8" s="4"/>
      <c r="I8" s="4"/>
      <c r="J8" s="4"/>
      <c r="K8" s="4"/>
      <c r="L8" s="4"/>
      <c r="M8" s="4"/>
      <c r="N8" s="4"/>
      <c r="O8" s="4"/>
      <c r="P8" s="4"/>
      <c r="Q8" s="4"/>
      <c r="R8" s="4"/>
      <c r="S8" s="2"/>
      <c r="T8" s="1"/>
      <c r="U8" s="1"/>
      <c r="V8" s="1"/>
      <c r="W8" s="1"/>
      <c r="X8" s="1"/>
      <c r="Y8" s="1"/>
      <c r="Z8" s="1"/>
    </row>
    <row r="9" spans="1:26" ht="15.75" customHeight="1">
      <c r="A9" s="2"/>
      <c r="B9" s="6" t="s">
        <v>17</v>
      </c>
      <c r="C9" s="202"/>
      <c r="D9" s="203"/>
      <c r="E9" s="203"/>
      <c r="F9" s="204"/>
      <c r="G9" s="2"/>
      <c r="H9" s="2"/>
      <c r="I9" s="2"/>
      <c r="J9" s="2"/>
      <c r="K9" s="2"/>
      <c r="L9" s="2"/>
      <c r="M9" s="2"/>
      <c r="N9" s="2"/>
      <c r="O9" s="2"/>
      <c r="P9" s="2"/>
      <c r="Q9" s="2"/>
      <c r="R9" s="2"/>
      <c r="S9" s="2"/>
      <c r="T9" s="1"/>
      <c r="U9" s="1"/>
      <c r="V9" s="1"/>
      <c r="W9" s="1"/>
      <c r="X9" s="1"/>
      <c r="Y9" s="1"/>
      <c r="Z9" s="1"/>
    </row>
    <row r="10" spans="1:26" ht="15.75" customHeight="1">
      <c r="A10" s="2"/>
      <c r="B10" s="2"/>
      <c r="C10" s="2"/>
      <c r="D10" s="2"/>
      <c r="E10" s="2"/>
      <c r="F10" s="2"/>
      <c r="G10" s="2"/>
      <c r="H10" s="2"/>
      <c r="I10" s="2"/>
      <c r="J10" s="2"/>
      <c r="K10" s="2"/>
      <c r="L10" s="2"/>
      <c r="M10" s="2"/>
      <c r="N10" s="2"/>
      <c r="O10" s="2"/>
      <c r="P10" s="2"/>
      <c r="Q10" s="2"/>
      <c r="R10" s="2"/>
      <c r="S10" s="2"/>
      <c r="T10" s="1"/>
      <c r="U10" s="1"/>
      <c r="V10" s="1"/>
      <c r="W10" s="1"/>
      <c r="X10" s="1"/>
      <c r="Y10" s="1"/>
      <c r="Z10" s="1"/>
    </row>
    <row r="11" spans="1:26" ht="15.75" customHeight="1">
      <c r="A11" s="2"/>
      <c r="B11" s="2"/>
      <c r="C11" s="2"/>
      <c r="D11" s="2"/>
      <c r="E11" s="200" t="s">
        <v>26</v>
      </c>
      <c r="F11" s="201"/>
      <c r="G11" s="205" t="s">
        <v>31</v>
      </c>
      <c r="H11" s="201"/>
      <c r="I11" s="201"/>
      <c r="J11" s="201"/>
      <c r="K11" s="201"/>
      <c r="L11" s="206" t="s">
        <v>33</v>
      </c>
      <c r="M11" s="201"/>
      <c r="N11" s="201"/>
      <c r="O11" s="201"/>
      <c r="P11" s="201"/>
      <c r="Q11" s="2"/>
      <c r="R11" s="2"/>
      <c r="S11" s="2"/>
      <c r="T11" s="1"/>
      <c r="U11" s="1"/>
      <c r="V11" s="1"/>
      <c r="W11" s="1"/>
      <c r="X11" s="1"/>
      <c r="Y11" s="1"/>
      <c r="Z11" s="1"/>
    </row>
    <row r="12" spans="1:26" ht="75.75" customHeight="1">
      <c r="A12" s="14"/>
      <c r="B12" s="16" t="s">
        <v>52</v>
      </c>
      <c r="C12" s="18" t="s">
        <v>56</v>
      </c>
      <c r="D12" s="18" t="s">
        <v>61</v>
      </c>
      <c r="E12" s="20" t="s">
        <v>63</v>
      </c>
      <c r="F12" s="20" t="s">
        <v>67</v>
      </c>
      <c r="G12" s="22" t="s">
        <v>68</v>
      </c>
      <c r="H12" s="22" t="s">
        <v>73</v>
      </c>
      <c r="I12" s="22" t="s">
        <v>74</v>
      </c>
      <c r="J12" s="22" t="s">
        <v>75</v>
      </c>
      <c r="K12" s="22" t="s">
        <v>76</v>
      </c>
      <c r="L12" s="24" t="s">
        <v>77</v>
      </c>
      <c r="M12" s="24" t="s">
        <v>81</v>
      </c>
      <c r="N12" s="24" t="s">
        <v>82</v>
      </c>
      <c r="O12" s="24" t="s">
        <v>83</v>
      </c>
      <c r="P12" s="24" t="s">
        <v>85</v>
      </c>
      <c r="Q12" s="16" t="s">
        <v>86</v>
      </c>
      <c r="R12" s="16" t="s">
        <v>87</v>
      </c>
      <c r="S12" s="14"/>
      <c r="T12" s="1"/>
      <c r="U12" s="1"/>
      <c r="V12" s="1"/>
      <c r="W12" s="1"/>
      <c r="X12" s="1"/>
      <c r="Y12" s="1"/>
      <c r="Z12" s="1"/>
    </row>
    <row r="13" spans="1:26" ht="15.75" customHeight="1">
      <c r="A13" s="2"/>
      <c r="B13" s="25">
        <v>1</v>
      </c>
      <c r="C13" s="27" t="s">
        <v>88</v>
      </c>
      <c r="D13" s="28" t="s">
        <v>92</v>
      </c>
      <c r="E13" s="28" t="s">
        <v>93</v>
      </c>
      <c r="F13" s="28" t="s">
        <v>93</v>
      </c>
      <c r="G13" s="28"/>
      <c r="H13" s="28"/>
      <c r="I13" s="28" t="s">
        <v>93</v>
      </c>
      <c r="J13" s="28"/>
      <c r="K13" s="28"/>
      <c r="L13" s="28"/>
      <c r="M13" s="28"/>
      <c r="N13" s="28" t="s">
        <v>93</v>
      </c>
      <c r="O13" s="28" t="s">
        <v>93</v>
      </c>
      <c r="P13" s="30" t="s">
        <v>93</v>
      </c>
      <c r="Q13" s="32">
        <f t="shared" ref="Q13:Q18" si="0">COUNTIF(E13:P13,"*")</f>
        <v>6</v>
      </c>
      <c r="R13" s="7">
        <f t="shared" ref="R13:R18" si="1">Q13*10</f>
        <v>60</v>
      </c>
      <c r="S13" s="2"/>
      <c r="T13" s="1"/>
      <c r="U13" s="1"/>
      <c r="V13" s="1"/>
      <c r="W13" s="1"/>
      <c r="X13" s="1"/>
      <c r="Y13" s="1"/>
      <c r="Z13" s="1"/>
    </row>
    <row r="14" spans="1:26" ht="15.75" customHeight="1">
      <c r="A14" s="2"/>
      <c r="B14" s="25">
        <v>2</v>
      </c>
      <c r="C14" s="34" t="s">
        <v>106</v>
      </c>
      <c r="D14" s="35" t="s">
        <v>116</v>
      </c>
      <c r="E14" s="35" t="s">
        <v>93</v>
      </c>
      <c r="F14" s="35" t="s">
        <v>93</v>
      </c>
      <c r="G14" s="35"/>
      <c r="H14" s="35"/>
      <c r="I14" s="35" t="s">
        <v>93</v>
      </c>
      <c r="J14" s="35"/>
      <c r="K14" s="35"/>
      <c r="L14" s="35"/>
      <c r="M14" s="35" t="s">
        <v>93</v>
      </c>
      <c r="N14" s="35" t="s">
        <v>93</v>
      </c>
      <c r="O14" s="35" t="s">
        <v>93</v>
      </c>
      <c r="P14" s="37" t="s">
        <v>93</v>
      </c>
      <c r="Q14" s="32">
        <f t="shared" si="0"/>
        <v>7</v>
      </c>
      <c r="R14" s="7">
        <f t="shared" si="1"/>
        <v>70</v>
      </c>
      <c r="S14" s="2"/>
      <c r="T14" s="1"/>
      <c r="U14" s="1"/>
      <c r="V14" s="1"/>
      <c r="W14" s="1"/>
      <c r="X14" s="1"/>
      <c r="Y14" s="1"/>
      <c r="Z14" s="1"/>
    </row>
    <row r="15" spans="1:26" ht="15.75" customHeight="1">
      <c r="A15" s="2"/>
      <c r="B15" s="25">
        <v>3</v>
      </c>
      <c r="C15" s="34" t="s">
        <v>118</v>
      </c>
      <c r="D15" s="35" t="s">
        <v>120</v>
      </c>
      <c r="E15" s="35" t="s">
        <v>93</v>
      </c>
      <c r="F15" s="35" t="s">
        <v>93</v>
      </c>
      <c r="G15" s="35"/>
      <c r="H15" s="35"/>
      <c r="I15" s="35"/>
      <c r="J15" s="35"/>
      <c r="K15" s="35"/>
      <c r="L15" s="35" t="s">
        <v>93</v>
      </c>
      <c r="M15" s="35"/>
      <c r="N15" s="35" t="s">
        <v>93</v>
      </c>
      <c r="O15" s="35" t="s">
        <v>93</v>
      </c>
      <c r="P15" s="37" t="s">
        <v>93</v>
      </c>
      <c r="Q15" s="32">
        <f t="shared" si="0"/>
        <v>6</v>
      </c>
      <c r="R15" s="7">
        <f t="shared" si="1"/>
        <v>60</v>
      </c>
      <c r="S15" s="2"/>
      <c r="T15" s="1"/>
      <c r="U15" s="1"/>
      <c r="V15" s="1"/>
      <c r="W15" s="1"/>
      <c r="X15" s="1"/>
      <c r="Y15" s="1"/>
      <c r="Z15" s="1"/>
    </row>
    <row r="16" spans="1:26" ht="15.75" customHeight="1">
      <c r="A16" s="2"/>
      <c r="B16" s="25">
        <v>4</v>
      </c>
      <c r="C16" s="34" t="s">
        <v>122</v>
      </c>
      <c r="D16" s="35" t="s">
        <v>123</v>
      </c>
      <c r="E16" s="35" t="s">
        <v>93</v>
      </c>
      <c r="F16" s="35" t="s">
        <v>93</v>
      </c>
      <c r="G16" s="35"/>
      <c r="H16" s="35"/>
      <c r="I16" s="35" t="s">
        <v>93</v>
      </c>
      <c r="J16" s="35"/>
      <c r="K16" s="35"/>
      <c r="L16" s="35" t="s">
        <v>93</v>
      </c>
      <c r="M16" s="35"/>
      <c r="N16" s="35"/>
      <c r="O16" s="35" t="s">
        <v>93</v>
      </c>
      <c r="P16" s="37" t="s">
        <v>93</v>
      </c>
      <c r="Q16" s="32">
        <f t="shared" si="0"/>
        <v>6</v>
      </c>
      <c r="R16" s="7">
        <f t="shared" si="1"/>
        <v>60</v>
      </c>
      <c r="S16" s="2"/>
      <c r="T16" s="1"/>
      <c r="U16" s="1"/>
      <c r="V16" s="1"/>
      <c r="W16" s="1"/>
      <c r="X16" s="1"/>
      <c r="Y16" s="1"/>
      <c r="Z16" s="1"/>
    </row>
    <row r="17" spans="1:26" ht="15.75" customHeight="1">
      <c r="A17" s="2"/>
      <c r="B17" s="25">
        <v>5</v>
      </c>
      <c r="C17" s="34" t="s">
        <v>124</v>
      </c>
      <c r="D17" s="35" t="s">
        <v>125</v>
      </c>
      <c r="E17" s="35"/>
      <c r="F17" s="35"/>
      <c r="G17" s="35"/>
      <c r="H17" s="35"/>
      <c r="I17" s="35"/>
      <c r="J17" s="35"/>
      <c r="K17" s="35"/>
      <c r="L17" s="35"/>
      <c r="M17" s="35"/>
      <c r="N17" s="35" t="s">
        <v>93</v>
      </c>
      <c r="O17" s="35"/>
      <c r="P17" s="37" t="s">
        <v>93</v>
      </c>
      <c r="Q17" s="32">
        <f t="shared" si="0"/>
        <v>2</v>
      </c>
      <c r="R17" s="7">
        <f t="shared" si="1"/>
        <v>20</v>
      </c>
      <c r="S17" s="2"/>
      <c r="T17" s="1"/>
      <c r="U17" s="1"/>
      <c r="V17" s="1"/>
      <c r="W17" s="1"/>
      <c r="X17" s="1"/>
      <c r="Y17" s="1"/>
      <c r="Z17" s="1"/>
    </row>
    <row r="18" spans="1:26" ht="15.75" customHeight="1">
      <c r="A18" s="2"/>
      <c r="B18" s="25">
        <v>6</v>
      </c>
      <c r="C18" s="42"/>
      <c r="D18" s="44"/>
      <c r="E18" s="44"/>
      <c r="F18" s="44"/>
      <c r="G18" s="44"/>
      <c r="H18" s="44"/>
      <c r="I18" s="44"/>
      <c r="J18" s="44"/>
      <c r="K18" s="44"/>
      <c r="L18" s="44"/>
      <c r="M18" s="44"/>
      <c r="N18" s="44"/>
      <c r="O18" s="44"/>
      <c r="P18" s="46"/>
      <c r="Q18" s="32">
        <f t="shared" si="0"/>
        <v>0</v>
      </c>
      <c r="R18" s="7">
        <f t="shared" si="1"/>
        <v>0</v>
      </c>
      <c r="S18" s="2"/>
      <c r="T18" s="1"/>
      <c r="U18" s="1"/>
      <c r="V18" s="1"/>
      <c r="W18" s="1"/>
      <c r="X18" s="1"/>
      <c r="Y18" s="1"/>
      <c r="Z18" s="1"/>
    </row>
    <row r="19" spans="1:26" ht="15.75" customHeight="1">
      <c r="A19" s="2"/>
      <c r="B19" s="7" t="s">
        <v>133</v>
      </c>
      <c r="C19" s="47">
        <f>COUNTIF(C13:C18,"*")</f>
        <v>5</v>
      </c>
      <c r="D19" s="47"/>
      <c r="E19" s="47">
        <f t="shared" ref="E19:P19" si="2">COUNTIF(E13:E18,"*")</f>
        <v>4</v>
      </c>
      <c r="F19" s="47">
        <f t="shared" si="2"/>
        <v>4</v>
      </c>
      <c r="G19" s="47">
        <f t="shared" si="2"/>
        <v>0</v>
      </c>
      <c r="H19" s="47">
        <f t="shared" si="2"/>
        <v>0</v>
      </c>
      <c r="I19" s="47">
        <f t="shared" si="2"/>
        <v>3</v>
      </c>
      <c r="J19" s="47">
        <f t="shared" si="2"/>
        <v>0</v>
      </c>
      <c r="K19" s="47">
        <f t="shared" si="2"/>
        <v>0</v>
      </c>
      <c r="L19" s="47">
        <f t="shared" si="2"/>
        <v>2</v>
      </c>
      <c r="M19" s="47">
        <f t="shared" si="2"/>
        <v>1</v>
      </c>
      <c r="N19" s="47">
        <f t="shared" si="2"/>
        <v>4</v>
      </c>
      <c r="O19" s="47">
        <f t="shared" si="2"/>
        <v>4</v>
      </c>
      <c r="P19" s="47">
        <f t="shared" si="2"/>
        <v>5</v>
      </c>
      <c r="Q19" s="7">
        <f>SUM(Q13:Q18)</f>
        <v>27</v>
      </c>
      <c r="R19" s="7"/>
      <c r="S19" s="2"/>
      <c r="T19" s="1"/>
      <c r="U19" s="1"/>
      <c r="V19" s="1"/>
      <c r="W19" s="1"/>
      <c r="X19" s="1"/>
      <c r="Y19" s="1"/>
      <c r="Z19" s="1"/>
    </row>
    <row r="20" spans="1:26" ht="15.75" customHeight="1">
      <c r="A20" s="2"/>
      <c r="B20" s="7" t="s">
        <v>87</v>
      </c>
      <c r="C20" s="7"/>
      <c r="D20" s="7"/>
      <c r="E20" s="7">
        <f t="shared" ref="E20:P20" si="3">E19*10</f>
        <v>40</v>
      </c>
      <c r="F20" s="7">
        <f t="shared" si="3"/>
        <v>40</v>
      </c>
      <c r="G20" s="7">
        <f t="shared" si="3"/>
        <v>0</v>
      </c>
      <c r="H20" s="7">
        <f t="shared" si="3"/>
        <v>0</v>
      </c>
      <c r="I20" s="7">
        <f t="shared" si="3"/>
        <v>30</v>
      </c>
      <c r="J20" s="7">
        <f t="shared" si="3"/>
        <v>0</v>
      </c>
      <c r="K20" s="7">
        <f t="shared" si="3"/>
        <v>0</v>
      </c>
      <c r="L20" s="7">
        <f t="shared" si="3"/>
        <v>20</v>
      </c>
      <c r="M20" s="7">
        <f t="shared" si="3"/>
        <v>10</v>
      </c>
      <c r="N20" s="7">
        <f t="shared" si="3"/>
        <v>40</v>
      </c>
      <c r="O20" s="7">
        <f t="shared" si="3"/>
        <v>40</v>
      </c>
      <c r="P20" s="7">
        <f t="shared" si="3"/>
        <v>50</v>
      </c>
      <c r="Q20" s="2"/>
      <c r="R20" s="7">
        <f>SUM(R13:R18)</f>
        <v>270</v>
      </c>
      <c r="S20" s="2"/>
      <c r="T20" s="1"/>
      <c r="U20" s="1"/>
      <c r="V20" s="1"/>
      <c r="W20" s="1"/>
      <c r="X20" s="1"/>
      <c r="Y20" s="1"/>
      <c r="Z20" s="1"/>
    </row>
    <row r="21" spans="1:26" ht="15.75" customHeight="1">
      <c r="A21" s="2"/>
      <c r="B21" s="2"/>
      <c r="C21" s="2"/>
      <c r="D21" s="2"/>
      <c r="E21" s="2"/>
      <c r="F21" s="2"/>
      <c r="G21" s="2"/>
      <c r="H21" s="2"/>
      <c r="I21" s="2"/>
      <c r="J21" s="2"/>
      <c r="K21" s="2"/>
      <c r="L21" s="2"/>
      <c r="M21" s="2"/>
      <c r="N21" s="2"/>
      <c r="O21" s="2"/>
      <c r="P21" s="2"/>
      <c r="Q21" s="2"/>
      <c r="R21" s="2"/>
      <c r="S21" s="2"/>
      <c r="T21" s="1"/>
      <c r="U21" s="1"/>
      <c r="V21" s="1"/>
      <c r="W21" s="1"/>
      <c r="X21" s="1"/>
      <c r="Y21" s="1"/>
      <c r="Z21" s="1"/>
    </row>
    <row r="22" spans="1:26" ht="15.75" customHeight="1">
      <c r="A22" s="2"/>
      <c r="B22" s="2"/>
      <c r="C22" s="2"/>
      <c r="D22" s="2"/>
      <c r="E22" s="2"/>
      <c r="F22" s="2"/>
      <c r="G22" s="2"/>
      <c r="H22" s="2"/>
      <c r="I22" s="2"/>
      <c r="J22" s="2"/>
      <c r="K22" s="2"/>
      <c r="L22" s="2"/>
      <c r="M22" s="2"/>
      <c r="N22" s="2"/>
      <c r="O22" s="2"/>
      <c r="P22" s="2"/>
      <c r="Q22" s="2"/>
      <c r="R22" s="2"/>
      <c r="S22" s="2"/>
      <c r="T22" s="1"/>
      <c r="U22" s="1"/>
      <c r="V22" s="1"/>
      <c r="W22" s="1"/>
      <c r="X22" s="1"/>
      <c r="Y22" s="1"/>
      <c r="Z22" s="1"/>
    </row>
    <row r="23" spans="1:26" ht="15.75" customHeight="1">
      <c r="A23" s="2"/>
      <c r="B23" s="2"/>
      <c r="C23" s="2"/>
      <c r="D23" s="2"/>
      <c r="E23" s="2"/>
      <c r="F23" s="2"/>
      <c r="G23" s="2"/>
      <c r="H23" s="2"/>
      <c r="I23" s="2"/>
      <c r="J23" s="2"/>
      <c r="K23" s="2"/>
      <c r="L23" s="2"/>
      <c r="M23" s="2"/>
      <c r="N23" s="2"/>
      <c r="O23" s="2"/>
      <c r="P23" s="2"/>
      <c r="Q23" s="2"/>
      <c r="R23" s="2"/>
      <c r="S23" s="2"/>
      <c r="T23" s="1"/>
      <c r="U23" s="1"/>
      <c r="V23" s="1"/>
      <c r="W23" s="1"/>
      <c r="X23" s="1"/>
      <c r="Y23" s="1"/>
      <c r="Z23" s="1"/>
    </row>
    <row r="24" spans="1:26" ht="15.75" customHeight="1">
      <c r="A24" s="2"/>
      <c r="B24" s="2"/>
      <c r="C24" s="2"/>
      <c r="D24" s="2"/>
      <c r="E24" s="2"/>
      <c r="F24" s="2"/>
      <c r="G24" s="2"/>
      <c r="H24" s="2"/>
      <c r="I24" s="2"/>
      <c r="J24" s="2"/>
      <c r="K24" s="2"/>
      <c r="L24" s="2"/>
      <c r="M24" s="2"/>
      <c r="N24" s="2"/>
      <c r="O24" s="2"/>
      <c r="P24" s="2"/>
      <c r="Q24" s="2"/>
      <c r="R24" s="2"/>
      <c r="S24" s="2"/>
      <c r="T24" s="1"/>
      <c r="U24" s="1"/>
      <c r="V24" s="1"/>
      <c r="W24" s="1"/>
      <c r="X24" s="1"/>
      <c r="Y24" s="1"/>
      <c r="Z24" s="1"/>
    </row>
    <row r="25" spans="1:26" ht="15.75" customHeight="1">
      <c r="A25" s="2"/>
      <c r="B25" s="2"/>
      <c r="C25" s="2"/>
      <c r="D25" s="2"/>
      <c r="E25" s="2"/>
      <c r="F25" s="2"/>
      <c r="G25" s="2"/>
      <c r="H25" s="2"/>
      <c r="I25" s="2"/>
      <c r="J25" s="2"/>
      <c r="K25" s="2"/>
      <c r="L25" s="2"/>
      <c r="M25" s="2"/>
      <c r="N25" s="2"/>
      <c r="O25" s="2"/>
      <c r="P25" s="2"/>
      <c r="Q25" s="2"/>
      <c r="R25" s="2"/>
      <c r="S25" s="2"/>
      <c r="T25" s="1"/>
      <c r="U25" s="1"/>
      <c r="V25" s="1"/>
      <c r="W25" s="1"/>
      <c r="X25" s="1"/>
      <c r="Y25" s="1"/>
      <c r="Z25" s="1"/>
    </row>
    <row r="26" spans="1:26" ht="15.75" customHeight="1">
      <c r="A26" s="2"/>
      <c r="B26" s="2"/>
      <c r="C26" s="2"/>
      <c r="D26" s="2"/>
      <c r="E26" s="2"/>
      <c r="F26" s="2"/>
      <c r="G26" s="2"/>
      <c r="H26" s="2"/>
      <c r="I26" s="2"/>
      <c r="J26" s="2"/>
      <c r="K26" s="2"/>
      <c r="L26" s="2"/>
      <c r="M26" s="2"/>
      <c r="N26" s="2"/>
      <c r="O26" s="2"/>
      <c r="P26" s="2"/>
      <c r="Q26" s="2"/>
      <c r="R26" s="2"/>
      <c r="S26" s="2"/>
      <c r="T26" s="1"/>
      <c r="U26" s="1"/>
      <c r="V26" s="1"/>
      <c r="W26" s="1"/>
      <c r="X26" s="1"/>
      <c r="Y26" s="1"/>
      <c r="Z26" s="1"/>
    </row>
    <row r="27" spans="1:26" ht="15.75" customHeight="1">
      <c r="A27" s="2"/>
      <c r="B27" s="2"/>
      <c r="C27" s="2"/>
      <c r="D27" s="2"/>
      <c r="E27" s="2"/>
      <c r="F27" s="2"/>
      <c r="G27" s="2"/>
      <c r="H27" s="2"/>
      <c r="I27" s="2"/>
      <c r="J27" s="2"/>
      <c r="K27" s="2"/>
      <c r="L27" s="2"/>
      <c r="M27" s="2"/>
      <c r="N27" s="2"/>
      <c r="O27" s="2"/>
      <c r="P27" s="2"/>
      <c r="Q27" s="2"/>
      <c r="R27" s="2"/>
      <c r="S27" s="2"/>
      <c r="T27" s="1"/>
      <c r="U27" s="1"/>
      <c r="V27" s="1"/>
      <c r="W27" s="1"/>
      <c r="X27" s="1"/>
      <c r="Y27" s="1"/>
      <c r="Z27" s="1"/>
    </row>
    <row r="28" spans="1:26" ht="15.75" customHeight="1">
      <c r="A28" s="2"/>
      <c r="B28" s="2"/>
      <c r="C28" s="2"/>
      <c r="D28" s="2"/>
      <c r="E28" s="2"/>
      <c r="F28" s="2"/>
      <c r="G28" s="2"/>
      <c r="H28" s="2"/>
      <c r="I28" s="2"/>
      <c r="J28" s="2"/>
      <c r="K28" s="2"/>
      <c r="L28" s="2"/>
      <c r="M28" s="2"/>
      <c r="N28" s="2"/>
      <c r="O28" s="2"/>
      <c r="P28" s="51"/>
      <c r="Q28" s="2"/>
      <c r="R28" s="2"/>
      <c r="S28" s="2"/>
      <c r="T28" s="1"/>
      <c r="U28" s="1"/>
      <c r="V28" s="1"/>
      <c r="W28" s="1"/>
      <c r="X28" s="1"/>
      <c r="Y28" s="1"/>
      <c r="Z28" s="1"/>
    </row>
    <row r="29" spans="1:26" ht="15.75" customHeight="1">
      <c r="A29" s="2"/>
      <c r="B29" s="2"/>
      <c r="C29" s="2"/>
      <c r="D29" s="2"/>
      <c r="E29" s="2"/>
      <c r="F29" s="2"/>
      <c r="G29" s="2"/>
      <c r="H29" s="2"/>
      <c r="I29" s="2"/>
      <c r="J29" s="2"/>
      <c r="K29" s="2"/>
      <c r="L29" s="2"/>
      <c r="M29" s="2"/>
      <c r="N29" s="2"/>
      <c r="O29" s="2"/>
      <c r="P29" s="2"/>
      <c r="Q29" s="2"/>
      <c r="R29" s="2"/>
      <c r="S29" s="2"/>
      <c r="T29" s="1"/>
      <c r="U29" s="1"/>
      <c r="V29" s="1"/>
      <c r="W29" s="1"/>
      <c r="X29" s="1"/>
      <c r="Y29" s="1"/>
      <c r="Z29" s="1"/>
    </row>
    <row r="30" spans="1:26" ht="15.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11:F11"/>
    <mergeCell ref="C9:F9"/>
    <mergeCell ref="G11:K11"/>
    <mergeCell ref="L11:P11"/>
    <mergeCell ref="B2:R2"/>
    <mergeCell ref="B3:R3"/>
    <mergeCell ref="B5:R5"/>
    <mergeCell ref="B6:R6"/>
    <mergeCell ref="B4:R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5.75" customWidth="1"/>
    <col min="2" max="2" width="30.625" customWidth="1"/>
    <col min="3" max="3" width="10.5" customWidth="1"/>
    <col min="4" max="4" width="4.625" customWidth="1"/>
    <col min="5" max="5" width="10.5" customWidth="1"/>
    <col min="6" max="6" width="14.625" customWidth="1"/>
    <col min="7" max="7" width="82" customWidth="1"/>
    <col min="8" max="8" width="6.125" customWidth="1"/>
    <col min="9" max="9" width="11.375" customWidth="1"/>
    <col min="10" max="10" width="11.125" customWidth="1"/>
    <col min="11" max="12" width="10.5" customWidth="1"/>
    <col min="13" max="13" width="3.75" customWidth="1"/>
    <col min="14" max="14" width="15.125" hidden="1" customWidth="1"/>
    <col min="15" max="15" width="11.75" hidden="1" customWidth="1"/>
    <col min="16" max="16" width="6.625" hidden="1" customWidth="1"/>
    <col min="17" max="26" width="10.5" customWidth="1"/>
  </cols>
  <sheetData>
    <row r="1" spans="1:26" ht="15.75" customHeight="1">
      <c r="A1" s="2"/>
      <c r="B1" s="2"/>
      <c r="C1" s="1"/>
      <c r="D1" s="2"/>
      <c r="E1" s="1"/>
      <c r="F1" s="2"/>
      <c r="G1" s="2"/>
      <c r="H1" s="2"/>
      <c r="I1" s="2"/>
      <c r="J1" s="2"/>
      <c r="K1" s="1"/>
      <c r="L1" s="1"/>
      <c r="M1" s="2"/>
      <c r="N1" s="2"/>
      <c r="O1" s="2"/>
      <c r="P1" s="2"/>
      <c r="Q1" s="1"/>
      <c r="R1" s="1"/>
      <c r="S1" s="1"/>
      <c r="T1" s="1"/>
      <c r="U1" s="1"/>
      <c r="V1" s="1"/>
      <c r="W1" s="1"/>
      <c r="X1" s="1"/>
      <c r="Y1" s="1"/>
      <c r="Z1" s="1"/>
    </row>
    <row r="2" spans="1:26" ht="22.5" customHeight="1">
      <c r="A2" s="2"/>
      <c r="B2" s="189" t="s">
        <v>1</v>
      </c>
      <c r="C2" s="190"/>
      <c r="D2" s="190"/>
      <c r="E2" s="190"/>
      <c r="F2" s="190"/>
      <c r="G2" s="190"/>
      <c r="H2" s="190"/>
      <c r="I2" s="190"/>
      <c r="J2" s="190"/>
      <c r="K2" s="190"/>
      <c r="L2" s="191"/>
      <c r="M2" s="2"/>
      <c r="N2" s="2"/>
      <c r="O2" s="2"/>
      <c r="P2" s="2"/>
      <c r="Q2" s="1"/>
      <c r="R2" s="1"/>
      <c r="S2" s="1"/>
      <c r="T2" s="1"/>
      <c r="U2" s="1"/>
      <c r="V2" s="1"/>
      <c r="W2" s="1"/>
      <c r="X2" s="1"/>
      <c r="Y2" s="1"/>
      <c r="Z2" s="1"/>
    </row>
    <row r="3" spans="1:26" ht="36.75" customHeight="1">
      <c r="A3" s="2"/>
      <c r="B3" s="192" t="s">
        <v>4</v>
      </c>
      <c r="C3" s="193"/>
      <c r="D3" s="193"/>
      <c r="E3" s="193"/>
      <c r="F3" s="193"/>
      <c r="G3" s="193"/>
      <c r="H3" s="193"/>
      <c r="I3" s="193"/>
      <c r="J3" s="193"/>
      <c r="K3" s="193"/>
      <c r="L3" s="194"/>
      <c r="M3" s="2"/>
      <c r="N3" s="2"/>
      <c r="O3" s="2"/>
      <c r="P3" s="2"/>
      <c r="Q3" s="1"/>
      <c r="R3" s="1"/>
      <c r="S3" s="1"/>
      <c r="T3" s="1"/>
      <c r="U3" s="1"/>
      <c r="V3" s="1"/>
      <c r="W3" s="1"/>
      <c r="X3" s="1"/>
      <c r="Y3" s="1"/>
      <c r="Z3" s="1"/>
    </row>
    <row r="4" spans="1:26" ht="15.75" customHeight="1">
      <c r="A4" s="2"/>
      <c r="B4" s="207" t="s">
        <v>6</v>
      </c>
      <c r="C4" s="193"/>
      <c r="D4" s="193"/>
      <c r="E4" s="193"/>
      <c r="F4" s="193"/>
      <c r="G4" s="193"/>
      <c r="H4" s="193"/>
      <c r="I4" s="193"/>
      <c r="J4" s="193"/>
      <c r="K4" s="193"/>
      <c r="L4" s="194"/>
      <c r="M4" s="2"/>
      <c r="N4" s="2"/>
      <c r="O4" s="2"/>
      <c r="P4" s="2"/>
      <c r="Q4" s="1"/>
      <c r="R4" s="1"/>
      <c r="S4" s="1"/>
      <c r="T4" s="1"/>
      <c r="U4" s="1"/>
      <c r="V4" s="1"/>
      <c r="W4" s="1"/>
      <c r="X4" s="1"/>
      <c r="Y4" s="1"/>
      <c r="Z4" s="1"/>
    </row>
    <row r="5" spans="1:26" ht="33" customHeight="1">
      <c r="A5" s="2"/>
      <c r="B5" s="208" t="s">
        <v>7</v>
      </c>
      <c r="C5" s="197"/>
      <c r="D5" s="197"/>
      <c r="E5" s="197"/>
      <c r="F5" s="197"/>
      <c r="G5" s="197"/>
      <c r="H5" s="197"/>
      <c r="I5" s="197"/>
      <c r="J5" s="197"/>
      <c r="K5" s="197"/>
      <c r="L5" s="198"/>
      <c r="M5" s="2"/>
      <c r="N5" s="2"/>
      <c r="O5" s="2"/>
      <c r="P5" s="2"/>
      <c r="Q5" s="1"/>
      <c r="R5" s="1"/>
      <c r="S5" s="1"/>
      <c r="T5" s="1"/>
      <c r="U5" s="1"/>
      <c r="V5" s="1"/>
      <c r="W5" s="1"/>
      <c r="X5" s="1"/>
      <c r="Y5" s="1"/>
      <c r="Z5" s="1"/>
    </row>
    <row r="6" spans="1:26" ht="15.75" customHeight="1">
      <c r="A6" s="2"/>
      <c r="B6" s="2"/>
      <c r="C6" s="1"/>
      <c r="D6" s="2"/>
      <c r="E6" s="1"/>
      <c r="F6" s="2"/>
      <c r="G6" s="2"/>
      <c r="H6" s="2"/>
      <c r="I6" s="2"/>
      <c r="J6" s="2"/>
      <c r="K6" s="1"/>
      <c r="L6" s="1"/>
      <c r="M6" s="2"/>
      <c r="N6" s="2"/>
      <c r="O6" s="2"/>
      <c r="P6" s="2"/>
      <c r="Q6" s="1"/>
      <c r="R6" s="1"/>
      <c r="S6" s="1"/>
      <c r="T6" s="1"/>
      <c r="U6" s="1"/>
      <c r="V6" s="1"/>
      <c r="W6" s="1"/>
      <c r="X6" s="1"/>
      <c r="Y6" s="1"/>
      <c r="Z6" s="1"/>
    </row>
    <row r="7" spans="1:26" ht="21" customHeight="1">
      <c r="A7" s="2"/>
      <c r="B7" s="3" t="s">
        <v>11</v>
      </c>
      <c r="C7" s="1"/>
      <c r="D7" s="2"/>
      <c r="E7" s="1"/>
      <c r="F7" s="2"/>
      <c r="G7" s="2"/>
      <c r="H7" s="5"/>
      <c r="I7" s="5"/>
      <c r="J7" s="5"/>
      <c r="K7" s="5"/>
      <c r="L7" s="1"/>
      <c r="M7" s="2"/>
      <c r="N7" s="2"/>
      <c r="O7" s="2"/>
      <c r="P7" s="2"/>
      <c r="Q7" s="1"/>
      <c r="R7" s="1"/>
      <c r="S7" s="1"/>
      <c r="T7" s="1"/>
      <c r="U7" s="1"/>
      <c r="V7" s="1"/>
      <c r="W7" s="1"/>
      <c r="X7" s="1"/>
      <c r="Y7" s="1"/>
      <c r="Z7" s="1"/>
    </row>
    <row r="8" spans="1:26" ht="15" customHeight="1">
      <c r="A8" s="2"/>
      <c r="B8" s="7" t="s">
        <v>18</v>
      </c>
      <c r="C8" s="7">
        <v>30</v>
      </c>
      <c r="D8" s="2"/>
      <c r="E8" s="211" t="s">
        <v>20</v>
      </c>
      <c r="F8" s="209" t="s">
        <v>21</v>
      </c>
      <c r="G8" s="209" t="s">
        <v>23</v>
      </c>
      <c r="H8" s="213" t="s">
        <v>16</v>
      </c>
      <c r="I8" s="213" t="s">
        <v>25</v>
      </c>
      <c r="J8" s="190"/>
      <c r="K8" s="190"/>
      <c r="L8" s="191"/>
      <c r="M8" s="2"/>
      <c r="N8" s="2"/>
      <c r="O8" s="2"/>
      <c r="P8" s="2"/>
      <c r="Q8" s="1"/>
      <c r="R8" s="1"/>
      <c r="S8" s="1"/>
      <c r="T8" s="1"/>
      <c r="U8" s="1"/>
      <c r="V8" s="1"/>
      <c r="W8" s="1"/>
      <c r="X8" s="1"/>
      <c r="Y8" s="1"/>
      <c r="Z8" s="1"/>
    </row>
    <row r="9" spans="1:26" ht="45" customHeight="1">
      <c r="A9" s="2"/>
      <c r="B9" s="7" t="s">
        <v>29</v>
      </c>
      <c r="C9" s="7">
        <v>96</v>
      </c>
      <c r="D9" s="2"/>
      <c r="E9" s="212"/>
      <c r="F9" s="210"/>
      <c r="G9" s="210"/>
      <c r="H9" s="210"/>
      <c r="I9" s="12" t="s">
        <v>38</v>
      </c>
      <c r="J9" s="12" t="s">
        <v>43</v>
      </c>
      <c r="K9" s="12" t="s">
        <v>44</v>
      </c>
      <c r="L9" s="13" t="s">
        <v>45</v>
      </c>
      <c r="M9" s="2"/>
      <c r="N9" s="17" t="s">
        <v>48</v>
      </c>
      <c r="O9" s="17" t="s">
        <v>58</v>
      </c>
      <c r="P9" s="2" t="s">
        <v>59</v>
      </c>
      <c r="Q9" s="1"/>
      <c r="R9" s="1"/>
      <c r="S9" s="1"/>
      <c r="T9" s="1"/>
      <c r="U9" s="1"/>
      <c r="V9" s="1"/>
      <c r="W9" s="1"/>
      <c r="X9" s="1"/>
      <c r="Y9" s="1"/>
      <c r="Z9" s="1"/>
    </row>
    <row r="10" spans="1:26" ht="15.75" customHeight="1">
      <c r="A10" s="2"/>
      <c r="B10" s="7" t="s">
        <v>34</v>
      </c>
      <c r="C10" s="7">
        <v>24</v>
      </c>
      <c r="D10" s="2"/>
      <c r="E10" s="19" t="s">
        <v>60</v>
      </c>
      <c r="F10" s="21" t="s">
        <v>66</v>
      </c>
      <c r="G10" s="21" t="s">
        <v>71</v>
      </c>
      <c r="H10" s="23">
        <v>0</v>
      </c>
      <c r="I10" s="29">
        <f t="shared" ref="I10:I15" si="0">VLOOKUP(F10,$N$18:$P$20,2,FALSE)/VLOOKUP(F10,$N$18:$P$20,3,FALSE)*96</f>
        <v>1.6</v>
      </c>
      <c r="J10" s="31">
        <f t="shared" ref="J10:J15" si="1">$C$20*I10</f>
        <v>6.4</v>
      </c>
      <c r="K10" s="29">
        <f t="shared" ref="K10:K15" si="2">VLOOKUP(F10,$N$18:$P$20,2,FALSE)/VLOOKUP(F10,$N$18:$P$20,3,FALSE)*10</f>
        <v>0.16666666666666666</v>
      </c>
      <c r="L10" s="33">
        <f t="shared" ref="L10:L15" si="3">$C$20*K10</f>
        <v>0.66666666666666663</v>
      </c>
      <c r="M10" s="2"/>
      <c r="N10" s="2" t="s">
        <v>66</v>
      </c>
      <c r="O10" s="36">
        <v>0.1</v>
      </c>
      <c r="P10" s="2">
        <f>COUNTIF($F$10:$F$51,"Especificación")</f>
        <v>4</v>
      </c>
      <c r="Q10" s="1"/>
      <c r="R10" s="1"/>
      <c r="S10" s="1"/>
      <c r="T10" s="1"/>
      <c r="U10" s="1"/>
      <c r="V10" s="1"/>
      <c r="W10" s="1"/>
      <c r="X10" s="1"/>
      <c r="Y10" s="1"/>
      <c r="Z10" s="1"/>
    </row>
    <row r="11" spans="1:26" ht="15.75" customHeight="1">
      <c r="A11" s="2"/>
      <c r="B11" s="7" t="s">
        <v>37</v>
      </c>
      <c r="C11" s="7">
        <f>SUM(C8:C10)</f>
        <v>150</v>
      </c>
      <c r="D11" s="2"/>
      <c r="E11" s="39" t="s">
        <v>119</v>
      </c>
      <c r="F11" s="41" t="s">
        <v>66</v>
      </c>
      <c r="G11" s="41" t="s">
        <v>127</v>
      </c>
      <c r="H11" s="31">
        <v>0</v>
      </c>
      <c r="I11" s="29">
        <f t="shared" si="0"/>
        <v>1.6</v>
      </c>
      <c r="J11" s="31">
        <f t="shared" si="1"/>
        <v>6.4</v>
      </c>
      <c r="K11" s="29">
        <f t="shared" si="2"/>
        <v>0.16666666666666666</v>
      </c>
      <c r="L11" s="33">
        <f t="shared" si="3"/>
        <v>0.66666666666666663</v>
      </c>
      <c r="M11" s="2"/>
      <c r="N11" s="2" t="s">
        <v>128</v>
      </c>
      <c r="O11" s="36">
        <v>0.35</v>
      </c>
      <c r="P11" s="2">
        <f>COUNTIF($F$10:$F$51,"Planificación")</f>
        <v>13</v>
      </c>
      <c r="Q11" s="1"/>
      <c r="R11" s="1"/>
      <c r="S11" s="1"/>
      <c r="T11" s="1"/>
      <c r="U11" s="1"/>
      <c r="V11" s="1"/>
      <c r="W11" s="1"/>
      <c r="X11" s="1"/>
      <c r="Y11" s="1"/>
      <c r="Z11" s="1"/>
    </row>
    <row r="12" spans="1:26" ht="15.75" customHeight="1">
      <c r="A12" s="2"/>
      <c r="B12" s="2"/>
      <c r="C12" s="2"/>
      <c r="D12" s="2"/>
      <c r="E12" s="39" t="s">
        <v>130</v>
      </c>
      <c r="F12" s="41" t="s">
        <v>66</v>
      </c>
      <c r="G12" s="41" t="s">
        <v>131</v>
      </c>
      <c r="H12" s="31">
        <v>0</v>
      </c>
      <c r="I12" s="29">
        <f t="shared" si="0"/>
        <v>1.6</v>
      </c>
      <c r="J12" s="31">
        <f t="shared" si="1"/>
        <v>6.4</v>
      </c>
      <c r="K12" s="29">
        <f t="shared" si="2"/>
        <v>0.16666666666666666</v>
      </c>
      <c r="L12" s="33">
        <f t="shared" si="3"/>
        <v>0.66666666666666663</v>
      </c>
      <c r="M12" s="2"/>
      <c r="N12" s="2" t="s">
        <v>132</v>
      </c>
      <c r="O12" s="36">
        <v>0.3</v>
      </c>
      <c r="P12" s="2">
        <f>COUNTIF($F$10:$F$51,"Seguimiento")</f>
        <v>13</v>
      </c>
      <c r="Q12" s="1"/>
      <c r="R12" s="1"/>
      <c r="S12" s="1"/>
      <c r="T12" s="1"/>
      <c r="U12" s="1"/>
      <c r="V12" s="1"/>
      <c r="W12" s="1"/>
      <c r="X12" s="1"/>
      <c r="Y12" s="1"/>
      <c r="Z12" s="1"/>
    </row>
    <row r="13" spans="1:26" ht="15.75" customHeight="1">
      <c r="A13" s="2"/>
      <c r="B13" s="2"/>
      <c r="C13" s="1"/>
      <c r="D13" s="2"/>
      <c r="E13" s="39" t="s">
        <v>134</v>
      </c>
      <c r="F13" s="41" t="s">
        <v>135</v>
      </c>
      <c r="G13" s="41" t="s">
        <v>136</v>
      </c>
      <c r="H13" s="31">
        <v>0</v>
      </c>
      <c r="I13" s="29">
        <f t="shared" si="0"/>
        <v>9.6000000000000014</v>
      </c>
      <c r="J13" s="31">
        <f t="shared" si="1"/>
        <v>38.400000000000006</v>
      </c>
      <c r="K13" s="29">
        <f t="shared" si="2"/>
        <v>1</v>
      </c>
      <c r="L13" s="33">
        <f t="shared" si="3"/>
        <v>4</v>
      </c>
      <c r="M13" s="2"/>
      <c r="N13" s="2" t="s">
        <v>135</v>
      </c>
      <c r="O13" s="36">
        <v>0.15</v>
      </c>
      <c r="P13" s="2">
        <f>COUNTIF($F$10:$F$51,"Estimación")</f>
        <v>2</v>
      </c>
      <c r="Q13" s="1"/>
      <c r="R13" s="1"/>
      <c r="S13" s="1"/>
      <c r="T13" s="1"/>
      <c r="U13" s="1"/>
      <c r="V13" s="1"/>
      <c r="W13" s="1"/>
      <c r="X13" s="1"/>
      <c r="Y13" s="1"/>
      <c r="Z13" s="1"/>
    </row>
    <row r="14" spans="1:26" ht="15.75" customHeight="1">
      <c r="A14" s="2"/>
      <c r="B14" s="2"/>
      <c r="C14" s="1"/>
      <c r="D14" s="2"/>
      <c r="E14" s="39" t="s">
        <v>137</v>
      </c>
      <c r="F14" s="41" t="s">
        <v>128</v>
      </c>
      <c r="G14" s="41" t="s">
        <v>138</v>
      </c>
      <c r="H14" s="31">
        <v>0</v>
      </c>
      <c r="I14" s="29">
        <f t="shared" si="0"/>
        <v>4.8000000000000007</v>
      </c>
      <c r="J14" s="31">
        <f t="shared" si="1"/>
        <v>19.200000000000003</v>
      </c>
      <c r="K14" s="29">
        <f t="shared" si="2"/>
        <v>0.5</v>
      </c>
      <c r="L14" s="33">
        <f t="shared" si="3"/>
        <v>2</v>
      </c>
      <c r="M14" s="2"/>
      <c r="N14" s="2" t="s">
        <v>140</v>
      </c>
      <c r="O14" s="36">
        <v>0.1</v>
      </c>
      <c r="P14" s="2">
        <f>COUNTIF($F$10:$F$51,"Presentación")</f>
        <v>6</v>
      </c>
      <c r="Q14" s="1"/>
      <c r="R14" s="1"/>
      <c r="S14" s="1"/>
      <c r="T14" s="1"/>
      <c r="U14" s="1"/>
      <c r="V14" s="1"/>
      <c r="W14" s="1"/>
      <c r="X14" s="1"/>
      <c r="Y14" s="1"/>
      <c r="Z14" s="1"/>
    </row>
    <row r="15" spans="1:26" ht="15.75" customHeight="1">
      <c r="A15" s="2"/>
      <c r="B15" s="2"/>
      <c r="C15" s="1"/>
      <c r="D15" s="2"/>
      <c r="E15" s="39" t="s">
        <v>141</v>
      </c>
      <c r="F15" s="41" t="s">
        <v>128</v>
      </c>
      <c r="G15" s="41" t="s">
        <v>142</v>
      </c>
      <c r="H15" s="31">
        <v>0</v>
      </c>
      <c r="I15" s="29">
        <f t="shared" si="0"/>
        <v>4.8000000000000007</v>
      </c>
      <c r="J15" s="31">
        <f t="shared" si="1"/>
        <v>19.200000000000003</v>
      </c>
      <c r="K15" s="29">
        <f t="shared" si="2"/>
        <v>0.5</v>
      </c>
      <c r="L15" s="33">
        <f t="shared" si="3"/>
        <v>2</v>
      </c>
      <c r="M15" s="2"/>
      <c r="N15" s="2"/>
      <c r="O15" s="49">
        <f t="shared" ref="O15:P15" si="4">SUM(O10:O14)</f>
        <v>1</v>
      </c>
      <c r="P15" s="2">
        <f t="shared" si="4"/>
        <v>38</v>
      </c>
      <c r="Q15" s="1"/>
      <c r="R15" s="1"/>
      <c r="S15" s="1"/>
      <c r="T15" s="1"/>
      <c r="U15" s="1"/>
      <c r="V15" s="1"/>
      <c r="W15" s="1"/>
      <c r="X15" s="1"/>
      <c r="Y15" s="1"/>
      <c r="Z15" s="1"/>
    </row>
    <row r="16" spans="1:26" ht="15.75" customHeight="1">
      <c r="A16" s="2"/>
      <c r="B16" s="2"/>
      <c r="C16" s="1"/>
      <c r="D16" s="2"/>
      <c r="E16" s="39"/>
      <c r="F16" s="41"/>
      <c r="G16" s="41"/>
      <c r="H16" s="31"/>
      <c r="I16" s="50"/>
      <c r="J16" s="31"/>
      <c r="K16" s="29"/>
      <c r="L16" s="33"/>
      <c r="M16" s="2"/>
      <c r="N16" s="2"/>
      <c r="O16" s="49"/>
      <c r="P16" s="2"/>
      <c r="Q16" s="1"/>
      <c r="R16" s="1"/>
      <c r="S16" s="1"/>
      <c r="T16" s="1"/>
      <c r="U16" s="1"/>
      <c r="V16" s="1"/>
      <c r="W16" s="1"/>
      <c r="X16" s="1"/>
      <c r="Y16" s="1"/>
      <c r="Z16" s="1"/>
    </row>
    <row r="17" spans="1:26" ht="15.75" customHeight="1">
      <c r="A17" s="2"/>
      <c r="B17" s="2"/>
      <c r="C17" s="1"/>
      <c r="D17" s="2"/>
      <c r="E17" s="39" t="s">
        <v>143</v>
      </c>
      <c r="F17" s="41" t="s">
        <v>128</v>
      </c>
      <c r="G17" s="41" t="s">
        <v>144</v>
      </c>
      <c r="H17" s="31">
        <v>1</v>
      </c>
      <c r="I17" s="29">
        <f t="shared" ref="I17:I27" si="5">VLOOKUP(F17,$N$24:$P$26,2,FALSE)/VLOOKUP(F17,$N$24:$P$26,3,FALSE)*96</f>
        <v>3.84</v>
      </c>
      <c r="J17" s="31">
        <f t="shared" ref="J17:J27" si="6">$C$20*I17</f>
        <v>15.36</v>
      </c>
      <c r="K17" s="29">
        <f t="shared" ref="K17:K27" si="7">VLOOKUP(F17,$N$24:$P$26,2,FALSE)/VLOOKUP(F17,$N$24:$P$26,3,FALSE)*10</f>
        <v>0.4</v>
      </c>
      <c r="L17" s="33">
        <f t="shared" ref="L17:L27" si="8">$C$20*K17</f>
        <v>1.6</v>
      </c>
      <c r="M17" s="2"/>
      <c r="N17" s="2" t="s">
        <v>145</v>
      </c>
      <c r="O17" s="49"/>
      <c r="P17" s="2"/>
      <c r="Q17" s="1"/>
      <c r="R17" s="1"/>
      <c r="S17" s="1"/>
      <c r="T17" s="1"/>
      <c r="U17" s="1"/>
      <c r="V17" s="1"/>
      <c r="W17" s="1"/>
      <c r="X17" s="1"/>
      <c r="Y17" s="1"/>
      <c r="Z17" s="1"/>
    </row>
    <row r="18" spans="1:26" ht="15.75" customHeight="1">
      <c r="A18" s="2"/>
      <c r="B18" s="2"/>
      <c r="C18" s="1"/>
      <c r="D18" s="2"/>
      <c r="E18" s="39" t="s">
        <v>146</v>
      </c>
      <c r="F18" s="41" t="s">
        <v>128</v>
      </c>
      <c r="G18" s="41" t="s">
        <v>147</v>
      </c>
      <c r="H18" s="31">
        <v>1</v>
      </c>
      <c r="I18" s="29">
        <f t="shared" si="5"/>
        <v>3.84</v>
      </c>
      <c r="J18" s="31">
        <f t="shared" si="6"/>
        <v>15.36</v>
      </c>
      <c r="K18" s="29">
        <f t="shared" si="7"/>
        <v>0.4</v>
      </c>
      <c r="L18" s="33">
        <f t="shared" si="8"/>
        <v>1.6</v>
      </c>
      <c r="M18" s="2"/>
      <c r="N18" s="2" t="s">
        <v>66</v>
      </c>
      <c r="O18" s="36">
        <v>0.05</v>
      </c>
      <c r="P18" s="2">
        <f>COUNTIF($F$10:$F$15,"Especificación")</f>
        <v>3</v>
      </c>
      <c r="Q18" s="1"/>
      <c r="R18" s="1"/>
      <c r="S18" s="1"/>
      <c r="T18" s="1"/>
      <c r="U18" s="1"/>
      <c r="V18" s="1"/>
      <c r="W18" s="1"/>
      <c r="X18" s="1"/>
      <c r="Y18" s="1"/>
      <c r="Z18" s="1"/>
    </row>
    <row r="19" spans="1:26" ht="18" customHeight="1">
      <c r="A19" s="2"/>
      <c r="B19" s="15" t="s">
        <v>148</v>
      </c>
      <c r="C19" s="1"/>
      <c r="D19" s="2"/>
      <c r="E19" s="39" t="s">
        <v>149</v>
      </c>
      <c r="F19" s="41" t="s">
        <v>128</v>
      </c>
      <c r="G19" s="41" t="s">
        <v>150</v>
      </c>
      <c r="H19" s="31">
        <v>1</v>
      </c>
      <c r="I19" s="29">
        <f t="shared" si="5"/>
        <v>3.84</v>
      </c>
      <c r="J19" s="31">
        <f t="shared" si="6"/>
        <v>15.36</v>
      </c>
      <c r="K19" s="29">
        <f t="shared" si="7"/>
        <v>0.4</v>
      </c>
      <c r="L19" s="33">
        <f t="shared" si="8"/>
        <v>1.6</v>
      </c>
      <c r="M19" s="2"/>
      <c r="N19" s="2" t="s">
        <v>128</v>
      </c>
      <c r="O19" s="36">
        <v>0.1</v>
      </c>
      <c r="P19" s="2">
        <f>COUNTIF($F$10:$F$15,"Planificación")</f>
        <v>2</v>
      </c>
      <c r="Q19" s="1"/>
      <c r="R19" s="1"/>
      <c r="S19" s="1"/>
      <c r="T19" s="1"/>
      <c r="U19" s="1"/>
      <c r="V19" s="1"/>
      <c r="W19" s="1"/>
      <c r="X19" s="1"/>
      <c r="Y19" s="1"/>
      <c r="Z19" s="1"/>
    </row>
    <row r="20" spans="1:26" ht="15.75" customHeight="1">
      <c r="A20" s="2"/>
      <c r="B20" s="7" t="s">
        <v>57</v>
      </c>
      <c r="C20" s="7">
        <f>'Principal - ABP'!E19</f>
        <v>4</v>
      </c>
      <c r="D20" s="2"/>
      <c r="E20" s="39" t="s">
        <v>153</v>
      </c>
      <c r="F20" s="41" t="s">
        <v>128</v>
      </c>
      <c r="G20" s="41" t="s">
        <v>154</v>
      </c>
      <c r="H20" s="31">
        <v>1</v>
      </c>
      <c r="I20" s="29">
        <f t="shared" si="5"/>
        <v>3.84</v>
      </c>
      <c r="J20" s="31">
        <f t="shared" si="6"/>
        <v>15.36</v>
      </c>
      <c r="K20" s="29">
        <f t="shared" si="7"/>
        <v>0.4</v>
      </c>
      <c r="L20" s="33">
        <f t="shared" si="8"/>
        <v>1.6</v>
      </c>
      <c r="M20" s="2"/>
      <c r="N20" s="2" t="s">
        <v>135</v>
      </c>
      <c r="O20" s="36">
        <v>0.1</v>
      </c>
      <c r="P20" s="2">
        <f>COUNTIF($F$10:$F$15,"Estimación")</f>
        <v>1</v>
      </c>
      <c r="Q20" s="1"/>
      <c r="R20" s="1"/>
      <c r="S20" s="1"/>
      <c r="T20" s="1"/>
      <c r="U20" s="1"/>
      <c r="V20" s="1"/>
      <c r="W20" s="1"/>
      <c r="X20" s="1"/>
      <c r="Y20" s="1"/>
      <c r="Z20" s="1"/>
    </row>
    <row r="21" spans="1:26" ht="15.75" customHeight="1">
      <c r="A21" s="2"/>
      <c r="B21" s="7" t="s">
        <v>65</v>
      </c>
      <c r="C21" s="7">
        <f>C9*C20</f>
        <v>384</v>
      </c>
      <c r="D21" s="2"/>
      <c r="E21" s="39" t="s">
        <v>157</v>
      </c>
      <c r="F21" s="52" t="s">
        <v>128</v>
      </c>
      <c r="G21" s="52" t="s">
        <v>158</v>
      </c>
      <c r="H21" s="31">
        <v>1</v>
      </c>
      <c r="I21" s="29">
        <f t="shared" si="5"/>
        <v>3.84</v>
      </c>
      <c r="J21" s="31">
        <f t="shared" si="6"/>
        <v>15.36</v>
      </c>
      <c r="K21" s="29">
        <f t="shared" si="7"/>
        <v>0.4</v>
      </c>
      <c r="L21" s="33">
        <f t="shared" si="8"/>
        <v>1.6</v>
      </c>
      <c r="M21" s="2"/>
      <c r="N21" s="54" t="s">
        <v>159</v>
      </c>
      <c r="O21" s="49">
        <f t="shared" ref="O21:P21" si="9">SUM(O18:O20)</f>
        <v>0.25</v>
      </c>
      <c r="P21" s="2">
        <f t="shared" si="9"/>
        <v>6</v>
      </c>
      <c r="Q21" s="1"/>
      <c r="R21" s="1"/>
      <c r="S21" s="1"/>
      <c r="T21" s="1"/>
      <c r="U21" s="1"/>
      <c r="V21" s="1"/>
      <c r="W21" s="1"/>
      <c r="X21" s="1"/>
      <c r="Y21" s="1"/>
      <c r="Z21" s="1"/>
    </row>
    <row r="22" spans="1:26" ht="15.75" customHeight="1">
      <c r="A22" s="2"/>
      <c r="B22" s="7" t="s">
        <v>72</v>
      </c>
      <c r="C22" s="7">
        <f>J53</f>
        <v>383.99999999999977</v>
      </c>
      <c r="D22" s="2"/>
      <c r="E22" s="39" t="s">
        <v>161</v>
      </c>
      <c r="F22" s="21" t="s">
        <v>132</v>
      </c>
      <c r="G22" s="21" t="s">
        <v>162</v>
      </c>
      <c r="H22" s="23">
        <v>1</v>
      </c>
      <c r="I22" s="29">
        <f t="shared" si="5"/>
        <v>3.5999999999999996</v>
      </c>
      <c r="J22" s="31">
        <f t="shared" si="6"/>
        <v>14.399999999999999</v>
      </c>
      <c r="K22" s="29">
        <f t="shared" si="7"/>
        <v>0.375</v>
      </c>
      <c r="L22" s="33">
        <f t="shared" si="8"/>
        <v>1.5</v>
      </c>
      <c r="M22" s="2"/>
      <c r="N22" s="2"/>
      <c r="O22" s="36"/>
      <c r="P22" s="2"/>
      <c r="Q22" s="1"/>
      <c r="R22" s="1"/>
      <c r="S22" s="1"/>
      <c r="T22" s="1"/>
      <c r="U22" s="1"/>
      <c r="V22" s="1"/>
      <c r="W22" s="1"/>
      <c r="X22" s="1"/>
      <c r="Y22" s="1"/>
      <c r="Z22" s="1"/>
    </row>
    <row r="23" spans="1:26" ht="15.75" customHeight="1">
      <c r="A23" s="2"/>
      <c r="B23" s="7" t="s">
        <v>84</v>
      </c>
      <c r="C23" s="26">
        <f>C22/C21-1</f>
        <v>0</v>
      </c>
      <c r="D23" s="2"/>
      <c r="E23" s="39" t="s">
        <v>163</v>
      </c>
      <c r="F23" s="41" t="s">
        <v>132</v>
      </c>
      <c r="G23" s="41" t="s">
        <v>164</v>
      </c>
      <c r="H23" s="55">
        <v>1</v>
      </c>
      <c r="I23" s="29">
        <f t="shared" si="5"/>
        <v>3.5999999999999996</v>
      </c>
      <c r="J23" s="31">
        <f t="shared" si="6"/>
        <v>14.399999999999999</v>
      </c>
      <c r="K23" s="29">
        <f t="shared" si="7"/>
        <v>0.375</v>
      </c>
      <c r="L23" s="33">
        <f t="shared" si="8"/>
        <v>1.5</v>
      </c>
      <c r="M23" s="2"/>
      <c r="N23" s="2" t="s">
        <v>165</v>
      </c>
      <c r="O23" s="2"/>
      <c r="P23" s="2"/>
      <c r="Q23" s="1"/>
      <c r="R23" s="1"/>
      <c r="S23" s="1"/>
      <c r="T23" s="1"/>
      <c r="U23" s="1"/>
      <c r="V23" s="1"/>
      <c r="W23" s="1"/>
      <c r="X23" s="1"/>
      <c r="Y23" s="1"/>
      <c r="Z23" s="1"/>
    </row>
    <row r="24" spans="1:26" ht="15.75" customHeight="1">
      <c r="A24" s="2"/>
      <c r="B24" s="7" t="s">
        <v>91</v>
      </c>
      <c r="C24" s="7">
        <f>C20*10</f>
        <v>40</v>
      </c>
      <c r="D24" s="2"/>
      <c r="E24" s="39" t="s">
        <v>166</v>
      </c>
      <c r="F24" s="41" t="s">
        <v>132</v>
      </c>
      <c r="G24" s="41" t="s">
        <v>167</v>
      </c>
      <c r="H24" s="23">
        <v>1</v>
      </c>
      <c r="I24" s="29">
        <f t="shared" si="5"/>
        <v>3.5999999999999996</v>
      </c>
      <c r="J24" s="31">
        <f t="shared" si="6"/>
        <v>14.399999999999999</v>
      </c>
      <c r="K24" s="29">
        <f t="shared" si="7"/>
        <v>0.375</v>
      </c>
      <c r="L24" s="33">
        <f t="shared" si="8"/>
        <v>1.5</v>
      </c>
      <c r="M24" s="2"/>
      <c r="N24" s="2" t="s">
        <v>128</v>
      </c>
      <c r="O24" s="36">
        <v>0.2</v>
      </c>
      <c r="P24" s="2">
        <f>COUNTIF($F$17:$F$27,"Planificación")</f>
        <v>5</v>
      </c>
      <c r="Q24" s="1"/>
      <c r="R24" s="1"/>
      <c r="S24" s="1"/>
      <c r="T24" s="1"/>
      <c r="U24" s="1"/>
      <c r="V24" s="1"/>
      <c r="W24" s="1"/>
      <c r="X24" s="1"/>
      <c r="Y24" s="1"/>
      <c r="Z24" s="1"/>
    </row>
    <row r="25" spans="1:26" ht="15.75" customHeight="1">
      <c r="A25" s="2"/>
      <c r="B25" s="7" t="s">
        <v>97</v>
      </c>
      <c r="C25" s="56">
        <f>L53</f>
        <v>39.999999999999993</v>
      </c>
      <c r="D25" s="2"/>
      <c r="E25" s="39" t="s">
        <v>168</v>
      </c>
      <c r="F25" s="41" t="s">
        <v>132</v>
      </c>
      <c r="G25" s="41" t="s">
        <v>169</v>
      </c>
      <c r="H25" s="31">
        <v>1</v>
      </c>
      <c r="I25" s="29">
        <f t="shared" si="5"/>
        <v>3.5999999999999996</v>
      </c>
      <c r="J25" s="31">
        <f t="shared" si="6"/>
        <v>14.399999999999999</v>
      </c>
      <c r="K25" s="29">
        <f t="shared" si="7"/>
        <v>0.375</v>
      </c>
      <c r="L25" s="33">
        <f t="shared" si="8"/>
        <v>1.5</v>
      </c>
      <c r="M25" s="2"/>
      <c r="N25" s="2" t="s">
        <v>132</v>
      </c>
      <c r="O25" s="36">
        <v>0.15</v>
      </c>
      <c r="P25" s="2">
        <f>COUNTIF($F$17:$F$27,"Seguimiento")</f>
        <v>4</v>
      </c>
      <c r="Q25" s="1"/>
      <c r="R25" s="1"/>
      <c r="S25" s="1"/>
      <c r="T25" s="1"/>
      <c r="U25" s="1"/>
      <c r="V25" s="1"/>
      <c r="W25" s="1"/>
      <c r="X25" s="1"/>
      <c r="Y25" s="1"/>
      <c r="Z25" s="1"/>
    </row>
    <row r="26" spans="1:26" ht="15.75" customHeight="1">
      <c r="A26" s="2"/>
      <c r="B26" s="2"/>
      <c r="C26" s="1"/>
      <c r="D26" s="2"/>
      <c r="E26" s="39" t="s">
        <v>171</v>
      </c>
      <c r="F26" s="41" t="s">
        <v>172</v>
      </c>
      <c r="G26" s="41" t="s">
        <v>173</v>
      </c>
      <c r="H26" s="31">
        <v>1</v>
      </c>
      <c r="I26" s="29">
        <f t="shared" si="5"/>
        <v>2.4000000000000004</v>
      </c>
      <c r="J26" s="31">
        <f t="shared" si="6"/>
        <v>9.6000000000000014</v>
      </c>
      <c r="K26" s="29">
        <f t="shared" si="7"/>
        <v>0.25</v>
      </c>
      <c r="L26" s="33">
        <f t="shared" si="8"/>
        <v>1</v>
      </c>
      <c r="M26" s="2"/>
      <c r="N26" s="2" t="s">
        <v>172</v>
      </c>
      <c r="O26" s="36">
        <v>0.05</v>
      </c>
      <c r="P26" s="2">
        <f>COUNTIF($F$17:$F$27,"Presentación")</f>
        <v>2</v>
      </c>
      <c r="Q26" s="1"/>
      <c r="R26" s="1"/>
      <c r="S26" s="1"/>
      <c r="T26" s="1"/>
      <c r="U26" s="1"/>
      <c r="V26" s="1"/>
      <c r="W26" s="1"/>
      <c r="X26" s="1"/>
      <c r="Y26" s="1"/>
      <c r="Z26" s="1"/>
    </row>
    <row r="27" spans="1:26" ht="15.75" customHeight="1">
      <c r="A27" s="2"/>
      <c r="B27" s="2"/>
      <c r="C27" s="1"/>
      <c r="D27" s="2"/>
      <c r="E27" s="39" t="s">
        <v>175</v>
      </c>
      <c r="F27" s="41" t="s">
        <v>172</v>
      </c>
      <c r="G27" s="41" t="s">
        <v>176</v>
      </c>
      <c r="H27" s="31">
        <v>1</v>
      </c>
      <c r="I27" s="29">
        <f t="shared" si="5"/>
        <v>2.4000000000000004</v>
      </c>
      <c r="J27" s="31">
        <f t="shared" si="6"/>
        <v>9.6000000000000014</v>
      </c>
      <c r="K27" s="29">
        <f t="shared" si="7"/>
        <v>0.25</v>
      </c>
      <c r="L27" s="33">
        <f t="shared" si="8"/>
        <v>1</v>
      </c>
      <c r="M27" s="2"/>
      <c r="N27" s="54" t="s">
        <v>159</v>
      </c>
      <c r="O27" s="49">
        <f t="shared" ref="O27:P27" si="10">SUM(O24:O26)</f>
        <v>0.39999999999999997</v>
      </c>
      <c r="P27" s="2">
        <f t="shared" si="10"/>
        <v>11</v>
      </c>
      <c r="Q27" s="1"/>
      <c r="R27" s="1"/>
      <c r="S27" s="1"/>
      <c r="T27" s="1"/>
      <c r="U27" s="1"/>
      <c r="V27" s="1"/>
      <c r="W27" s="1"/>
      <c r="X27" s="1"/>
      <c r="Y27" s="1"/>
      <c r="Z27" s="1"/>
    </row>
    <row r="28" spans="1:26" ht="15.75" customHeight="1">
      <c r="A28" s="2"/>
      <c r="B28" s="2"/>
      <c r="C28" s="1"/>
      <c r="D28" s="2"/>
      <c r="E28" s="39"/>
      <c r="F28" s="41"/>
      <c r="G28" s="41"/>
      <c r="H28" s="31"/>
      <c r="I28" s="50"/>
      <c r="J28" s="31"/>
      <c r="K28" s="29"/>
      <c r="L28" s="33"/>
      <c r="M28" s="2"/>
      <c r="N28" s="2"/>
      <c r="O28" s="2"/>
      <c r="P28" s="2"/>
      <c r="Q28" s="1"/>
      <c r="R28" s="1"/>
      <c r="S28" s="1"/>
      <c r="T28" s="1"/>
      <c r="U28" s="1"/>
      <c r="V28" s="1"/>
      <c r="W28" s="1"/>
      <c r="X28" s="1"/>
      <c r="Y28" s="1"/>
      <c r="Z28" s="1"/>
    </row>
    <row r="29" spans="1:26" ht="15.75" customHeight="1">
      <c r="A29" s="2"/>
      <c r="B29" s="2"/>
      <c r="C29" s="2"/>
      <c r="D29" s="2"/>
      <c r="E29" s="39" t="s">
        <v>177</v>
      </c>
      <c r="F29" s="41" t="s">
        <v>66</v>
      </c>
      <c r="G29" s="41" t="s">
        <v>178</v>
      </c>
      <c r="H29" s="31">
        <v>2</v>
      </c>
      <c r="I29" s="29">
        <f t="shared" ref="I29:I35" si="11">VLOOKUP(F29,$N$30:$P$34,2,FALSE)/VLOOKUP(F29,$N$30:$P$34,3,FALSE)*96</f>
        <v>4.8000000000000007</v>
      </c>
      <c r="J29" s="31">
        <f t="shared" ref="J29:J35" si="12">$C$20*I29</f>
        <v>19.200000000000003</v>
      </c>
      <c r="K29" s="29">
        <f t="shared" ref="K29:K35" si="13">VLOOKUP(F29,$N$30:$P$34,2,FALSE)/VLOOKUP(F29,$N$30:$P$34,3,FALSE)*10</f>
        <v>0.5</v>
      </c>
      <c r="L29" s="33">
        <f t="shared" ref="L29:L35" si="14">$C$20*K29</f>
        <v>2</v>
      </c>
      <c r="M29" s="2"/>
      <c r="N29" s="2" t="s">
        <v>179</v>
      </c>
      <c r="O29" s="49"/>
      <c r="P29" s="2"/>
      <c r="Q29" s="1"/>
      <c r="R29" s="1"/>
      <c r="S29" s="1"/>
      <c r="T29" s="1"/>
      <c r="U29" s="1"/>
      <c r="V29" s="1"/>
      <c r="W29" s="1"/>
      <c r="X29" s="1"/>
      <c r="Y29" s="1"/>
      <c r="Z29" s="1"/>
    </row>
    <row r="30" spans="1:26" ht="15.75" customHeight="1">
      <c r="A30" s="2"/>
      <c r="B30" s="2"/>
      <c r="C30" s="2"/>
      <c r="D30" s="2"/>
      <c r="E30" s="39" t="s">
        <v>180</v>
      </c>
      <c r="F30" s="41" t="s">
        <v>135</v>
      </c>
      <c r="G30" s="41" t="s">
        <v>181</v>
      </c>
      <c r="H30" s="31">
        <v>2</v>
      </c>
      <c r="I30" s="29">
        <f t="shared" si="11"/>
        <v>4.8000000000000007</v>
      </c>
      <c r="J30" s="31">
        <f t="shared" si="12"/>
        <v>19.200000000000003</v>
      </c>
      <c r="K30" s="29">
        <f t="shared" si="13"/>
        <v>0.5</v>
      </c>
      <c r="L30" s="33">
        <f t="shared" si="14"/>
        <v>2</v>
      </c>
      <c r="M30" s="2"/>
      <c r="N30" s="2" t="s">
        <v>66</v>
      </c>
      <c r="O30" s="36">
        <v>0.05</v>
      </c>
      <c r="P30" s="2">
        <f>COUNTIF($F$29:$F$51,"Especificación")</f>
        <v>1</v>
      </c>
      <c r="Q30" s="1"/>
      <c r="R30" s="1"/>
      <c r="S30" s="1"/>
      <c r="T30" s="1"/>
      <c r="U30" s="1"/>
      <c r="V30" s="1"/>
      <c r="W30" s="1"/>
      <c r="X30" s="1"/>
      <c r="Y30" s="1"/>
      <c r="Z30" s="1"/>
    </row>
    <row r="31" spans="1:26" ht="15.75" customHeight="1">
      <c r="A31" s="2"/>
      <c r="B31" s="2"/>
      <c r="C31" s="1"/>
      <c r="D31" s="2"/>
      <c r="E31" s="39" t="s">
        <v>182</v>
      </c>
      <c r="F31" s="41" t="s">
        <v>128</v>
      </c>
      <c r="G31" s="41" t="s">
        <v>183</v>
      </c>
      <c r="H31" s="31">
        <v>2</v>
      </c>
      <c r="I31" s="29">
        <f t="shared" si="11"/>
        <v>0.8</v>
      </c>
      <c r="J31" s="31">
        <f t="shared" si="12"/>
        <v>3.2</v>
      </c>
      <c r="K31" s="29">
        <f t="shared" si="13"/>
        <v>8.3333333333333329E-2</v>
      </c>
      <c r="L31" s="33">
        <f t="shared" si="14"/>
        <v>0.33333333333333331</v>
      </c>
      <c r="M31" s="2"/>
      <c r="N31" s="2" t="s">
        <v>135</v>
      </c>
      <c r="O31" s="36">
        <v>0.05</v>
      </c>
      <c r="P31" s="2">
        <f>COUNTIF($F$29:$F$51,"Estimación")</f>
        <v>1</v>
      </c>
      <c r="Q31" s="1"/>
      <c r="R31" s="1"/>
      <c r="S31" s="1"/>
      <c r="T31" s="1"/>
      <c r="U31" s="1"/>
      <c r="V31" s="1"/>
      <c r="W31" s="1"/>
      <c r="X31" s="1"/>
      <c r="Y31" s="1"/>
      <c r="Z31" s="1"/>
    </row>
    <row r="32" spans="1:26" ht="15.75" customHeight="1">
      <c r="A32" s="2"/>
      <c r="B32" s="2"/>
      <c r="C32" s="1"/>
      <c r="D32" s="2"/>
      <c r="E32" s="39" t="s">
        <v>184</v>
      </c>
      <c r="F32" s="41" t="s">
        <v>128</v>
      </c>
      <c r="G32" s="41" t="s">
        <v>185</v>
      </c>
      <c r="H32" s="31">
        <v>2</v>
      </c>
      <c r="I32" s="29">
        <f t="shared" si="11"/>
        <v>0.8</v>
      </c>
      <c r="J32" s="31">
        <f t="shared" si="12"/>
        <v>3.2</v>
      </c>
      <c r="K32" s="29">
        <f t="shared" si="13"/>
        <v>8.3333333333333329E-2</v>
      </c>
      <c r="L32" s="33">
        <f t="shared" si="14"/>
        <v>0.33333333333333331</v>
      </c>
      <c r="M32" s="2"/>
      <c r="N32" s="2" t="s">
        <v>132</v>
      </c>
      <c r="O32" s="36">
        <v>0.15</v>
      </c>
      <c r="P32" s="2">
        <f>COUNTIF($F$29:$F$51,"Seguimiento")</f>
        <v>9</v>
      </c>
      <c r="Q32" s="1"/>
      <c r="R32" s="1"/>
      <c r="S32" s="1"/>
      <c r="T32" s="1"/>
      <c r="U32" s="1"/>
      <c r="V32" s="1"/>
      <c r="W32" s="1"/>
      <c r="X32" s="1"/>
      <c r="Y32" s="1"/>
      <c r="Z32" s="1"/>
    </row>
    <row r="33" spans="1:26" ht="15.75" customHeight="1">
      <c r="A33" s="2"/>
      <c r="B33" s="2"/>
      <c r="C33" s="1"/>
      <c r="D33" s="2"/>
      <c r="E33" s="39" t="s">
        <v>186</v>
      </c>
      <c r="F33" s="21" t="s">
        <v>132</v>
      </c>
      <c r="G33" s="21" t="s">
        <v>162</v>
      </c>
      <c r="H33" s="23">
        <v>2</v>
      </c>
      <c r="I33" s="29">
        <f t="shared" si="11"/>
        <v>1.6</v>
      </c>
      <c r="J33" s="31">
        <f t="shared" si="12"/>
        <v>6.4</v>
      </c>
      <c r="K33" s="29">
        <f t="shared" si="13"/>
        <v>0.16666666666666666</v>
      </c>
      <c r="L33" s="33">
        <f t="shared" si="14"/>
        <v>0.66666666666666663</v>
      </c>
      <c r="M33" s="2"/>
      <c r="N33" s="2" t="s">
        <v>128</v>
      </c>
      <c r="O33" s="36">
        <v>0.05</v>
      </c>
      <c r="P33" s="2">
        <f>COUNTIF($F$29:$F$51,"Planificación")</f>
        <v>6</v>
      </c>
      <c r="Q33" s="1"/>
      <c r="R33" s="1"/>
      <c r="S33" s="1"/>
      <c r="T33" s="1"/>
      <c r="U33" s="1"/>
      <c r="V33" s="1"/>
      <c r="W33" s="1"/>
      <c r="X33" s="1"/>
      <c r="Y33" s="1"/>
      <c r="Z33" s="1"/>
    </row>
    <row r="34" spans="1:26" ht="15.75" customHeight="1">
      <c r="A34" s="2"/>
      <c r="B34" s="2"/>
      <c r="C34" s="1"/>
      <c r="D34" s="2"/>
      <c r="E34" s="39" t="s">
        <v>187</v>
      </c>
      <c r="F34" s="41" t="s">
        <v>132</v>
      </c>
      <c r="G34" s="41" t="s">
        <v>188</v>
      </c>
      <c r="H34" s="23">
        <v>2</v>
      </c>
      <c r="I34" s="29">
        <f t="shared" si="11"/>
        <v>1.6</v>
      </c>
      <c r="J34" s="31">
        <f t="shared" si="12"/>
        <v>6.4</v>
      </c>
      <c r="K34" s="29">
        <f t="shared" si="13"/>
        <v>0.16666666666666666</v>
      </c>
      <c r="L34" s="33">
        <f t="shared" si="14"/>
        <v>0.66666666666666663</v>
      </c>
      <c r="M34" s="2"/>
      <c r="N34" s="2" t="s">
        <v>172</v>
      </c>
      <c r="O34" s="36">
        <v>0.05</v>
      </c>
      <c r="P34" s="2">
        <f>COUNTIF($F$29:$F$51,"Presentación")</f>
        <v>4</v>
      </c>
      <c r="Q34" s="1"/>
      <c r="R34" s="1"/>
      <c r="S34" s="1"/>
      <c r="T34" s="1"/>
      <c r="U34" s="1"/>
      <c r="V34" s="1"/>
      <c r="W34" s="1"/>
      <c r="X34" s="1"/>
      <c r="Y34" s="1"/>
      <c r="Z34" s="1"/>
    </row>
    <row r="35" spans="1:26" ht="15.75" customHeight="1">
      <c r="A35" s="2"/>
      <c r="B35" s="2"/>
      <c r="C35" s="1"/>
      <c r="D35" s="2"/>
      <c r="E35" s="39" t="s">
        <v>189</v>
      </c>
      <c r="F35" s="41" t="s">
        <v>132</v>
      </c>
      <c r="G35" s="41" t="s">
        <v>190</v>
      </c>
      <c r="H35" s="23">
        <v>2</v>
      </c>
      <c r="I35" s="29">
        <f t="shared" si="11"/>
        <v>1.6</v>
      </c>
      <c r="J35" s="31">
        <f t="shared" si="12"/>
        <v>6.4</v>
      </c>
      <c r="K35" s="29">
        <f t="shared" si="13"/>
        <v>0.16666666666666666</v>
      </c>
      <c r="L35" s="33">
        <f t="shared" si="14"/>
        <v>0.66666666666666663</v>
      </c>
      <c r="M35" s="2"/>
      <c r="N35" s="54" t="s">
        <v>159</v>
      </c>
      <c r="O35" s="49">
        <f t="shared" ref="O35:P35" si="15">SUM(O30:O34)</f>
        <v>0.35</v>
      </c>
      <c r="P35" s="2">
        <f t="shared" si="15"/>
        <v>21</v>
      </c>
      <c r="Q35" s="1"/>
      <c r="R35" s="1"/>
      <c r="S35" s="1"/>
      <c r="T35" s="1"/>
      <c r="U35" s="1"/>
      <c r="V35" s="1"/>
      <c r="W35" s="1"/>
      <c r="X35" s="1"/>
      <c r="Y35" s="1"/>
      <c r="Z35" s="1"/>
    </row>
    <row r="36" spans="1:26" ht="15.75" customHeight="1">
      <c r="A36" s="2"/>
      <c r="B36" s="2"/>
      <c r="C36" s="1"/>
      <c r="D36" s="2"/>
      <c r="E36" s="39"/>
      <c r="F36" s="41"/>
      <c r="G36" s="41"/>
      <c r="H36" s="23"/>
      <c r="I36" s="50"/>
      <c r="J36" s="31"/>
      <c r="K36" s="29"/>
      <c r="L36" s="33"/>
      <c r="M36" s="2"/>
      <c r="N36" s="2"/>
      <c r="O36" s="2"/>
      <c r="P36" s="2"/>
      <c r="Q36" s="1"/>
      <c r="R36" s="1"/>
      <c r="S36" s="1"/>
      <c r="T36" s="1"/>
      <c r="U36" s="1"/>
      <c r="V36" s="1"/>
      <c r="W36" s="1"/>
      <c r="X36" s="1"/>
      <c r="Y36" s="1"/>
      <c r="Z36" s="1"/>
    </row>
    <row r="37" spans="1:26" ht="15.75" customHeight="1">
      <c r="A37" s="2"/>
      <c r="B37" s="2"/>
      <c r="C37" s="1"/>
      <c r="D37" s="2"/>
      <c r="E37" s="39" t="s">
        <v>191</v>
      </c>
      <c r="F37" s="41" t="s">
        <v>128</v>
      </c>
      <c r="G37" s="41" t="s">
        <v>192</v>
      </c>
      <c r="H37" s="23">
        <v>3</v>
      </c>
      <c r="I37" s="29">
        <f t="shared" ref="I37:I43" si="16">VLOOKUP(F37,$N$30:$P$34,2,FALSE)/VLOOKUP(F37,$N$30:$P$34,3,FALSE)*96</f>
        <v>0.8</v>
      </c>
      <c r="J37" s="31">
        <f t="shared" ref="J37:J43" si="17">$C$20*I37</f>
        <v>3.2</v>
      </c>
      <c r="K37" s="29">
        <f t="shared" ref="K37:K43" si="18">VLOOKUP(F37,$N$30:$P$34,2,FALSE)/VLOOKUP(F37,$N$30:$P$34,3,FALSE)*10</f>
        <v>8.3333333333333329E-2</v>
      </c>
      <c r="L37" s="33">
        <f t="shared" ref="L37:L43" si="19">$C$20*K37</f>
        <v>0.33333333333333331</v>
      </c>
      <c r="M37" s="2"/>
      <c r="N37" s="2" t="s">
        <v>193</v>
      </c>
      <c r="O37" s="2">
        <v>96</v>
      </c>
      <c r="P37" s="2"/>
      <c r="Q37" s="1"/>
      <c r="R37" s="1"/>
      <c r="S37" s="1"/>
      <c r="T37" s="1"/>
      <c r="U37" s="1"/>
      <c r="V37" s="1"/>
      <c r="W37" s="1"/>
      <c r="X37" s="1"/>
      <c r="Y37" s="1"/>
      <c r="Z37" s="1"/>
    </row>
    <row r="38" spans="1:26" ht="15.75" customHeight="1">
      <c r="A38" s="2"/>
      <c r="B38" s="2"/>
      <c r="C38" s="1"/>
      <c r="D38" s="2"/>
      <c r="E38" s="39" t="s">
        <v>194</v>
      </c>
      <c r="F38" s="41" t="s">
        <v>128</v>
      </c>
      <c r="G38" s="41" t="s">
        <v>195</v>
      </c>
      <c r="H38" s="23">
        <v>3</v>
      </c>
      <c r="I38" s="29">
        <f t="shared" si="16"/>
        <v>0.8</v>
      </c>
      <c r="J38" s="31">
        <f t="shared" si="17"/>
        <v>3.2</v>
      </c>
      <c r="K38" s="29">
        <f t="shared" si="18"/>
        <v>8.3333333333333329E-2</v>
      </c>
      <c r="L38" s="33">
        <f t="shared" si="19"/>
        <v>0.33333333333333331</v>
      </c>
      <c r="M38" s="2"/>
      <c r="N38" s="2" t="s">
        <v>196</v>
      </c>
      <c r="O38" s="2"/>
      <c r="P38" s="2"/>
      <c r="Q38" s="1"/>
      <c r="R38" s="1"/>
      <c r="S38" s="1"/>
      <c r="T38" s="1"/>
      <c r="U38" s="1"/>
      <c r="V38" s="1"/>
      <c r="W38" s="1"/>
      <c r="X38" s="1"/>
      <c r="Y38" s="1"/>
      <c r="Z38" s="1"/>
    </row>
    <row r="39" spans="1:26" ht="15.75" customHeight="1">
      <c r="A39" s="2"/>
      <c r="B39" s="2"/>
      <c r="C39" s="1"/>
      <c r="D39" s="2"/>
      <c r="E39" s="39" t="s">
        <v>197</v>
      </c>
      <c r="F39" s="21" t="s">
        <v>132</v>
      </c>
      <c r="G39" s="21" t="s">
        <v>162</v>
      </c>
      <c r="H39" s="23">
        <v>3</v>
      </c>
      <c r="I39" s="29">
        <f t="shared" si="16"/>
        <v>1.6</v>
      </c>
      <c r="J39" s="31">
        <f t="shared" si="17"/>
        <v>6.4</v>
      </c>
      <c r="K39" s="29">
        <f t="shared" si="18"/>
        <v>0.16666666666666666</v>
      </c>
      <c r="L39" s="33">
        <f t="shared" si="19"/>
        <v>0.66666666666666663</v>
      </c>
      <c r="M39" s="2"/>
      <c r="N39" s="2" t="s">
        <v>198</v>
      </c>
      <c r="O39" s="2"/>
      <c r="P39" s="2"/>
      <c r="Q39" s="1"/>
      <c r="R39" s="1"/>
      <c r="S39" s="1"/>
      <c r="T39" s="1"/>
      <c r="U39" s="1"/>
      <c r="V39" s="1"/>
      <c r="W39" s="1"/>
      <c r="X39" s="1"/>
      <c r="Y39" s="1"/>
      <c r="Z39" s="1"/>
    </row>
    <row r="40" spans="1:26" ht="15.75" customHeight="1">
      <c r="A40" s="2"/>
      <c r="B40" s="2"/>
      <c r="C40" s="1"/>
      <c r="D40" s="2"/>
      <c r="E40" s="39" t="s">
        <v>199</v>
      </c>
      <c r="F40" s="41" t="s">
        <v>132</v>
      </c>
      <c r="G40" s="41" t="s">
        <v>200</v>
      </c>
      <c r="H40" s="23">
        <v>3</v>
      </c>
      <c r="I40" s="29">
        <f t="shared" si="16"/>
        <v>1.6</v>
      </c>
      <c r="J40" s="31">
        <f t="shared" si="17"/>
        <v>6.4</v>
      </c>
      <c r="K40" s="29">
        <f t="shared" si="18"/>
        <v>0.16666666666666666</v>
      </c>
      <c r="L40" s="33">
        <f t="shared" si="19"/>
        <v>0.66666666666666663</v>
      </c>
      <c r="M40" s="2"/>
      <c r="N40" s="2" t="s">
        <v>201</v>
      </c>
      <c r="O40" s="2"/>
      <c r="P40" s="2"/>
      <c r="Q40" s="1"/>
      <c r="R40" s="1"/>
      <c r="S40" s="1"/>
      <c r="T40" s="1"/>
      <c r="U40" s="1"/>
      <c r="V40" s="1"/>
      <c r="W40" s="1"/>
      <c r="X40" s="1"/>
      <c r="Y40" s="1"/>
      <c r="Z40" s="1"/>
    </row>
    <row r="41" spans="1:26" ht="15.75" customHeight="1">
      <c r="A41" s="2"/>
      <c r="B41" s="2"/>
      <c r="C41" s="1"/>
      <c r="D41" s="2"/>
      <c r="E41" s="39" t="s">
        <v>202</v>
      </c>
      <c r="F41" s="41" t="s">
        <v>132</v>
      </c>
      <c r="G41" s="41" t="s">
        <v>203</v>
      </c>
      <c r="H41" s="23">
        <v>3</v>
      </c>
      <c r="I41" s="29">
        <f t="shared" si="16"/>
        <v>1.6</v>
      </c>
      <c r="J41" s="31">
        <f t="shared" si="17"/>
        <v>6.4</v>
      </c>
      <c r="K41" s="29">
        <f t="shared" si="18"/>
        <v>0.16666666666666666</v>
      </c>
      <c r="L41" s="33">
        <f t="shared" si="19"/>
        <v>0.66666666666666663</v>
      </c>
      <c r="M41" s="2"/>
      <c r="N41" s="2"/>
      <c r="O41" s="2"/>
      <c r="P41" s="2"/>
      <c r="Q41" s="1"/>
      <c r="R41" s="1"/>
      <c r="S41" s="1"/>
      <c r="T41" s="1"/>
      <c r="U41" s="1"/>
      <c r="V41" s="1"/>
      <c r="W41" s="1"/>
      <c r="X41" s="1"/>
      <c r="Y41" s="1"/>
      <c r="Z41" s="1"/>
    </row>
    <row r="42" spans="1:26" ht="15.75" customHeight="1">
      <c r="A42" s="2"/>
      <c r="B42" s="2"/>
      <c r="C42" s="1"/>
      <c r="D42" s="2"/>
      <c r="E42" s="39" t="s">
        <v>204</v>
      </c>
      <c r="F42" s="41" t="s">
        <v>172</v>
      </c>
      <c r="G42" s="41" t="s">
        <v>205</v>
      </c>
      <c r="H42" s="31">
        <v>3</v>
      </c>
      <c r="I42" s="29">
        <f t="shared" si="16"/>
        <v>1.2000000000000002</v>
      </c>
      <c r="J42" s="31">
        <f t="shared" si="17"/>
        <v>4.8000000000000007</v>
      </c>
      <c r="K42" s="29">
        <f t="shared" si="18"/>
        <v>0.125</v>
      </c>
      <c r="L42" s="33">
        <f t="shared" si="19"/>
        <v>0.5</v>
      </c>
      <c r="M42" s="2"/>
      <c r="N42" s="2"/>
      <c r="O42" s="2"/>
      <c r="P42" s="2"/>
      <c r="Q42" s="1"/>
      <c r="R42" s="1"/>
      <c r="S42" s="1"/>
      <c r="T42" s="1"/>
      <c r="U42" s="1"/>
      <c r="V42" s="1"/>
      <c r="W42" s="1"/>
      <c r="X42" s="1"/>
      <c r="Y42" s="1"/>
      <c r="Z42" s="1"/>
    </row>
    <row r="43" spans="1:26" ht="15.75" customHeight="1">
      <c r="A43" s="2"/>
      <c r="B43" s="2"/>
      <c r="C43" s="1"/>
      <c r="D43" s="2"/>
      <c r="E43" s="39" t="s">
        <v>206</v>
      </c>
      <c r="F43" s="41" t="s">
        <v>172</v>
      </c>
      <c r="G43" s="41" t="s">
        <v>207</v>
      </c>
      <c r="H43" s="31">
        <v>3</v>
      </c>
      <c r="I43" s="29">
        <f t="shared" si="16"/>
        <v>1.2000000000000002</v>
      </c>
      <c r="J43" s="31">
        <f t="shared" si="17"/>
        <v>4.8000000000000007</v>
      </c>
      <c r="K43" s="29">
        <f t="shared" si="18"/>
        <v>0.125</v>
      </c>
      <c r="L43" s="33">
        <f t="shared" si="19"/>
        <v>0.5</v>
      </c>
      <c r="M43" s="2"/>
      <c r="N43" s="2"/>
      <c r="O43" s="2"/>
      <c r="P43" s="2"/>
      <c r="Q43" s="1"/>
      <c r="R43" s="1"/>
      <c r="S43" s="1"/>
      <c r="T43" s="1"/>
      <c r="U43" s="1"/>
      <c r="V43" s="1"/>
      <c r="W43" s="1"/>
      <c r="X43" s="1"/>
      <c r="Y43" s="1"/>
      <c r="Z43" s="1"/>
    </row>
    <row r="44" spans="1:26" ht="15.75" customHeight="1">
      <c r="A44" s="2"/>
      <c r="B44" s="2"/>
      <c r="C44" s="1"/>
      <c r="D44" s="2"/>
      <c r="E44" s="39"/>
      <c r="F44" s="41"/>
      <c r="G44" s="41"/>
      <c r="H44" s="31"/>
      <c r="I44" s="50"/>
      <c r="J44" s="31"/>
      <c r="K44" s="29"/>
      <c r="L44" s="33"/>
      <c r="M44" s="2"/>
      <c r="N44" s="2"/>
      <c r="O44" s="2"/>
      <c r="P44" s="2"/>
      <c r="Q44" s="1"/>
      <c r="R44" s="1"/>
      <c r="S44" s="1"/>
      <c r="T44" s="1"/>
      <c r="U44" s="1"/>
      <c r="V44" s="1"/>
      <c r="W44" s="1"/>
      <c r="X44" s="1"/>
      <c r="Y44" s="1"/>
      <c r="Z44" s="1"/>
    </row>
    <row r="45" spans="1:26" ht="15.75" customHeight="1">
      <c r="A45" s="2"/>
      <c r="B45" s="2"/>
      <c r="C45" s="1"/>
      <c r="D45" s="2"/>
      <c r="E45" s="39" t="s">
        <v>208</v>
      </c>
      <c r="F45" s="41" t="s">
        <v>128</v>
      </c>
      <c r="G45" s="41" t="s">
        <v>209</v>
      </c>
      <c r="H45" s="31">
        <v>4</v>
      </c>
      <c r="I45" s="29">
        <f t="shared" ref="I45:I51" si="20">VLOOKUP(F45,$N$30:$P$34,2,FALSE)/VLOOKUP(F45,$N$30:$P$34,3,FALSE)*96</f>
        <v>0.8</v>
      </c>
      <c r="J45" s="31">
        <f t="shared" ref="J45:J51" si="21">$C$20*I45</f>
        <v>3.2</v>
      </c>
      <c r="K45" s="29">
        <f t="shared" ref="K45:K51" si="22">VLOOKUP(F45,$N$30:$P$34,2,FALSE)/VLOOKUP(F45,$N$30:$P$34,3,FALSE)*10</f>
        <v>8.3333333333333329E-2</v>
      </c>
      <c r="L45" s="33">
        <f t="shared" ref="L45:L51" si="23">$C$20*K45</f>
        <v>0.33333333333333331</v>
      </c>
      <c r="M45" s="2"/>
      <c r="N45" s="2"/>
      <c r="O45" s="49"/>
      <c r="P45" s="2"/>
      <c r="Q45" s="1"/>
      <c r="R45" s="1"/>
      <c r="S45" s="1"/>
      <c r="T45" s="1"/>
      <c r="U45" s="1"/>
      <c r="V45" s="1"/>
      <c r="W45" s="1"/>
      <c r="X45" s="1"/>
      <c r="Y45" s="1"/>
      <c r="Z45" s="1"/>
    </row>
    <row r="46" spans="1:26" ht="15.75" customHeight="1">
      <c r="A46" s="2"/>
      <c r="B46" s="2"/>
      <c r="C46" s="1"/>
      <c r="D46" s="2"/>
      <c r="E46" s="39" t="s">
        <v>210</v>
      </c>
      <c r="F46" s="41" t="s">
        <v>128</v>
      </c>
      <c r="G46" s="41" t="s">
        <v>211</v>
      </c>
      <c r="H46" s="31">
        <v>4</v>
      </c>
      <c r="I46" s="29">
        <f t="shared" si="20"/>
        <v>0.8</v>
      </c>
      <c r="J46" s="31">
        <f t="shared" si="21"/>
        <v>3.2</v>
      </c>
      <c r="K46" s="29">
        <f t="shared" si="22"/>
        <v>8.3333333333333329E-2</v>
      </c>
      <c r="L46" s="33">
        <f t="shared" si="23"/>
        <v>0.33333333333333331</v>
      </c>
      <c r="M46" s="2"/>
      <c r="N46" s="2"/>
      <c r="O46" s="49"/>
      <c r="P46" s="2"/>
      <c r="Q46" s="1"/>
      <c r="R46" s="1"/>
      <c r="S46" s="1"/>
      <c r="T46" s="1"/>
      <c r="U46" s="1"/>
      <c r="V46" s="1"/>
      <c r="W46" s="1"/>
      <c r="X46" s="1"/>
      <c r="Y46" s="1"/>
      <c r="Z46" s="1"/>
    </row>
    <row r="47" spans="1:26" ht="15.75" customHeight="1">
      <c r="A47" s="2"/>
      <c r="B47" s="2"/>
      <c r="C47" s="1"/>
      <c r="D47" s="2"/>
      <c r="E47" s="39" t="s">
        <v>212</v>
      </c>
      <c r="F47" s="21" t="s">
        <v>132</v>
      </c>
      <c r="G47" s="21" t="s">
        <v>162</v>
      </c>
      <c r="H47" s="23">
        <v>4</v>
      </c>
      <c r="I47" s="29">
        <f t="shared" si="20"/>
        <v>1.6</v>
      </c>
      <c r="J47" s="31">
        <f t="shared" si="21"/>
        <v>6.4</v>
      </c>
      <c r="K47" s="29">
        <f t="shared" si="22"/>
        <v>0.16666666666666666</v>
      </c>
      <c r="L47" s="33">
        <f t="shared" si="23"/>
        <v>0.66666666666666663</v>
      </c>
      <c r="M47" s="2"/>
      <c r="N47" s="2"/>
      <c r="O47" s="36"/>
      <c r="P47" s="2"/>
      <c r="Q47" s="1"/>
      <c r="R47" s="1"/>
      <c r="S47" s="1"/>
      <c r="T47" s="1"/>
      <c r="U47" s="1"/>
      <c r="V47" s="1"/>
      <c r="W47" s="1"/>
      <c r="X47" s="1"/>
      <c r="Y47" s="1"/>
      <c r="Z47" s="1"/>
    </row>
    <row r="48" spans="1:26" ht="15.75" customHeight="1">
      <c r="A48" s="2"/>
      <c r="B48" s="2"/>
      <c r="C48" s="1"/>
      <c r="D48" s="2"/>
      <c r="E48" s="39" t="s">
        <v>213</v>
      </c>
      <c r="F48" s="41" t="s">
        <v>132</v>
      </c>
      <c r="G48" s="41" t="s">
        <v>214</v>
      </c>
      <c r="H48" s="55">
        <v>4</v>
      </c>
      <c r="I48" s="29">
        <f t="shared" si="20"/>
        <v>1.6</v>
      </c>
      <c r="J48" s="31">
        <f t="shared" si="21"/>
        <v>6.4</v>
      </c>
      <c r="K48" s="29">
        <f t="shared" si="22"/>
        <v>0.16666666666666666</v>
      </c>
      <c r="L48" s="33">
        <f t="shared" si="23"/>
        <v>0.66666666666666663</v>
      </c>
      <c r="M48" s="2"/>
      <c r="N48" s="2"/>
      <c r="O48" s="36"/>
      <c r="P48" s="2"/>
      <c r="Q48" s="1"/>
      <c r="R48" s="1"/>
      <c r="S48" s="1"/>
      <c r="T48" s="1"/>
      <c r="U48" s="1"/>
      <c r="V48" s="1"/>
      <c r="W48" s="1"/>
      <c r="X48" s="1"/>
      <c r="Y48" s="1"/>
      <c r="Z48" s="1"/>
    </row>
    <row r="49" spans="1:26" ht="15.75" customHeight="1">
      <c r="A49" s="2"/>
      <c r="B49" s="2"/>
      <c r="C49" s="1"/>
      <c r="D49" s="2"/>
      <c r="E49" s="39" t="s">
        <v>215</v>
      </c>
      <c r="F49" s="41" t="s">
        <v>132</v>
      </c>
      <c r="G49" s="41" t="s">
        <v>216</v>
      </c>
      <c r="H49" s="31">
        <v>4</v>
      </c>
      <c r="I49" s="29">
        <f t="shared" si="20"/>
        <v>1.6</v>
      </c>
      <c r="J49" s="31">
        <f t="shared" si="21"/>
        <v>6.4</v>
      </c>
      <c r="K49" s="29">
        <f t="shared" si="22"/>
        <v>0.16666666666666666</v>
      </c>
      <c r="L49" s="33">
        <f t="shared" si="23"/>
        <v>0.66666666666666663</v>
      </c>
      <c r="M49" s="2"/>
      <c r="N49" s="54"/>
      <c r="O49" s="49"/>
      <c r="P49" s="2"/>
      <c r="Q49" s="1"/>
      <c r="R49" s="1"/>
      <c r="S49" s="1"/>
      <c r="T49" s="1"/>
      <c r="U49" s="1"/>
      <c r="V49" s="1"/>
      <c r="W49" s="1"/>
      <c r="X49" s="1"/>
      <c r="Y49" s="1"/>
      <c r="Z49" s="1"/>
    </row>
    <row r="50" spans="1:26" ht="15.75" customHeight="1">
      <c r="A50" s="2"/>
      <c r="B50" s="2"/>
      <c r="C50" s="1"/>
      <c r="D50" s="2"/>
      <c r="E50" s="39" t="s">
        <v>217</v>
      </c>
      <c r="F50" s="41" t="s">
        <v>172</v>
      </c>
      <c r="G50" s="41" t="s">
        <v>218</v>
      </c>
      <c r="H50" s="31">
        <v>4</v>
      </c>
      <c r="I50" s="29">
        <f t="shared" si="20"/>
        <v>1.2000000000000002</v>
      </c>
      <c r="J50" s="31">
        <f t="shared" si="21"/>
        <v>4.8000000000000007</v>
      </c>
      <c r="K50" s="29">
        <f t="shared" si="22"/>
        <v>0.125</v>
      </c>
      <c r="L50" s="33">
        <f t="shared" si="23"/>
        <v>0.5</v>
      </c>
      <c r="M50" s="2"/>
      <c r="N50" s="2"/>
      <c r="O50" s="2"/>
      <c r="P50" s="2"/>
      <c r="Q50" s="1"/>
      <c r="R50" s="1"/>
      <c r="S50" s="1"/>
      <c r="T50" s="1"/>
      <c r="U50" s="1"/>
      <c r="V50" s="1"/>
      <c r="W50" s="1"/>
      <c r="X50" s="1"/>
      <c r="Y50" s="1"/>
      <c r="Z50" s="1"/>
    </row>
    <row r="51" spans="1:26" ht="15.75" customHeight="1">
      <c r="A51" s="2"/>
      <c r="B51" s="2"/>
      <c r="C51" s="1"/>
      <c r="D51" s="2"/>
      <c r="E51" s="39" t="s">
        <v>219</v>
      </c>
      <c r="F51" s="41" t="s">
        <v>172</v>
      </c>
      <c r="G51" s="41" t="s">
        <v>220</v>
      </c>
      <c r="H51" s="31">
        <v>4</v>
      </c>
      <c r="I51" s="29">
        <f t="shared" si="20"/>
        <v>1.2000000000000002</v>
      </c>
      <c r="J51" s="31">
        <f t="shared" si="21"/>
        <v>4.8000000000000007</v>
      </c>
      <c r="K51" s="29">
        <f t="shared" si="22"/>
        <v>0.125</v>
      </c>
      <c r="L51" s="33">
        <f t="shared" si="23"/>
        <v>0.5</v>
      </c>
      <c r="M51" s="2"/>
      <c r="N51" s="2"/>
      <c r="O51" s="2"/>
      <c r="P51" s="2"/>
      <c r="Q51" s="1"/>
      <c r="R51" s="1"/>
      <c r="S51" s="1"/>
      <c r="T51" s="1"/>
      <c r="U51" s="1"/>
      <c r="V51" s="1"/>
      <c r="W51" s="1"/>
      <c r="X51" s="1"/>
      <c r="Y51" s="1"/>
      <c r="Z51" s="1"/>
    </row>
    <row r="52" spans="1:26" ht="15.75" customHeight="1">
      <c r="A52" s="2"/>
      <c r="B52" s="2"/>
      <c r="C52" s="1"/>
      <c r="D52" s="2"/>
      <c r="E52" s="57"/>
      <c r="F52" s="58"/>
      <c r="G52" s="58"/>
      <c r="H52" s="59"/>
      <c r="I52" s="60"/>
      <c r="J52" s="59"/>
      <c r="K52" s="61"/>
      <c r="L52" s="62"/>
      <c r="M52" s="2"/>
      <c r="N52" s="2"/>
      <c r="O52" s="2"/>
      <c r="P52" s="2"/>
      <c r="Q52" s="1"/>
      <c r="R52" s="1"/>
      <c r="S52" s="1"/>
      <c r="T52" s="1"/>
      <c r="U52" s="1"/>
      <c r="V52" s="1"/>
      <c r="W52" s="1"/>
      <c r="X52" s="1"/>
      <c r="Y52" s="1"/>
      <c r="Z52" s="1"/>
    </row>
    <row r="53" spans="1:26" ht="15.75" customHeight="1">
      <c r="A53" s="2"/>
      <c r="B53" s="2"/>
      <c r="C53" s="1"/>
      <c r="D53" s="2"/>
      <c r="E53" s="2"/>
      <c r="F53" s="63"/>
      <c r="G53" s="54" t="s">
        <v>221</v>
      </c>
      <c r="H53" s="2"/>
      <c r="I53" s="64">
        <f>SUM(I10:I52)</f>
        <v>95.999999999999943</v>
      </c>
      <c r="J53" s="2">
        <f>SUM(J10:J51)</f>
        <v>383.99999999999977</v>
      </c>
      <c r="K53" s="64">
        <f>SUM(K10:K52)</f>
        <v>9.9999999999999982</v>
      </c>
      <c r="L53" s="64">
        <f>SUM(L10:L51)</f>
        <v>39.999999999999993</v>
      </c>
      <c r="M53" s="2"/>
      <c r="N53" s="2"/>
      <c r="O53" s="2"/>
      <c r="P53" s="2"/>
      <c r="Q53" s="1"/>
      <c r="R53" s="1"/>
      <c r="S53" s="1"/>
      <c r="T53" s="1"/>
      <c r="U53" s="1"/>
      <c r="V53" s="1"/>
      <c r="W53" s="1"/>
      <c r="X53" s="1"/>
      <c r="Y53" s="1"/>
      <c r="Z53" s="1"/>
    </row>
    <row r="54" spans="1:26" ht="15.75" customHeight="1">
      <c r="A54" s="2"/>
      <c r="B54" s="2"/>
      <c r="C54" s="1"/>
      <c r="D54" s="2"/>
      <c r="E54" s="2"/>
      <c r="F54" s="2"/>
      <c r="G54" s="2"/>
      <c r="H54" s="2"/>
      <c r="I54" s="2"/>
      <c r="J54" s="2"/>
      <c r="K54" s="1"/>
      <c r="L54" s="1"/>
      <c r="M54" s="2"/>
      <c r="N54" s="2"/>
      <c r="O54" s="2"/>
      <c r="P54" s="2"/>
      <c r="Q54" s="1"/>
      <c r="R54" s="1"/>
      <c r="S54" s="1"/>
      <c r="T54" s="1"/>
      <c r="U54" s="1"/>
      <c r="V54" s="1"/>
      <c r="W54" s="1"/>
      <c r="X54" s="1"/>
      <c r="Y54" s="1"/>
      <c r="Z54" s="1"/>
    </row>
    <row r="55" spans="1:26" ht="15.75" customHeight="1">
      <c r="A55" s="2"/>
      <c r="B55" s="2"/>
      <c r="C55" s="1"/>
      <c r="D55" s="2"/>
      <c r="E55" s="1"/>
      <c r="F55" s="2"/>
      <c r="G55" s="2"/>
      <c r="H55" s="2"/>
      <c r="I55" s="2"/>
      <c r="J55" s="2"/>
      <c r="K55" s="1"/>
      <c r="L55" s="1"/>
      <c r="M55" s="2"/>
      <c r="N55" s="2"/>
      <c r="O55" s="2"/>
      <c r="P55" s="2"/>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B2:L2"/>
    <mergeCell ref="B3:L3"/>
    <mergeCell ref="B4:L4"/>
    <mergeCell ref="B5:L5"/>
    <mergeCell ref="F8:F9"/>
    <mergeCell ref="E8:E9"/>
    <mergeCell ref="G8:G9"/>
    <mergeCell ref="H8:H9"/>
    <mergeCell ref="I8:L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30.75" customWidth="1"/>
    <col min="3" max="4" width="10.5" customWidth="1"/>
    <col min="5" max="5" width="12.75" customWidth="1"/>
    <col min="6" max="6" width="14.5" customWidth="1"/>
    <col min="7" max="7" width="152.375" customWidth="1"/>
    <col min="8" max="9" width="10.5" customWidth="1"/>
    <col min="10" max="10" width="14.5" customWidth="1"/>
    <col min="11" max="11" width="8.5" customWidth="1"/>
    <col min="12" max="21" width="10.5" customWidth="1"/>
  </cols>
  <sheetData>
    <row r="1" spans="1:26" ht="15.75" customHeight="1">
      <c r="A1" s="1"/>
      <c r="B1" s="2"/>
      <c r="C1" s="1"/>
      <c r="D1" s="1"/>
      <c r="E1" s="2"/>
      <c r="F1" s="2"/>
      <c r="G1" s="2"/>
      <c r="H1" s="1"/>
      <c r="I1" s="1"/>
      <c r="J1" s="2"/>
      <c r="K1" s="2"/>
      <c r="L1" s="1"/>
      <c r="M1" s="1"/>
      <c r="N1" s="1"/>
      <c r="O1" s="1"/>
      <c r="P1" s="1"/>
      <c r="Q1" s="1"/>
      <c r="R1" s="1"/>
      <c r="S1" s="1"/>
      <c r="T1" s="1"/>
      <c r="U1" s="1"/>
      <c r="V1" s="1"/>
      <c r="W1" s="1"/>
      <c r="X1" s="1"/>
      <c r="Y1" s="1"/>
      <c r="Z1" s="1"/>
    </row>
    <row r="2" spans="1:26" ht="22.5" customHeight="1">
      <c r="A2" s="1"/>
      <c r="B2" s="189" t="s">
        <v>0</v>
      </c>
      <c r="C2" s="190"/>
      <c r="D2" s="190"/>
      <c r="E2" s="190"/>
      <c r="F2" s="190"/>
      <c r="G2" s="190"/>
      <c r="H2" s="190"/>
      <c r="I2" s="190"/>
      <c r="J2" s="190"/>
      <c r="K2" s="191"/>
      <c r="L2" s="1"/>
      <c r="M2" s="1"/>
      <c r="N2" s="1"/>
      <c r="O2" s="1"/>
      <c r="P2" s="1"/>
      <c r="Q2" s="1"/>
      <c r="R2" s="1"/>
      <c r="S2" s="1"/>
      <c r="T2" s="1"/>
      <c r="U2" s="1"/>
      <c r="V2" s="1"/>
      <c r="W2" s="1"/>
      <c r="X2" s="1"/>
      <c r="Y2" s="1"/>
      <c r="Z2" s="1"/>
    </row>
    <row r="3" spans="1:26" ht="15.75" customHeight="1">
      <c r="A3" s="1"/>
      <c r="B3" s="192" t="s">
        <v>3</v>
      </c>
      <c r="C3" s="193"/>
      <c r="D3" s="193"/>
      <c r="E3" s="193"/>
      <c r="F3" s="193"/>
      <c r="G3" s="193"/>
      <c r="H3" s="193"/>
      <c r="I3" s="193"/>
      <c r="J3" s="193"/>
      <c r="K3" s="194"/>
      <c r="L3" s="1"/>
      <c r="M3" s="1"/>
      <c r="N3" s="1"/>
      <c r="O3" s="1"/>
      <c r="P3" s="1"/>
      <c r="Q3" s="1"/>
      <c r="R3" s="1"/>
      <c r="S3" s="1"/>
      <c r="T3" s="1"/>
      <c r="U3" s="1"/>
      <c r="V3" s="1"/>
      <c r="W3" s="1"/>
      <c r="X3" s="1"/>
      <c r="Y3" s="1"/>
      <c r="Z3" s="1"/>
    </row>
    <row r="4" spans="1:26" ht="15.75" customHeight="1">
      <c r="A4" s="1"/>
      <c r="B4" s="207" t="s">
        <v>6</v>
      </c>
      <c r="C4" s="193"/>
      <c r="D4" s="193"/>
      <c r="E4" s="193"/>
      <c r="F4" s="193"/>
      <c r="G4" s="193"/>
      <c r="H4" s="193"/>
      <c r="I4" s="193"/>
      <c r="J4" s="193"/>
      <c r="K4" s="194"/>
      <c r="L4" s="1"/>
      <c r="M4" s="1"/>
      <c r="N4" s="1"/>
      <c r="O4" s="1"/>
      <c r="P4" s="1"/>
      <c r="Q4" s="1"/>
      <c r="R4" s="1"/>
      <c r="S4" s="1"/>
      <c r="T4" s="1"/>
      <c r="U4" s="1"/>
      <c r="V4" s="1"/>
      <c r="W4" s="1"/>
      <c r="X4" s="1"/>
      <c r="Y4" s="1"/>
      <c r="Z4" s="1"/>
    </row>
    <row r="5" spans="1:26" ht="15.75" customHeight="1">
      <c r="A5" s="1"/>
      <c r="B5" s="208" t="s">
        <v>10</v>
      </c>
      <c r="C5" s="197"/>
      <c r="D5" s="197"/>
      <c r="E5" s="197"/>
      <c r="F5" s="197"/>
      <c r="G5" s="197"/>
      <c r="H5" s="197"/>
      <c r="I5" s="197"/>
      <c r="J5" s="197"/>
      <c r="K5" s="198"/>
      <c r="L5" s="1"/>
      <c r="M5" s="1"/>
      <c r="N5" s="1"/>
      <c r="O5" s="1"/>
      <c r="P5" s="1"/>
      <c r="Q5" s="1"/>
      <c r="R5" s="1"/>
      <c r="S5" s="1"/>
      <c r="T5" s="1"/>
      <c r="U5" s="1"/>
      <c r="V5" s="1"/>
      <c r="W5" s="1"/>
      <c r="X5" s="1"/>
      <c r="Y5" s="1"/>
      <c r="Z5" s="1"/>
    </row>
    <row r="6" spans="1:26" ht="15.75" customHeight="1">
      <c r="A6" s="1"/>
      <c r="B6" s="2"/>
      <c r="C6" s="1"/>
      <c r="D6" s="1"/>
      <c r="E6" s="2"/>
      <c r="F6" s="2"/>
      <c r="G6" s="2"/>
      <c r="H6" s="1"/>
      <c r="I6" s="1"/>
      <c r="J6" s="2"/>
      <c r="K6" s="2"/>
      <c r="L6" s="1"/>
      <c r="M6" s="1"/>
      <c r="N6" s="1"/>
      <c r="O6" s="1"/>
      <c r="P6" s="1"/>
      <c r="Q6" s="1"/>
      <c r="R6" s="1"/>
      <c r="S6" s="1"/>
      <c r="T6" s="1"/>
      <c r="U6" s="1"/>
      <c r="V6" s="1"/>
      <c r="W6" s="1"/>
      <c r="X6" s="1"/>
      <c r="Y6" s="1"/>
      <c r="Z6" s="1"/>
    </row>
    <row r="7" spans="1:26" ht="21" customHeight="1">
      <c r="A7" s="1"/>
      <c r="B7" s="3" t="s">
        <v>12</v>
      </c>
      <c r="C7" s="1"/>
      <c r="D7" s="1"/>
      <c r="E7" s="2"/>
      <c r="F7" s="2"/>
      <c r="G7" s="2"/>
      <c r="H7" s="5" t="s">
        <v>13</v>
      </c>
      <c r="I7" s="5" t="s">
        <v>14</v>
      </c>
      <c r="J7" s="5" t="s">
        <v>15</v>
      </c>
      <c r="K7" s="5" t="s">
        <v>16</v>
      </c>
      <c r="L7" s="1"/>
      <c r="M7" s="1"/>
      <c r="N7" s="1"/>
      <c r="O7" s="1"/>
      <c r="P7" s="1"/>
      <c r="Q7" s="1"/>
      <c r="R7" s="1"/>
      <c r="S7" s="1"/>
      <c r="T7" s="1"/>
      <c r="U7" s="1"/>
      <c r="V7" s="1"/>
      <c r="W7" s="1"/>
      <c r="X7" s="1"/>
      <c r="Y7" s="1"/>
      <c r="Z7" s="1"/>
    </row>
    <row r="8" spans="1:26" ht="15.75" customHeight="1">
      <c r="A8" s="1"/>
      <c r="B8" s="7" t="s">
        <v>18</v>
      </c>
      <c r="C8" s="7">
        <v>30</v>
      </c>
      <c r="D8" s="1"/>
      <c r="E8" s="218" t="s">
        <v>19</v>
      </c>
      <c r="F8" s="8" t="s">
        <v>22</v>
      </c>
      <c r="G8" s="8" t="s">
        <v>24</v>
      </c>
      <c r="H8" s="9">
        <v>6</v>
      </c>
      <c r="I8" s="9">
        <v>0.5</v>
      </c>
      <c r="J8" s="9" t="s">
        <v>27</v>
      </c>
      <c r="K8" s="221" t="s">
        <v>28</v>
      </c>
      <c r="L8" s="1"/>
      <c r="M8" s="1"/>
      <c r="N8" s="1"/>
      <c r="O8" s="1"/>
      <c r="P8" s="1"/>
      <c r="Q8" s="1"/>
      <c r="R8" s="1"/>
      <c r="S8" s="1"/>
      <c r="T8" s="1"/>
      <c r="U8" s="1"/>
      <c r="V8" s="1"/>
      <c r="W8" s="1"/>
      <c r="X8" s="1"/>
      <c r="Y8" s="1"/>
      <c r="Z8" s="1"/>
    </row>
    <row r="9" spans="1:26" ht="15.75" customHeight="1">
      <c r="A9" s="1"/>
      <c r="B9" s="7" t="s">
        <v>29</v>
      </c>
      <c r="C9" s="7">
        <v>120</v>
      </c>
      <c r="D9" s="1"/>
      <c r="E9" s="219"/>
      <c r="F9" s="10" t="s">
        <v>30</v>
      </c>
      <c r="G9" s="10" t="s">
        <v>32</v>
      </c>
      <c r="H9" s="11">
        <v>15</v>
      </c>
      <c r="I9" s="11">
        <v>1.6</v>
      </c>
      <c r="J9" s="11" t="s">
        <v>27</v>
      </c>
      <c r="K9" s="215"/>
      <c r="L9" s="1"/>
      <c r="M9" s="1"/>
      <c r="N9" s="1"/>
      <c r="O9" s="1"/>
      <c r="P9" s="1"/>
      <c r="Q9" s="1"/>
      <c r="R9" s="1"/>
      <c r="S9" s="1"/>
      <c r="T9" s="1"/>
      <c r="U9" s="1"/>
      <c r="V9" s="1"/>
      <c r="W9" s="1"/>
      <c r="X9" s="1"/>
      <c r="Y9" s="1"/>
      <c r="Z9" s="1"/>
    </row>
    <row r="10" spans="1:26" ht="15.75" customHeight="1">
      <c r="A10" s="1"/>
      <c r="B10" s="7" t="s">
        <v>34</v>
      </c>
      <c r="C10" s="7">
        <v>0</v>
      </c>
      <c r="D10" s="1"/>
      <c r="E10" s="219"/>
      <c r="F10" s="10" t="s">
        <v>35</v>
      </c>
      <c r="G10" s="10" t="s">
        <v>36</v>
      </c>
      <c r="H10" s="11">
        <v>5</v>
      </c>
      <c r="I10" s="11">
        <v>0.5</v>
      </c>
      <c r="J10" s="11" t="s">
        <v>27</v>
      </c>
      <c r="K10" s="216"/>
      <c r="L10" s="1"/>
      <c r="M10" s="1"/>
      <c r="N10" s="1"/>
      <c r="O10" s="1"/>
      <c r="P10" s="1"/>
      <c r="Q10" s="1"/>
      <c r="R10" s="1"/>
      <c r="S10" s="1"/>
      <c r="T10" s="1"/>
      <c r="U10" s="1"/>
      <c r="V10" s="1"/>
      <c r="W10" s="1"/>
      <c r="X10" s="1"/>
      <c r="Y10" s="1"/>
      <c r="Z10" s="1"/>
    </row>
    <row r="11" spans="1:26" ht="15.75" customHeight="1">
      <c r="A11" s="1"/>
      <c r="B11" s="7" t="s">
        <v>37</v>
      </c>
      <c r="C11" s="7">
        <f>SUM(C8:C10)</f>
        <v>150</v>
      </c>
      <c r="D11" s="1"/>
      <c r="E11" s="219"/>
      <c r="F11" s="10" t="s">
        <v>39</v>
      </c>
      <c r="G11" s="10" t="s">
        <v>40</v>
      </c>
      <c r="H11" s="11">
        <v>10</v>
      </c>
      <c r="I11" s="11">
        <v>1.1000000000000001</v>
      </c>
      <c r="J11" s="11" t="s">
        <v>41</v>
      </c>
      <c r="K11" s="214" t="s">
        <v>42</v>
      </c>
      <c r="L11" s="1"/>
      <c r="M11" s="1"/>
      <c r="N11" s="1"/>
      <c r="O11" s="1"/>
      <c r="P11" s="1"/>
      <c r="Q11" s="1"/>
      <c r="R11" s="1"/>
      <c r="S11" s="1"/>
      <c r="T11" s="1"/>
      <c r="U11" s="1"/>
      <c r="V11" s="1"/>
      <c r="W11" s="1"/>
      <c r="X11" s="1"/>
      <c r="Y11" s="1"/>
      <c r="Z11" s="1"/>
    </row>
    <row r="12" spans="1:26" ht="15.75" customHeight="1">
      <c r="A12" s="1"/>
      <c r="B12" s="2"/>
      <c r="C12" s="1"/>
      <c r="D12" s="1"/>
      <c r="E12" s="219"/>
      <c r="F12" s="10" t="s">
        <v>46</v>
      </c>
      <c r="G12" s="10" t="s">
        <v>47</v>
      </c>
      <c r="H12" s="11">
        <v>25</v>
      </c>
      <c r="I12" s="11">
        <v>2.6</v>
      </c>
      <c r="J12" s="11" t="s">
        <v>41</v>
      </c>
      <c r="K12" s="215"/>
      <c r="L12" s="1"/>
      <c r="M12" s="1"/>
      <c r="N12" s="1"/>
      <c r="O12" s="1"/>
      <c r="P12" s="1"/>
      <c r="Q12" s="1"/>
      <c r="R12" s="1"/>
      <c r="S12" s="1"/>
      <c r="T12" s="1"/>
      <c r="U12" s="1"/>
      <c r="V12" s="1"/>
      <c r="W12" s="1"/>
      <c r="X12" s="1"/>
      <c r="Y12" s="1"/>
      <c r="Z12" s="1"/>
    </row>
    <row r="13" spans="1:26" ht="15.75" customHeight="1">
      <c r="A13" s="1"/>
      <c r="B13" s="2"/>
      <c r="C13" s="1"/>
      <c r="D13" s="1"/>
      <c r="E13" s="219"/>
      <c r="F13" s="10" t="s">
        <v>49</v>
      </c>
      <c r="G13" s="10" t="s">
        <v>50</v>
      </c>
      <c r="H13" s="11">
        <v>15</v>
      </c>
      <c r="I13" s="11">
        <v>1.6</v>
      </c>
      <c r="J13" s="11" t="s">
        <v>41</v>
      </c>
      <c r="K13" s="215"/>
      <c r="L13" s="1"/>
      <c r="M13" s="1"/>
      <c r="N13" s="1"/>
      <c r="O13" s="1"/>
      <c r="P13" s="1"/>
      <c r="Q13" s="1"/>
      <c r="R13" s="1"/>
      <c r="S13" s="1"/>
      <c r="T13" s="1"/>
      <c r="U13" s="1"/>
      <c r="V13" s="1"/>
      <c r="W13" s="1"/>
      <c r="X13" s="1"/>
      <c r="Y13" s="1"/>
      <c r="Z13" s="1"/>
    </row>
    <row r="14" spans="1:26" ht="19.5" customHeight="1">
      <c r="A14" s="1"/>
      <c r="B14" s="15" t="s">
        <v>51</v>
      </c>
      <c r="C14" s="1"/>
      <c r="D14" s="1"/>
      <c r="E14" s="219"/>
      <c r="F14" s="10" t="s">
        <v>53</v>
      </c>
      <c r="G14" s="10" t="s">
        <v>54</v>
      </c>
      <c r="H14" s="11">
        <v>8</v>
      </c>
      <c r="I14" s="11">
        <v>1</v>
      </c>
      <c r="J14" s="11" t="s">
        <v>55</v>
      </c>
      <c r="K14" s="215"/>
      <c r="L14" s="1"/>
      <c r="M14" s="1"/>
      <c r="N14" s="1"/>
      <c r="O14" s="1"/>
      <c r="P14" s="1"/>
      <c r="Q14" s="1"/>
      <c r="R14" s="1"/>
      <c r="S14" s="1"/>
      <c r="T14" s="1"/>
      <c r="U14" s="1"/>
      <c r="V14" s="1"/>
      <c r="W14" s="1"/>
      <c r="X14" s="1"/>
      <c r="Y14" s="1"/>
      <c r="Z14" s="1"/>
    </row>
    <row r="15" spans="1:26" ht="15.75" customHeight="1">
      <c r="A15" s="1"/>
      <c r="B15" s="7" t="s">
        <v>57</v>
      </c>
      <c r="C15" s="7">
        <f>'Principal - ABP'!F19</f>
        <v>4</v>
      </c>
      <c r="D15" s="1"/>
      <c r="E15" s="219"/>
      <c r="F15" s="10" t="s">
        <v>62</v>
      </c>
      <c r="G15" s="10" t="s">
        <v>64</v>
      </c>
      <c r="H15" s="11">
        <v>15</v>
      </c>
      <c r="I15" s="11">
        <v>1.6</v>
      </c>
      <c r="J15" s="11" t="s">
        <v>55</v>
      </c>
      <c r="K15" s="215"/>
      <c r="L15" s="1"/>
      <c r="M15" s="1"/>
      <c r="N15" s="1"/>
      <c r="O15" s="1"/>
      <c r="P15" s="1"/>
      <c r="Q15" s="1"/>
      <c r="R15" s="1"/>
      <c r="S15" s="1"/>
      <c r="T15" s="1"/>
      <c r="U15" s="1"/>
      <c r="V15" s="1"/>
      <c r="W15" s="1"/>
      <c r="X15" s="1"/>
      <c r="Y15" s="1"/>
      <c r="Z15" s="1"/>
    </row>
    <row r="16" spans="1:26" ht="15.75" customHeight="1">
      <c r="A16" s="1"/>
      <c r="B16" s="7" t="s">
        <v>65</v>
      </c>
      <c r="C16" s="7">
        <f>C9*C15</f>
        <v>480</v>
      </c>
      <c r="D16" s="1"/>
      <c r="E16" s="219"/>
      <c r="F16" s="10" t="s">
        <v>69</v>
      </c>
      <c r="G16" s="10" t="s">
        <v>70</v>
      </c>
      <c r="H16" s="11">
        <v>20</v>
      </c>
      <c r="I16" s="11">
        <v>2.1</v>
      </c>
      <c r="J16" s="11" t="s">
        <v>55</v>
      </c>
      <c r="K16" s="215"/>
      <c r="L16" s="1"/>
      <c r="M16" s="1"/>
      <c r="N16" s="1"/>
      <c r="O16" s="1"/>
      <c r="P16" s="1"/>
      <c r="Q16" s="1"/>
      <c r="R16" s="1"/>
      <c r="S16" s="1"/>
      <c r="T16" s="1"/>
      <c r="U16" s="1"/>
      <c r="V16" s="1"/>
      <c r="W16" s="1"/>
      <c r="X16" s="1"/>
      <c r="Y16" s="1"/>
      <c r="Z16" s="1"/>
    </row>
    <row r="17" spans="1:26" ht="15.75" customHeight="1">
      <c r="A17" s="1"/>
      <c r="B17" s="7" t="s">
        <v>72</v>
      </c>
      <c r="C17" s="7">
        <f>(IF(C15=1,#REF!,IF(C15=2,#REF!,IF(C15=3,#REF!,IF(C15=4,H27,IF(C15=5,H48,H69))))))</f>
        <v>379</v>
      </c>
      <c r="D17" s="1"/>
      <c r="E17" s="219"/>
      <c r="F17" s="10" t="s">
        <v>78</v>
      </c>
      <c r="G17" s="10" t="s">
        <v>79</v>
      </c>
      <c r="H17" s="11">
        <v>10</v>
      </c>
      <c r="I17" s="11">
        <v>1.1000000000000001</v>
      </c>
      <c r="J17" s="11" t="s">
        <v>80</v>
      </c>
      <c r="K17" s="215"/>
      <c r="L17" s="1"/>
      <c r="M17" s="1"/>
      <c r="N17" s="1"/>
      <c r="O17" s="1"/>
      <c r="P17" s="1"/>
      <c r="Q17" s="1"/>
      <c r="R17" s="1"/>
      <c r="S17" s="1"/>
      <c r="T17" s="1"/>
      <c r="U17" s="1"/>
      <c r="V17" s="1"/>
      <c r="W17" s="1"/>
      <c r="X17" s="1"/>
      <c r="Y17" s="1"/>
      <c r="Z17" s="1"/>
    </row>
    <row r="18" spans="1:26" ht="15.75" customHeight="1">
      <c r="A18" s="1"/>
      <c r="B18" s="7" t="s">
        <v>84</v>
      </c>
      <c r="C18" s="26">
        <f>C17/C16-1</f>
        <v>-0.2104166666666667</v>
      </c>
      <c r="D18" s="1"/>
      <c r="E18" s="219"/>
      <c r="F18" s="10" t="s">
        <v>89</v>
      </c>
      <c r="G18" s="10" t="s">
        <v>90</v>
      </c>
      <c r="H18" s="11">
        <v>20</v>
      </c>
      <c r="I18" s="11">
        <v>2.1</v>
      </c>
      <c r="J18" s="11" t="s">
        <v>80</v>
      </c>
      <c r="K18" s="215"/>
      <c r="L18" s="1"/>
      <c r="M18" s="1"/>
      <c r="N18" s="1"/>
      <c r="O18" s="1"/>
      <c r="P18" s="1"/>
      <c r="Q18" s="1"/>
      <c r="R18" s="1"/>
      <c r="S18" s="1"/>
      <c r="T18" s="1"/>
      <c r="U18" s="1"/>
      <c r="V18" s="1"/>
      <c r="W18" s="1"/>
      <c r="X18" s="1"/>
      <c r="Y18" s="1"/>
      <c r="Z18" s="1"/>
    </row>
    <row r="19" spans="1:26" ht="15.75" customHeight="1">
      <c r="A19" s="1"/>
      <c r="B19" s="7" t="s">
        <v>91</v>
      </c>
      <c r="C19" s="7">
        <f>C15*10</f>
        <v>40</v>
      </c>
      <c r="D19" s="1"/>
      <c r="E19" s="219"/>
      <c r="F19" s="10" t="s">
        <v>94</v>
      </c>
      <c r="G19" s="10" t="s">
        <v>95</v>
      </c>
      <c r="H19" s="11">
        <v>20</v>
      </c>
      <c r="I19" s="11">
        <v>2.1</v>
      </c>
      <c r="J19" s="11" t="s">
        <v>96</v>
      </c>
      <c r="K19" s="215"/>
      <c r="L19" s="1"/>
      <c r="M19" s="1"/>
      <c r="N19" s="1"/>
      <c r="O19" s="1"/>
      <c r="P19" s="1"/>
      <c r="Q19" s="1"/>
      <c r="R19" s="1"/>
      <c r="S19" s="1"/>
      <c r="T19" s="1"/>
      <c r="U19" s="1"/>
      <c r="V19" s="1"/>
      <c r="W19" s="1"/>
      <c r="X19" s="1"/>
      <c r="Y19" s="1"/>
      <c r="Z19" s="1"/>
    </row>
    <row r="20" spans="1:26" ht="15.75" customHeight="1">
      <c r="A20" s="1"/>
      <c r="B20" s="7" t="s">
        <v>97</v>
      </c>
      <c r="C20" s="7">
        <f>IF(C15=1,#REF!,IF(C15=2,#REF!,IF(C15=3,#REF!,IF(C15=4,I27,IF(C15=5,I48,I69)))))</f>
        <v>40.000000000000007</v>
      </c>
      <c r="D20" s="1"/>
      <c r="E20" s="219"/>
      <c r="F20" s="10" t="s">
        <v>98</v>
      </c>
      <c r="G20" s="10" t="s">
        <v>99</v>
      </c>
      <c r="H20" s="11">
        <v>20</v>
      </c>
      <c r="I20" s="11">
        <v>2.1</v>
      </c>
      <c r="J20" s="11" t="s">
        <v>96</v>
      </c>
      <c r="K20" s="215"/>
      <c r="L20" s="1"/>
      <c r="M20" s="1"/>
      <c r="N20" s="1"/>
      <c r="O20" s="1"/>
      <c r="P20" s="1"/>
      <c r="Q20" s="1"/>
      <c r="R20" s="1"/>
      <c r="S20" s="1"/>
      <c r="T20" s="1"/>
      <c r="U20" s="1"/>
      <c r="V20" s="1"/>
      <c r="W20" s="1"/>
      <c r="X20" s="1"/>
      <c r="Y20" s="1"/>
      <c r="Z20" s="1"/>
    </row>
    <row r="21" spans="1:26" ht="15.75" customHeight="1">
      <c r="A21" s="1"/>
      <c r="B21" s="2"/>
      <c r="C21" s="1"/>
      <c r="D21" s="1"/>
      <c r="E21" s="219"/>
      <c r="F21" s="10" t="s">
        <v>100</v>
      </c>
      <c r="G21" s="10" t="s">
        <v>101</v>
      </c>
      <c r="H21" s="11">
        <v>25</v>
      </c>
      <c r="I21" s="11">
        <v>2.6</v>
      </c>
      <c r="J21" s="11" t="s">
        <v>102</v>
      </c>
      <c r="K21" s="215"/>
      <c r="L21" s="1"/>
      <c r="M21" s="1"/>
      <c r="N21" s="1"/>
      <c r="O21" s="1"/>
      <c r="P21" s="1"/>
      <c r="Q21" s="1"/>
      <c r="R21" s="1"/>
      <c r="S21" s="1"/>
      <c r="T21" s="1"/>
      <c r="U21" s="1"/>
      <c r="V21" s="1"/>
      <c r="W21" s="1"/>
      <c r="X21" s="1"/>
      <c r="Y21" s="1"/>
      <c r="Z21" s="1"/>
    </row>
    <row r="22" spans="1:26" ht="15.75" customHeight="1">
      <c r="A22" s="1"/>
      <c r="B22" s="2"/>
      <c r="C22" s="1"/>
      <c r="D22" s="1"/>
      <c r="E22" s="219"/>
      <c r="F22" s="10" t="s">
        <v>103</v>
      </c>
      <c r="G22" s="10" t="s">
        <v>104</v>
      </c>
      <c r="H22" s="11">
        <v>35</v>
      </c>
      <c r="I22" s="11">
        <v>3.5</v>
      </c>
      <c r="J22" s="11" t="s">
        <v>102</v>
      </c>
      <c r="K22" s="216"/>
      <c r="L22" s="1"/>
      <c r="M22" s="1"/>
      <c r="N22" s="1"/>
      <c r="O22" s="1"/>
      <c r="P22" s="1"/>
      <c r="Q22" s="1"/>
      <c r="R22" s="1"/>
      <c r="S22" s="1"/>
      <c r="T22" s="1"/>
      <c r="U22" s="1"/>
      <c r="V22" s="1"/>
      <c r="W22" s="1"/>
      <c r="X22" s="1"/>
      <c r="Y22" s="1"/>
      <c r="Z22" s="1"/>
    </row>
    <row r="23" spans="1:26" ht="15.75" customHeight="1">
      <c r="A23" s="1"/>
      <c r="B23" s="2"/>
      <c r="C23" s="1"/>
      <c r="D23" s="1"/>
      <c r="E23" s="219"/>
      <c r="F23" s="10" t="s">
        <v>105</v>
      </c>
      <c r="G23" s="10" t="s">
        <v>107</v>
      </c>
      <c r="H23" s="11">
        <v>60</v>
      </c>
      <c r="I23" s="11">
        <v>6.5</v>
      </c>
      <c r="J23" s="11" t="s">
        <v>108</v>
      </c>
      <c r="K23" s="214" t="s">
        <v>109</v>
      </c>
      <c r="L23" s="1"/>
      <c r="M23" s="1"/>
      <c r="N23" s="1"/>
      <c r="O23" s="1"/>
      <c r="P23" s="1"/>
      <c r="Q23" s="1"/>
      <c r="R23" s="1"/>
      <c r="S23" s="1"/>
      <c r="T23" s="1"/>
      <c r="U23" s="1"/>
      <c r="V23" s="1"/>
      <c r="W23" s="1"/>
      <c r="X23" s="1"/>
      <c r="Y23" s="1"/>
      <c r="Z23" s="1"/>
    </row>
    <row r="24" spans="1:26" ht="15.75" customHeight="1">
      <c r="A24" s="1"/>
      <c r="B24" s="2"/>
      <c r="C24" s="1"/>
      <c r="D24" s="1"/>
      <c r="E24" s="219"/>
      <c r="F24" s="10" t="s">
        <v>110</v>
      </c>
      <c r="G24" s="10" t="s">
        <v>111</v>
      </c>
      <c r="H24" s="11">
        <v>20</v>
      </c>
      <c r="I24" s="11">
        <v>2.1</v>
      </c>
      <c r="J24" s="11" t="s">
        <v>112</v>
      </c>
      <c r="K24" s="215"/>
      <c r="L24" s="1"/>
      <c r="M24" s="1"/>
      <c r="N24" s="1"/>
      <c r="O24" s="1"/>
      <c r="P24" s="1"/>
      <c r="Q24" s="1"/>
      <c r="R24" s="1"/>
      <c r="S24" s="1"/>
      <c r="T24" s="1"/>
      <c r="U24" s="1"/>
      <c r="V24" s="1"/>
      <c r="W24" s="1"/>
      <c r="X24" s="1"/>
      <c r="Y24" s="1"/>
      <c r="Z24" s="1"/>
    </row>
    <row r="25" spans="1:26" ht="15.75" customHeight="1">
      <c r="A25" s="1"/>
      <c r="B25" s="2"/>
      <c r="C25" s="1"/>
      <c r="D25" s="1"/>
      <c r="E25" s="219"/>
      <c r="F25" s="10" t="s">
        <v>113</v>
      </c>
      <c r="G25" s="10" t="s">
        <v>114</v>
      </c>
      <c r="H25" s="11">
        <v>20</v>
      </c>
      <c r="I25" s="11">
        <v>2.1</v>
      </c>
      <c r="J25" s="11" t="s">
        <v>115</v>
      </c>
      <c r="K25" s="215"/>
      <c r="L25" s="1"/>
      <c r="M25" s="1"/>
      <c r="N25" s="1"/>
      <c r="O25" s="1"/>
      <c r="P25" s="1"/>
      <c r="Q25" s="1"/>
      <c r="R25" s="1"/>
      <c r="S25" s="1"/>
      <c r="T25" s="1"/>
      <c r="U25" s="1"/>
      <c r="V25" s="1"/>
      <c r="W25" s="1"/>
      <c r="X25" s="1"/>
      <c r="Y25" s="1"/>
      <c r="Z25" s="1"/>
    </row>
    <row r="26" spans="1:26" ht="15.75" customHeight="1">
      <c r="A26" s="1"/>
      <c r="B26" s="2"/>
      <c r="C26" s="1"/>
      <c r="D26" s="1"/>
      <c r="E26" s="220"/>
      <c r="F26" s="38" t="s">
        <v>117</v>
      </c>
      <c r="G26" s="38" t="s">
        <v>121</v>
      </c>
      <c r="H26" s="40">
        <v>30</v>
      </c>
      <c r="I26" s="40">
        <v>3.2</v>
      </c>
      <c r="J26" s="40" t="s">
        <v>126</v>
      </c>
      <c r="K26" s="217"/>
      <c r="L26" s="1"/>
      <c r="M26" s="1"/>
      <c r="N26" s="1"/>
      <c r="O26" s="1"/>
      <c r="P26" s="1"/>
      <c r="Q26" s="1"/>
      <c r="R26" s="1"/>
      <c r="S26" s="1"/>
      <c r="T26" s="1"/>
      <c r="U26" s="1"/>
      <c r="V26" s="1"/>
      <c r="W26" s="1"/>
      <c r="X26" s="1"/>
      <c r="Y26" s="1"/>
      <c r="Z26" s="1"/>
    </row>
    <row r="27" spans="1:26" ht="15.75" customHeight="1">
      <c r="A27" s="1"/>
      <c r="B27" s="2"/>
      <c r="C27" s="1"/>
      <c r="D27" s="1"/>
      <c r="E27" s="2"/>
      <c r="F27" s="43"/>
      <c r="G27" s="45" t="s">
        <v>129</v>
      </c>
      <c r="H27" s="48">
        <f t="shared" ref="H27:I27" si="0">SUM(H8:H26)</f>
        <v>379</v>
      </c>
      <c r="I27" s="48">
        <f t="shared" si="0"/>
        <v>40.000000000000007</v>
      </c>
      <c r="J27" s="43"/>
      <c r="K27" s="43"/>
      <c r="L27" s="1"/>
      <c r="M27" s="1"/>
      <c r="N27" s="1"/>
      <c r="O27" s="1"/>
      <c r="P27" s="1"/>
      <c r="Q27" s="1"/>
      <c r="R27" s="1"/>
      <c r="S27" s="1"/>
      <c r="T27" s="1"/>
      <c r="U27" s="1"/>
      <c r="V27" s="1"/>
      <c r="W27" s="1"/>
      <c r="X27" s="1"/>
      <c r="Y27" s="1"/>
      <c r="Z27" s="1"/>
    </row>
    <row r="28" spans="1:26" ht="15.75" customHeight="1">
      <c r="A28" s="1"/>
      <c r="B28" s="2"/>
      <c r="C28" s="1"/>
      <c r="D28" s="1"/>
      <c r="E28" s="2"/>
      <c r="F28" s="2"/>
      <c r="G28" s="2"/>
      <c r="H28" s="1"/>
      <c r="I28" s="1"/>
      <c r="J28" s="2"/>
      <c r="K28" s="2"/>
      <c r="L28" s="1"/>
      <c r="M28" s="1"/>
      <c r="N28" s="1"/>
      <c r="O28" s="1"/>
      <c r="P28" s="1"/>
      <c r="Q28" s="1"/>
      <c r="R28" s="1"/>
      <c r="S28" s="1"/>
      <c r="T28" s="1"/>
      <c r="U28" s="1"/>
      <c r="V28" s="1"/>
      <c r="W28" s="1"/>
      <c r="X28" s="1"/>
      <c r="Y28" s="1"/>
      <c r="Z28" s="1"/>
    </row>
    <row r="29" spans="1:26" ht="15.75" customHeight="1">
      <c r="A29" s="1"/>
      <c r="B29" s="2"/>
      <c r="C29" s="1"/>
      <c r="D29" s="1"/>
      <c r="E29" s="218" t="s">
        <v>139</v>
      </c>
      <c r="F29" s="8" t="s">
        <v>22</v>
      </c>
      <c r="G29" s="8" t="s">
        <v>24</v>
      </c>
      <c r="H29" s="8">
        <v>6</v>
      </c>
      <c r="I29" s="8">
        <v>0.5</v>
      </c>
      <c r="J29" s="8" t="s">
        <v>27</v>
      </c>
      <c r="K29" s="221" t="s">
        <v>28</v>
      </c>
      <c r="L29" s="1"/>
      <c r="M29" s="1"/>
      <c r="N29" s="1"/>
      <c r="O29" s="1"/>
      <c r="P29" s="1"/>
      <c r="Q29" s="1"/>
      <c r="R29" s="1"/>
      <c r="S29" s="1"/>
      <c r="T29" s="1"/>
      <c r="U29" s="1"/>
      <c r="V29" s="1"/>
      <c r="W29" s="1"/>
      <c r="X29" s="1"/>
      <c r="Y29" s="1"/>
      <c r="Z29" s="1"/>
    </row>
    <row r="30" spans="1:26" ht="15.75" customHeight="1">
      <c r="A30" s="1"/>
      <c r="B30" s="2"/>
      <c r="C30" s="1"/>
      <c r="D30" s="1"/>
      <c r="E30" s="219"/>
      <c r="F30" s="10" t="s">
        <v>30</v>
      </c>
      <c r="G30" s="10" t="s">
        <v>32</v>
      </c>
      <c r="H30" s="10">
        <v>15</v>
      </c>
      <c r="I30" s="10">
        <v>1.6</v>
      </c>
      <c r="J30" s="10" t="s">
        <v>27</v>
      </c>
      <c r="K30" s="215"/>
      <c r="L30" s="1"/>
      <c r="M30" s="1"/>
      <c r="N30" s="1"/>
      <c r="O30" s="1"/>
      <c r="P30" s="1"/>
      <c r="Q30" s="1"/>
      <c r="R30" s="1"/>
      <c r="S30" s="1"/>
      <c r="T30" s="1"/>
      <c r="U30" s="1"/>
      <c r="V30" s="1"/>
      <c r="W30" s="1"/>
      <c r="X30" s="1"/>
      <c r="Y30" s="1"/>
      <c r="Z30" s="1"/>
    </row>
    <row r="31" spans="1:26" ht="15.75" customHeight="1">
      <c r="A31" s="1"/>
      <c r="B31" s="2"/>
      <c r="C31" s="1"/>
      <c r="D31" s="1"/>
      <c r="E31" s="219"/>
      <c r="F31" s="10" t="s">
        <v>35</v>
      </c>
      <c r="G31" s="10" t="s">
        <v>36</v>
      </c>
      <c r="H31" s="10">
        <v>5</v>
      </c>
      <c r="I31" s="10">
        <v>0.5</v>
      </c>
      <c r="J31" s="10" t="s">
        <v>27</v>
      </c>
      <c r="K31" s="216"/>
      <c r="L31" s="1"/>
      <c r="M31" s="1"/>
      <c r="N31" s="1"/>
      <c r="O31" s="1"/>
      <c r="P31" s="1"/>
      <c r="Q31" s="1"/>
      <c r="R31" s="1"/>
      <c r="S31" s="1"/>
      <c r="T31" s="1"/>
      <c r="U31" s="1"/>
      <c r="V31" s="1"/>
      <c r="W31" s="1"/>
      <c r="X31" s="1"/>
      <c r="Y31" s="1"/>
      <c r="Z31" s="1"/>
    </row>
    <row r="32" spans="1:26" ht="15.75" customHeight="1">
      <c r="A32" s="1"/>
      <c r="B32" s="2"/>
      <c r="C32" s="1"/>
      <c r="D32" s="1"/>
      <c r="E32" s="219"/>
      <c r="F32" s="10" t="s">
        <v>39</v>
      </c>
      <c r="G32" s="10" t="s">
        <v>40</v>
      </c>
      <c r="H32" s="10">
        <v>10</v>
      </c>
      <c r="I32" s="10">
        <v>1.1000000000000001</v>
      </c>
      <c r="J32" s="10" t="s">
        <v>41</v>
      </c>
      <c r="K32" s="214" t="s">
        <v>42</v>
      </c>
      <c r="L32" s="1"/>
      <c r="M32" s="1"/>
      <c r="N32" s="1"/>
      <c r="O32" s="1"/>
      <c r="P32" s="1"/>
      <c r="Q32" s="1"/>
      <c r="R32" s="1"/>
      <c r="S32" s="1"/>
      <c r="T32" s="1"/>
      <c r="U32" s="1"/>
      <c r="V32" s="1"/>
      <c r="W32" s="1"/>
      <c r="X32" s="1"/>
      <c r="Y32" s="1"/>
      <c r="Z32" s="1"/>
    </row>
    <row r="33" spans="1:26" ht="15.75" customHeight="1">
      <c r="A33" s="1"/>
      <c r="B33" s="2"/>
      <c r="C33" s="1"/>
      <c r="D33" s="1"/>
      <c r="E33" s="219"/>
      <c r="F33" s="10" t="s">
        <v>46</v>
      </c>
      <c r="G33" s="10" t="s">
        <v>47</v>
      </c>
      <c r="H33" s="10">
        <v>25</v>
      </c>
      <c r="I33" s="10">
        <v>2.6</v>
      </c>
      <c r="J33" s="10" t="s">
        <v>41</v>
      </c>
      <c r="K33" s="215"/>
      <c r="L33" s="1"/>
      <c r="M33" s="1"/>
      <c r="N33" s="1"/>
      <c r="O33" s="1"/>
      <c r="P33" s="1"/>
      <c r="Q33" s="1"/>
      <c r="R33" s="1"/>
      <c r="S33" s="1"/>
      <c r="T33" s="1"/>
      <c r="U33" s="1"/>
      <c r="V33" s="1"/>
      <c r="W33" s="1"/>
      <c r="X33" s="1"/>
      <c r="Y33" s="1"/>
      <c r="Z33" s="1"/>
    </row>
    <row r="34" spans="1:26" ht="15.75" customHeight="1">
      <c r="A34" s="1"/>
      <c r="B34" s="2"/>
      <c r="C34" s="1"/>
      <c r="D34" s="1"/>
      <c r="E34" s="219"/>
      <c r="F34" s="10" t="s">
        <v>49</v>
      </c>
      <c r="G34" s="10" t="s">
        <v>50</v>
      </c>
      <c r="H34" s="10">
        <v>15</v>
      </c>
      <c r="I34" s="10">
        <v>1.6</v>
      </c>
      <c r="J34" s="10" t="s">
        <v>41</v>
      </c>
      <c r="K34" s="215"/>
      <c r="L34" s="1"/>
      <c r="M34" s="1"/>
      <c r="N34" s="1"/>
      <c r="O34" s="1"/>
      <c r="P34" s="1"/>
      <c r="Q34" s="1"/>
      <c r="R34" s="1"/>
      <c r="S34" s="1"/>
      <c r="T34" s="1"/>
      <c r="U34" s="1"/>
      <c r="V34" s="1"/>
      <c r="W34" s="1"/>
      <c r="X34" s="1"/>
      <c r="Y34" s="1"/>
      <c r="Z34" s="1"/>
    </row>
    <row r="35" spans="1:26" ht="15.75" customHeight="1">
      <c r="A35" s="1"/>
      <c r="B35" s="2"/>
      <c r="C35" s="1"/>
      <c r="D35" s="1"/>
      <c r="E35" s="219"/>
      <c r="F35" s="10" t="s">
        <v>53</v>
      </c>
      <c r="G35" s="10" t="s">
        <v>54</v>
      </c>
      <c r="H35" s="10">
        <v>8</v>
      </c>
      <c r="I35" s="10">
        <v>1</v>
      </c>
      <c r="J35" s="10" t="s">
        <v>55</v>
      </c>
      <c r="K35" s="215"/>
      <c r="L35" s="1"/>
      <c r="M35" s="1"/>
      <c r="N35" s="1"/>
      <c r="O35" s="1"/>
      <c r="P35" s="1"/>
      <c r="Q35" s="1"/>
      <c r="R35" s="1"/>
      <c r="S35" s="1"/>
      <c r="T35" s="1"/>
      <c r="U35" s="1"/>
      <c r="V35" s="1"/>
      <c r="W35" s="1"/>
      <c r="X35" s="1"/>
      <c r="Y35" s="1"/>
      <c r="Z35" s="1"/>
    </row>
    <row r="36" spans="1:26" ht="15.75" customHeight="1">
      <c r="A36" s="1"/>
      <c r="B36" s="2"/>
      <c r="C36" s="1"/>
      <c r="D36" s="1"/>
      <c r="E36" s="219"/>
      <c r="F36" s="10" t="s">
        <v>62</v>
      </c>
      <c r="G36" s="10" t="s">
        <v>64</v>
      </c>
      <c r="H36" s="10">
        <v>15</v>
      </c>
      <c r="I36" s="10">
        <v>1.6</v>
      </c>
      <c r="J36" s="10" t="s">
        <v>55</v>
      </c>
      <c r="K36" s="215"/>
      <c r="L36" s="1"/>
      <c r="M36" s="1"/>
      <c r="N36" s="1"/>
      <c r="O36" s="1"/>
      <c r="P36" s="1"/>
      <c r="Q36" s="1"/>
      <c r="R36" s="1"/>
      <c r="S36" s="1"/>
      <c r="T36" s="1"/>
      <c r="U36" s="1"/>
      <c r="V36" s="1"/>
      <c r="W36" s="1"/>
      <c r="X36" s="1"/>
      <c r="Y36" s="1"/>
      <c r="Z36" s="1"/>
    </row>
    <row r="37" spans="1:26" ht="15.75" customHeight="1">
      <c r="A37" s="1"/>
      <c r="B37" s="2"/>
      <c r="C37" s="1"/>
      <c r="D37" s="1"/>
      <c r="E37" s="219"/>
      <c r="F37" s="10" t="s">
        <v>69</v>
      </c>
      <c r="G37" s="10" t="s">
        <v>70</v>
      </c>
      <c r="H37" s="10">
        <v>20</v>
      </c>
      <c r="I37" s="10">
        <v>2.1</v>
      </c>
      <c r="J37" s="10" t="s">
        <v>55</v>
      </c>
      <c r="K37" s="215"/>
      <c r="L37" s="1"/>
      <c r="M37" s="1"/>
      <c r="N37" s="1"/>
      <c r="O37" s="1"/>
      <c r="P37" s="1"/>
      <c r="Q37" s="1"/>
      <c r="R37" s="1"/>
      <c r="S37" s="1"/>
      <c r="T37" s="1"/>
      <c r="U37" s="1"/>
      <c r="V37" s="1"/>
      <c r="W37" s="1"/>
      <c r="X37" s="1"/>
      <c r="Y37" s="1"/>
      <c r="Z37" s="1"/>
    </row>
    <row r="38" spans="1:26" ht="15.75" customHeight="1">
      <c r="A38" s="1"/>
      <c r="B38" s="2"/>
      <c r="C38" s="1"/>
      <c r="D38" s="1"/>
      <c r="E38" s="219"/>
      <c r="F38" s="10" t="s">
        <v>78</v>
      </c>
      <c r="G38" s="10" t="s">
        <v>79</v>
      </c>
      <c r="H38" s="10">
        <v>10</v>
      </c>
      <c r="I38" s="10">
        <v>1.1000000000000001</v>
      </c>
      <c r="J38" s="10" t="s">
        <v>80</v>
      </c>
      <c r="K38" s="215"/>
      <c r="L38" s="1"/>
      <c r="M38" s="1"/>
      <c r="N38" s="1"/>
      <c r="O38" s="1"/>
      <c r="P38" s="1"/>
      <c r="Q38" s="1"/>
      <c r="R38" s="1"/>
      <c r="S38" s="1"/>
      <c r="T38" s="1"/>
      <c r="U38" s="1"/>
      <c r="V38" s="1"/>
      <c r="W38" s="1"/>
      <c r="X38" s="1"/>
      <c r="Y38" s="1"/>
      <c r="Z38" s="1"/>
    </row>
    <row r="39" spans="1:26" ht="15.75" customHeight="1">
      <c r="A39" s="1"/>
      <c r="B39" s="2"/>
      <c r="C39" s="1"/>
      <c r="D39" s="1"/>
      <c r="E39" s="219"/>
      <c r="F39" s="10" t="s">
        <v>89</v>
      </c>
      <c r="G39" s="10" t="s">
        <v>90</v>
      </c>
      <c r="H39" s="10">
        <v>20</v>
      </c>
      <c r="I39" s="10">
        <v>2.1</v>
      </c>
      <c r="J39" s="10" t="s">
        <v>80</v>
      </c>
      <c r="K39" s="215"/>
      <c r="L39" s="1"/>
      <c r="M39" s="1"/>
      <c r="N39" s="1"/>
      <c r="O39" s="1"/>
      <c r="P39" s="1"/>
      <c r="Q39" s="1"/>
      <c r="R39" s="1"/>
      <c r="S39" s="1"/>
      <c r="T39" s="1"/>
      <c r="U39" s="1"/>
      <c r="V39" s="1"/>
      <c r="W39" s="1"/>
      <c r="X39" s="1"/>
      <c r="Y39" s="1"/>
      <c r="Z39" s="1"/>
    </row>
    <row r="40" spans="1:26" ht="15.75" customHeight="1">
      <c r="A40" s="1"/>
      <c r="B40" s="2"/>
      <c r="C40" s="1"/>
      <c r="D40" s="1"/>
      <c r="E40" s="219"/>
      <c r="F40" s="10" t="s">
        <v>94</v>
      </c>
      <c r="G40" s="10" t="s">
        <v>95</v>
      </c>
      <c r="H40" s="10">
        <v>20</v>
      </c>
      <c r="I40" s="10">
        <v>2.1</v>
      </c>
      <c r="J40" s="10" t="s">
        <v>80</v>
      </c>
      <c r="K40" s="215"/>
      <c r="L40" s="1"/>
      <c r="M40" s="1"/>
      <c r="N40" s="1"/>
      <c r="O40" s="1"/>
      <c r="P40" s="1"/>
      <c r="Q40" s="1"/>
      <c r="R40" s="1"/>
      <c r="S40" s="1"/>
      <c r="T40" s="1"/>
      <c r="U40" s="1"/>
      <c r="V40" s="1"/>
      <c r="W40" s="1"/>
      <c r="X40" s="1"/>
      <c r="Y40" s="1"/>
      <c r="Z40" s="1"/>
    </row>
    <row r="41" spans="1:26" ht="15.75" customHeight="1">
      <c r="A41" s="1"/>
      <c r="B41" s="2"/>
      <c r="C41" s="1"/>
      <c r="D41" s="1"/>
      <c r="E41" s="219"/>
      <c r="F41" s="10" t="s">
        <v>98</v>
      </c>
      <c r="G41" s="10" t="s">
        <v>99</v>
      </c>
      <c r="H41" s="10">
        <v>20</v>
      </c>
      <c r="I41" s="10">
        <v>2.1</v>
      </c>
      <c r="J41" s="10" t="s">
        <v>96</v>
      </c>
      <c r="K41" s="215"/>
      <c r="L41" s="1"/>
      <c r="M41" s="1"/>
      <c r="N41" s="1"/>
      <c r="O41" s="1"/>
      <c r="P41" s="1"/>
      <c r="Q41" s="1"/>
      <c r="R41" s="1"/>
      <c r="S41" s="1"/>
      <c r="T41" s="1"/>
      <c r="U41" s="1"/>
      <c r="V41" s="1"/>
      <c r="W41" s="1"/>
      <c r="X41" s="1"/>
      <c r="Y41" s="1"/>
      <c r="Z41" s="1"/>
    </row>
    <row r="42" spans="1:26" ht="15.75" customHeight="1">
      <c r="A42" s="1"/>
      <c r="B42" s="2"/>
      <c r="C42" s="1"/>
      <c r="D42" s="1"/>
      <c r="E42" s="219"/>
      <c r="F42" s="10" t="s">
        <v>100</v>
      </c>
      <c r="G42" s="10" t="s">
        <v>101</v>
      </c>
      <c r="H42" s="10">
        <v>25</v>
      </c>
      <c r="I42" s="10">
        <v>2.6</v>
      </c>
      <c r="J42" s="10" t="s">
        <v>96</v>
      </c>
      <c r="K42" s="215"/>
      <c r="L42" s="1"/>
      <c r="M42" s="1"/>
      <c r="N42" s="1"/>
      <c r="O42" s="1"/>
      <c r="P42" s="1"/>
      <c r="Q42" s="1"/>
      <c r="R42" s="1"/>
      <c r="S42" s="1"/>
      <c r="T42" s="1"/>
      <c r="U42" s="1"/>
      <c r="V42" s="1"/>
      <c r="W42" s="1"/>
      <c r="X42" s="1"/>
      <c r="Y42" s="1"/>
      <c r="Z42" s="1"/>
    </row>
    <row r="43" spans="1:26" ht="15.75" customHeight="1">
      <c r="A43" s="1"/>
      <c r="B43" s="2"/>
      <c r="C43" s="1"/>
      <c r="D43" s="1"/>
      <c r="E43" s="219"/>
      <c r="F43" s="10" t="s">
        <v>103</v>
      </c>
      <c r="G43" s="10" t="s">
        <v>151</v>
      </c>
      <c r="H43" s="10">
        <v>45</v>
      </c>
      <c r="I43" s="10">
        <v>4.5</v>
      </c>
      <c r="J43" s="10" t="s">
        <v>102</v>
      </c>
      <c r="K43" s="215"/>
      <c r="L43" s="1"/>
      <c r="M43" s="1"/>
      <c r="N43" s="1"/>
      <c r="O43" s="1"/>
      <c r="P43" s="1"/>
      <c r="Q43" s="1"/>
      <c r="R43" s="1"/>
      <c r="S43" s="1"/>
      <c r="T43" s="1"/>
      <c r="U43" s="1"/>
      <c r="V43" s="1"/>
      <c r="W43" s="1"/>
      <c r="X43" s="1"/>
      <c r="Y43" s="1"/>
      <c r="Z43" s="1"/>
    </row>
    <row r="44" spans="1:26" ht="15.75" customHeight="1">
      <c r="A44" s="1"/>
      <c r="B44" s="2"/>
      <c r="C44" s="1"/>
      <c r="D44" s="1"/>
      <c r="E44" s="219"/>
      <c r="F44" s="10" t="s">
        <v>105</v>
      </c>
      <c r="G44" s="10" t="s">
        <v>107</v>
      </c>
      <c r="H44" s="10">
        <v>60</v>
      </c>
      <c r="I44" s="10">
        <v>6.5</v>
      </c>
      <c r="J44" s="10" t="s">
        <v>152</v>
      </c>
      <c r="K44" s="216"/>
      <c r="L44" s="1"/>
      <c r="M44" s="1"/>
      <c r="N44" s="1"/>
      <c r="O44" s="1"/>
      <c r="P44" s="1"/>
      <c r="Q44" s="1"/>
      <c r="R44" s="1"/>
      <c r="S44" s="1"/>
      <c r="T44" s="1"/>
      <c r="U44" s="1"/>
      <c r="V44" s="1"/>
      <c r="W44" s="1"/>
      <c r="X44" s="1"/>
      <c r="Y44" s="1"/>
      <c r="Z44" s="1"/>
    </row>
    <row r="45" spans="1:26" ht="15.75" customHeight="1">
      <c r="A45" s="1"/>
      <c r="B45" s="2"/>
      <c r="C45" s="1"/>
      <c r="D45" s="1"/>
      <c r="E45" s="219"/>
      <c r="F45" s="10" t="s">
        <v>110</v>
      </c>
      <c r="G45" s="10" t="s">
        <v>155</v>
      </c>
      <c r="H45" s="10">
        <v>35</v>
      </c>
      <c r="I45" s="10">
        <v>3.7</v>
      </c>
      <c r="J45" s="10" t="s">
        <v>108</v>
      </c>
      <c r="K45" s="214" t="s">
        <v>109</v>
      </c>
      <c r="L45" s="1"/>
      <c r="M45" s="1"/>
      <c r="N45" s="1"/>
      <c r="O45" s="1"/>
      <c r="P45" s="1"/>
      <c r="Q45" s="1"/>
      <c r="R45" s="1"/>
      <c r="S45" s="1"/>
      <c r="T45" s="1"/>
      <c r="U45" s="1"/>
      <c r="V45" s="1"/>
      <c r="W45" s="1"/>
      <c r="X45" s="1"/>
      <c r="Y45" s="1"/>
      <c r="Z45" s="1"/>
    </row>
    <row r="46" spans="1:26" ht="15.75" customHeight="1">
      <c r="A46" s="1"/>
      <c r="B46" s="2"/>
      <c r="C46" s="1"/>
      <c r="D46" s="1"/>
      <c r="E46" s="219"/>
      <c r="F46" s="10" t="s">
        <v>113</v>
      </c>
      <c r="G46" s="10" t="s">
        <v>156</v>
      </c>
      <c r="H46" s="10">
        <v>35</v>
      </c>
      <c r="I46" s="10">
        <v>3.7</v>
      </c>
      <c r="J46" s="10" t="s">
        <v>112</v>
      </c>
      <c r="K46" s="215"/>
      <c r="L46" s="1"/>
      <c r="M46" s="1"/>
      <c r="N46" s="1"/>
      <c r="O46" s="1"/>
      <c r="P46" s="1"/>
      <c r="Q46" s="1"/>
      <c r="R46" s="1"/>
      <c r="S46" s="1"/>
      <c r="T46" s="1"/>
      <c r="U46" s="1"/>
      <c r="V46" s="1"/>
      <c r="W46" s="1"/>
      <c r="X46" s="1"/>
      <c r="Y46" s="1"/>
      <c r="Z46" s="1"/>
    </row>
    <row r="47" spans="1:26" ht="15.75" customHeight="1">
      <c r="A47" s="1"/>
      <c r="B47" s="2"/>
      <c r="C47" s="1"/>
      <c r="D47" s="1"/>
      <c r="E47" s="220"/>
      <c r="F47" s="38" t="s">
        <v>117</v>
      </c>
      <c r="G47" s="38" t="s">
        <v>121</v>
      </c>
      <c r="H47" s="38">
        <v>90</v>
      </c>
      <c r="I47" s="38">
        <v>9</v>
      </c>
      <c r="J47" s="38" t="s">
        <v>126</v>
      </c>
      <c r="K47" s="217"/>
      <c r="L47" s="1"/>
      <c r="M47" s="1"/>
      <c r="N47" s="1"/>
      <c r="O47" s="1"/>
      <c r="P47" s="1"/>
      <c r="Q47" s="1"/>
      <c r="R47" s="1"/>
      <c r="S47" s="1"/>
      <c r="T47" s="1"/>
      <c r="U47" s="1"/>
      <c r="V47" s="1"/>
      <c r="W47" s="1"/>
      <c r="X47" s="1"/>
      <c r="Y47" s="1"/>
      <c r="Z47" s="1"/>
    </row>
    <row r="48" spans="1:26" ht="15.75" customHeight="1">
      <c r="A48" s="1"/>
      <c r="B48" s="2"/>
      <c r="C48" s="1"/>
      <c r="D48" s="1"/>
      <c r="E48" s="2"/>
      <c r="F48" s="43"/>
      <c r="G48" s="45" t="s">
        <v>129</v>
      </c>
      <c r="H48" s="53">
        <f t="shared" ref="H48:I48" si="1">SUM(H29:H47)</f>
        <v>479</v>
      </c>
      <c r="I48" s="53">
        <f t="shared" si="1"/>
        <v>50.000000000000007</v>
      </c>
      <c r="J48" s="43"/>
      <c r="K48" s="43"/>
      <c r="L48" s="1"/>
      <c r="M48" s="1"/>
      <c r="N48" s="1"/>
      <c r="O48" s="1"/>
      <c r="P48" s="1"/>
      <c r="Q48" s="1"/>
      <c r="R48" s="1"/>
      <c r="S48" s="1"/>
      <c r="T48" s="1"/>
      <c r="U48" s="1"/>
      <c r="V48" s="1"/>
      <c r="W48" s="1"/>
      <c r="X48" s="1"/>
      <c r="Y48" s="1"/>
      <c r="Z48" s="1"/>
    </row>
    <row r="49" spans="1:26" ht="15.75" customHeight="1">
      <c r="A49" s="1"/>
      <c r="B49" s="2"/>
      <c r="C49" s="1"/>
      <c r="D49" s="1"/>
      <c r="E49" s="2"/>
      <c r="F49" s="2"/>
      <c r="G49" s="2"/>
      <c r="H49" s="1"/>
      <c r="I49" s="1"/>
      <c r="J49" s="2"/>
      <c r="K49" s="2"/>
      <c r="L49" s="1"/>
      <c r="M49" s="1"/>
      <c r="N49" s="1"/>
      <c r="O49" s="1"/>
      <c r="P49" s="1"/>
      <c r="Q49" s="1"/>
      <c r="R49" s="1"/>
      <c r="S49" s="1"/>
      <c r="T49" s="1"/>
      <c r="U49" s="1"/>
      <c r="V49" s="1"/>
      <c r="W49" s="1"/>
      <c r="X49" s="1"/>
      <c r="Y49" s="1"/>
      <c r="Z49" s="1"/>
    </row>
    <row r="50" spans="1:26" ht="15.75" customHeight="1">
      <c r="A50" s="1"/>
      <c r="B50" s="2"/>
      <c r="C50" s="1"/>
      <c r="D50" s="1"/>
      <c r="E50" s="218" t="s">
        <v>160</v>
      </c>
      <c r="F50" s="8" t="s">
        <v>22</v>
      </c>
      <c r="G50" s="8" t="s">
        <v>24</v>
      </c>
      <c r="H50" s="8">
        <v>6</v>
      </c>
      <c r="I50" s="8">
        <v>0.5</v>
      </c>
      <c r="J50" s="8" t="s">
        <v>27</v>
      </c>
      <c r="K50" s="221" t="s">
        <v>28</v>
      </c>
      <c r="L50" s="1"/>
      <c r="M50" s="1"/>
      <c r="N50" s="1"/>
      <c r="O50" s="1"/>
      <c r="P50" s="1"/>
      <c r="Q50" s="1"/>
      <c r="R50" s="1"/>
      <c r="S50" s="1"/>
      <c r="T50" s="1"/>
      <c r="U50" s="1"/>
      <c r="V50" s="1"/>
      <c r="W50" s="1"/>
      <c r="X50" s="1"/>
      <c r="Y50" s="1"/>
      <c r="Z50" s="1"/>
    </row>
    <row r="51" spans="1:26" ht="15.75" customHeight="1">
      <c r="A51" s="1"/>
      <c r="B51" s="2"/>
      <c r="C51" s="1"/>
      <c r="D51" s="1"/>
      <c r="E51" s="219"/>
      <c r="F51" s="10" t="s">
        <v>30</v>
      </c>
      <c r="G51" s="10" t="s">
        <v>32</v>
      </c>
      <c r="H51" s="10">
        <v>15</v>
      </c>
      <c r="I51" s="10">
        <v>1.6</v>
      </c>
      <c r="J51" s="10" t="s">
        <v>27</v>
      </c>
      <c r="K51" s="215"/>
      <c r="L51" s="1"/>
      <c r="M51" s="1"/>
      <c r="N51" s="1"/>
      <c r="O51" s="1"/>
      <c r="P51" s="1"/>
      <c r="Q51" s="1"/>
      <c r="R51" s="1"/>
      <c r="S51" s="1"/>
      <c r="T51" s="1"/>
      <c r="U51" s="1"/>
      <c r="V51" s="1"/>
      <c r="W51" s="1"/>
      <c r="X51" s="1"/>
      <c r="Y51" s="1"/>
      <c r="Z51" s="1"/>
    </row>
    <row r="52" spans="1:26" ht="15.75" customHeight="1">
      <c r="A52" s="1"/>
      <c r="B52" s="2"/>
      <c r="C52" s="1"/>
      <c r="D52" s="1"/>
      <c r="E52" s="219"/>
      <c r="F52" s="10" t="s">
        <v>35</v>
      </c>
      <c r="G52" s="10" t="s">
        <v>36</v>
      </c>
      <c r="H52" s="10">
        <v>5</v>
      </c>
      <c r="I52" s="10">
        <v>0.5</v>
      </c>
      <c r="J52" s="10" t="s">
        <v>27</v>
      </c>
      <c r="K52" s="216"/>
      <c r="L52" s="1"/>
      <c r="M52" s="1"/>
      <c r="N52" s="1"/>
      <c r="O52" s="1"/>
      <c r="P52" s="1"/>
      <c r="Q52" s="1"/>
      <c r="R52" s="1"/>
      <c r="S52" s="1"/>
      <c r="T52" s="1"/>
      <c r="U52" s="1"/>
      <c r="V52" s="1"/>
      <c r="W52" s="1"/>
      <c r="X52" s="1"/>
      <c r="Y52" s="1"/>
      <c r="Z52" s="1"/>
    </row>
    <row r="53" spans="1:26" ht="15.75" customHeight="1">
      <c r="A53" s="1"/>
      <c r="B53" s="2"/>
      <c r="C53" s="1"/>
      <c r="D53" s="1"/>
      <c r="E53" s="219"/>
      <c r="F53" s="10" t="s">
        <v>39</v>
      </c>
      <c r="G53" s="10" t="s">
        <v>40</v>
      </c>
      <c r="H53" s="10">
        <v>10</v>
      </c>
      <c r="I53" s="10">
        <v>1.1000000000000001</v>
      </c>
      <c r="J53" s="10" t="s">
        <v>41</v>
      </c>
      <c r="K53" s="214" t="s">
        <v>42</v>
      </c>
      <c r="L53" s="1"/>
      <c r="M53" s="1"/>
      <c r="N53" s="1"/>
      <c r="O53" s="1"/>
      <c r="P53" s="1"/>
      <c r="Q53" s="1"/>
      <c r="R53" s="1"/>
      <c r="S53" s="1"/>
      <c r="T53" s="1"/>
      <c r="U53" s="1"/>
      <c r="V53" s="1"/>
      <c r="W53" s="1"/>
      <c r="X53" s="1"/>
      <c r="Y53" s="1"/>
      <c r="Z53" s="1"/>
    </row>
    <row r="54" spans="1:26" ht="15.75" customHeight="1">
      <c r="A54" s="1"/>
      <c r="B54" s="2"/>
      <c r="C54" s="1"/>
      <c r="D54" s="1"/>
      <c r="E54" s="219"/>
      <c r="F54" s="10" t="s">
        <v>46</v>
      </c>
      <c r="G54" s="10" t="s">
        <v>47</v>
      </c>
      <c r="H54" s="10">
        <v>25</v>
      </c>
      <c r="I54" s="10">
        <v>2.6</v>
      </c>
      <c r="J54" s="10" t="s">
        <v>41</v>
      </c>
      <c r="K54" s="215"/>
      <c r="L54" s="1"/>
      <c r="M54" s="1"/>
      <c r="N54" s="1"/>
      <c r="O54" s="1"/>
      <c r="P54" s="1"/>
      <c r="Q54" s="1"/>
      <c r="R54" s="1"/>
      <c r="S54" s="1"/>
      <c r="T54" s="1"/>
      <c r="U54" s="1"/>
      <c r="V54" s="1"/>
      <c r="W54" s="1"/>
      <c r="X54" s="1"/>
      <c r="Y54" s="1"/>
      <c r="Z54" s="1"/>
    </row>
    <row r="55" spans="1:26" ht="15.75" customHeight="1">
      <c r="A55" s="1"/>
      <c r="B55" s="2"/>
      <c r="C55" s="1"/>
      <c r="D55" s="1"/>
      <c r="E55" s="219"/>
      <c r="F55" s="10" t="s">
        <v>49</v>
      </c>
      <c r="G55" s="10" t="s">
        <v>50</v>
      </c>
      <c r="H55" s="10">
        <v>15</v>
      </c>
      <c r="I55" s="10">
        <v>1.6</v>
      </c>
      <c r="J55" s="10" t="s">
        <v>41</v>
      </c>
      <c r="K55" s="215"/>
      <c r="L55" s="1"/>
      <c r="M55" s="1"/>
      <c r="N55" s="1"/>
      <c r="O55" s="1"/>
      <c r="P55" s="1"/>
      <c r="Q55" s="1"/>
      <c r="R55" s="1"/>
      <c r="S55" s="1"/>
      <c r="T55" s="1"/>
      <c r="U55" s="1"/>
      <c r="V55" s="1"/>
      <c r="W55" s="1"/>
      <c r="X55" s="1"/>
      <c r="Y55" s="1"/>
      <c r="Z55" s="1"/>
    </row>
    <row r="56" spans="1:26" ht="15.75" customHeight="1">
      <c r="A56" s="1"/>
      <c r="B56" s="2"/>
      <c r="C56" s="1"/>
      <c r="D56" s="1"/>
      <c r="E56" s="219"/>
      <c r="F56" s="10" t="s">
        <v>53</v>
      </c>
      <c r="G56" s="10" t="s">
        <v>54</v>
      </c>
      <c r="H56" s="10">
        <v>8</v>
      </c>
      <c r="I56" s="10">
        <v>1</v>
      </c>
      <c r="J56" s="10" t="s">
        <v>55</v>
      </c>
      <c r="K56" s="215"/>
      <c r="L56" s="1"/>
      <c r="M56" s="1"/>
      <c r="N56" s="1"/>
      <c r="O56" s="1"/>
      <c r="P56" s="1"/>
      <c r="Q56" s="1"/>
      <c r="R56" s="1"/>
      <c r="S56" s="1"/>
      <c r="T56" s="1"/>
      <c r="U56" s="1"/>
      <c r="V56" s="1"/>
      <c r="W56" s="1"/>
      <c r="X56" s="1"/>
      <c r="Y56" s="1"/>
      <c r="Z56" s="1"/>
    </row>
    <row r="57" spans="1:26" ht="15.75" customHeight="1">
      <c r="A57" s="1"/>
      <c r="B57" s="2"/>
      <c r="C57" s="1"/>
      <c r="D57" s="1"/>
      <c r="E57" s="219"/>
      <c r="F57" s="10" t="s">
        <v>62</v>
      </c>
      <c r="G57" s="10" t="s">
        <v>64</v>
      </c>
      <c r="H57" s="10">
        <v>15</v>
      </c>
      <c r="I57" s="10">
        <v>1.6</v>
      </c>
      <c r="J57" s="10" t="s">
        <v>55</v>
      </c>
      <c r="K57" s="215"/>
      <c r="L57" s="1"/>
      <c r="M57" s="1"/>
      <c r="N57" s="1"/>
      <c r="O57" s="1"/>
      <c r="P57" s="1"/>
      <c r="Q57" s="1"/>
      <c r="R57" s="1"/>
      <c r="S57" s="1"/>
      <c r="T57" s="1"/>
      <c r="U57" s="1"/>
      <c r="V57" s="1"/>
      <c r="W57" s="1"/>
      <c r="X57" s="1"/>
      <c r="Y57" s="1"/>
      <c r="Z57" s="1"/>
    </row>
    <row r="58" spans="1:26" ht="15.75" customHeight="1">
      <c r="A58" s="1"/>
      <c r="B58" s="2"/>
      <c r="C58" s="1"/>
      <c r="D58" s="1"/>
      <c r="E58" s="219"/>
      <c r="F58" s="10" t="s">
        <v>69</v>
      </c>
      <c r="G58" s="10" t="s">
        <v>70</v>
      </c>
      <c r="H58" s="10">
        <v>20</v>
      </c>
      <c r="I58" s="10">
        <v>2.1</v>
      </c>
      <c r="J58" s="10" t="s">
        <v>55</v>
      </c>
      <c r="K58" s="215"/>
      <c r="L58" s="1"/>
      <c r="M58" s="1"/>
      <c r="N58" s="1"/>
      <c r="O58" s="1"/>
      <c r="P58" s="1"/>
      <c r="Q58" s="1"/>
      <c r="R58" s="1"/>
      <c r="S58" s="1"/>
      <c r="T58" s="1"/>
      <c r="U58" s="1"/>
      <c r="V58" s="1"/>
      <c r="W58" s="1"/>
      <c r="X58" s="1"/>
      <c r="Y58" s="1"/>
      <c r="Z58" s="1"/>
    </row>
    <row r="59" spans="1:26" ht="15.75" customHeight="1">
      <c r="A59" s="1"/>
      <c r="B59" s="2"/>
      <c r="C59" s="1"/>
      <c r="D59" s="1"/>
      <c r="E59" s="219"/>
      <c r="F59" s="10" t="s">
        <v>78</v>
      </c>
      <c r="G59" s="10" t="s">
        <v>79</v>
      </c>
      <c r="H59" s="10">
        <v>10</v>
      </c>
      <c r="I59" s="10">
        <v>1.1000000000000001</v>
      </c>
      <c r="J59" s="10" t="s">
        <v>80</v>
      </c>
      <c r="K59" s="215"/>
      <c r="L59" s="1"/>
      <c r="M59" s="1"/>
      <c r="N59" s="1"/>
      <c r="O59" s="1"/>
      <c r="P59" s="1"/>
      <c r="Q59" s="1"/>
      <c r="R59" s="1"/>
      <c r="S59" s="1"/>
      <c r="T59" s="1"/>
      <c r="U59" s="1"/>
      <c r="V59" s="1"/>
      <c r="W59" s="1"/>
      <c r="X59" s="1"/>
      <c r="Y59" s="1"/>
      <c r="Z59" s="1"/>
    </row>
    <row r="60" spans="1:26" ht="15.75" customHeight="1">
      <c r="A60" s="1"/>
      <c r="B60" s="2"/>
      <c r="C60" s="1"/>
      <c r="D60" s="1"/>
      <c r="E60" s="219"/>
      <c r="F60" s="10" t="s">
        <v>89</v>
      </c>
      <c r="G60" s="10" t="s">
        <v>90</v>
      </c>
      <c r="H60" s="10">
        <v>20</v>
      </c>
      <c r="I60" s="10">
        <v>2.1</v>
      </c>
      <c r="J60" s="10" t="s">
        <v>80</v>
      </c>
      <c r="K60" s="215"/>
      <c r="L60" s="1"/>
      <c r="M60" s="1"/>
      <c r="N60" s="1"/>
      <c r="O60" s="1"/>
      <c r="P60" s="1"/>
      <c r="Q60" s="1"/>
      <c r="R60" s="1"/>
      <c r="S60" s="1"/>
      <c r="T60" s="1"/>
      <c r="U60" s="1"/>
      <c r="V60" s="1"/>
      <c r="W60" s="1"/>
      <c r="X60" s="1"/>
      <c r="Y60" s="1"/>
      <c r="Z60" s="1"/>
    </row>
    <row r="61" spans="1:26" ht="15.75" customHeight="1">
      <c r="A61" s="1"/>
      <c r="B61" s="2"/>
      <c r="C61" s="1"/>
      <c r="D61" s="1"/>
      <c r="E61" s="219"/>
      <c r="F61" s="10" t="s">
        <v>94</v>
      </c>
      <c r="G61" s="10" t="s">
        <v>95</v>
      </c>
      <c r="H61" s="10">
        <v>20</v>
      </c>
      <c r="I61" s="10">
        <v>2.1</v>
      </c>
      <c r="J61" s="10" t="s">
        <v>80</v>
      </c>
      <c r="K61" s="215"/>
      <c r="L61" s="1"/>
      <c r="M61" s="1"/>
      <c r="N61" s="1"/>
      <c r="O61" s="1"/>
      <c r="P61" s="1"/>
      <c r="Q61" s="1"/>
      <c r="R61" s="1"/>
      <c r="S61" s="1"/>
      <c r="T61" s="1"/>
      <c r="U61" s="1"/>
      <c r="V61" s="1"/>
      <c r="W61" s="1"/>
      <c r="X61" s="1"/>
      <c r="Y61" s="1"/>
      <c r="Z61" s="1"/>
    </row>
    <row r="62" spans="1:26" ht="15.75" customHeight="1">
      <c r="A62" s="1"/>
      <c r="B62" s="2"/>
      <c r="C62" s="1"/>
      <c r="D62" s="1"/>
      <c r="E62" s="219"/>
      <c r="F62" s="10" t="s">
        <v>98</v>
      </c>
      <c r="G62" s="10" t="s">
        <v>99</v>
      </c>
      <c r="H62" s="10">
        <v>20</v>
      </c>
      <c r="I62" s="10">
        <v>2.1</v>
      </c>
      <c r="J62" s="10" t="s">
        <v>96</v>
      </c>
      <c r="K62" s="215"/>
      <c r="L62" s="1"/>
      <c r="M62" s="1"/>
      <c r="N62" s="1"/>
      <c r="O62" s="1"/>
      <c r="P62" s="1"/>
      <c r="Q62" s="1"/>
      <c r="R62" s="1"/>
      <c r="S62" s="1"/>
      <c r="T62" s="1"/>
      <c r="U62" s="1"/>
      <c r="V62" s="1"/>
      <c r="W62" s="1"/>
      <c r="X62" s="1"/>
      <c r="Y62" s="1"/>
      <c r="Z62" s="1"/>
    </row>
    <row r="63" spans="1:26" ht="15.75" customHeight="1">
      <c r="A63" s="1"/>
      <c r="B63" s="2"/>
      <c r="C63" s="1"/>
      <c r="D63" s="1"/>
      <c r="E63" s="219"/>
      <c r="F63" s="10" t="s">
        <v>100</v>
      </c>
      <c r="G63" s="10" t="s">
        <v>101</v>
      </c>
      <c r="H63" s="10">
        <v>25</v>
      </c>
      <c r="I63" s="10">
        <v>2.6</v>
      </c>
      <c r="J63" s="10" t="s">
        <v>96</v>
      </c>
      <c r="K63" s="215"/>
      <c r="L63" s="1"/>
      <c r="M63" s="1"/>
      <c r="N63" s="1"/>
      <c r="O63" s="1"/>
      <c r="P63" s="1"/>
      <c r="Q63" s="1"/>
      <c r="R63" s="1"/>
      <c r="S63" s="1"/>
      <c r="T63" s="1"/>
      <c r="U63" s="1"/>
      <c r="V63" s="1"/>
      <c r="W63" s="1"/>
      <c r="X63" s="1"/>
      <c r="Y63" s="1"/>
      <c r="Z63" s="1"/>
    </row>
    <row r="64" spans="1:26" ht="15.75" customHeight="1">
      <c r="A64" s="1"/>
      <c r="B64" s="2"/>
      <c r="C64" s="1"/>
      <c r="D64" s="1"/>
      <c r="E64" s="219"/>
      <c r="F64" s="10" t="s">
        <v>103</v>
      </c>
      <c r="G64" s="10" t="s">
        <v>151</v>
      </c>
      <c r="H64" s="10">
        <v>45</v>
      </c>
      <c r="I64" s="10">
        <v>4.5</v>
      </c>
      <c r="J64" s="10" t="s">
        <v>96</v>
      </c>
      <c r="K64" s="215"/>
      <c r="L64" s="1"/>
      <c r="M64" s="1"/>
      <c r="N64" s="1"/>
      <c r="O64" s="1"/>
      <c r="P64" s="1"/>
      <c r="Q64" s="1"/>
      <c r="R64" s="1"/>
      <c r="S64" s="1"/>
      <c r="T64" s="1"/>
      <c r="U64" s="1"/>
      <c r="V64" s="1"/>
      <c r="W64" s="1"/>
      <c r="X64" s="1"/>
      <c r="Y64" s="1"/>
      <c r="Z64" s="1"/>
    </row>
    <row r="65" spans="1:26" ht="15.75" customHeight="1">
      <c r="A65" s="1"/>
      <c r="B65" s="2"/>
      <c r="C65" s="1"/>
      <c r="D65" s="1"/>
      <c r="E65" s="219"/>
      <c r="F65" s="10" t="s">
        <v>105</v>
      </c>
      <c r="G65" s="10" t="s">
        <v>107</v>
      </c>
      <c r="H65" s="10">
        <v>60</v>
      </c>
      <c r="I65" s="10">
        <v>6.5</v>
      </c>
      <c r="J65" s="10" t="s">
        <v>102</v>
      </c>
      <c r="K65" s="215"/>
      <c r="L65" s="1"/>
      <c r="M65" s="1"/>
      <c r="N65" s="1"/>
      <c r="O65" s="1"/>
      <c r="P65" s="1"/>
      <c r="Q65" s="1"/>
      <c r="R65" s="1"/>
      <c r="S65" s="1"/>
      <c r="T65" s="1"/>
      <c r="U65" s="1"/>
      <c r="V65" s="1"/>
      <c r="W65" s="1"/>
      <c r="X65" s="1"/>
      <c r="Y65" s="1"/>
      <c r="Z65" s="1"/>
    </row>
    <row r="66" spans="1:26" ht="15.75" customHeight="1">
      <c r="A66" s="1"/>
      <c r="B66" s="2"/>
      <c r="C66" s="1"/>
      <c r="D66" s="1"/>
      <c r="E66" s="219"/>
      <c r="F66" s="10" t="s">
        <v>110</v>
      </c>
      <c r="G66" s="10" t="s">
        <v>170</v>
      </c>
      <c r="H66" s="10">
        <v>45</v>
      </c>
      <c r="I66" s="10">
        <v>4.7</v>
      </c>
      <c r="J66" s="10" t="s">
        <v>152</v>
      </c>
      <c r="K66" s="216"/>
      <c r="L66" s="1"/>
      <c r="M66" s="1"/>
      <c r="N66" s="1"/>
      <c r="O66" s="1"/>
      <c r="P66" s="1"/>
      <c r="Q66" s="1"/>
      <c r="R66" s="1"/>
      <c r="S66" s="1"/>
      <c r="T66" s="1"/>
      <c r="U66" s="1"/>
      <c r="V66" s="1"/>
      <c r="W66" s="1"/>
      <c r="X66" s="1"/>
      <c r="Y66" s="1"/>
      <c r="Z66" s="1"/>
    </row>
    <row r="67" spans="1:26" ht="15.75" customHeight="1">
      <c r="A67" s="1"/>
      <c r="B67" s="2"/>
      <c r="C67" s="1"/>
      <c r="D67" s="1"/>
      <c r="E67" s="219"/>
      <c r="F67" s="10" t="s">
        <v>113</v>
      </c>
      <c r="G67" s="10" t="s">
        <v>174</v>
      </c>
      <c r="H67" s="10">
        <v>40</v>
      </c>
      <c r="I67" s="10">
        <v>4.2</v>
      </c>
      <c r="J67" s="10" t="s">
        <v>108</v>
      </c>
      <c r="K67" s="214" t="s">
        <v>109</v>
      </c>
      <c r="L67" s="1"/>
      <c r="M67" s="1"/>
      <c r="N67" s="1"/>
      <c r="O67" s="1"/>
      <c r="P67" s="1"/>
      <c r="Q67" s="1"/>
      <c r="R67" s="1"/>
      <c r="S67" s="1"/>
      <c r="T67" s="1"/>
      <c r="U67" s="1"/>
      <c r="V67" s="1"/>
      <c r="W67" s="1"/>
      <c r="X67" s="1"/>
      <c r="Y67" s="1"/>
      <c r="Z67" s="1"/>
    </row>
    <row r="68" spans="1:26" ht="15.75" customHeight="1">
      <c r="A68" s="1"/>
      <c r="B68" s="2"/>
      <c r="C68" s="1"/>
      <c r="D68" s="1"/>
      <c r="E68" s="220"/>
      <c r="F68" s="38" t="s">
        <v>117</v>
      </c>
      <c r="G68" s="38" t="s">
        <v>121</v>
      </c>
      <c r="H68" s="38">
        <v>170</v>
      </c>
      <c r="I68" s="38">
        <v>17.5</v>
      </c>
      <c r="J68" s="38" t="s">
        <v>126</v>
      </c>
      <c r="K68" s="217"/>
      <c r="L68" s="1"/>
      <c r="M68" s="1"/>
      <c r="N68" s="1"/>
      <c r="O68" s="1"/>
      <c r="P68" s="1"/>
      <c r="Q68" s="1"/>
      <c r="R68" s="1"/>
      <c r="S68" s="1"/>
      <c r="T68" s="1"/>
      <c r="U68" s="1"/>
      <c r="V68" s="1"/>
      <c r="W68" s="1"/>
      <c r="X68" s="1"/>
      <c r="Y68" s="1"/>
      <c r="Z68" s="1"/>
    </row>
    <row r="69" spans="1:26" ht="15.75" customHeight="1">
      <c r="A69" s="1"/>
      <c r="B69" s="2"/>
      <c r="C69" s="1"/>
      <c r="D69" s="1"/>
      <c r="E69" s="2"/>
      <c r="F69" s="43"/>
      <c r="G69" s="45" t="s">
        <v>129</v>
      </c>
      <c r="H69" s="53">
        <f t="shared" ref="H69:I69" si="2">SUM(H50:H68)</f>
        <v>574</v>
      </c>
      <c r="I69" s="53">
        <f t="shared" si="2"/>
        <v>60.000000000000007</v>
      </c>
      <c r="J69" s="43"/>
      <c r="K69" s="43"/>
      <c r="L69" s="1"/>
      <c r="M69" s="1"/>
      <c r="N69" s="1"/>
      <c r="O69" s="1"/>
      <c r="P69" s="1"/>
      <c r="Q69" s="1"/>
      <c r="R69" s="1"/>
      <c r="S69" s="1"/>
      <c r="T69" s="1"/>
      <c r="U69" s="1"/>
      <c r="V69" s="1"/>
      <c r="W69" s="1"/>
      <c r="X69" s="1"/>
      <c r="Y69" s="1"/>
      <c r="Z69" s="1"/>
    </row>
    <row r="70" spans="1:26" ht="15.75" customHeight="1">
      <c r="A70" s="1"/>
      <c r="B70" s="2"/>
      <c r="C70" s="1"/>
      <c r="D70" s="1"/>
      <c r="E70" s="2"/>
      <c r="F70" s="2"/>
      <c r="G70" s="2"/>
      <c r="H70" s="1"/>
      <c r="I70" s="1"/>
      <c r="J70" s="2"/>
      <c r="K70" s="2"/>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6">
    <mergeCell ref="B2:K2"/>
    <mergeCell ref="B3:K3"/>
    <mergeCell ref="B4:K4"/>
    <mergeCell ref="B5:K5"/>
    <mergeCell ref="K8:K10"/>
    <mergeCell ref="K53:K66"/>
    <mergeCell ref="K67:K68"/>
    <mergeCell ref="E8:E26"/>
    <mergeCell ref="E29:E47"/>
    <mergeCell ref="K50:K52"/>
    <mergeCell ref="K29:K31"/>
    <mergeCell ref="K32:K44"/>
    <mergeCell ref="K23:K26"/>
    <mergeCell ref="E50:E68"/>
    <mergeCell ref="K45:K47"/>
    <mergeCell ref="K11:K22"/>
  </mergeCells>
  <conditionalFormatting sqref="E8:K8 E27:K27 F11:K11 F9:J10 F23:K23 F12:J22 F24:J26">
    <cfRule type="expression" dxfId="21" priority="1">
      <formula>($C$15=4)</formula>
    </cfRule>
  </conditionalFormatting>
  <conditionalFormatting sqref="E29:K48">
    <cfRule type="expression" dxfId="20" priority="2">
      <formula>($C$15=5)</formula>
    </cfRule>
  </conditionalFormatting>
  <conditionalFormatting sqref="E50:K69">
    <cfRule type="expression" dxfId="19" priority="3">
      <formula>($C$15=6)</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3" customWidth="1"/>
    <col min="2" max="2" width="15.125" customWidth="1"/>
    <col min="3" max="3" width="61.625" customWidth="1"/>
    <col min="4" max="20" width="8.75" customWidth="1"/>
  </cols>
  <sheetData>
    <row r="1" spans="1:26" ht="21.75" customHeight="1">
      <c r="A1" s="234" t="s">
        <v>222</v>
      </c>
      <c r="B1" s="190"/>
      <c r="C1" s="190"/>
      <c r="D1" s="190"/>
      <c r="E1" s="190"/>
      <c r="F1" s="190"/>
      <c r="G1" s="190"/>
      <c r="H1" s="190"/>
      <c r="I1" s="190"/>
      <c r="J1" s="191"/>
      <c r="K1" s="65"/>
      <c r="L1" s="1"/>
      <c r="M1" s="1"/>
      <c r="N1" s="1"/>
      <c r="O1" s="1"/>
      <c r="P1" s="1"/>
      <c r="Q1" s="1"/>
      <c r="R1" s="1"/>
      <c r="S1" s="1"/>
      <c r="T1" s="1"/>
      <c r="U1" s="1"/>
      <c r="V1" s="1"/>
      <c r="W1" s="1"/>
      <c r="X1" s="1"/>
      <c r="Y1" s="1"/>
      <c r="Z1" s="1"/>
    </row>
    <row r="2" spans="1:26" ht="96" customHeight="1">
      <c r="A2" s="235" t="s">
        <v>223</v>
      </c>
      <c r="B2" s="197"/>
      <c r="C2" s="197"/>
      <c r="D2" s="197"/>
      <c r="E2" s="197"/>
      <c r="F2" s="197"/>
      <c r="G2" s="197"/>
      <c r="H2" s="197"/>
      <c r="I2" s="197"/>
      <c r="J2" s="198"/>
      <c r="K2" s="65"/>
      <c r="L2" s="1"/>
      <c r="M2" s="1"/>
      <c r="N2" s="1"/>
      <c r="O2" s="1"/>
      <c r="P2" s="1"/>
      <c r="Q2" s="1"/>
      <c r="R2" s="1"/>
      <c r="S2" s="1"/>
      <c r="T2" s="1"/>
      <c r="U2" s="1"/>
      <c r="V2" s="1"/>
      <c r="W2" s="1"/>
      <c r="X2" s="1"/>
      <c r="Y2" s="1"/>
      <c r="Z2" s="1"/>
    </row>
    <row r="3" spans="1:26" ht="12" customHeight="1">
      <c r="A3" s="66"/>
      <c r="B3" s="66"/>
      <c r="C3" s="66"/>
      <c r="D3" s="66"/>
      <c r="E3" s="66"/>
      <c r="F3" s="66"/>
      <c r="G3" s="66"/>
      <c r="H3" s="66"/>
      <c r="I3" s="66"/>
      <c r="J3" s="66"/>
      <c r="K3" s="65"/>
      <c r="L3" s="1"/>
      <c r="M3" s="1"/>
      <c r="N3" s="1"/>
      <c r="O3" s="1"/>
      <c r="P3" s="1"/>
      <c r="Q3" s="1"/>
      <c r="R3" s="1"/>
      <c r="S3" s="1"/>
      <c r="T3" s="1"/>
      <c r="U3" s="1"/>
      <c r="V3" s="1"/>
      <c r="W3" s="1"/>
      <c r="X3" s="1"/>
      <c r="Y3" s="1"/>
      <c r="Z3" s="1"/>
    </row>
    <row r="4" spans="1:26" ht="20.25" customHeight="1">
      <c r="A4" s="229" t="s">
        <v>224</v>
      </c>
      <c r="B4" s="201"/>
      <c r="C4" s="66"/>
      <c r="D4" s="229" t="s">
        <v>225</v>
      </c>
      <c r="E4" s="201"/>
      <c r="F4" s="201"/>
      <c r="G4" s="201"/>
      <c r="H4" s="201"/>
      <c r="I4" s="201"/>
      <c r="J4" s="201"/>
      <c r="K4" s="65"/>
      <c r="L4" s="1"/>
      <c r="M4" s="1"/>
      <c r="N4" s="1"/>
      <c r="O4" s="1"/>
      <c r="P4" s="1"/>
      <c r="Q4" s="1"/>
      <c r="R4" s="1"/>
      <c r="S4" s="1"/>
      <c r="T4" s="1"/>
      <c r="U4" s="1"/>
      <c r="V4" s="1"/>
      <c r="W4" s="1"/>
      <c r="X4" s="1"/>
      <c r="Y4" s="1"/>
      <c r="Z4" s="1"/>
    </row>
    <row r="5" spans="1:26" ht="12" customHeight="1">
      <c r="A5" s="67" t="s">
        <v>226</v>
      </c>
      <c r="B5" s="68" t="s">
        <v>227</v>
      </c>
      <c r="C5" s="66"/>
      <c r="D5" s="225" t="s">
        <v>228</v>
      </c>
      <c r="E5" s="226"/>
      <c r="F5" s="226"/>
      <c r="G5" s="226"/>
      <c r="H5" s="226"/>
      <c r="I5" s="227"/>
      <c r="J5" s="69">
        <f>'Principal - ABP'!G19</f>
        <v>0</v>
      </c>
      <c r="K5" s="65"/>
      <c r="L5" s="1"/>
      <c r="M5" s="1"/>
      <c r="N5" s="1"/>
      <c r="O5" s="1"/>
      <c r="P5" s="1"/>
      <c r="Q5" s="1"/>
      <c r="R5" s="1"/>
      <c r="S5" s="1"/>
      <c r="T5" s="1"/>
      <c r="U5" s="1"/>
      <c r="V5" s="1"/>
      <c r="W5" s="1"/>
      <c r="X5" s="1"/>
      <c r="Y5" s="1"/>
      <c r="Z5" s="1"/>
    </row>
    <row r="6" spans="1:26" ht="12" customHeight="1">
      <c r="A6" s="70" t="s">
        <v>229</v>
      </c>
      <c r="B6" s="69">
        <v>10</v>
      </c>
      <c r="C6" s="66"/>
      <c r="D6" s="225" t="s">
        <v>230</v>
      </c>
      <c r="E6" s="226"/>
      <c r="F6" s="226"/>
      <c r="G6" s="226"/>
      <c r="H6" s="226"/>
      <c r="I6" s="227"/>
      <c r="J6" s="71">
        <f>J5*B7</f>
        <v>0</v>
      </c>
      <c r="K6" s="65"/>
      <c r="L6" s="1"/>
      <c r="M6" s="1"/>
      <c r="N6" s="1"/>
      <c r="O6" s="1"/>
      <c r="P6" s="1"/>
      <c r="Q6" s="1"/>
      <c r="R6" s="1"/>
      <c r="S6" s="1"/>
      <c r="T6" s="1"/>
      <c r="U6" s="1"/>
      <c r="V6" s="1"/>
      <c r="W6" s="1"/>
      <c r="X6" s="1"/>
      <c r="Y6" s="1"/>
      <c r="Z6" s="1"/>
    </row>
    <row r="7" spans="1:26" ht="12" customHeight="1">
      <c r="A7" s="70" t="s">
        <v>231</v>
      </c>
      <c r="B7" s="69">
        <v>110</v>
      </c>
      <c r="C7" s="66"/>
      <c r="D7" s="225" t="s">
        <v>232</v>
      </c>
      <c r="E7" s="226"/>
      <c r="F7" s="226"/>
      <c r="G7" s="226"/>
      <c r="H7" s="226"/>
      <c r="I7" s="227"/>
      <c r="J7" s="72">
        <f>I13</f>
        <v>0</v>
      </c>
      <c r="K7" s="65"/>
      <c r="L7" s="1"/>
      <c r="M7" s="1"/>
      <c r="N7" s="1"/>
      <c r="O7" s="1"/>
      <c r="P7" s="1"/>
      <c r="Q7" s="1"/>
      <c r="R7" s="1"/>
      <c r="S7" s="1"/>
      <c r="T7" s="1"/>
      <c r="U7" s="1"/>
      <c r="V7" s="1"/>
      <c r="W7" s="1"/>
      <c r="X7" s="1"/>
      <c r="Y7" s="1"/>
      <c r="Z7" s="1"/>
    </row>
    <row r="8" spans="1:26" ht="20.25" customHeight="1">
      <c r="A8" s="70" t="s">
        <v>233</v>
      </c>
      <c r="B8" s="69">
        <v>30</v>
      </c>
      <c r="C8" s="66"/>
      <c r="D8" s="225" t="s">
        <v>234</v>
      </c>
      <c r="E8" s="226"/>
      <c r="F8" s="226"/>
      <c r="G8" s="226"/>
      <c r="H8" s="226"/>
      <c r="I8" s="227"/>
      <c r="J8" s="73" t="e">
        <f>ABS(J6-J7)/J6</f>
        <v>#DIV/0!</v>
      </c>
      <c r="K8" s="65"/>
      <c r="L8" s="1"/>
      <c r="M8" s="1"/>
      <c r="N8" s="1"/>
      <c r="O8" s="1"/>
      <c r="P8" s="1"/>
      <c r="Q8" s="1"/>
      <c r="R8" s="1"/>
      <c r="S8" s="1"/>
      <c r="T8" s="1"/>
      <c r="U8" s="1"/>
      <c r="V8" s="1"/>
      <c r="W8" s="1"/>
      <c r="X8" s="1"/>
      <c r="Y8" s="1"/>
      <c r="Z8" s="1"/>
    </row>
    <row r="9" spans="1:26" ht="16.5" customHeight="1">
      <c r="A9" s="74" t="s">
        <v>159</v>
      </c>
      <c r="B9" s="75">
        <f>SUM(B6:B8)</f>
        <v>150</v>
      </c>
      <c r="C9" s="66"/>
      <c r="D9" s="228" t="s">
        <v>236</v>
      </c>
      <c r="E9" s="226"/>
      <c r="F9" s="226"/>
      <c r="G9" s="226"/>
      <c r="H9" s="226"/>
      <c r="I9" s="227"/>
      <c r="J9" s="76" t="e">
        <f>J13</f>
        <v>#DIV/0!</v>
      </c>
      <c r="K9" s="65"/>
      <c r="L9" s="1"/>
      <c r="M9" s="1"/>
      <c r="N9" s="1"/>
      <c r="O9" s="1"/>
      <c r="P9" s="1"/>
      <c r="Q9" s="1"/>
      <c r="R9" s="1"/>
      <c r="S9" s="1"/>
      <c r="T9" s="1"/>
      <c r="U9" s="1"/>
      <c r="V9" s="1"/>
      <c r="W9" s="1"/>
      <c r="X9" s="1"/>
      <c r="Y9" s="1"/>
      <c r="Z9" s="1"/>
    </row>
    <row r="10" spans="1:26" ht="12" customHeight="1">
      <c r="A10" s="66"/>
      <c r="B10" s="66"/>
      <c r="C10" s="66"/>
      <c r="D10" s="66"/>
      <c r="E10" s="66"/>
      <c r="F10" s="66"/>
      <c r="G10" s="66"/>
      <c r="H10" s="66"/>
      <c r="I10" s="66"/>
      <c r="J10" s="66"/>
      <c r="K10" s="65"/>
      <c r="L10" s="1"/>
      <c r="M10" s="1"/>
      <c r="N10" s="1"/>
      <c r="O10" s="1"/>
      <c r="P10" s="1"/>
      <c r="Q10" s="1"/>
      <c r="R10" s="1"/>
      <c r="S10" s="1"/>
      <c r="T10" s="1"/>
      <c r="U10" s="1"/>
      <c r="V10" s="1"/>
      <c r="W10" s="1"/>
      <c r="X10" s="1"/>
      <c r="Y10" s="1"/>
      <c r="Z10" s="1"/>
    </row>
    <row r="11" spans="1:26" ht="15" customHeight="1">
      <c r="A11" s="236" t="s">
        <v>20</v>
      </c>
      <c r="B11" s="236" t="s">
        <v>237</v>
      </c>
      <c r="C11" s="236" t="s">
        <v>23</v>
      </c>
      <c r="D11" s="233" t="s">
        <v>238</v>
      </c>
      <c r="E11" s="230" t="s">
        <v>239</v>
      </c>
      <c r="F11" s="237" t="s">
        <v>240</v>
      </c>
      <c r="G11" s="226"/>
      <c r="H11" s="227"/>
      <c r="I11" s="232" t="s">
        <v>241</v>
      </c>
      <c r="J11" s="227"/>
      <c r="K11" s="65"/>
      <c r="L11" s="1"/>
      <c r="M11" s="1"/>
      <c r="N11" s="1"/>
      <c r="O11" s="1"/>
      <c r="P11" s="1"/>
      <c r="Q11" s="1"/>
      <c r="R11" s="1"/>
      <c r="S11" s="1"/>
      <c r="T11" s="1"/>
      <c r="U11" s="1"/>
      <c r="V11" s="1"/>
      <c r="W11" s="1"/>
      <c r="X11" s="1"/>
      <c r="Y11" s="1"/>
      <c r="Z11" s="1"/>
    </row>
    <row r="12" spans="1:26" ht="24" customHeight="1">
      <c r="A12" s="231"/>
      <c r="B12" s="231"/>
      <c r="C12" s="231"/>
      <c r="D12" s="231"/>
      <c r="E12" s="231"/>
      <c r="F12" s="77" t="s">
        <v>242</v>
      </c>
      <c r="G12" s="77" t="s">
        <v>243</v>
      </c>
      <c r="H12" s="77" t="s">
        <v>244</v>
      </c>
      <c r="I12" s="78" t="s">
        <v>227</v>
      </c>
      <c r="J12" s="78" t="s">
        <v>245</v>
      </c>
      <c r="K12" s="65"/>
      <c r="L12" s="1"/>
      <c r="M12" s="1"/>
      <c r="N12" s="1"/>
      <c r="O12" s="1"/>
      <c r="P12" s="1"/>
      <c r="Q12" s="1"/>
      <c r="R12" s="1"/>
      <c r="S12" s="1"/>
      <c r="T12" s="1"/>
      <c r="U12" s="1"/>
      <c r="V12" s="1"/>
      <c r="W12" s="1"/>
      <c r="X12" s="1"/>
      <c r="Y12" s="1"/>
      <c r="Z12" s="1"/>
    </row>
    <row r="13" spans="1:26" ht="16.5" customHeight="1">
      <c r="A13" s="222"/>
      <c r="B13" s="223"/>
      <c r="C13" s="223"/>
      <c r="D13" s="223"/>
      <c r="E13" s="223"/>
      <c r="F13" s="223"/>
      <c r="G13" s="223"/>
      <c r="H13" s="224"/>
      <c r="I13" s="79">
        <f t="shared" ref="I13:J13" si="0">SUM(I14:I49)</f>
        <v>0</v>
      </c>
      <c r="J13" s="79" t="e">
        <f t="shared" si="0"/>
        <v>#DIV/0!</v>
      </c>
      <c r="K13" s="65"/>
      <c r="L13" s="1"/>
      <c r="M13" s="1"/>
      <c r="N13" s="1"/>
      <c r="O13" s="1"/>
      <c r="P13" s="1"/>
      <c r="Q13" s="1"/>
      <c r="R13" s="1"/>
      <c r="S13" s="1"/>
      <c r="T13" s="1"/>
      <c r="U13" s="1"/>
      <c r="V13" s="1"/>
      <c r="W13" s="1"/>
      <c r="X13" s="1"/>
      <c r="Y13" s="1"/>
      <c r="Z13" s="1"/>
    </row>
    <row r="14" spans="1:26" ht="12" customHeight="1">
      <c r="A14" s="80" t="s">
        <v>246</v>
      </c>
      <c r="B14" s="81" t="s">
        <v>247</v>
      </c>
      <c r="C14" s="82" t="s">
        <v>248</v>
      </c>
      <c r="D14" s="80">
        <v>1</v>
      </c>
      <c r="E14" s="83"/>
      <c r="F14" s="84">
        <v>2</v>
      </c>
      <c r="G14" s="84">
        <v>12</v>
      </c>
      <c r="H14" s="86">
        <f t="shared" ref="H14:H49" si="1">G14+F14*$J$5</f>
        <v>12</v>
      </c>
      <c r="I14" s="87"/>
      <c r="J14" s="88" t="e">
        <f t="shared" ref="J14:J49" si="2">I14/$J$6*10*$J$5</f>
        <v>#DIV/0!</v>
      </c>
      <c r="K14" s="65"/>
      <c r="L14" s="1"/>
      <c r="M14" s="1"/>
      <c r="N14" s="1"/>
      <c r="O14" s="1"/>
      <c r="P14" s="1"/>
      <c r="Q14" s="1"/>
      <c r="R14" s="1"/>
      <c r="S14" s="1"/>
      <c r="T14" s="1"/>
      <c r="U14" s="1"/>
      <c r="V14" s="1"/>
      <c r="W14" s="1"/>
      <c r="X14" s="1"/>
      <c r="Y14" s="1"/>
      <c r="Z14" s="1"/>
    </row>
    <row r="15" spans="1:26" ht="12" customHeight="1">
      <c r="A15" s="80" t="s">
        <v>255</v>
      </c>
      <c r="B15" s="81" t="s">
        <v>247</v>
      </c>
      <c r="C15" s="82" t="s">
        <v>256</v>
      </c>
      <c r="D15" s="80">
        <v>1</v>
      </c>
      <c r="E15" s="83"/>
      <c r="F15" s="84">
        <v>2</v>
      </c>
      <c r="G15" s="84">
        <v>14</v>
      </c>
      <c r="H15" s="86">
        <f t="shared" si="1"/>
        <v>14</v>
      </c>
      <c r="I15" s="87"/>
      <c r="J15" s="88" t="e">
        <f t="shared" si="2"/>
        <v>#DIV/0!</v>
      </c>
      <c r="K15" s="65"/>
      <c r="L15" s="1"/>
      <c r="M15" s="1"/>
      <c r="N15" s="1"/>
      <c r="O15" s="1"/>
      <c r="P15" s="1"/>
      <c r="Q15" s="1"/>
      <c r="R15" s="1"/>
      <c r="S15" s="1"/>
      <c r="T15" s="1"/>
      <c r="U15" s="1"/>
      <c r="V15" s="1"/>
      <c r="W15" s="1"/>
      <c r="X15" s="1"/>
      <c r="Y15" s="1"/>
      <c r="Z15" s="1"/>
    </row>
    <row r="16" spans="1:26" ht="12" customHeight="1">
      <c r="A16" s="80" t="s">
        <v>260</v>
      </c>
      <c r="B16" s="81" t="s">
        <v>247</v>
      </c>
      <c r="C16" s="82" t="s">
        <v>261</v>
      </c>
      <c r="D16" s="80">
        <v>1</v>
      </c>
      <c r="E16" s="83"/>
      <c r="F16" s="84"/>
      <c r="G16" s="84">
        <v>20</v>
      </c>
      <c r="H16" s="86">
        <f t="shared" si="1"/>
        <v>20</v>
      </c>
      <c r="I16" s="87"/>
      <c r="J16" s="88" t="e">
        <f t="shared" si="2"/>
        <v>#DIV/0!</v>
      </c>
      <c r="K16" s="65"/>
      <c r="L16" s="1"/>
      <c r="M16" s="1"/>
      <c r="N16" s="1"/>
      <c r="O16" s="1"/>
      <c r="P16" s="1"/>
      <c r="Q16" s="1"/>
      <c r="R16" s="1"/>
      <c r="S16" s="1"/>
      <c r="T16" s="1"/>
      <c r="U16" s="1"/>
      <c r="V16" s="1"/>
      <c r="W16" s="1"/>
      <c r="X16" s="1"/>
      <c r="Y16" s="1"/>
      <c r="Z16" s="1"/>
    </row>
    <row r="17" spans="1:26" ht="12" customHeight="1">
      <c r="A17" s="80" t="s">
        <v>264</v>
      </c>
      <c r="B17" s="81" t="s">
        <v>247</v>
      </c>
      <c r="C17" s="82" t="s">
        <v>265</v>
      </c>
      <c r="D17" s="80">
        <v>1</v>
      </c>
      <c r="E17" s="83"/>
      <c r="F17" s="84">
        <v>2</v>
      </c>
      <c r="G17" s="84">
        <v>15</v>
      </c>
      <c r="H17" s="86">
        <f t="shared" si="1"/>
        <v>15</v>
      </c>
      <c r="I17" s="87"/>
      <c r="J17" s="88" t="e">
        <f t="shared" si="2"/>
        <v>#DIV/0!</v>
      </c>
      <c r="K17" s="65"/>
      <c r="L17" s="1"/>
      <c r="M17" s="1"/>
      <c r="N17" s="1"/>
      <c r="O17" s="1"/>
      <c r="P17" s="1"/>
      <c r="Q17" s="1"/>
      <c r="R17" s="1"/>
      <c r="S17" s="1"/>
      <c r="T17" s="1"/>
      <c r="U17" s="1"/>
      <c r="V17" s="1"/>
      <c r="W17" s="1"/>
      <c r="X17" s="1"/>
      <c r="Y17" s="1"/>
      <c r="Z17" s="1"/>
    </row>
    <row r="18" spans="1:26" ht="12" customHeight="1">
      <c r="A18" s="80" t="s">
        <v>268</v>
      </c>
      <c r="B18" s="81" t="s">
        <v>247</v>
      </c>
      <c r="C18" s="82" t="s">
        <v>269</v>
      </c>
      <c r="D18" s="80">
        <v>1</v>
      </c>
      <c r="E18" s="83"/>
      <c r="F18" s="84"/>
      <c r="G18" s="84">
        <v>20</v>
      </c>
      <c r="H18" s="86">
        <f t="shared" si="1"/>
        <v>20</v>
      </c>
      <c r="I18" s="87"/>
      <c r="J18" s="88" t="e">
        <f t="shared" si="2"/>
        <v>#DIV/0!</v>
      </c>
      <c r="K18" s="65"/>
      <c r="L18" s="1"/>
      <c r="M18" s="1"/>
      <c r="N18" s="1"/>
      <c r="O18" s="1"/>
      <c r="P18" s="1"/>
      <c r="Q18" s="1"/>
      <c r="R18" s="1"/>
      <c r="S18" s="1"/>
      <c r="T18" s="1"/>
      <c r="U18" s="1"/>
      <c r="V18" s="1"/>
      <c r="W18" s="1"/>
      <c r="X18" s="1"/>
      <c r="Y18" s="1"/>
      <c r="Z18" s="1"/>
    </row>
    <row r="19" spans="1:26" ht="12" customHeight="1">
      <c r="A19" s="80" t="s">
        <v>270</v>
      </c>
      <c r="B19" s="81" t="s">
        <v>271</v>
      </c>
      <c r="C19" s="82" t="s">
        <v>273</v>
      </c>
      <c r="D19" s="80">
        <v>1</v>
      </c>
      <c r="E19" s="83"/>
      <c r="F19" s="84">
        <v>3</v>
      </c>
      <c r="G19" s="84">
        <v>10</v>
      </c>
      <c r="H19" s="86">
        <f t="shared" si="1"/>
        <v>10</v>
      </c>
      <c r="I19" s="87"/>
      <c r="J19" s="88" t="e">
        <f t="shared" si="2"/>
        <v>#DIV/0!</v>
      </c>
      <c r="K19" s="65"/>
      <c r="L19" s="1"/>
      <c r="M19" s="1"/>
      <c r="N19" s="1"/>
      <c r="O19" s="1"/>
      <c r="P19" s="1"/>
      <c r="Q19" s="1"/>
      <c r="R19" s="1"/>
      <c r="S19" s="1"/>
      <c r="T19" s="1"/>
      <c r="U19" s="1"/>
      <c r="V19" s="1"/>
      <c r="W19" s="1"/>
      <c r="X19" s="1"/>
      <c r="Y19" s="1"/>
      <c r="Z19" s="1"/>
    </row>
    <row r="20" spans="1:26" ht="12" customHeight="1">
      <c r="A20" s="80" t="s">
        <v>275</v>
      </c>
      <c r="B20" s="81" t="s">
        <v>271</v>
      </c>
      <c r="C20" s="82" t="s">
        <v>277</v>
      </c>
      <c r="D20" s="80">
        <v>1</v>
      </c>
      <c r="E20" s="83"/>
      <c r="F20" s="84">
        <v>3.5</v>
      </c>
      <c r="G20" s="84">
        <v>18</v>
      </c>
      <c r="H20" s="86">
        <f t="shared" si="1"/>
        <v>18</v>
      </c>
      <c r="I20" s="87"/>
      <c r="J20" s="88" t="e">
        <f t="shared" si="2"/>
        <v>#DIV/0!</v>
      </c>
      <c r="K20" s="65"/>
      <c r="L20" s="1"/>
      <c r="M20" s="1"/>
      <c r="N20" s="1"/>
      <c r="O20" s="1"/>
      <c r="P20" s="1"/>
      <c r="Q20" s="1"/>
      <c r="R20" s="1"/>
      <c r="S20" s="1"/>
      <c r="T20" s="1"/>
      <c r="U20" s="1"/>
      <c r="V20" s="1"/>
      <c r="W20" s="1"/>
      <c r="X20" s="1"/>
      <c r="Y20" s="1"/>
      <c r="Z20" s="1"/>
    </row>
    <row r="21" spans="1:26" ht="12" customHeight="1">
      <c r="A21" s="80" t="s">
        <v>279</v>
      </c>
      <c r="B21" s="81" t="s">
        <v>271</v>
      </c>
      <c r="C21" s="82" t="s">
        <v>282</v>
      </c>
      <c r="D21" s="80">
        <v>1</v>
      </c>
      <c r="E21" s="83"/>
      <c r="F21" s="84">
        <v>4</v>
      </c>
      <c r="G21" s="84">
        <v>30</v>
      </c>
      <c r="H21" s="86">
        <f t="shared" si="1"/>
        <v>30</v>
      </c>
      <c r="I21" s="87"/>
      <c r="J21" s="88" t="e">
        <f t="shared" si="2"/>
        <v>#DIV/0!</v>
      </c>
      <c r="K21" s="65"/>
      <c r="L21" s="1"/>
      <c r="M21" s="1"/>
      <c r="N21" s="1"/>
      <c r="O21" s="1"/>
      <c r="P21" s="1"/>
      <c r="Q21" s="1"/>
      <c r="R21" s="1"/>
      <c r="S21" s="1"/>
      <c r="T21" s="1"/>
      <c r="U21" s="1"/>
      <c r="V21" s="1"/>
      <c r="W21" s="1"/>
      <c r="X21" s="1"/>
      <c r="Y21" s="1"/>
      <c r="Z21" s="1"/>
    </row>
    <row r="22" spans="1:26" ht="12" customHeight="1">
      <c r="A22" s="80" t="s">
        <v>284</v>
      </c>
      <c r="B22" s="81" t="s">
        <v>271</v>
      </c>
      <c r="C22" s="82" t="s">
        <v>285</v>
      </c>
      <c r="D22" s="80">
        <v>1</v>
      </c>
      <c r="E22" s="83"/>
      <c r="F22" s="84">
        <v>4</v>
      </c>
      <c r="G22" s="84">
        <v>35</v>
      </c>
      <c r="H22" s="86">
        <f t="shared" si="1"/>
        <v>35</v>
      </c>
      <c r="I22" s="87"/>
      <c r="J22" s="88" t="e">
        <f t="shared" si="2"/>
        <v>#DIV/0!</v>
      </c>
      <c r="K22" s="65"/>
      <c r="L22" s="1"/>
      <c r="M22" s="1"/>
      <c r="N22" s="1"/>
      <c r="O22" s="1"/>
      <c r="P22" s="1"/>
      <c r="Q22" s="1"/>
      <c r="R22" s="1"/>
      <c r="S22" s="1"/>
      <c r="T22" s="1"/>
      <c r="U22" s="1"/>
      <c r="V22" s="1"/>
      <c r="W22" s="1"/>
      <c r="X22" s="1"/>
      <c r="Y22" s="1"/>
      <c r="Z22" s="1"/>
    </row>
    <row r="23" spans="1:26" ht="12" customHeight="1">
      <c r="A23" s="80" t="s">
        <v>288</v>
      </c>
      <c r="B23" s="81" t="s">
        <v>271</v>
      </c>
      <c r="C23" s="82" t="s">
        <v>289</v>
      </c>
      <c r="D23" s="80" t="s">
        <v>290</v>
      </c>
      <c r="E23" s="83"/>
      <c r="F23" s="84"/>
      <c r="G23" s="84">
        <v>50</v>
      </c>
      <c r="H23" s="86">
        <f t="shared" si="1"/>
        <v>50</v>
      </c>
      <c r="I23" s="87"/>
      <c r="J23" s="88" t="e">
        <f t="shared" si="2"/>
        <v>#DIV/0!</v>
      </c>
      <c r="K23" s="65"/>
      <c r="L23" s="1"/>
      <c r="M23" s="1"/>
      <c r="N23" s="1"/>
      <c r="O23" s="1"/>
      <c r="P23" s="1"/>
      <c r="Q23" s="1"/>
      <c r="R23" s="1"/>
      <c r="S23" s="1"/>
      <c r="T23" s="1"/>
      <c r="U23" s="1"/>
      <c r="V23" s="1"/>
      <c r="W23" s="1"/>
      <c r="X23" s="1"/>
      <c r="Y23" s="1"/>
      <c r="Z23" s="1"/>
    </row>
    <row r="24" spans="1:26" ht="12" customHeight="1">
      <c r="A24" s="80" t="s">
        <v>293</v>
      </c>
      <c r="B24" s="81" t="s">
        <v>271</v>
      </c>
      <c r="C24" s="82" t="s">
        <v>294</v>
      </c>
      <c r="D24" s="80" t="s">
        <v>295</v>
      </c>
      <c r="E24" s="83"/>
      <c r="F24" s="84">
        <v>4</v>
      </c>
      <c r="G24" s="84">
        <v>60</v>
      </c>
      <c r="H24" s="86">
        <f t="shared" si="1"/>
        <v>60</v>
      </c>
      <c r="I24" s="87"/>
      <c r="J24" s="88" t="e">
        <f t="shared" si="2"/>
        <v>#DIV/0!</v>
      </c>
      <c r="K24" s="65"/>
      <c r="L24" s="1"/>
      <c r="M24" s="1"/>
      <c r="N24" s="1"/>
      <c r="O24" s="1"/>
      <c r="P24" s="1"/>
      <c r="Q24" s="1"/>
      <c r="R24" s="1"/>
      <c r="S24" s="1"/>
      <c r="T24" s="1"/>
      <c r="U24" s="1"/>
      <c r="V24" s="1"/>
      <c r="W24" s="1"/>
      <c r="X24" s="1"/>
      <c r="Y24" s="1"/>
      <c r="Z24" s="1"/>
    </row>
    <row r="25" spans="1:26" ht="12" customHeight="1">
      <c r="A25" s="80" t="s">
        <v>298</v>
      </c>
      <c r="B25" s="81" t="s">
        <v>271</v>
      </c>
      <c r="C25" s="82" t="s">
        <v>299</v>
      </c>
      <c r="D25" s="80" t="s">
        <v>295</v>
      </c>
      <c r="E25" s="83"/>
      <c r="F25" s="84"/>
      <c r="G25" s="84">
        <v>30</v>
      </c>
      <c r="H25" s="86">
        <f t="shared" si="1"/>
        <v>30</v>
      </c>
      <c r="I25" s="87"/>
      <c r="J25" s="88" t="e">
        <f t="shared" si="2"/>
        <v>#DIV/0!</v>
      </c>
      <c r="K25" s="65"/>
      <c r="L25" s="1"/>
      <c r="M25" s="1"/>
      <c r="N25" s="1"/>
      <c r="O25" s="1"/>
      <c r="P25" s="1"/>
      <c r="Q25" s="1"/>
      <c r="R25" s="1"/>
      <c r="S25" s="1"/>
      <c r="T25" s="1"/>
      <c r="U25" s="1"/>
      <c r="V25" s="1"/>
      <c r="W25" s="1"/>
      <c r="X25" s="1"/>
      <c r="Y25" s="1"/>
      <c r="Z25" s="1"/>
    </row>
    <row r="26" spans="1:26" ht="12" customHeight="1">
      <c r="A26" s="80" t="s">
        <v>300</v>
      </c>
      <c r="B26" s="81" t="s">
        <v>271</v>
      </c>
      <c r="C26" s="89" t="s">
        <v>301</v>
      </c>
      <c r="D26" s="80" t="s">
        <v>290</v>
      </c>
      <c r="E26" s="83"/>
      <c r="F26" s="84"/>
      <c r="G26" s="84">
        <v>45</v>
      </c>
      <c r="H26" s="86">
        <f t="shared" si="1"/>
        <v>45</v>
      </c>
      <c r="I26" s="87"/>
      <c r="J26" s="88" t="e">
        <f t="shared" si="2"/>
        <v>#DIV/0!</v>
      </c>
      <c r="K26" s="65"/>
      <c r="L26" s="1"/>
      <c r="M26" s="1"/>
      <c r="N26" s="1"/>
      <c r="O26" s="1"/>
      <c r="P26" s="1"/>
      <c r="Q26" s="1"/>
      <c r="R26" s="1"/>
      <c r="S26" s="1"/>
      <c r="T26" s="1"/>
      <c r="U26" s="1"/>
      <c r="V26" s="1"/>
      <c r="W26" s="1"/>
      <c r="X26" s="1"/>
      <c r="Y26" s="1"/>
      <c r="Z26" s="1"/>
    </row>
    <row r="27" spans="1:26" ht="12" customHeight="1">
      <c r="A27" s="80" t="s">
        <v>306</v>
      </c>
      <c r="B27" s="81" t="s">
        <v>271</v>
      </c>
      <c r="C27" s="91" t="s">
        <v>307</v>
      </c>
      <c r="D27" s="80" t="s">
        <v>308</v>
      </c>
      <c r="E27" s="83"/>
      <c r="F27" s="84"/>
      <c r="G27" s="84">
        <v>50</v>
      </c>
      <c r="H27" s="86">
        <f t="shared" si="1"/>
        <v>50</v>
      </c>
      <c r="I27" s="87"/>
      <c r="J27" s="88" t="e">
        <f t="shared" si="2"/>
        <v>#DIV/0!</v>
      </c>
      <c r="K27" s="65"/>
      <c r="L27" s="1"/>
      <c r="M27" s="1"/>
      <c r="N27" s="1"/>
      <c r="O27" s="1"/>
      <c r="P27" s="1"/>
      <c r="Q27" s="1"/>
      <c r="R27" s="1"/>
      <c r="S27" s="1"/>
      <c r="T27" s="1"/>
      <c r="U27" s="1"/>
      <c r="V27" s="1"/>
      <c r="W27" s="1"/>
      <c r="X27" s="1"/>
      <c r="Y27" s="1"/>
      <c r="Z27" s="1"/>
    </row>
    <row r="28" spans="1:26" ht="12" customHeight="1">
      <c r="A28" s="80" t="s">
        <v>312</v>
      </c>
      <c r="B28" s="81" t="s">
        <v>271</v>
      </c>
      <c r="C28" s="82" t="s">
        <v>313</v>
      </c>
      <c r="D28" s="80" t="s">
        <v>290</v>
      </c>
      <c r="E28" s="83"/>
      <c r="F28" s="84">
        <v>4</v>
      </c>
      <c r="G28" s="84">
        <v>45</v>
      </c>
      <c r="H28" s="86">
        <f t="shared" si="1"/>
        <v>45</v>
      </c>
      <c r="I28" s="87"/>
      <c r="J28" s="88" t="e">
        <f t="shared" si="2"/>
        <v>#DIV/0!</v>
      </c>
      <c r="K28" s="65"/>
      <c r="L28" s="1"/>
      <c r="M28" s="1"/>
      <c r="N28" s="1"/>
      <c r="O28" s="1"/>
      <c r="P28" s="1"/>
      <c r="Q28" s="1"/>
      <c r="R28" s="1"/>
      <c r="S28" s="1"/>
      <c r="T28" s="1"/>
      <c r="U28" s="1"/>
      <c r="V28" s="1"/>
      <c r="W28" s="1"/>
      <c r="X28" s="1"/>
      <c r="Y28" s="1"/>
      <c r="Z28" s="1"/>
    </row>
    <row r="29" spans="1:26" ht="12" customHeight="1">
      <c r="A29" s="80" t="s">
        <v>314</v>
      </c>
      <c r="B29" s="81" t="s">
        <v>271</v>
      </c>
      <c r="C29" s="91" t="s">
        <v>315</v>
      </c>
      <c r="D29" s="80" t="s">
        <v>316</v>
      </c>
      <c r="E29" s="83"/>
      <c r="F29" s="84">
        <v>3</v>
      </c>
      <c r="G29" s="84">
        <v>35</v>
      </c>
      <c r="H29" s="86">
        <f t="shared" si="1"/>
        <v>35</v>
      </c>
      <c r="I29" s="87"/>
      <c r="J29" s="88" t="e">
        <f t="shared" si="2"/>
        <v>#DIV/0!</v>
      </c>
      <c r="K29" s="65"/>
      <c r="L29" s="1"/>
      <c r="M29" s="1"/>
      <c r="N29" s="1"/>
      <c r="O29" s="1"/>
      <c r="P29" s="1"/>
      <c r="Q29" s="1"/>
      <c r="R29" s="1"/>
      <c r="S29" s="1"/>
      <c r="T29" s="1"/>
      <c r="U29" s="1"/>
      <c r="V29" s="1"/>
      <c r="W29" s="1"/>
      <c r="X29" s="1"/>
      <c r="Y29" s="1"/>
      <c r="Z29" s="1"/>
    </row>
    <row r="30" spans="1:26" ht="12" customHeight="1">
      <c r="A30" s="80" t="s">
        <v>319</v>
      </c>
      <c r="B30" s="81" t="s">
        <v>320</v>
      </c>
      <c r="C30" s="82" t="s">
        <v>321</v>
      </c>
      <c r="D30" s="80">
        <v>1</v>
      </c>
      <c r="E30" s="83"/>
      <c r="F30" s="84"/>
      <c r="G30" s="84">
        <v>55</v>
      </c>
      <c r="H30" s="86">
        <f t="shared" si="1"/>
        <v>55</v>
      </c>
      <c r="I30" s="87"/>
      <c r="J30" s="88" t="e">
        <f t="shared" si="2"/>
        <v>#DIV/0!</v>
      </c>
      <c r="K30" s="65"/>
      <c r="L30" s="1"/>
      <c r="M30" s="1"/>
      <c r="N30" s="1"/>
      <c r="O30" s="1"/>
      <c r="P30" s="1"/>
      <c r="Q30" s="1"/>
      <c r="R30" s="1"/>
      <c r="S30" s="1"/>
      <c r="T30" s="1"/>
      <c r="U30" s="1"/>
      <c r="V30" s="1"/>
      <c r="W30" s="1"/>
      <c r="X30" s="1"/>
      <c r="Y30" s="1"/>
      <c r="Z30" s="1"/>
    </row>
    <row r="31" spans="1:26" ht="12" customHeight="1">
      <c r="A31" s="80" t="s">
        <v>324</v>
      </c>
      <c r="B31" s="81" t="s">
        <v>320</v>
      </c>
      <c r="C31" s="82" t="s">
        <v>325</v>
      </c>
      <c r="D31" s="80">
        <v>1</v>
      </c>
      <c r="E31" s="83"/>
      <c r="F31" s="84">
        <v>4</v>
      </c>
      <c r="G31" s="84">
        <v>12</v>
      </c>
      <c r="H31" s="86">
        <f t="shared" si="1"/>
        <v>12</v>
      </c>
      <c r="I31" s="87"/>
      <c r="J31" s="88" t="e">
        <f t="shared" si="2"/>
        <v>#DIV/0!</v>
      </c>
      <c r="K31" s="65"/>
      <c r="L31" s="1"/>
      <c r="M31" s="1"/>
      <c r="N31" s="1"/>
      <c r="O31" s="1"/>
      <c r="P31" s="1"/>
      <c r="Q31" s="1"/>
      <c r="R31" s="1"/>
      <c r="S31" s="1"/>
      <c r="T31" s="1"/>
      <c r="U31" s="1"/>
      <c r="V31" s="1"/>
      <c r="W31" s="1"/>
      <c r="X31" s="1"/>
      <c r="Y31" s="1"/>
      <c r="Z31" s="1"/>
    </row>
    <row r="32" spans="1:26" ht="12" customHeight="1">
      <c r="A32" s="80" t="s">
        <v>328</v>
      </c>
      <c r="B32" s="81" t="s">
        <v>320</v>
      </c>
      <c r="C32" s="82" t="s">
        <v>329</v>
      </c>
      <c r="D32" s="80" t="s">
        <v>316</v>
      </c>
      <c r="E32" s="83"/>
      <c r="F32" s="84">
        <v>2</v>
      </c>
      <c r="G32" s="84">
        <v>26</v>
      </c>
      <c r="H32" s="86">
        <f t="shared" si="1"/>
        <v>26</v>
      </c>
      <c r="I32" s="87"/>
      <c r="J32" s="88" t="e">
        <f t="shared" si="2"/>
        <v>#DIV/0!</v>
      </c>
      <c r="K32" s="65"/>
      <c r="L32" s="1"/>
      <c r="M32" s="1"/>
      <c r="N32" s="1"/>
      <c r="O32" s="1"/>
      <c r="P32" s="1"/>
      <c r="Q32" s="1"/>
      <c r="R32" s="1"/>
      <c r="S32" s="1"/>
      <c r="T32" s="1"/>
      <c r="U32" s="1"/>
      <c r="V32" s="1"/>
      <c r="W32" s="1"/>
      <c r="X32" s="1"/>
      <c r="Y32" s="1"/>
      <c r="Z32" s="1"/>
    </row>
    <row r="33" spans="1:26" ht="12" customHeight="1">
      <c r="A33" s="80" t="s">
        <v>333</v>
      </c>
      <c r="B33" s="81" t="s">
        <v>320</v>
      </c>
      <c r="C33" s="82" t="s">
        <v>334</v>
      </c>
      <c r="D33" s="80" t="s">
        <v>290</v>
      </c>
      <c r="E33" s="83"/>
      <c r="F33" s="84"/>
      <c r="G33" s="84">
        <v>30</v>
      </c>
      <c r="H33" s="86">
        <f t="shared" si="1"/>
        <v>30</v>
      </c>
      <c r="I33" s="87"/>
      <c r="J33" s="88" t="e">
        <f t="shared" si="2"/>
        <v>#DIV/0!</v>
      </c>
      <c r="K33" s="65"/>
      <c r="L33" s="1"/>
      <c r="M33" s="1"/>
      <c r="N33" s="1"/>
      <c r="O33" s="1"/>
      <c r="P33" s="1"/>
      <c r="Q33" s="1"/>
      <c r="R33" s="1"/>
      <c r="S33" s="1"/>
      <c r="T33" s="1"/>
      <c r="U33" s="1"/>
      <c r="V33" s="1"/>
      <c r="W33" s="1"/>
      <c r="X33" s="1"/>
      <c r="Y33" s="1"/>
      <c r="Z33" s="1"/>
    </row>
    <row r="34" spans="1:26" ht="12" customHeight="1">
      <c r="A34" s="80" t="s">
        <v>337</v>
      </c>
      <c r="B34" s="81" t="s">
        <v>320</v>
      </c>
      <c r="C34" s="82" t="s">
        <v>338</v>
      </c>
      <c r="D34" s="80" t="s">
        <v>290</v>
      </c>
      <c r="E34" s="83"/>
      <c r="F34" s="84"/>
      <c r="G34" s="84">
        <v>45</v>
      </c>
      <c r="H34" s="86">
        <f t="shared" si="1"/>
        <v>45</v>
      </c>
      <c r="I34" s="87"/>
      <c r="J34" s="88" t="e">
        <f t="shared" si="2"/>
        <v>#DIV/0!</v>
      </c>
      <c r="K34" s="65"/>
      <c r="L34" s="1"/>
      <c r="M34" s="1"/>
      <c r="N34" s="1"/>
      <c r="O34" s="1"/>
      <c r="P34" s="1"/>
      <c r="Q34" s="1"/>
      <c r="R34" s="1"/>
      <c r="S34" s="1"/>
      <c r="T34" s="1"/>
      <c r="U34" s="1"/>
      <c r="V34" s="1"/>
      <c r="W34" s="1"/>
      <c r="X34" s="1"/>
      <c r="Y34" s="1"/>
      <c r="Z34" s="1"/>
    </row>
    <row r="35" spans="1:26" ht="12" customHeight="1">
      <c r="A35" s="80" t="s">
        <v>341</v>
      </c>
      <c r="B35" s="81" t="s">
        <v>320</v>
      </c>
      <c r="C35" s="82" t="s">
        <v>342</v>
      </c>
      <c r="D35" s="80" t="s">
        <v>290</v>
      </c>
      <c r="E35" s="83"/>
      <c r="F35" s="84">
        <v>2.5</v>
      </c>
      <c r="G35" s="84">
        <v>40</v>
      </c>
      <c r="H35" s="86">
        <f t="shared" si="1"/>
        <v>40</v>
      </c>
      <c r="I35" s="87"/>
      <c r="J35" s="88" t="e">
        <f t="shared" si="2"/>
        <v>#DIV/0!</v>
      </c>
      <c r="K35" s="65"/>
      <c r="L35" s="1"/>
      <c r="M35" s="1"/>
      <c r="N35" s="1"/>
      <c r="O35" s="1"/>
      <c r="P35" s="1"/>
      <c r="Q35" s="1"/>
      <c r="R35" s="1"/>
      <c r="S35" s="1"/>
      <c r="T35" s="1"/>
      <c r="U35" s="1"/>
      <c r="V35" s="1"/>
      <c r="W35" s="1"/>
      <c r="X35" s="1"/>
      <c r="Y35" s="1"/>
      <c r="Z35" s="1"/>
    </row>
    <row r="36" spans="1:26" ht="12" customHeight="1">
      <c r="A36" s="80" t="s">
        <v>345</v>
      </c>
      <c r="B36" s="81" t="s">
        <v>320</v>
      </c>
      <c r="C36" s="82" t="s">
        <v>346</v>
      </c>
      <c r="D36" s="80" t="s">
        <v>316</v>
      </c>
      <c r="E36" s="83"/>
      <c r="F36" s="84"/>
      <c r="G36" s="84">
        <v>60</v>
      </c>
      <c r="H36" s="86">
        <f t="shared" si="1"/>
        <v>60</v>
      </c>
      <c r="I36" s="87"/>
      <c r="J36" s="88" t="e">
        <f t="shared" si="2"/>
        <v>#DIV/0!</v>
      </c>
      <c r="K36" s="65"/>
      <c r="L36" s="1"/>
      <c r="M36" s="1"/>
      <c r="N36" s="1"/>
      <c r="O36" s="1"/>
      <c r="P36" s="1"/>
      <c r="Q36" s="1"/>
      <c r="R36" s="1"/>
      <c r="S36" s="1"/>
      <c r="T36" s="1"/>
      <c r="U36" s="1"/>
      <c r="V36" s="1"/>
      <c r="W36" s="1"/>
      <c r="X36" s="1"/>
      <c r="Y36" s="1"/>
      <c r="Z36" s="1"/>
    </row>
    <row r="37" spans="1:26" ht="12" customHeight="1">
      <c r="A37" s="80" t="s">
        <v>348</v>
      </c>
      <c r="B37" s="81" t="s">
        <v>320</v>
      </c>
      <c r="C37" s="82" t="s">
        <v>350</v>
      </c>
      <c r="D37" s="93" t="s">
        <v>316</v>
      </c>
      <c r="E37" s="94"/>
      <c r="F37" s="84"/>
      <c r="G37" s="84">
        <v>80</v>
      </c>
      <c r="H37" s="86">
        <f t="shared" si="1"/>
        <v>80</v>
      </c>
      <c r="I37" s="87"/>
      <c r="J37" s="88" t="e">
        <f t="shared" si="2"/>
        <v>#DIV/0!</v>
      </c>
      <c r="K37" s="65"/>
      <c r="L37" s="1"/>
      <c r="M37" s="1"/>
      <c r="N37" s="1"/>
      <c r="O37" s="1"/>
      <c r="P37" s="1"/>
      <c r="Q37" s="1"/>
      <c r="R37" s="1"/>
      <c r="S37" s="1"/>
      <c r="T37" s="1"/>
      <c r="U37" s="1"/>
      <c r="V37" s="1"/>
      <c r="W37" s="1"/>
      <c r="X37" s="1"/>
      <c r="Y37" s="1"/>
      <c r="Z37" s="1"/>
    </row>
    <row r="38" spans="1:26" ht="12" customHeight="1">
      <c r="A38" s="80" t="s">
        <v>357</v>
      </c>
      <c r="B38" s="81" t="s">
        <v>320</v>
      </c>
      <c r="C38" s="82" t="s">
        <v>358</v>
      </c>
      <c r="D38" s="80" t="s">
        <v>316</v>
      </c>
      <c r="E38" s="83"/>
      <c r="F38" s="84"/>
      <c r="G38" s="84">
        <v>60</v>
      </c>
      <c r="H38" s="86">
        <f t="shared" si="1"/>
        <v>60</v>
      </c>
      <c r="I38" s="87"/>
      <c r="J38" s="88" t="e">
        <f t="shared" si="2"/>
        <v>#DIV/0!</v>
      </c>
      <c r="K38" s="65"/>
      <c r="L38" s="1"/>
      <c r="M38" s="1"/>
      <c r="N38" s="1"/>
      <c r="O38" s="1"/>
      <c r="P38" s="1"/>
      <c r="Q38" s="1"/>
      <c r="R38" s="1"/>
      <c r="S38" s="1"/>
      <c r="T38" s="1"/>
      <c r="U38" s="1"/>
      <c r="V38" s="1"/>
      <c r="W38" s="1"/>
      <c r="X38" s="1"/>
      <c r="Y38" s="1"/>
      <c r="Z38" s="1"/>
    </row>
    <row r="39" spans="1:26" ht="12" customHeight="1">
      <c r="A39" s="80" t="s">
        <v>362</v>
      </c>
      <c r="B39" s="81" t="s">
        <v>320</v>
      </c>
      <c r="C39" s="82" t="s">
        <v>363</v>
      </c>
      <c r="D39" s="80" t="s">
        <v>364</v>
      </c>
      <c r="E39" s="83"/>
      <c r="F39" s="84"/>
      <c r="G39" s="84">
        <v>35</v>
      </c>
      <c r="H39" s="86">
        <f t="shared" si="1"/>
        <v>35</v>
      </c>
      <c r="I39" s="87"/>
      <c r="J39" s="88" t="e">
        <f t="shared" si="2"/>
        <v>#DIV/0!</v>
      </c>
      <c r="K39" s="65"/>
      <c r="L39" s="1"/>
      <c r="M39" s="1"/>
      <c r="N39" s="1"/>
      <c r="O39" s="1"/>
      <c r="P39" s="1"/>
      <c r="Q39" s="1"/>
      <c r="R39" s="1"/>
      <c r="S39" s="1"/>
      <c r="T39" s="1"/>
      <c r="U39" s="1"/>
      <c r="V39" s="1"/>
      <c r="W39" s="1"/>
      <c r="X39" s="1"/>
      <c r="Y39" s="1"/>
      <c r="Z39" s="1"/>
    </row>
    <row r="40" spans="1:26" ht="12" customHeight="1">
      <c r="A40" s="80" t="s">
        <v>367</v>
      </c>
      <c r="B40" s="81" t="s">
        <v>320</v>
      </c>
      <c r="C40" s="82" t="s">
        <v>368</v>
      </c>
      <c r="D40" s="80" t="s">
        <v>316</v>
      </c>
      <c r="E40" s="83"/>
      <c r="F40" s="84"/>
      <c r="G40" s="84">
        <v>60</v>
      </c>
      <c r="H40" s="86">
        <f t="shared" si="1"/>
        <v>60</v>
      </c>
      <c r="I40" s="87"/>
      <c r="J40" s="88" t="e">
        <f t="shared" si="2"/>
        <v>#DIV/0!</v>
      </c>
      <c r="K40" s="65"/>
      <c r="L40" s="1"/>
      <c r="M40" s="1"/>
      <c r="N40" s="1"/>
      <c r="O40" s="1"/>
      <c r="P40" s="1"/>
      <c r="Q40" s="1"/>
      <c r="R40" s="1"/>
      <c r="S40" s="1"/>
      <c r="T40" s="1"/>
      <c r="U40" s="1"/>
      <c r="V40" s="1"/>
      <c r="W40" s="1"/>
      <c r="X40" s="1"/>
      <c r="Y40" s="1"/>
      <c r="Z40" s="1"/>
    </row>
    <row r="41" spans="1:26" ht="12" customHeight="1">
      <c r="A41" s="80" t="s">
        <v>372</v>
      </c>
      <c r="B41" s="81" t="s">
        <v>320</v>
      </c>
      <c r="C41" s="91" t="s">
        <v>373</v>
      </c>
      <c r="D41" s="80" t="s">
        <v>295</v>
      </c>
      <c r="E41" s="83"/>
      <c r="F41" s="84"/>
      <c r="G41" s="84">
        <v>90</v>
      </c>
      <c r="H41" s="86">
        <f t="shared" si="1"/>
        <v>90</v>
      </c>
      <c r="I41" s="87"/>
      <c r="J41" s="88" t="e">
        <f t="shared" si="2"/>
        <v>#DIV/0!</v>
      </c>
      <c r="K41" s="65"/>
      <c r="L41" s="1"/>
      <c r="M41" s="1"/>
      <c r="N41" s="1"/>
      <c r="O41" s="1"/>
      <c r="P41" s="1"/>
      <c r="Q41" s="1"/>
      <c r="R41" s="1"/>
      <c r="S41" s="1"/>
      <c r="T41" s="1"/>
      <c r="U41" s="1"/>
      <c r="V41" s="1"/>
      <c r="W41" s="1"/>
      <c r="X41" s="1"/>
      <c r="Y41" s="1"/>
      <c r="Z41" s="1"/>
    </row>
    <row r="42" spans="1:26" ht="12" customHeight="1">
      <c r="A42" s="80" t="s">
        <v>376</v>
      </c>
      <c r="B42" s="81" t="s">
        <v>377</v>
      </c>
      <c r="C42" s="82" t="s">
        <v>378</v>
      </c>
      <c r="D42" s="80" t="s">
        <v>295</v>
      </c>
      <c r="E42" s="83"/>
      <c r="F42" s="84">
        <v>4</v>
      </c>
      <c r="G42" s="84">
        <v>55</v>
      </c>
      <c r="H42" s="86">
        <f t="shared" si="1"/>
        <v>55</v>
      </c>
      <c r="I42" s="87"/>
      <c r="J42" s="88" t="e">
        <f t="shared" si="2"/>
        <v>#DIV/0!</v>
      </c>
      <c r="K42" s="65"/>
      <c r="L42" s="1"/>
      <c r="M42" s="1"/>
      <c r="N42" s="1"/>
      <c r="O42" s="1"/>
      <c r="P42" s="1"/>
      <c r="Q42" s="1"/>
      <c r="R42" s="1"/>
      <c r="S42" s="1"/>
      <c r="T42" s="1"/>
      <c r="U42" s="1"/>
      <c r="V42" s="1"/>
      <c r="W42" s="1"/>
      <c r="X42" s="1"/>
      <c r="Y42" s="1"/>
      <c r="Z42" s="1"/>
    </row>
    <row r="43" spans="1:26" ht="12" customHeight="1">
      <c r="A43" s="80" t="s">
        <v>379</v>
      </c>
      <c r="B43" s="81" t="s">
        <v>377</v>
      </c>
      <c r="C43" s="82" t="s">
        <v>380</v>
      </c>
      <c r="D43" s="80" t="s">
        <v>295</v>
      </c>
      <c r="E43" s="83"/>
      <c r="F43" s="84">
        <v>4</v>
      </c>
      <c r="G43" s="84">
        <v>55</v>
      </c>
      <c r="H43" s="86">
        <f t="shared" si="1"/>
        <v>55</v>
      </c>
      <c r="I43" s="87"/>
      <c r="J43" s="88" t="e">
        <f t="shared" si="2"/>
        <v>#DIV/0!</v>
      </c>
      <c r="K43" s="65"/>
      <c r="L43" s="1"/>
      <c r="M43" s="1"/>
      <c r="N43" s="1"/>
      <c r="O43" s="1"/>
      <c r="P43" s="1"/>
      <c r="Q43" s="1"/>
      <c r="R43" s="1"/>
      <c r="S43" s="1"/>
      <c r="T43" s="1"/>
      <c r="U43" s="1"/>
      <c r="V43" s="1"/>
      <c r="W43" s="1"/>
      <c r="X43" s="1"/>
      <c r="Y43" s="1"/>
      <c r="Z43" s="1"/>
    </row>
    <row r="44" spans="1:26" ht="12" customHeight="1">
      <c r="A44" s="80" t="s">
        <v>383</v>
      </c>
      <c r="B44" s="81" t="s">
        <v>384</v>
      </c>
      <c r="C44" s="82" t="s">
        <v>385</v>
      </c>
      <c r="D44" s="80" t="s">
        <v>295</v>
      </c>
      <c r="E44" s="83"/>
      <c r="F44" s="84">
        <v>3</v>
      </c>
      <c r="G44" s="84">
        <v>30</v>
      </c>
      <c r="H44" s="86">
        <f t="shared" si="1"/>
        <v>30</v>
      </c>
      <c r="I44" s="87"/>
      <c r="J44" s="88" t="e">
        <f t="shared" si="2"/>
        <v>#DIV/0!</v>
      </c>
      <c r="K44" s="65"/>
      <c r="L44" s="1"/>
      <c r="M44" s="1"/>
      <c r="N44" s="1"/>
      <c r="O44" s="1"/>
      <c r="P44" s="1"/>
      <c r="Q44" s="1"/>
      <c r="R44" s="1"/>
      <c r="S44" s="1"/>
      <c r="T44" s="1"/>
      <c r="U44" s="1"/>
      <c r="V44" s="1"/>
      <c r="W44" s="1"/>
      <c r="X44" s="1"/>
      <c r="Y44" s="1"/>
      <c r="Z44" s="1"/>
    </row>
    <row r="45" spans="1:26" ht="12" customHeight="1">
      <c r="A45" s="80" t="s">
        <v>388</v>
      </c>
      <c r="B45" s="81" t="s">
        <v>384</v>
      </c>
      <c r="C45" s="82" t="s">
        <v>390</v>
      </c>
      <c r="D45" s="95" t="s">
        <v>295</v>
      </c>
      <c r="E45" s="94"/>
      <c r="F45" s="84"/>
      <c r="G45" s="84">
        <v>50</v>
      </c>
      <c r="H45" s="86">
        <f t="shared" si="1"/>
        <v>50</v>
      </c>
      <c r="I45" s="87"/>
      <c r="J45" s="88" t="e">
        <f t="shared" si="2"/>
        <v>#DIV/0!</v>
      </c>
      <c r="K45" s="65"/>
      <c r="L45" s="1"/>
      <c r="M45" s="1"/>
      <c r="N45" s="1"/>
      <c r="O45" s="1"/>
      <c r="P45" s="1"/>
      <c r="Q45" s="1"/>
      <c r="R45" s="1"/>
      <c r="S45" s="1"/>
      <c r="T45" s="1"/>
      <c r="U45" s="1"/>
      <c r="V45" s="1"/>
      <c r="W45" s="1"/>
      <c r="X45" s="1"/>
      <c r="Y45" s="1"/>
      <c r="Z45" s="1"/>
    </row>
    <row r="46" spans="1:26" ht="12" customHeight="1">
      <c r="A46" s="80" t="s">
        <v>395</v>
      </c>
      <c r="B46" s="81" t="s">
        <v>384</v>
      </c>
      <c r="C46" s="82" t="s">
        <v>397</v>
      </c>
      <c r="D46" s="80" t="s">
        <v>290</v>
      </c>
      <c r="E46" s="83"/>
      <c r="F46" s="84"/>
      <c r="G46" s="84">
        <v>60</v>
      </c>
      <c r="H46" s="86">
        <f t="shared" si="1"/>
        <v>60</v>
      </c>
      <c r="I46" s="87"/>
      <c r="J46" s="88" t="e">
        <f t="shared" si="2"/>
        <v>#DIV/0!</v>
      </c>
      <c r="K46" s="65"/>
      <c r="L46" s="1"/>
      <c r="M46" s="1"/>
      <c r="N46" s="1"/>
      <c r="O46" s="1"/>
      <c r="P46" s="1"/>
      <c r="Q46" s="1"/>
      <c r="R46" s="1"/>
      <c r="S46" s="1"/>
      <c r="T46" s="1"/>
      <c r="U46" s="1"/>
      <c r="V46" s="1"/>
      <c r="W46" s="1"/>
      <c r="X46" s="1"/>
      <c r="Y46" s="1"/>
      <c r="Z46" s="1"/>
    </row>
    <row r="47" spans="1:26" ht="12" customHeight="1">
      <c r="A47" s="80" t="s">
        <v>399</v>
      </c>
      <c r="B47" s="81" t="s">
        <v>384</v>
      </c>
      <c r="C47" s="82" t="s">
        <v>400</v>
      </c>
      <c r="D47" s="80" t="s">
        <v>290</v>
      </c>
      <c r="E47" s="83"/>
      <c r="F47" s="84"/>
      <c r="G47" s="84">
        <v>85</v>
      </c>
      <c r="H47" s="86">
        <f t="shared" si="1"/>
        <v>85</v>
      </c>
      <c r="I47" s="87"/>
      <c r="J47" s="88" t="e">
        <f t="shared" si="2"/>
        <v>#DIV/0!</v>
      </c>
      <c r="K47" s="65"/>
      <c r="L47" s="1"/>
      <c r="M47" s="1"/>
      <c r="N47" s="1"/>
      <c r="O47" s="1"/>
      <c r="P47" s="1"/>
      <c r="Q47" s="1"/>
      <c r="R47" s="1"/>
      <c r="S47" s="1"/>
      <c r="T47" s="1"/>
      <c r="U47" s="1"/>
      <c r="V47" s="1"/>
      <c r="W47" s="1"/>
      <c r="X47" s="1"/>
      <c r="Y47" s="1"/>
      <c r="Z47" s="1"/>
    </row>
    <row r="48" spans="1:26" ht="12" customHeight="1">
      <c r="A48" s="80" t="s">
        <v>403</v>
      </c>
      <c r="B48" s="81" t="s">
        <v>384</v>
      </c>
      <c r="C48" s="82" t="s">
        <v>404</v>
      </c>
      <c r="D48" s="80" t="s">
        <v>295</v>
      </c>
      <c r="E48" s="83"/>
      <c r="F48" s="84"/>
      <c r="G48" s="84">
        <v>50</v>
      </c>
      <c r="H48" s="86">
        <f t="shared" si="1"/>
        <v>50</v>
      </c>
      <c r="I48" s="87"/>
      <c r="J48" s="88" t="e">
        <f t="shared" si="2"/>
        <v>#DIV/0!</v>
      </c>
      <c r="K48" s="65"/>
      <c r="L48" s="1"/>
      <c r="M48" s="1"/>
      <c r="N48" s="1"/>
      <c r="O48" s="1"/>
      <c r="P48" s="1"/>
      <c r="Q48" s="1"/>
      <c r="R48" s="1"/>
      <c r="S48" s="1"/>
      <c r="T48" s="1"/>
      <c r="U48" s="1"/>
      <c r="V48" s="1"/>
      <c r="W48" s="1"/>
      <c r="X48" s="1"/>
      <c r="Y48" s="1"/>
      <c r="Z48" s="1"/>
    </row>
    <row r="49" spans="1:26" ht="12" customHeight="1">
      <c r="A49" s="80" t="s">
        <v>407</v>
      </c>
      <c r="B49" s="81" t="s">
        <v>384</v>
      </c>
      <c r="C49" s="82" t="s">
        <v>408</v>
      </c>
      <c r="D49" s="80" t="s">
        <v>364</v>
      </c>
      <c r="E49" s="83"/>
      <c r="F49" s="84"/>
      <c r="G49" s="84">
        <v>60</v>
      </c>
      <c r="H49" s="86">
        <f t="shared" si="1"/>
        <v>60</v>
      </c>
      <c r="I49" s="87"/>
      <c r="J49" s="88" t="e">
        <f t="shared" si="2"/>
        <v>#DIV/0!</v>
      </c>
      <c r="K49" s="65"/>
      <c r="L49" s="1"/>
      <c r="M49" s="1"/>
      <c r="N49" s="1"/>
      <c r="O49" s="1"/>
      <c r="P49" s="1"/>
      <c r="Q49" s="1"/>
      <c r="R49" s="1"/>
      <c r="S49" s="1"/>
      <c r="T49" s="1"/>
      <c r="U49" s="1"/>
      <c r="V49" s="1"/>
      <c r="W49" s="1"/>
      <c r="X49" s="1"/>
      <c r="Y49" s="1"/>
      <c r="Z49" s="1"/>
    </row>
    <row r="50" spans="1:26" ht="12" customHeight="1">
      <c r="A50" s="65"/>
      <c r="B50" s="65"/>
      <c r="C50" s="65"/>
      <c r="D50" s="65"/>
      <c r="E50" s="65"/>
      <c r="F50" s="65"/>
      <c r="G50" s="65"/>
      <c r="H50" s="65"/>
      <c r="I50" s="65"/>
      <c r="J50" s="65"/>
      <c r="K50" s="65"/>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7">
    <mergeCell ref="A1:J1"/>
    <mergeCell ref="A2:J2"/>
    <mergeCell ref="C11:C12"/>
    <mergeCell ref="A11:A12"/>
    <mergeCell ref="B11:B12"/>
    <mergeCell ref="F11:H11"/>
    <mergeCell ref="A13:H13"/>
    <mergeCell ref="D8:I8"/>
    <mergeCell ref="D9:I9"/>
    <mergeCell ref="A4:B4"/>
    <mergeCell ref="D4:J4"/>
    <mergeCell ref="E11:E12"/>
    <mergeCell ref="I11:J11"/>
    <mergeCell ref="D11:D12"/>
    <mergeCell ref="D5:I5"/>
    <mergeCell ref="D7:I7"/>
    <mergeCell ref="D6:I6"/>
  </mergeCells>
  <conditionalFormatting sqref="J8">
    <cfRule type="cellIs" dxfId="18" priority="1" operator="greaterThan">
      <formula>0.1</formula>
    </cfRule>
  </conditionalFormatting>
  <conditionalFormatting sqref="J8">
    <cfRule type="cellIs" dxfId="17" priority="2" operator="greaterThanOrEqual">
      <formula>0.01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3" customWidth="1"/>
    <col min="2" max="2" width="15.125" customWidth="1"/>
    <col min="3" max="3" width="69.625" customWidth="1"/>
    <col min="4" max="20" width="8.75" customWidth="1"/>
  </cols>
  <sheetData>
    <row r="1" spans="1:26" ht="21.75" customHeight="1">
      <c r="A1" s="234" t="s">
        <v>235</v>
      </c>
      <c r="B1" s="190"/>
      <c r="C1" s="190"/>
      <c r="D1" s="190"/>
      <c r="E1" s="190"/>
      <c r="F1" s="190"/>
      <c r="G1" s="190"/>
      <c r="H1" s="190"/>
      <c r="I1" s="190"/>
      <c r="J1" s="191"/>
      <c r="K1" s="65"/>
      <c r="L1" s="1"/>
      <c r="M1" s="1"/>
      <c r="N1" s="1"/>
      <c r="O1" s="1"/>
      <c r="P1" s="1"/>
      <c r="Q1" s="1"/>
      <c r="R1" s="1"/>
      <c r="S1" s="1"/>
      <c r="T1" s="1"/>
      <c r="U1" s="1"/>
      <c r="V1" s="1"/>
      <c r="W1" s="1"/>
      <c r="X1" s="1"/>
      <c r="Y1" s="1"/>
      <c r="Z1" s="1"/>
    </row>
    <row r="2" spans="1:26" ht="96" customHeight="1">
      <c r="A2" s="235" t="s">
        <v>223</v>
      </c>
      <c r="B2" s="197"/>
      <c r="C2" s="197"/>
      <c r="D2" s="197"/>
      <c r="E2" s="197"/>
      <c r="F2" s="197"/>
      <c r="G2" s="197"/>
      <c r="H2" s="197"/>
      <c r="I2" s="197"/>
      <c r="J2" s="198"/>
      <c r="K2" s="65"/>
      <c r="L2" s="1"/>
      <c r="M2" s="1"/>
      <c r="N2" s="1"/>
      <c r="O2" s="1"/>
      <c r="P2" s="1"/>
      <c r="Q2" s="1"/>
      <c r="R2" s="1"/>
      <c r="S2" s="1"/>
      <c r="T2" s="1"/>
      <c r="U2" s="1"/>
      <c r="V2" s="1"/>
      <c r="W2" s="1"/>
      <c r="X2" s="1"/>
      <c r="Y2" s="1"/>
      <c r="Z2" s="1"/>
    </row>
    <row r="3" spans="1:26" ht="12" customHeight="1">
      <c r="A3" s="66"/>
      <c r="B3" s="66"/>
      <c r="C3" s="66"/>
      <c r="D3" s="66"/>
      <c r="E3" s="66"/>
      <c r="F3" s="66"/>
      <c r="G3" s="66"/>
      <c r="H3" s="66"/>
      <c r="I3" s="66"/>
      <c r="J3" s="66"/>
      <c r="K3" s="65"/>
      <c r="L3" s="1"/>
      <c r="M3" s="1"/>
      <c r="N3" s="1"/>
      <c r="O3" s="1"/>
      <c r="P3" s="1"/>
      <c r="Q3" s="1"/>
      <c r="R3" s="1"/>
      <c r="S3" s="1"/>
      <c r="T3" s="1"/>
      <c r="U3" s="1"/>
      <c r="V3" s="1"/>
      <c r="W3" s="1"/>
      <c r="X3" s="1"/>
      <c r="Y3" s="1"/>
      <c r="Z3" s="1"/>
    </row>
    <row r="4" spans="1:26" ht="20.25" customHeight="1">
      <c r="A4" s="229" t="s">
        <v>224</v>
      </c>
      <c r="B4" s="201"/>
      <c r="C4" s="66"/>
      <c r="D4" s="229" t="s">
        <v>225</v>
      </c>
      <c r="E4" s="201"/>
      <c r="F4" s="201"/>
      <c r="G4" s="201"/>
      <c r="H4" s="201"/>
      <c r="I4" s="201"/>
      <c r="J4" s="201"/>
      <c r="K4" s="65"/>
      <c r="L4" s="1"/>
      <c r="M4" s="1"/>
      <c r="N4" s="1"/>
      <c r="O4" s="1"/>
      <c r="P4" s="1"/>
      <c r="Q4" s="1"/>
      <c r="R4" s="1"/>
      <c r="S4" s="1"/>
      <c r="T4" s="1"/>
      <c r="U4" s="1"/>
      <c r="V4" s="1"/>
      <c r="W4" s="1"/>
      <c r="X4" s="1"/>
      <c r="Y4" s="1"/>
      <c r="Z4" s="1"/>
    </row>
    <row r="5" spans="1:26" ht="12" customHeight="1">
      <c r="A5" s="67" t="s">
        <v>226</v>
      </c>
      <c r="B5" s="68" t="s">
        <v>227</v>
      </c>
      <c r="C5" s="66"/>
      <c r="D5" s="225" t="s">
        <v>228</v>
      </c>
      <c r="E5" s="226"/>
      <c r="F5" s="226"/>
      <c r="G5" s="226"/>
      <c r="H5" s="226"/>
      <c r="I5" s="227"/>
      <c r="J5" s="69">
        <f>'Principal - ABP'!G19</f>
        <v>0</v>
      </c>
      <c r="K5" s="65"/>
      <c r="L5" s="1"/>
      <c r="M5" s="1"/>
      <c r="N5" s="1"/>
      <c r="O5" s="1"/>
      <c r="P5" s="1"/>
      <c r="Q5" s="1"/>
      <c r="R5" s="1"/>
      <c r="S5" s="1"/>
      <c r="T5" s="1"/>
      <c r="U5" s="1"/>
      <c r="V5" s="1"/>
      <c r="W5" s="1"/>
      <c r="X5" s="1"/>
      <c r="Y5" s="1"/>
      <c r="Z5" s="1"/>
    </row>
    <row r="6" spans="1:26" ht="12" customHeight="1">
      <c r="A6" s="70" t="s">
        <v>229</v>
      </c>
      <c r="B6" s="69">
        <v>10</v>
      </c>
      <c r="C6" s="66"/>
      <c r="D6" s="225" t="s">
        <v>230</v>
      </c>
      <c r="E6" s="226"/>
      <c r="F6" s="226"/>
      <c r="G6" s="226"/>
      <c r="H6" s="226"/>
      <c r="I6" s="227"/>
      <c r="J6" s="71">
        <f>J5*B7</f>
        <v>0</v>
      </c>
      <c r="K6" s="65"/>
      <c r="L6" s="1"/>
      <c r="M6" s="1"/>
      <c r="N6" s="1"/>
      <c r="O6" s="1"/>
      <c r="P6" s="1"/>
      <c r="Q6" s="1"/>
      <c r="R6" s="1"/>
      <c r="S6" s="1"/>
      <c r="T6" s="1"/>
      <c r="U6" s="1"/>
      <c r="V6" s="1"/>
      <c r="W6" s="1"/>
      <c r="X6" s="1"/>
      <c r="Y6" s="1"/>
      <c r="Z6" s="1"/>
    </row>
    <row r="7" spans="1:26" ht="12" customHeight="1">
      <c r="A7" s="70" t="s">
        <v>231</v>
      </c>
      <c r="B7" s="69">
        <v>110</v>
      </c>
      <c r="C7" s="66"/>
      <c r="D7" s="225" t="s">
        <v>232</v>
      </c>
      <c r="E7" s="226"/>
      <c r="F7" s="226"/>
      <c r="G7" s="226"/>
      <c r="H7" s="226"/>
      <c r="I7" s="227"/>
      <c r="J7" s="72">
        <f>I13</f>
        <v>0</v>
      </c>
      <c r="K7" s="65"/>
      <c r="L7" s="1"/>
      <c r="M7" s="1"/>
      <c r="N7" s="1"/>
      <c r="O7" s="1"/>
      <c r="P7" s="1"/>
      <c r="Q7" s="1"/>
      <c r="R7" s="1"/>
      <c r="S7" s="1"/>
      <c r="T7" s="1"/>
      <c r="U7" s="1"/>
      <c r="V7" s="1"/>
      <c r="W7" s="1"/>
      <c r="X7" s="1"/>
      <c r="Y7" s="1"/>
      <c r="Z7" s="1"/>
    </row>
    <row r="8" spans="1:26" ht="20.25" customHeight="1">
      <c r="A8" s="70" t="s">
        <v>233</v>
      </c>
      <c r="B8" s="69">
        <v>30</v>
      </c>
      <c r="C8" s="66"/>
      <c r="D8" s="225" t="s">
        <v>234</v>
      </c>
      <c r="E8" s="226"/>
      <c r="F8" s="226"/>
      <c r="G8" s="226"/>
      <c r="H8" s="226"/>
      <c r="I8" s="227"/>
      <c r="J8" s="73" t="e">
        <f>ABS(J6-J7)/J6</f>
        <v>#DIV/0!</v>
      </c>
      <c r="K8" s="65"/>
      <c r="L8" s="1"/>
      <c r="M8" s="1"/>
      <c r="N8" s="1"/>
      <c r="O8" s="1"/>
      <c r="P8" s="1"/>
      <c r="Q8" s="1"/>
      <c r="R8" s="1"/>
      <c r="S8" s="1"/>
      <c r="T8" s="1"/>
      <c r="U8" s="1"/>
      <c r="V8" s="1"/>
      <c r="W8" s="1"/>
      <c r="X8" s="1"/>
      <c r="Y8" s="1"/>
      <c r="Z8" s="1"/>
    </row>
    <row r="9" spans="1:26" ht="16.5" customHeight="1">
      <c r="A9" s="74" t="s">
        <v>159</v>
      </c>
      <c r="B9" s="75">
        <f>SUM(B6:B8)</f>
        <v>150</v>
      </c>
      <c r="C9" s="66"/>
      <c r="D9" s="228" t="s">
        <v>236</v>
      </c>
      <c r="E9" s="226"/>
      <c r="F9" s="226"/>
      <c r="G9" s="226"/>
      <c r="H9" s="226"/>
      <c r="I9" s="227"/>
      <c r="J9" s="76" t="e">
        <f>J13</f>
        <v>#DIV/0!</v>
      </c>
      <c r="K9" s="65"/>
      <c r="L9" s="1"/>
      <c r="M9" s="1"/>
      <c r="N9" s="1"/>
      <c r="O9" s="1"/>
      <c r="P9" s="1"/>
      <c r="Q9" s="1"/>
      <c r="R9" s="1"/>
      <c r="S9" s="1"/>
      <c r="T9" s="1"/>
      <c r="U9" s="1"/>
      <c r="V9" s="1"/>
      <c r="W9" s="1"/>
      <c r="X9" s="1"/>
      <c r="Y9" s="1"/>
      <c r="Z9" s="1"/>
    </row>
    <row r="10" spans="1:26" ht="12" customHeight="1">
      <c r="A10" s="66"/>
      <c r="B10" s="66"/>
      <c r="C10" s="66"/>
      <c r="D10" s="66"/>
      <c r="E10" s="66"/>
      <c r="F10" s="66"/>
      <c r="G10" s="66"/>
      <c r="H10" s="66"/>
      <c r="I10" s="66"/>
      <c r="J10" s="66"/>
      <c r="K10" s="65"/>
      <c r="L10" s="1"/>
      <c r="M10" s="1"/>
      <c r="N10" s="1"/>
      <c r="O10" s="1"/>
      <c r="P10" s="1"/>
      <c r="Q10" s="1"/>
      <c r="R10" s="1"/>
      <c r="S10" s="1"/>
      <c r="T10" s="1"/>
      <c r="U10" s="1"/>
      <c r="V10" s="1"/>
      <c r="W10" s="1"/>
      <c r="X10" s="1"/>
      <c r="Y10" s="1"/>
      <c r="Z10" s="1"/>
    </row>
    <row r="11" spans="1:26" ht="15" customHeight="1">
      <c r="A11" s="236" t="s">
        <v>20</v>
      </c>
      <c r="B11" s="236" t="s">
        <v>237</v>
      </c>
      <c r="C11" s="236" t="s">
        <v>23</v>
      </c>
      <c r="D11" s="233" t="s">
        <v>238</v>
      </c>
      <c r="E11" s="230" t="s">
        <v>239</v>
      </c>
      <c r="F11" s="237" t="s">
        <v>240</v>
      </c>
      <c r="G11" s="226"/>
      <c r="H11" s="227"/>
      <c r="I11" s="232" t="s">
        <v>241</v>
      </c>
      <c r="J11" s="227"/>
      <c r="K11" s="65"/>
      <c r="L11" s="1"/>
      <c r="M11" s="1"/>
      <c r="N11" s="1"/>
      <c r="O11" s="1"/>
      <c r="P11" s="1"/>
      <c r="Q11" s="1"/>
      <c r="R11" s="1"/>
      <c r="S11" s="1"/>
      <c r="T11" s="1"/>
      <c r="U11" s="1"/>
      <c r="V11" s="1"/>
      <c r="W11" s="1"/>
      <c r="X11" s="1"/>
      <c r="Y11" s="1"/>
      <c r="Z11" s="1"/>
    </row>
    <row r="12" spans="1:26" ht="24" customHeight="1">
      <c r="A12" s="231"/>
      <c r="B12" s="231"/>
      <c r="C12" s="231"/>
      <c r="D12" s="231"/>
      <c r="E12" s="231"/>
      <c r="F12" s="77" t="s">
        <v>242</v>
      </c>
      <c r="G12" s="77" t="s">
        <v>243</v>
      </c>
      <c r="H12" s="77" t="s">
        <v>244</v>
      </c>
      <c r="I12" s="78" t="s">
        <v>227</v>
      </c>
      <c r="J12" s="78" t="s">
        <v>245</v>
      </c>
      <c r="K12" s="65"/>
      <c r="L12" s="1"/>
      <c r="M12" s="1"/>
      <c r="N12" s="1"/>
      <c r="O12" s="1"/>
      <c r="P12" s="1"/>
      <c r="Q12" s="1"/>
      <c r="R12" s="1"/>
      <c r="S12" s="1"/>
      <c r="T12" s="1"/>
      <c r="U12" s="1"/>
      <c r="V12" s="1"/>
      <c r="W12" s="1"/>
      <c r="X12" s="1"/>
      <c r="Y12" s="1"/>
      <c r="Z12" s="1"/>
    </row>
    <row r="13" spans="1:26" ht="16.5" customHeight="1">
      <c r="A13" s="222"/>
      <c r="B13" s="223"/>
      <c r="C13" s="223"/>
      <c r="D13" s="223"/>
      <c r="E13" s="223"/>
      <c r="F13" s="223"/>
      <c r="G13" s="223"/>
      <c r="H13" s="224"/>
      <c r="I13" s="79">
        <f t="shared" ref="I13:J13" si="0">SUM(I14:I48)</f>
        <v>0</v>
      </c>
      <c r="J13" s="79" t="e">
        <f t="shared" si="0"/>
        <v>#DIV/0!</v>
      </c>
      <c r="K13" s="65"/>
      <c r="L13" s="1"/>
      <c r="M13" s="1"/>
      <c r="N13" s="1"/>
      <c r="O13" s="1"/>
      <c r="P13" s="1"/>
      <c r="Q13" s="1"/>
      <c r="R13" s="1"/>
      <c r="S13" s="1"/>
      <c r="T13" s="1"/>
      <c r="U13" s="1"/>
      <c r="V13" s="1"/>
      <c r="W13" s="1"/>
      <c r="X13" s="1"/>
      <c r="Y13" s="1"/>
      <c r="Z13" s="1"/>
    </row>
    <row r="14" spans="1:26" ht="30" customHeight="1">
      <c r="A14" s="80" t="s">
        <v>249</v>
      </c>
      <c r="B14" s="81" t="s">
        <v>250</v>
      </c>
      <c r="C14" s="85" t="s">
        <v>251</v>
      </c>
      <c r="D14" s="80" t="s">
        <v>252</v>
      </c>
      <c r="E14" s="83"/>
      <c r="F14" s="84">
        <v>5</v>
      </c>
      <c r="G14" s="84">
        <v>25</v>
      </c>
      <c r="H14" s="86">
        <f t="shared" ref="H14:H48" si="1">G14+F14*$J$5</f>
        <v>25</v>
      </c>
      <c r="I14" s="87"/>
      <c r="J14" s="88" t="e">
        <f t="shared" ref="J14:J48" si="2">I14/$J$6*10*$J$5</f>
        <v>#DIV/0!</v>
      </c>
      <c r="K14" s="65"/>
      <c r="L14" s="1"/>
      <c r="M14" s="1"/>
      <c r="N14" s="1"/>
      <c r="O14" s="1"/>
      <c r="P14" s="1"/>
      <c r="Q14" s="1"/>
      <c r="R14" s="1"/>
      <c r="S14" s="1"/>
      <c r="T14" s="1"/>
      <c r="U14" s="1"/>
      <c r="V14" s="1"/>
      <c r="W14" s="1"/>
      <c r="X14" s="1"/>
      <c r="Y14" s="1"/>
      <c r="Z14" s="1"/>
    </row>
    <row r="15" spans="1:26" ht="30" customHeight="1">
      <c r="A15" s="80" t="s">
        <v>253</v>
      </c>
      <c r="B15" s="81" t="s">
        <v>250</v>
      </c>
      <c r="C15" s="85" t="s">
        <v>254</v>
      </c>
      <c r="D15" s="80" t="s">
        <v>252</v>
      </c>
      <c r="E15" s="83"/>
      <c r="F15" s="84">
        <v>10</v>
      </c>
      <c r="G15" s="84">
        <v>25</v>
      </c>
      <c r="H15" s="86">
        <f t="shared" si="1"/>
        <v>25</v>
      </c>
      <c r="I15" s="87"/>
      <c r="J15" s="88" t="e">
        <f t="shared" si="2"/>
        <v>#DIV/0!</v>
      </c>
      <c r="K15" s="65"/>
      <c r="L15" s="1"/>
      <c r="M15" s="1"/>
      <c r="N15" s="1"/>
      <c r="O15" s="1"/>
      <c r="P15" s="1"/>
      <c r="Q15" s="1"/>
      <c r="R15" s="1"/>
      <c r="S15" s="1"/>
      <c r="T15" s="1"/>
      <c r="U15" s="1"/>
      <c r="V15" s="1"/>
      <c r="W15" s="1"/>
      <c r="X15" s="1"/>
      <c r="Y15" s="1"/>
      <c r="Z15" s="1"/>
    </row>
    <row r="16" spans="1:26" ht="12" customHeight="1">
      <c r="A16" s="80" t="s">
        <v>257</v>
      </c>
      <c r="B16" s="81" t="s">
        <v>258</v>
      </c>
      <c r="C16" s="85" t="s">
        <v>259</v>
      </c>
      <c r="D16" s="80" t="s">
        <v>252</v>
      </c>
      <c r="E16" s="83"/>
      <c r="F16" s="84">
        <v>3</v>
      </c>
      <c r="G16" s="84">
        <v>10</v>
      </c>
      <c r="H16" s="86">
        <f t="shared" si="1"/>
        <v>10</v>
      </c>
      <c r="I16" s="87"/>
      <c r="J16" s="88" t="e">
        <f t="shared" si="2"/>
        <v>#DIV/0!</v>
      </c>
      <c r="K16" s="65"/>
      <c r="L16" s="1"/>
      <c r="M16" s="1"/>
      <c r="N16" s="1"/>
      <c r="O16" s="1"/>
      <c r="P16" s="1"/>
      <c r="Q16" s="1"/>
      <c r="R16" s="1"/>
      <c r="S16" s="1"/>
      <c r="T16" s="1"/>
      <c r="U16" s="1"/>
      <c r="V16" s="1"/>
      <c r="W16" s="1"/>
      <c r="X16" s="1"/>
      <c r="Y16" s="1"/>
      <c r="Z16" s="1"/>
    </row>
    <row r="17" spans="1:26" ht="12" customHeight="1">
      <c r="A17" s="80" t="s">
        <v>262</v>
      </c>
      <c r="B17" s="81" t="s">
        <v>258</v>
      </c>
      <c r="C17" s="85" t="s">
        <v>263</v>
      </c>
      <c r="D17" s="80" t="s">
        <v>252</v>
      </c>
      <c r="E17" s="83"/>
      <c r="F17" s="84">
        <v>2</v>
      </c>
      <c r="G17" s="84">
        <v>5</v>
      </c>
      <c r="H17" s="86">
        <f t="shared" si="1"/>
        <v>5</v>
      </c>
      <c r="I17" s="87"/>
      <c r="J17" s="88" t="e">
        <f t="shared" si="2"/>
        <v>#DIV/0!</v>
      </c>
      <c r="K17" s="65"/>
      <c r="L17" s="1"/>
      <c r="M17" s="1"/>
      <c r="N17" s="1"/>
      <c r="O17" s="1"/>
      <c r="P17" s="1"/>
      <c r="Q17" s="1"/>
      <c r="R17" s="1"/>
      <c r="S17" s="1"/>
      <c r="T17" s="1"/>
      <c r="U17" s="1"/>
      <c r="V17" s="1"/>
      <c r="W17" s="1"/>
      <c r="X17" s="1"/>
      <c r="Y17" s="1"/>
      <c r="Z17" s="1"/>
    </row>
    <row r="18" spans="1:26" ht="12" customHeight="1">
      <c r="A18" s="80" t="s">
        <v>266</v>
      </c>
      <c r="B18" s="81" t="s">
        <v>258</v>
      </c>
      <c r="C18" s="85" t="s">
        <v>267</v>
      </c>
      <c r="D18" s="80" t="s">
        <v>252</v>
      </c>
      <c r="E18" s="83"/>
      <c r="F18" s="84">
        <v>2</v>
      </c>
      <c r="G18" s="84">
        <v>5</v>
      </c>
      <c r="H18" s="86">
        <f t="shared" si="1"/>
        <v>5</v>
      </c>
      <c r="I18" s="87"/>
      <c r="J18" s="88" t="e">
        <f t="shared" si="2"/>
        <v>#DIV/0!</v>
      </c>
      <c r="K18" s="65"/>
      <c r="L18" s="1"/>
      <c r="M18" s="1"/>
      <c r="N18" s="1"/>
      <c r="O18" s="1"/>
      <c r="P18" s="1"/>
      <c r="Q18" s="1"/>
      <c r="R18" s="1"/>
      <c r="S18" s="1"/>
      <c r="T18" s="1"/>
      <c r="U18" s="1"/>
      <c r="V18" s="1"/>
      <c r="W18" s="1"/>
      <c r="X18" s="1"/>
      <c r="Y18" s="1"/>
      <c r="Z18" s="1"/>
    </row>
    <row r="19" spans="1:26" ht="12" customHeight="1">
      <c r="A19" s="80" t="s">
        <v>272</v>
      </c>
      <c r="B19" s="81" t="s">
        <v>258</v>
      </c>
      <c r="C19" s="85" t="s">
        <v>274</v>
      </c>
      <c r="D19" s="80" t="s">
        <v>252</v>
      </c>
      <c r="E19" s="83"/>
      <c r="F19" s="84"/>
      <c r="G19" s="84">
        <v>5</v>
      </c>
      <c r="H19" s="86">
        <f t="shared" si="1"/>
        <v>5</v>
      </c>
      <c r="I19" s="87"/>
      <c r="J19" s="88" t="e">
        <f t="shared" si="2"/>
        <v>#DIV/0!</v>
      </c>
      <c r="K19" s="65"/>
      <c r="L19" s="1"/>
      <c r="M19" s="1"/>
      <c r="N19" s="1"/>
      <c r="O19" s="1"/>
      <c r="P19" s="1"/>
      <c r="Q19" s="1"/>
      <c r="R19" s="1"/>
      <c r="S19" s="1"/>
      <c r="T19" s="1"/>
      <c r="U19" s="1"/>
      <c r="V19" s="1"/>
      <c r="W19" s="1"/>
      <c r="X19" s="1"/>
      <c r="Y19" s="1"/>
      <c r="Z19" s="1"/>
    </row>
    <row r="20" spans="1:26" ht="12" customHeight="1">
      <c r="A20" s="80" t="s">
        <v>276</v>
      </c>
      <c r="B20" s="81" t="s">
        <v>258</v>
      </c>
      <c r="C20" s="85" t="s">
        <v>278</v>
      </c>
      <c r="D20" s="80" t="s">
        <v>252</v>
      </c>
      <c r="E20" s="83"/>
      <c r="F20" s="84">
        <v>2</v>
      </c>
      <c r="G20" s="84">
        <v>5</v>
      </c>
      <c r="H20" s="86">
        <f t="shared" si="1"/>
        <v>5</v>
      </c>
      <c r="I20" s="87"/>
      <c r="J20" s="88" t="e">
        <f t="shared" si="2"/>
        <v>#DIV/0!</v>
      </c>
      <c r="K20" s="65"/>
      <c r="L20" s="1"/>
      <c r="M20" s="1"/>
      <c r="N20" s="1"/>
      <c r="O20" s="1"/>
      <c r="P20" s="1"/>
      <c r="Q20" s="1"/>
      <c r="R20" s="1"/>
      <c r="S20" s="1"/>
      <c r="T20" s="1"/>
      <c r="U20" s="1"/>
      <c r="V20" s="1"/>
      <c r="W20" s="1"/>
      <c r="X20" s="1"/>
      <c r="Y20" s="1"/>
      <c r="Z20" s="1"/>
    </row>
    <row r="21" spans="1:26" ht="12" customHeight="1">
      <c r="A21" s="80" t="s">
        <v>280</v>
      </c>
      <c r="B21" s="81" t="s">
        <v>281</v>
      </c>
      <c r="C21" s="85" t="s">
        <v>283</v>
      </c>
      <c r="D21" s="80">
        <v>1</v>
      </c>
      <c r="E21" s="83"/>
      <c r="F21" s="84">
        <v>5</v>
      </c>
      <c r="G21" s="84">
        <v>10</v>
      </c>
      <c r="H21" s="86">
        <f t="shared" si="1"/>
        <v>10</v>
      </c>
      <c r="I21" s="87"/>
      <c r="J21" s="88" t="e">
        <f t="shared" si="2"/>
        <v>#DIV/0!</v>
      </c>
      <c r="K21" s="65"/>
      <c r="L21" s="1"/>
      <c r="M21" s="1"/>
      <c r="N21" s="1"/>
      <c r="O21" s="1"/>
      <c r="P21" s="1"/>
      <c r="Q21" s="1"/>
      <c r="R21" s="1"/>
      <c r="S21" s="1"/>
      <c r="T21" s="1"/>
      <c r="U21" s="1"/>
      <c r="V21" s="1"/>
      <c r="W21" s="1"/>
      <c r="X21" s="1"/>
      <c r="Y21" s="1"/>
      <c r="Z21" s="1"/>
    </row>
    <row r="22" spans="1:26" ht="12" customHeight="1">
      <c r="A22" s="80" t="s">
        <v>286</v>
      </c>
      <c r="B22" s="81" t="s">
        <v>281</v>
      </c>
      <c r="C22" s="85" t="s">
        <v>287</v>
      </c>
      <c r="D22" s="80">
        <v>1</v>
      </c>
      <c r="E22" s="83"/>
      <c r="F22" s="84">
        <v>5</v>
      </c>
      <c r="G22" s="84">
        <v>0</v>
      </c>
      <c r="H22" s="86">
        <f t="shared" si="1"/>
        <v>0</v>
      </c>
      <c r="I22" s="87"/>
      <c r="J22" s="88" t="e">
        <f t="shared" si="2"/>
        <v>#DIV/0!</v>
      </c>
      <c r="K22" s="65"/>
      <c r="L22" s="1"/>
      <c r="M22" s="1"/>
      <c r="N22" s="1"/>
      <c r="O22" s="1"/>
      <c r="P22" s="1"/>
      <c r="Q22" s="1"/>
      <c r="R22" s="1"/>
      <c r="S22" s="1"/>
      <c r="T22" s="1"/>
      <c r="U22" s="1"/>
      <c r="V22" s="1"/>
      <c r="W22" s="1"/>
      <c r="X22" s="1"/>
      <c r="Y22" s="1"/>
      <c r="Z22" s="1"/>
    </row>
    <row r="23" spans="1:26" ht="12" customHeight="1">
      <c r="A23" s="80" t="s">
        <v>291</v>
      </c>
      <c r="B23" s="81" t="s">
        <v>281</v>
      </c>
      <c r="C23" s="85" t="s">
        <v>292</v>
      </c>
      <c r="D23" s="80" t="s">
        <v>252</v>
      </c>
      <c r="E23" s="83"/>
      <c r="F23" s="84">
        <v>5</v>
      </c>
      <c r="G23" s="84">
        <v>0</v>
      </c>
      <c r="H23" s="86">
        <f t="shared" si="1"/>
        <v>0</v>
      </c>
      <c r="I23" s="87"/>
      <c r="J23" s="88" t="e">
        <f t="shared" si="2"/>
        <v>#DIV/0!</v>
      </c>
      <c r="K23" s="65"/>
      <c r="L23" s="1"/>
      <c r="M23" s="1"/>
      <c r="N23" s="1"/>
      <c r="O23" s="1"/>
      <c r="P23" s="1"/>
      <c r="Q23" s="1"/>
      <c r="R23" s="1"/>
      <c r="S23" s="1"/>
      <c r="T23" s="1"/>
      <c r="U23" s="1"/>
      <c r="V23" s="1"/>
      <c r="W23" s="1"/>
      <c r="X23" s="1"/>
      <c r="Y23" s="1"/>
      <c r="Z23" s="1"/>
    </row>
    <row r="24" spans="1:26" ht="12" customHeight="1">
      <c r="A24" s="80" t="s">
        <v>296</v>
      </c>
      <c r="B24" s="81" t="s">
        <v>281</v>
      </c>
      <c r="C24" s="85" t="s">
        <v>297</v>
      </c>
      <c r="D24" s="80" t="s">
        <v>252</v>
      </c>
      <c r="E24" s="83"/>
      <c r="F24" s="84">
        <v>5</v>
      </c>
      <c r="G24" s="84">
        <v>0</v>
      </c>
      <c r="H24" s="86">
        <f t="shared" si="1"/>
        <v>0</v>
      </c>
      <c r="I24" s="87"/>
      <c r="J24" s="88" t="e">
        <f t="shared" si="2"/>
        <v>#DIV/0!</v>
      </c>
      <c r="K24" s="65"/>
      <c r="L24" s="1"/>
      <c r="M24" s="1"/>
      <c r="N24" s="1"/>
      <c r="O24" s="1"/>
      <c r="P24" s="1"/>
      <c r="Q24" s="1"/>
      <c r="R24" s="1"/>
      <c r="S24" s="1"/>
      <c r="T24" s="1"/>
      <c r="U24" s="1"/>
      <c r="V24" s="1"/>
      <c r="W24" s="1"/>
      <c r="X24" s="1"/>
      <c r="Y24" s="1"/>
      <c r="Z24" s="1"/>
    </row>
    <row r="25" spans="1:26" ht="12" customHeight="1">
      <c r="A25" s="80" t="s">
        <v>302</v>
      </c>
      <c r="B25" s="81" t="s">
        <v>281</v>
      </c>
      <c r="C25" s="85" t="s">
        <v>303</v>
      </c>
      <c r="D25" s="80">
        <v>1</v>
      </c>
      <c r="E25" s="83"/>
      <c r="F25" s="84">
        <v>5</v>
      </c>
      <c r="G25" s="84">
        <v>0</v>
      </c>
      <c r="H25" s="86">
        <f t="shared" si="1"/>
        <v>0</v>
      </c>
      <c r="I25" s="87"/>
      <c r="J25" s="88" t="e">
        <f t="shared" si="2"/>
        <v>#DIV/0!</v>
      </c>
      <c r="K25" s="65"/>
      <c r="L25" s="1"/>
      <c r="M25" s="1"/>
      <c r="N25" s="1"/>
      <c r="O25" s="1"/>
      <c r="P25" s="1"/>
      <c r="Q25" s="1"/>
      <c r="R25" s="1"/>
      <c r="S25" s="1"/>
      <c r="T25" s="1"/>
      <c r="U25" s="1"/>
      <c r="V25" s="1"/>
      <c r="W25" s="1"/>
      <c r="X25" s="1"/>
      <c r="Y25" s="1"/>
      <c r="Z25" s="1"/>
    </row>
    <row r="26" spans="1:26" ht="12" customHeight="1">
      <c r="A26" s="80" t="s">
        <v>304</v>
      </c>
      <c r="B26" s="81" t="s">
        <v>281</v>
      </c>
      <c r="C26" s="90" t="s">
        <v>305</v>
      </c>
      <c r="D26" s="80" t="s">
        <v>290</v>
      </c>
      <c r="E26" s="83"/>
      <c r="F26" s="84">
        <v>3</v>
      </c>
      <c r="G26" s="84">
        <v>10</v>
      </c>
      <c r="H26" s="86">
        <f t="shared" si="1"/>
        <v>10</v>
      </c>
      <c r="I26" s="87"/>
      <c r="J26" s="88" t="e">
        <f t="shared" si="2"/>
        <v>#DIV/0!</v>
      </c>
      <c r="K26" s="65"/>
      <c r="L26" s="1"/>
      <c r="M26" s="1"/>
      <c r="N26" s="1"/>
      <c r="O26" s="1"/>
      <c r="P26" s="1"/>
      <c r="Q26" s="1"/>
      <c r="R26" s="1"/>
      <c r="S26" s="1"/>
      <c r="T26" s="1"/>
      <c r="U26" s="1"/>
      <c r="V26" s="1"/>
      <c r="W26" s="1"/>
      <c r="X26" s="1"/>
      <c r="Y26" s="1"/>
      <c r="Z26" s="1"/>
    </row>
    <row r="27" spans="1:26" ht="30" customHeight="1">
      <c r="A27" s="80" t="s">
        <v>309</v>
      </c>
      <c r="B27" s="81" t="s">
        <v>310</v>
      </c>
      <c r="C27" s="92" t="s">
        <v>311</v>
      </c>
      <c r="D27" s="80">
        <v>1</v>
      </c>
      <c r="E27" s="83"/>
      <c r="F27" s="84">
        <v>1</v>
      </c>
      <c r="G27" s="84">
        <v>5</v>
      </c>
      <c r="H27" s="86">
        <f t="shared" si="1"/>
        <v>5</v>
      </c>
      <c r="I27" s="87"/>
      <c r="J27" s="88" t="e">
        <f t="shared" si="2"/>
        <v>#DIV/0!</v>
      </c>
      <c r="K27" s="65"/>
      <c r="L27" s="1"/>
      <c r="M27" s="1"/>
      <c r="N27" s="1"/>
      <c r="O27" s="1"/>
      <c r="P27" s="1"/>
      <c r="Q27" s="1"/>
      <c r="R27" s="1"/>
      <c r="S27" s="1"/>
      <c r="T27" s="1"/>
      <c r="U27" s="1"/>
      <c r="V27" s="1"/>
      <c r="W27" s="1"/>
      <c r="X27" s="1"/>
      <c r="Y27" s="1"/>
      <c r="Z27" s="1"/>
    </row>
    <row r="28" spans="1:26" ht="12" customHeight="1">
      <c r="A28" s="80" t="s">
        <v>317</v>
      </c>
      <c r="B28" s="81" t="s">
        <v>310</v>
      </c>
      <c r="C28" s="85" t="s">
        <v>318</v>
      </c>
      <c r="D28" s="80" t="s">
        <v>290</v>
      </c>
      <c r="E28" s="83"/>
      <c r="F28" s="84">
        <v>3</v>
      </c>
      <c r="G28" s="84">
        <v>10</v>
      </c>
      <c r="H28" s="86">
        <f t="shared" si="1"/>
        <v>10</v>
      </c>
      <c r="I28" s="87"/>
      <c r="J28" s="88" t="e">
        <f t="shared" si="2"/>
        <v>#DIV/0!</v>
      </c>
      <c r="K28" s="65"/>
      <c r="L28" s="1"/>
      <c r="M28" s="1"/>
      <c r="N28" s="1"/>
      <c r="O28" s="1"/>
      <c r="P28" s="1"/>
      <c r="Q28" s="1"/>
      <c r="R28" s="1"/>
      <c r="S28" s="1"/>
      <c r="T28" s="1"/>
      <c r="U28" s="1"/>
      <c r="V28" s="1"/>
      <c r="W28" s="1"/>
      <c r="X28" s="1"/>
      <c r="Y28" s="1"/>
      <c r="Z28" s="1"/>
    </row>
    <row r="29" spans="1:26" ht="12" customHeight="1">
      <c r="A29" s="80" t="s">
        <v>322</v>
      </c>
      <c r="B29" s="81" t="s">
        <v>310</v>
      </c>
      <c r="C29" s="92" t="s">
        <v>323</v>
      </c>
      <c r="D29" s="80" t="s">
        <v>290</v>
      </c>
      <c r="E29" s="83"/>
      <c r="F29" s="84">
        <v>5</v>
      </c>
      <c r="G29" s="84">
        <v>25</v>
      </c>
      <c r="H29" s="86">
        <f t="shared" si="1"/>
        <v>25</v>
      </c>
      <c r="I29" s="87"/>
      <c r="J29" s="88" t="e">
        <f t="shared" si="2"/>
        <v>#DIV/0!</v>
      </c>
      <c r="K29" s="65"/>
      <c r="L29" s="1"/>
      <c r="M29" s="1"/>
      <c r="N29" s="1"/>
      <c r="O29" s="1"/>
      <c r="P29" s="1"/>
      <c r="Q29" s="1"/>
      <c r="R29" s="1"/>
      <c r="S29" s="1"/>
      <c r="T29" s="1"/>
      <c r="U29" s="1"/>
      <c r="V29" s="1"/>
      <c r="W29" s="1"/>
      <c r="X29" s="1"/>
      <c r="Y29" s="1"/>
      <c r="Z29" s="1"/>
    </row>
    <row r="30" spans="1:26" ht="12" customHeight="1">
      <c r="A30" s="80" t="s">
        <v>326</v>
      </c>
      <c r="B30" s="81" t="s">
        <v>310</v>
      </c>
      <c r="C30" s="85" t="s">
        <v>327</v>
      </c>
      <c r="D30" s="80" t="s">
        <v>316</v>
      </c>
      <c r="E30" s="83"/>
      <c r="F30" s="84">
        <v>5</v>
      </c>
      <c r="G30" s="84">
        <v>15</v>
      </c>
      <c r="H30" s="86">
        <f t="shared" si="1"/>
        <v>15</v>
      </c>
      <c r="I30" s="87"/>
      <c r="J30" s="88" t="e">
        <f t="shared" si="2"/>
        <v>#DIV/0!</v>
      </c>
      <c r="K30" s="65"/>
      <c r="L30" s="1"/>
      <c r="M30" s="1"/>
      <c r="N30" s="1"/>
      <c r="O30" s="1"/>
      <c r="P30" s="1"/>
      <c r="Q30" s="1"/>
      <c r="R30" s="1"/>
      <c r="S30" s="1"/>
      <c r="T30" s="1"/>
      <c r="U30" s="1"/>
      <c r="V30" s="1"/>
      <c r="W30" s="1"/>
      <c r="X30" s="1"/>
      <c r="Y30" s="1"/>
      <c r="Z30" s="1"/>
    </row>
    <row r="31" spans="1:26" ht="12" customHeight="1">
      <c r="A31" s="80" t="s">
        <v>330</v>
      </c>
      <c r="B31" s="81" t="s">
        <v>331</v>
      </c>
      <c r="C31" s="85" t="s">
        <v>332</v>
      </c>
      <c r="D31" s="80" t="s">
        <v>290</v>
      </c>
      <c r="E31" s="83"/>
      <c r="F31" s="84">
        <v>1</v>
      </c>
      <c r="G31" s="84">
        <v>5</v>
      </c>
      <c r="H31" s="86">
        <f t="shared" si="1"/>
        <v>5</v>
      </c>
      <c r="I31" s="87"/>
      <c r="J31" s="88" t="e">
        <f t="shared" si="2"/>
        <v>#DIV/0!</v>
      </c>
      <c r="K31" s="65"/>
      <c r="L31" s="1"/>
      <c r="M31" s="1"/>
      <c r="N31" s="1"/>
      <c r="O31" s="1"/>
      <c r="P31" s="1"/>
      <c r="Q31" s="1"/>
      <c r="R31" s="1"/>
      <c r="S31" s="1"/>
      <c r="T31" s="1"/>
      <c r="U31" s="1"/>
      <c r="V31" s="1"/>
      <c r="W31" s="1"/>
      <c r="X31" s="1"/>
      <c r="Y31" s="1"/>
      <c r="Z31" s="1"/>
    </row>
    <row r="32" spans="1:26" ht="12" customHeight="1">
      <c r="A32" s="80" t="s">
        <v>335</v>
      </c>
      <c r="B32" s="81" t="s">
        <v>331</v>
      </c>
      <c r="C32" s="85" t="s">
        <v>336</v>
      </c>
      <c r="D32" s="80" t="s">
        <v>290</v>
      </c>
      <c r="E32" s="83"/>
      <c r="F32" s="84">
        <v>2</v>
      </c>
      <c r="G32" s="84">
        <v>5</v>
      </c>
      <c r="H32" s="86">
        <f t="shared" si="1"/>
        <v>5</v>
      </c>
      <c r="I32" s="87"/>
      <c r="J32" s="88" t="e">
        <f t="shared" si="2"/>
        <v>#DIV/0!</v>
      </c>
      <c r="K32" s="65"/>
      <c r="L32" s="1"/>
      <c r="M32" s="1"/>
      <c r="N32" s="1"/>
      <c r="O32" s="1"/>
      <c r="P32" s="1"/>
      <c r="Q32" s="1"/>
      <c r="R32" s="1"/>
      <c r="S32" s="1"/>
      <c r="T32" s="1"/>
      <c r="U32" s="1"/>
      <c r="V32" s="1"/>
      <c r="W32" s="1"/>
      <c r="X32" s="1"/>
      <c r="Y32" s="1"/>
      <c r="Z32" s="1"/>
    </row>
    <row r="33" spans="1:26" ht="30" customHeight="1">
      <c r="A33" s="80" t="s">
        <v>339</v>
      </c>
      <c r="B33" s="81" t="s">
        <v>331</v>
      </c>
      <c r="C33" s="85" t="s">
        <v>340</v>
      </c>
      <c r="D33" s="80" t="s">
        <v>290</v>
      </c>
      <c r="E33" s="83"/>
      <c r="F33" s="84">
        <v>2</v>
      </c>
      <c r="G33" s="84">
        <v>5</v>
      </c>
      <c r="H33" s="86">
        <f t="shared" si="1"/>
        <v>5</v>
      </c>
      <c r="I33" s="87"/>
      <c r="J33" s="88" t="e">
        <f t="shared" si="2"/>
        <v>#DIV/0!</v>
      </c>
      <c r="K33" s="65"/>
      <c r="L33" s="1"/>
      <c r="M33" s="1"/>
      <c r="N33" s="1"/>
      <c r="O33" s="1"/>
      <c r="P33" s="1"/>
      <c r="Q33" s="1"/>
      <c r="R33" s="1"/>
      <c r="S33" s="1"/>
      <c r="T33" s="1"/>
      <c r="U33" s="1"/>
      <c r="V33" s="1"/>
      <c r="W33" s="1"/>
      <c r="X33" s="1"/>
      <c r="Y33" s="1"/>
      <c r="Z33" s="1"/>
    </row>
    <row r="34" spans="1:26" ht="12" customHeight="1">
      <c r="A34" s="80" t="s">
        <v>343</v>
      </c>
      <c r="B34" s="81" t="s">
        <v>331</v>
      </c>
      <c r="C34" s="85" t="s">
        <v>344</v>
      </c>
      <c r="D34" s="80" t="s">
        <v>290</v>
      </c>
      <c r="E34" s="83"/>
      <c r="F34" s="84">
        <v>3</v>
      </c>
      <c r="G34" s="84">
        <v>10</v>
      </c>
      <c r="H34" s="86">
        <f t="shared" si="1"/>
        <v>10</v>
      </c>
      <c r="I34" s="87"/>
      <c r="J34" s="88" t="e">
        <f t="shared" si="2"/>
        <v>#DIV/0!</v>
      </c>
      <c r="K34" s="65"/>
      <c r="L34" s="1"/>
      <c r="M34" s="1"/>
      <c r="N34" s="1"/>
      <c r="O34" s="1"/>
      <c r="P34" s="1"/>
      <c r="Q34" s="1"/>
      <c r="R34" s="1"/>
      <c r="S34" s="1"/>
      <c r="T34" s="1"/>
      <c r="U34" s="1"/>
      <c r="V34" s="1"/>
      <c r="W34" s="1"/>
      <c r="X34" s="1"/>
      <c r="Y34" s="1"/>
      <c r="Z34" s="1"/>
    </row>
    <row r="35" spans="1:26" ht="12" customHeight="1">
      <c r="A35" s="80" t="s">
        <v>347</v>
      </c>
      <c r="B35" s="81" t="s">
        <v>331</v>
      </c>
      <c r="C35" s="85" t="s">
        <v>349</v>
      </c>
      <c r="D35" s="80" t="s">
        <v>290</v>
      </c>
      <c r="E35" s="83"/>
      <c r="F35" s="84">
        <v>2</v>
      </c>
      <c r="G35" s="84">
        <v>5</v>
      </c>
      <c r="H35" s="86">
        <f t="shared" si="1"/>
        <v>5</v>
      </c>
      <c r="I35" s="87"/>
      <c r="J35" s="88" t="e">
        <f t="shared" si="2"/>
        <v>#DIV/0!</v>
      </c>
      <c r="K35" s="65"/>
      <c r="L35" s="1"/>
      <c r="M35" s="1"/>
      <c r="N35" s="1"/>
      <c r="O35" s="1"/>
      <c r="P35" s="1"/>
      <c r="Q35" s="1"/>
      <c r="R35" s="1"/>
      <c r="S35" s="1"/>
      <c r="T35" s="1"/>
      <c r="U35" s="1"/>
      <c r="V35" s="1"/>
      <c r="W35" s="1"/>
      <c r="X35" s="1"/>
      <c r="Y35" s="1"/>
      <c r="Z35" s="1"/>
    </row>
    <row r="36" spans="1:26" ht="12" customHeight="1">
      <c r="A36" s="80" t="s">
        <v>351</v>
      </c>
      <c r="B36" s="81" t="s">
        <v>352</v>
      </c>
      <c r="C36" s="85" t="s">
        <v>353</v>
      </c>
      <c r="D36" s="80" t="s">
        <v>354</v>
      </c>
      <c r="E36" s="83"/>
      <c r="F36" s="84"/>
      <c r="G36" s="84">
        <v>5</v>
      </c>
      <c r="H36" s="86">
        <f t="shared" si="1"/>
        <v>5</v>
      </c>
      <c r="I36" s="87"/>
      <c r="J36" s="88" t="e">
        <f t="shared" si="2"/>
        <v>#DIV/0!</v>
      </c>
      <c r="K36" s="65"/>
      <c r="L36" s="1"/>
      <c r="M36" s="1"/>
      <c r="N36" s="1"/>
      <c r="O36" s="1"/>
      <c r="P36" s="1"/>
      <c r="Q36" s="1"/>
      <c r="R36" s="1"/>
      <c r="S36" s="1"/>
      <c r="T36" s="1"/>
      <c r="U36" s="1"/>
      <c r="V36" s="1"/>
      <c r="W36" s="1"/>
      <c r="X36" s="1"/>
      <c r="Y36" s="1"/>
      <c r="Z36" s="1"/>
    </row>
    <row r="37" spans="1:26" ht="30" customHeight="1">
      <c r="A37" s="80" t="s">
        <v>355</v>
      </c>
      <c r="B37" s="81" t="s">
        <v>352</v>
      </c>
      <c r="C37" s="85" t="s">
        <v>356</v>
      </c>
      <c r="D37" s="80">
        <v>2</v>
      </c>
      <c r="E37" s="94"/>
      <c r="F37" s="84">
        <v>5</v>
      </c>
      <c r="G37" s="84">
        <v>25</v>
      </c>
      <c r="H37" s="86">
        <f t="shared" si="1"/>
        <v>25</v>
      </c>
      <c r="I37" s="87"/>
      <c r="J37" s="88" t="e">
        <f t="shared" si="2"/>
        <v>#DIV/0!</v>
      </c>
      <c r="K37" s="65"/>
      <c r="L37" s="1"/>
      <c r="M37" s="1"/>
      <c r="N37" s="1"/>
      <c r="O37" s="1"/>
      <c r="P37" s="1"/>
      <c r="Q37" s="1"/>
      <c r="R37" s="1"/>
      <c r="S37" s="1"/>
      <c r="T37" s="1"/>
      <c r="U37" s="1"/>
      <c r="V37" s="1"/>
      <c r="W37" s="1"/>
      <c r="X37" s="1"/>
      <c r="Y37" s="1"/>
      <c r="Z37" s="1"/>
    </row>
    <row r="38" spans="1:26" ht="12" customHeight="1">
      <c r="A38" s="80" t="s">
        <v>359</v>
      </c>
      <c r="B38" s="81" t="s">
        <v>352</v>
      </c>
      <c r="C38" s="85" t="s">
        <v>360</v>
      </c>
      <c r="D38" s="80" t="s">
        <v>361</v>
      </c>
      <c r="E38" s="83"/>
      <c r="F38" s="84">
        <v>5</v>
      </c>
      <c r="G38" s="84">
        <v>5</v>
      </c>
      <c r="H38" s="86">
        <f t="shared" si="1"/>
        <v>5</v>
      </c>
      <c r="I38" s="87"/>
      <c r="J38" s="88" t="e">
        <f t="shared" si="2"/>
        <v>#DIV/0!</v>
      </c>
      <c r="K38" s="65"/>
      <c r="L38" s="1"/>
      <c r="M38" s="1"/>
      <c r="N38" s="1"/>
      <c r="O38" s="1"/>
      <c r="P38" s="1"/>
      <c r="Q38" s="1"/>
      <c r="R38" s="1"/>
      <c r="S38" s="1"/>
      <c r="T38" s="1"/>
      <c r="U38" s="1"/>
      <c r="V38" s="1"/>
      <c r="W38" s="1"/>
      <c r="X38" s="1"/>
      <c r="Y38" s="1"/>
      <c r="Z38" s="1"/>
    </row>
    <row r="39" spans="1:26" ht="12" customHeight="1">
      <c r="A39" s="80" t="s">
        <v>365</v>
      </c>
      <c r="B39" s="81" t="s">
        <v>352</v>
      </c>
      <c r="C39" s="85" t="s">
        <v>366</v>
      </c>
      <c r="D39" s="80" t="s">
        <v>361</v>
      </c>
      <c r="E39" s="83"/>
      <c r="F39" s="84">
        <v>3</v>
      </c>
      <c r="G39" s="84">
        <v>5</v>
      </c>
      <c r="H39" s="86">
        <f t="shared" si="1"/>
        <v>5</v>
      </c>
      <c r="I39" s="87"/>
      <c r="J39" s="88" t="e">
        <f t="shared" si="2"/>
        <v>#DIV/0!</v>
      </c>
      <c r="K39" s="65"/>
      <c r="L39" s="1"/>
      <c r="M39" s="1"/>
      <c r="N39" s="1"/>
      <c r="O39" s="1"/>
      <c r="P39" s="1"/>
      <c r="Q39" s="1"/>
      <c r="R39" s="1"/>
      <c r="S39" s="1"/>
      <c r="T39" s="1"/>
      <c r="U39" s="1"/>
      <c r="V39" s="1"/>
      <c r="W39" s="1"/>
      <c r="X39" s="1"/>
      <c r="Y39" s="1"/>
      <c r="Z39" s="1"/>
    </row>
    <row r="40" spans="1:26" ht="12" customHeight="1">
      <c r="A40" s="80" t="s">
        <v>369</v>
      </c>
      <c r="B40" s="81" t="s">
        <v>370</v>
      </c>
      <c r="C40" s="85" t="s">
        <v>371</v>
      </c>
      <c r="D40" s="80" t="s">
        <v>361</v>
      </c>
      <c r="E40" s="83"/>
      <c r="F40" s="84">
        <v>1</v>
      </c>
      <c r="G40" s="84">
        <v>5</v>
      </c>
      <c r="H40" s="86">
        <f t="shared" si="1"/>
        <v>5</v>
      </c>
      <c r="I40" s="87"/>
      <c r="J40" s="88" t="e">
        <f t="shared" si="2"/>
        <v>#DIV/0!</v>
      </c>
      <c r="K40" s="65"/>
      <c r="L40" s="1"/>
      <c r="M40" s="1"/>
      <c r="N40" s="1"/>
      <c r="O40" s="1"/>
      <c r="P40" s="1"/>
      <c r="Q40" s="1"/>
      <c r="R40" s="1"/>
      <c r="S40" s="1"/>
      <c r="T40" s="1"/>
      <c r="U40" s="1"/>
      <c r="V40" s="1"/>
      <c r="W40" s="1"/>
      <c r="X40" s="1"/>
      <c r="Y40" s="1"/>
      <c r="Z40" s="1"/>
    </row>
    <row r="41" spans="1:26" ht="30" customHeight="1">
      <c r="A41" s="80" t="s">
        <v>374</v>
      </c>
      <c r="B41" s="81" t="s">
        <v>370</v>
      </c>
      <c r="C41" s="92" t="s">
        <v>375</v>
      </c>
      <c r="D41" s="80" t="s">
        <v>361</v>
      </c>
      <c r="E41" s="83"/>
      <c r="F41" s="84">
        <v>2</v>
      </c>
      <c r="G41" s="84">
        <v>5</v>
      </c>
      <c r="H41" s="86">
        <f t="shared" si="1"/>
        <v>5</v>
      </c>
      <c r="I41" s="87"/>
      <c r="J41" s="88" t="e">
        <f t="shared" si="2"/>
        <v>#DIV/0!</v>
      </c>
      <c r="K41" s="65"/>
      <c r="L41" s="1"/>
      <c r="M41" s="1"/>
      <c r="N41" s="1"/>
      <c r="O41" s="1"/>
      <c r="P41" s="1"/>
      <c r="Q41" s="1"/>
      <c r="R41" s="1"/>
      <c r="S41" s="1"/>
      <c r="T41" s="1"/>
      <c r="U41" s="1"/>
      <c r="V41" s="1"/>
      <c r="W41" s="1"/>
      <c r="X41" s="1"/>
      <c r="Y41" s="1"/>
      <c r="Z41" s="1"/>
    </row>
    <row r="42" spans="1:26" ht="30" customHeight="1">
      <c r="A42" s="80" t="s">
        <v>381</v>
      </c>
      <c r="B42" s="81" t="s">
        <v>370</v>
      </c>
      <c r="C42" s="85" t="s">
        <v>382</v>
      </c>
      <c r="D42" s="80" t="s">
        <v>361</v>
      </c>
      <c r="E42" s="83"/>
      <c r="F42" s="84">
        <v>1</v>
      </c>
      <c r="G42" s="84">
        <v>5</v>
      </c>
      <c r="H42" s="86">
        <f t="shared" si="1"/>
        <v>5</v>
      </c>
      <c r="I42" s="87"/>
      <c r="J42" s="88" t="e">
        <f t="shared" si="2"/>
        <v>#DIV/0!</v>
      </c>
      <c r="K42" s="65"/>
      <c r="L42" s="1"/>
      <c r="M42" s="1"/>
      <c r="N42" s="1"/>
      <c r="O42" s="1"/>
      <c r="P42" s="1"/>
      <c r="Q42" s="1"/>
      <c r="R42" s="1"/>
      <c r="S42" s="1"/>
      <c r="T42" s="1"/>
      <c r="U42" s="1"/>
      <c r="V42" s="1"/>
      <c r="W42" s="1"/>
      <c r="X42" s="1"/>
      <c r="Y42" s="1"/>
      <c r="Z42" s="1"/>
    </row>
    <row r="43" spans="1:26" ht="30" customHeight="1">
      <c r="A43" s="80" t="s">
        <v>386</v>
      </c>
      <c r="B43" s="81" t="s">
        <v>370</v>
      </c>
      <c r="C43" s="85" t="s">
        <v>387</v>
      </c>
      <c r="D43" s="80" t="s">
        <v>361</v>
      </c>
      <c r="E43" s="83"/>
      <c r="F43" s="84">
        <v>2</v>
      </c>
      <c r="G43" s="84">
        <v>5</v>
      </c>
      <c r="H43" s="86">
        <f t="shared" si="1"/>
        <v>5</v>
      </c>
      <c r="I43" s="87"/>
      <c r="J43" s="88" t="e">
        <f t="shared" si="2"/>
        <v>#DIV/0!</v>
      </c>
      <c r="K43" s="65"/>
      <c r="L43" s="1"/>
      <c r="M43" s="1"/>
      <c r="N43" s="1"/>
      <c r="O43" s="1"/>
      <c r="P43" s="1"/>
      <c r="Q43" s="1"/>
      <c r="R43" s="1"/>
      <c r="S43" s="1"/>
      <c r="T43" s="1"/>
      <c r="U43" s="1"/>
      <c r="V43" s="1"/>
      <c r="W43" s="1"/>
      <c r="X43" s="1"/>
      <c r="Y43" s="1"/>
      <c r="Z43" s="1"/>
    </row>
    <row r="44" spans="1:26" ht="12" customHeight="1">
      <c r="A44" s="80" t="s">
        <v>389</v>
      </c>
      <c r="B44" s="81" t="s">
        <v>370</v>
      </c>
      <c r="C44" s="85" t="s">
        <v>391</v>
      </c>
      <c r="D44" s="80" t="s">
        <v>361</v>
      </c>
      <c r="E44" s="83"/>
      <c r="F44" s="84">
        <v>3</v>
      </c>
      <c r="G44" s="84">
        <v>10</v>
      </c>
      <c r="H44" s="86">
        <f t="shared" si="1"/>
        <v>10</v>
      </c>
      <c r="I44" s="87"/>
      <c r="J44" s="88" t="e">
        <f t="shared" si="2"/>
        <v>#DIV/0!</v>
      </c>
      <c r="K44" s="65"/>
      <c r="L44" s="1"/>
      <c r="M44" s="1"/>
      <c r="N44" s="1"/>
      <c r="O44" s="1"/>
      <c r="P44" s="1"/>
      <c r="Q44" s="1"/>
      <c r="R44" s="1"/>
      <c r="S44" s="1"/>
      <c r="T44" s="1"/>
      <c r="U44" s="1"/>
      <c r="V44" s="1"/>
      <c r="W44" s="1"/>
      <c r="X44" s="1"/>
      <c r="Y44" s="1"/>
      <c r="Z44" s="1"/>
    </row>
    <row r="45" spans="1:26" ht="12" customHeight="1">
      <c r="A45" s="80" t="s">
        <v>392</v>
      </c>
      <c r="B45" s="81" t="s">
        <v>393</v>
      </c>
      <c r="C45" s="85" t="s">
        <v>394</v>
      </c>
      <c r="D45" s="95" t="s">
        <v>361</v>
      </c>
      <c r="E45" s="94"/>
      <c r="F45" s="84">
        <v>3</v>
      </c>
      <c r="G45" s="84">
        <v>10</v>
      </c>
      <c r="H45" s="86">
        <f t="shared" si="1"/>
        <v>10</v>
      </c>
      <c r="I45" s="87"/>
      <c r="J45" s="88" t="e">
        <f t="shared" si="2"/>
        <v>#DIV/0!</v>
      </c>
      <c r="K45" s="65"/>
      <c r="L45" s="1"/>
      <c r="M45" s="1"/>
      <c r="N45" s="1"/>
      <c r="O45" s="1"/>
      <c r="P45" s="1"/>
      <c r="Q45" s="1"/>
      <c r="R45" s="1"/>
      <c r="S45" s="1"/>
      <c r="T45" s="1"/>
      <c r="U45" s="1"/>
      <c r="V45" s="1"/>
      <c r="W45" s="1"/>
      <c r="X45" s="1"/>
      <c r="Y45" s="1"/>
      <c r="Z45" s="1"/>
    </row>
    <row r="46" spans="1:26" ht="12" customHeight="1">
      <c r="A46" s="80" t="s">
        <v>396</v>
      </c>
      <c r="B46" s="81" t="s">
        <v>393</v>
      </c>
      <c r="C46" s="85" t="s">
        <v>398</v>
      </c>
      <c r="D46" s="80" t="s">
        <v>308</v>
      </c>
      <c r="E46" s="83"/>
      <c r="F46" s="84"/>
      <c r="G46" s="84">
        <v>15</v>
      </c>
      <c r="H46" s="86">
        <f t="shared" si="1"/>
        <v>15</v>
      </c>
      <c r="I46" s="87"/>
      <c r="J46" s="88" t="e">
        <f t="shared" si="2"/>
        <v>#DIV/0!</v>
      </c>
      <c r="K46" s="65"/>
      <c r="L46" s="1"/>
      <c r="M46" s="1"/>
      <c r="N46" s="1"/>
      <c r="O46" s="1"/>
      <c r="P46" s="1"/>
      <c r="Q46" s="1"/>
      <c r="R46" s="1"/>
      <c r="S46" s="1"/>
      <c r="T46" s="1"/>
      <c r="U46" s="1"/>
      <c r="V46" s="1"/>
      <c r="W46" s="1"/>
      <c r="X46" s="1"/>
      <c r="Y46" s="1"/>
      <c r="Z46" s="1"/>
    </row>
    <row r="47" spans="1:26" ht="12" customHeight="1">
      <c r="A47" s="80" t="s">
        <v>401</v>
      </c>
      <c r="B47" s="81" t="s">
        <v>393</v>
      </c>
      <c r="C47" s="85" t="s">
        <v>402</v>
      </c>
      <c r="D47" s="80" t="s">
        <v>308</v>
      </c>
      <c r="E47" s="83"/>
      <c r="F47" s="84"/>
      <c r="G47" s="84">
        <v>15</v>
      </c>
      <c r="H47" s="86">
        <f t="shared" si="1"/>
        <v>15</v>
      </c>
      <c r="I47" s="87"/>
      <c r="J47" s="88" t="e">
        <f t="shared" si="2"/>
        <v>#DIV/0!</v>
      </c>
      <c r="K47" s="65"/>
      <c r="L47" s="1"/>
      <c r="M47" s="1"/>
      <c r="N47" s="1"/>
      <c r="O47" s="1"/>
      <c r="P47" s="1"/>
      <c r="Q47" s="1"/>
      <c r="R47" s="1"/>
      <c r="S47" s="1"/>
      <c r="T47" s="1"/>
      <c r="U47" s="1"/>
      <c r="V47" s="1"/>
      <c r="W47" s="1"/>
      <c r="X47" s="1"/>
      <c r="Y47" s="1"/>
      <c r="Z47" s="1"/>
    </row>
    <row r="48" spans="1:26" ht="12" customHeight="1">
      <c r="A48" s="80" t="s">
        <v>405</v>
      </c>
      <c r="B48" s="81" t="s">
        <v>393</v>
      </c>
      <c r="C48" s="85" t="s">
        <v>406</v>
      </c>
      <c r="D48" s="80" t="s">
        <v>308</v>
      </c>
      <c r="E48" s="83"/>
      <c r="F48" s="84"/>
      <c r="G48" s="84">
        <v>15</v>
      </c>
      <c r="H48" s="86">
        <f t="shared" si="1"/>
        <v>15</v>
      </c>
      <c r="I48" s="87"/>
      <c r="J48" s="88" t="e">
        <f t="shared" si="2"/>
        <v>#DIV/0!</v>
      </c>
      <c r="K48" s="65"/>
      <c r="L48" s="1"/>
      <c r="M48" s="1"/>
      <c r="N48" s="1"/>
      <c r="O48" s="1"/>
      <c r="P48" s="1"/>
      <c r="Q48" s="1"/>
      <c r="R48" s="1"/>
      <c r="S48" s="1"/>
      <c r="T48" s="1"/>
      <c r="U48" s="1"/>
      <c r="V48" s="1"/>
      <c r="W48" s="1"/>
      <c r="X48" s="1"/>
      <c r="Y48" s="1"/>
      <c r="Z48" s="1"/>
    </row>
    <row r="49" spans="1:26" ht="12" customHeight="1">
      <c r="A49" s="65"/>
      <c r="B49" s="65"/>
      <c r="C49" s="65"/>
      <c r="D49" s="65"/>
      <c r="E49" s="65"/>
      <c r="F49" s="65"/>
      <c r="G49" s="65"/>
      <c r="H49" s="65"/>
      <c r="I49" s="65"/>
      <c r="J49" s="65"/>
      <c r="K49" s="65"/>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7">
    <mergeCell ref="A11:A12"/>
    <mergeCell ref="B11:B12"/>
    <mergeCell ref="A13:H13"/>
    <mergeCell ref="I11:J11"/>
    <mergeCell ref="C11:C12"/>
    <mergeCell ref="D5:I5"/>
    <mergeCell ref="A1:J1"/>
    <mergeCell ref="A2:J2"/>
    <mergeCell ref="A4:B4"/>
    <mergeCell ref="D4:J4"/>
    <mergeCell ref="D6:I6"/>
    <mergeCell ref="D7:I7"/>
    <mergeCell ref="D8:I8"/>
    <mergeCell ref="D9:I9"/>
    <mergeCell ref="F11:H11"/>
    <mergeCell ref="D11:D12"/>
    <mergeCell ref="E11:E12"/>
  </mergeCells>
  <conditionalFormatting sqref="J8">
    <cfRule type="cellIs" dxfId="16" priority="1" operator="greaterThan">
      <formula>0.1</formula>
    </cfRule>
  </conditionalFormatting>
  <conditionalFormatting sqref="J8">
    <cfRule type="cellIs" dxfId="15" priority="2" operator="greaterThanOrEqual">
      <formula>0.01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C1" workbookViewId="0">
      <selection activeCell="G12" sqref="G12"/>
    </sheetView>
  </sheetViews>
  <sheetFormatPr baseColWidth="10" defaultColWidth="13.5" defaultRowHeight="15" customHeight="1"/>
  <cols>
    <col min="1" max="1" width="10.5" customWidth="1"/>
    <col min="2" max="2" width="30.75" customWidth="1"/>
    <col min="3" max="14" width="10.5" customWidth="1"/>
    <col min="15" max="15" width="12.125" customWidth="1"/>
    <col min="16" max="25" width="10.5" customWidth="1"/>
  </cols>
  <sheetData>
    <row r="1" spans="1:26" ht="15.75" customHeight="1">
      <c r="A1" s="1"/>
      <c r="B1" s="2"/>
      <c r="C1" s="1"/>
      <c r="D1" s="1"/>
      <c r="E1" s="1"/>
      <c r="F1" s="1"/>
      <c r="G1" s="1"/>
      <c r="H1" s="1"/>
      <c r="I1" s="1"/>
      <c r="J1" s="1"/>
      <c r="K1" s="1"/>
      <c r="L1" s="1"/>
      <c r="M1" s="1"/>
      <c r="N1" s="1"/>
      <c r="O1" s="2"/>
      <c r="P1" s="1"/>
      <c r="Q1" s="1"/>
      <c r="R1" s="1"/>
      <c r="S1" s="1"/>
      <c r="T1" s="1"/>
      <c r="U1" s="1"/>
      <c r="V1" s="1"/>
      <c r="W1" s="1"/>
      <c r="X1" s="1"/>
      <c r="Y1" s="1"/>
      <c r="Z1" s="1"/>
    </row>
    <row r="2" spans="1:26" ht="22.5" customHeight="1">
      <c r="A2" s="1"/>
      <c r="B2" s="189" t="s">
        <v>409</v>
      </c>
      <c r="C2" s="190"/>
      <c r="D2" s="190"/>
      <c r="E2" s="190"/>
      <c r="F2" s="190"/>
      <c r="G2" s="190"/>
      <c r="H2" s="190"/>
      <c r="I2" s="190"/>
      <c r="J2" s="190"/>
      <c r="K2" s="190"/>
      <c r="L2" s="190"/>
      <c r="M2" s="190"/>
      <c r="N2" s="190"/>
      <c r="O2" s="191"/>
      <c r="P2" s="1"/>
      <c r="Q2" s="1"/>
      <c r="R2" s="1"/>
      <c r="S2" s="1"/>
      <c r="T2" s="1"/>
      <c r="U2" s="1"/>
      <c r="V2" s="1"/>
      <c r="W2" s="1"/>
      <c r="X2" s="1"/>
      <c r="Y2" s="1"/>
      <c r="Z2" s="1"/>
    </row>
    <row r="3" spans="1:26" ht="15.75" customHeight="1">
      <c r="A3" s="1"/>
      <c r="B3" s="192" t="s">
        <v>410</v>
      </c>
      <c r="C3" s="193"/>
      <c r="D3" s="193"/>
      <c r="E3" s="193"/>
      <c r="F3" s="193"/>
      <c r="G3" s="193"/>
      <c r="H3" s="193"/>
      <c r="I3" s="193"/>
      <c r="J3" s="193"/>
      <c r="K3" s="193"/>
      <c r="L3" s="193"/>
      <c r="M3" s="193"/>
      <c r="N3" s="193"/>
      <c r="O3" s="194"/>
      <c r="P3" s="1"/>
      <c r="Q3" s="1"/>
      <c r="R3" s="1"/>
      <c r="S3" s="1"/>
      <c r="T3" s="1"/>
      <c r="U3" s="1"/>
      <c r="V3" s="1"/>
      <c r="W3" s="1"/>
      <c r="X3" s="1"/>
      <c r="Y3" s="1"/>
      <c r="Z3" s="1"/>
    </row>
    <row r="4" spans="1:26" ht="15.75" customHeight="1">
      <c r="A4" s="1"/>
      <c r="B4" s="207" t="s">
        <v>6</v>
      </c>
      <c r="C4" s="193"/>
      <c r="D4" s="193"/>
      <c r="E4" s="193"/>
      <c r="F4" s="193"/>
      <c r="G4" s="193"/>
      <c r="H4" s="193"/>
      <c r="I4" s="193"/>
      <c r="J4" s="193"/>
      <c r="K4" s="193"/>
      <c r="L4" s="193"/>
      <c r="M4" s="193"/>
      <c r="N4" s="193"/>
      <c r="O4" s="194"/>
      <c r="P4" s="1"/>
      <c r="Q4" s="1"/>
      <c r="R4" s="1"/>
      <c r="S4" s="1"/>
      <c r="T4" s="1"/>
      <c r="U4" s="1"/>
      <c r="V4" s="1"/>
      <c r="W4" s="1"/>
      <c r="X4" s="1"/>
      <c r="Y4" s="1"/>
      <c r="Z4" s="1"/>
    </row>
    <row r="5" spans="1:26" ht="33.75" customHeight="1">
      <c r="A5" s="1"/>
      <c r="B5" s="208" t="s">
        <v>411</v>
      </c>
      <c r="C5" s="197"/>
      <c r="D5" s="197"/>
      <c r="E5" s="197"/>
      <c r="F5" s="197"/>
      <c r="G5" s="197"/>
      <c r="H5" s="197"/>
      <c r="I5" s="197"/>
      <c r="J5" s="197"/>
      <c r="K5" s="197"/>
      <c r="L5" s="197"/>
      <c r="M5" s="197"/>
      <c r="N5" s="197"/>
      <c r="O5" s="198"/>
      <c r="P5" s="1"/>
      <c r="Q5" s="1"/>
      <c r="R5" s="1"/>
      <c r="S5" s="1"/>
      <c r="T5" s="1"/>
      <c r="U5" s="1"/>
      <c r="V5" s="1"/>
      <c r="W5" s="1"/>
      <c r="X5" s="1"/>
      <c r="Y5" s="1"/>
      <c r="Z5" s="1"/>
    </row>
    <row r="6" spans="1:26" ht="15.75" customHeight="1">
      <c r="A6" s="1"/>
      <c r="B6" s="2"/>
      <c r="C6" s="1"/>
      <c r="D6" s="1"/>
      <c r="E6" s="1"/>
      <c r="F6" s="1"/>
      <c r="G6" s="1"/>
      <c r="H6" s="1"/>
      <c r="I6" s="1"/>
      <c r="J6" s="1"/>
      <c r="K6" s="1"/>
      <c r="L6" s="1"/>
      <c r="M6" s="1"/>
      <c r="N6" s="1"/>
      <c r="O6" s="2"/>
      <c r="P6" s="1"/>
      <c r="Q6" s="1"/>
      <c r="R6" s="1"/>
      <c r="S6" s="1"/>
      <c r="T6" s="1"/>
      <c r="U6" s="1"/>
      <c r="V6" s="1"/>
      <c r="W6" s="1"/>
      <c r="X6" s="1"/>
      <c r="Y6" s="1"/>
      <c r="Z6" s="1"/>
    </row>
    <row r="7" spans="1:26" ht="19.5" customHeight="1">
      <c r="A7" s="1"/>
      <c r="B7" s="3" t="s">
        <v>412</v>
      </c>
      <c r="C7" s="1"/>
      <c r="D7" s="1"/>
      <c r="E7" s="96"/>
      <c r="F7" s="96"/>
      <c r="G7" s="96"/>
      <c r="H7" s="96"/>
      <c r="I7" s="96"/>
      <c r="J7" s="96"/>
      <c r="K7" s="96"/>
      <c r="L7" s="96"/>
      <c r="M7" s="96"/>
      <c r="N7" s="96"/>
      <c r="O7" s="96"/>
      <c r="P7" s="1"/>
      <c r="Q7" s="1"/>
      <c r="R7" s="1"/>
      <c r="S7" s="1"/>
      <c r="T7" s="1"/>
      <c r="U7" s="1"/>
      <c r="V7" s="1"/>
      <c r="W7" s="1"/>
      <c r="X7" s="1"/>
      <c r="Y7" s="1"/>
      <c r="Z7" s="1"/>
    </row>
    <row r="8" spans="1:26" ht="15.75" customHeight="1">
      <c r="A8" s="1"/>
      <c r="B8" s="7" t="s">
        <v>18</v>
      </c>
      <c r="C8" s="7">
        <v>30</v>
      </c>
      <c r="D8" s="2"/>
      <c r="E8" s="97" t="s">
        <v>413</v>
      </c>
      <c r="F8" s="97"/>
      <c r="G8" s="97"/>
      <c r="H8" s="97"/>
      <c r="I8" s="97"/>
      <c r="J8" s="97"/>
      <c r="K8" s="97"/>
      <c r="L8" s="97"/>
      <c r="M8" s="97"/>
      <c r="N8" s="97"/>
      <c r="O8" s="97"/>
      <c r="P8" s="1"/>
      <c r="Q8" s="1"/>
      <c r="R8" s="1"/>
      <c r="S8" s="1"/>
      <c r="T8" s="1"/>
      <c r="U8" s="1"/>
      <c r="V8" s="1"/>
      <c r="W8" s="1"/>
      <c r="X8" s="1"/>
      <c r="Y8" s="1"/>
      <c r="Z8" s="1"/>
    </row>
    <row r="9" spans="1:26" ht="15.75" customHeight="1">
      <c r="A9" s="1"/>
      <c r="B9" s="7" t="s">
        <v>29</v>
      </c>
      <c r="C9" s="7">
        <v>100</v>
      </c>
      <c r="D9" s="2"/>
      <c r="E9" s="10"/>
      <c r="F9" s="10"/>
      <c r="G9" s="10"/>
      <c r="H9" s="10"/>
      <c r="I9" s="10"/>
      <c r="J9" s="10"/>
      <c r="K9" s="10"/>
      <c r="L9" s="10"/>
      <c r="M9" s="10"/>
      <c r="N9" s="10"/>
      <c r="O9" s="10"/>
      <c r="P9" s="1"/>
      <c r="Q9" s="1"/>
      <c r="R9" s="1"/>
      <c r="S9" s="1"/>
      <c r="T9" s="1"/>
      <c r="U9" s="1"/>
      <c r="V9" s="1"/>
      <c r="W9" s="1"/>
      <c r="X9" s="1"/>
      <c r="Y9" s="1"/>
      <c r="Z9" s="1"/>
    </row>
    <row r="10" spans="1:26" ht="15.75" customHeight="1">
      <c r="A10" s="1"/>
      <c r="B10" s="7" t="s">
        <v>34</v>
      </c>
      <c r="C10" s="7">
        <v>20</v>
      </c>
      <c r="D10" s="2"/>
      <c r="E10" s="10" t="s">
        <v>165</v>
      </c>
      <c r="F10" s="98" t="s">
        <v>414</v>
      </c>
      <c r="G10" s="10" t="s">
        <v>560</v>
      </c>
      <c r="H10" s="10"/>
      <c r="I10" s="10"/>
      <c r="J10" s="10"/>
      <c r="K10" s="10"/>
      <c r="L10" s="10"/>
      <c r="M10" s="10"/>
      <c r="N10" s="10"/>
      <c r="O10" s="10" t="s">
        <v>415</v>
      </c>
      <c r="P10" s="1"/>
      <c r="Q10" s="1"/>
      <c r="R10" s="1"/>
      <c r="S10" s="1"/>
      <c r="T10" s="1"/>
      <c r="U10" s="1"/>
      <c r="V10" s="1"/>
      <c r="W10" s="1"/>
      <c r="X10" s="1"/>
      <c r="Y10" s="1"/>
      <c r="Z10" s="1"/>
    </row>
    <row r="11" spans="1:26" ht="15.75" customHeight="1">
      <c r="A11" s="1"/>
      <c r="B11" s="7" t="s">
        <v>37</v>
      </c>
      <c r="C11" s="7">
        <f>SUM(C8:C10)</f>
        <v>150</v>
      </c>
      <c r="D11" s="2"/>
      <c r="E11" s="98" t="s">
        <v>418</v>
      </c>
      <c r="F11" s="98" t="s">
        <v>421</v>
      </c>
      <c r="G11" s="10" t="s">
        <v>416</v>
      </c>
      <c r="H11" s="10"/>
      <c r="I11" s="10"/>
      <c r="J11" s="10" t="s">
        <v>418</v>
      </c>
      <c r="K11" s="10" t="s">
        <v>419</v>
      </c>
      <c r="L11" s="10"/>
      <c r="M11" s="10"/>
      <c r="N11" s="10"/>
      <c r="O11" s="99">
        <v>0.25</v>
      </c>
      <c r="P11" s="1"/>
      <c r="Q11" s="1"/>
      <c r="R11" s="1"/>
      <c r="S11" s="1"/>
      <c r="T11" s="1"/>
      <c r="U11" s="1"/>
      <c r="V11" s="1"/>
      <c r="W11" s="1"/>
      <c r="X11" s="1"/>
      <c r="Y11" s="1"/>
      <c r="Z11" s="1"/>
    </row>
    <row r="12" spans="1:26" ht="15.75" customHeight="1">
      <c r="A12" s="1"/>
      <c r="B12" s="2"/>
      <c r="C12" s="1"/>
      <c r="D12" s="1"/>
      <c r="E12" s="10"/>
      <c r="F12" s="10"/>
      <c r="G12" s="10" t="s">
        <v>417</v>
      </c>
      <c r="H12" s="10"/>
      <c r="I12" s="10"/>
      <c r="J12" s="10" t="s">
        <v>421</v>
      </c>
      <c r="K12" s="10" t="s">
        <v>422</v>
      </c>
      <c r="L12" s="10"/>
      <c r="M12" s="10"/>
      <c r="N12" s="10"/>
      <c r="O12" s="99">
        <v>0.1</v>
      </c>
      <c r="P12" s="1"/>
      <c r="Q12" s="1"/>
      <c r="R12" s="1"/>
      <c r="S12" s="1"/>
      <c r="T12" s="1"/>
      <c r="U12" s="1"/>
      <c r="V12" s="1"/>
      <c r="W12" s="1"/>
      <c r="X12" s="1"/>
      <c r="Y12" s="1"/>
      <c r="Z12" s="1"/>
    </row>
    <row r="13" spans="1:26" ht="15.75" customHeight="1">
      <c r="A13" s="1"/>
      <c r="B13" s="2"/>
      <c r="C13" s="1"/>
      <c r="D13" s="1"/>
      <c r="E13" s="10"/>
      <c r="F13" s="10"/>
      <c r="G13" s="10" t="s">
        <v>420</v>
      </c>
      <c r="H13" s="10"/>
      <c r="I13" s="10"/>
      <c r="J13" s="10" t="s">
        <v>416</v>
      </c>
      <c r="K13" s="10" t="s">
        <v>423</v>
      </c>
      <c r="L13" s="10"/>
      <c r="M13" s="10"/>
      <c r="N13" s="10"/>
      <c r="O13" s="100">
        <v>0.3</v>
      </c>
      <c r="P13" s="1"/>
      <c r="Q13" s="1"/>
      <c r="R13" s="1"/>
      <c r="S13" s="1"/>
      <c r="T13" s="1"/>
      <c r="U13" s="1"/>
      <c r="V13" s="1"/>
      <c r="W13" s="1"/>
      <c r="X13" s="1"/>
      <c r="Y13" s="1"/>
      <c r="Z13" s="1"/>
    </row>
    <row r="14" spans="1:26" ht="19.5" customHeight="1">
      <c r="A14" s="1"/>
      <c r="B14" s="15" t="s">
        <v>424</v>
      </c>
      <c r="C14" s="1"/>
      <c r="D14" s="1"/>
      <c r="E14" s="10"/>
      <c r="F14" s="10"/>
      <c r="G14" s="10"/>
      <c r="H14" s="10"/>
      <c r="I14" s="10"/>
      <c r="J14" s="10" t="s">
        <v>417</v>
      </c>
      <c r="K14" s="10" t="s">
        <v>425</v>
      </c>
      <c r="L14" s="10"/>
      <c r="M14" s="10"/>
      <c r="N14" s="10"/>
      <c r="O14" s="99">
        <v>0.3</v>
      </c>
      <c r="P14" s="1"/>
      <c r="Q14" s="1"/>
      <c r="R14" s="1"/>
      <c r="S14" s="1"/>
      <c r="T14" s="1"/>
      <c r="U14" s="1"/>
      <c r="V14" s="1"/>
      <c r="W14" s="1"/>
      <c r="X14" s="1"/>
      <c r="Y14" s="1"/>
      <c r="Z14" s="1"/>
    </row>
    <row r="15" spans="1:26" ht="15.75" customHeight="1">
      <c r="A15" s="1"/>
      <c r="B15" s="7" t="s">
        <v>57</v>
      </c>
      <c r="C15" s="7">
        <f>'Principal - ABP'!I19</f>
        <v>3</v>
      </c>
      <c r="D15" s="2"/>
      <c r="E15" s="10"/>
      <c r="F15" s="10"/>
      <c r="G15" s="10"/>
      <c r="H15" s="10"/>
      <c r="I15" s="10"/>
      <c r="J15" s="10" t="s">
        <v>420</v>
      </c>
      <c r="K15" s="10" t="s">
        <v>426</v>
      </c>
      <c r="L15" s="10"/>
      <c r="M15" s="10"/>
      <c r="N15" s="10"/>
      <c r="O15" s="99">
        <v>0.05</v>
      </c>
      <c r="P15" s="1"/>
      <c r="Q15" s="1"/>
      <c r="R15" s="1"/>
      <c r="S15" s="1"/>
      <c r="T15" s="1"/>
      <c r="U15" s="1"/>
      <c r="V15" s="1"/>
      <c r="W15" s="1"/>
      <c r="X15" s="1"/>
      <c r="Y15" s="1"/>
      <c r="Z15" s="1"/>
    </row>
    <row r="16" spans="1:26" ht="15.75" customHeight="1">
      <c r="A16" s="1"/>
      <c r="B16" s="7" t="s">
        <v>65</v>
      </c>
      <c r="C16" s="7">
        <f>C9*C15</f>
        <v>300</v>
      </c>
      <c r="D16" s="2"/>
      <c r="E16" s="43"/>
      <c r="F16" s="43"/>
      <c r="G16" s="43"/>
      <c r="H16" s="43"/>
      <c r="I16" s="43"/>
      <c r="J16" s="43"/>
      <c r="K16" s="43"/>
      <c r="L16" s="43"/>
      <c r="M16" s="43"/>
      <c r="N16" s="43"/>
      <c r="O16" s="43"/>
      <c r="P16" s="1"/>
      <c r="Q16" s="1"/>
      <c r="R16" s="1"/>
      <c r="S16" s="1"/>
      <c r="T16" s="1"/>
      <c r="U16" s="1"/>
      <c r="V16" s="1"/>
      <c r="W16" s="1"/>
      <c r="X16" s="1"/>
      <c r="Y16" s="1"/>
      <c r="Z16" s="1"/>
    </row>
    <row r="17" spans="1:26" ht="15.75" customHeight="1">
      <c r="A17" s="1"/>
      <c r="B17" s="7" t="s">
        <v>91</v>
      </c>
      <c r="C17" s="7">
        <f>C15*10</f>
        <v>30</v>
      </c>
      <c r="D17" s="2"/>
      <c r="E17" s="43"/>
      <c r="F17" s="43"/>
      <c r="G17" s="43"/>
      <c r="H17" s="43"/>
      <c r="I17" s="43"/>
      <c r="J17" s="43"/>
      <c r="K17" s="43"/>
      <c r="L17" s="43"/>
      <c r="M17" s="43"/>
      <c r="N17" s="43"/>
      <c r="O17" s="43"/>
      <c r="P17" s="1"/>
      <c r="Q17" s="1"/>
      <c r="R17" s="1"/>
      <c r="S17" s="1"/>
      <c r="T17" s="1"/>
      <c r="U17" s="1"/>
      <c r="V17" s="1"/>
      <c r="W17" s="1"/>
      <c r="X17" s="1"/>
      <c r="Y17" s="1"/>
      <c r="Z17" s="1"/>
    </row>
    <row r="18" spans="1:26" ht="15.75" customHeight="1">
      <c r="A18" s="1"/>
      <c r="B18" s="2"/>
      <c r="C18" s="36"/>
      <c r="D18" s="36"/>
      <c r="E18" s="43"/>
      <c r="F18" s="43"/>
      <c r="G18" s="43"/>
      <c r="H18" s="43"/>
      <c r="I18" s="43"/>
      <c r="J18" s="43"/>
      <c r="K18" s="43"/>
      <c r="L18" s="43"/>
      <c r="M18" s="43"/>
      <c r="N18" s="43"/>
      <c r="O18" s="43"/>
      <c r="P18" s="1"/>
      <c r="Q18" s="1"/>
      <c r="R18" s="1"/>
      <c r="S18" s="1"/>
      <c r="T18" s="1"/>
      <c r="U18" s="1"/>
      <c r="V18" s="1"/>
      <c r="W18" s="1"/>
      <c r="X18" s="1"/>
      <c r="Y18" s="1"/>
      <c r="Z18" s="1"/>
    </row>
    <row r="19" spans="1:26" ht="15.75" customHeight="1">
      <c r="A19" s="1"/>
      <c r="B19" s="2"/>
      <c r="C19" s="2"/>
      <c r="D19" s="2"/>
      <c r="E19" s="43"/>
      <c r="F19" s="43"/>
      <c r="G19" s="43"/>
      <c r="H19" s="43"/>
      <c r="I19" s="43"/>
      <c r="J19" s="43"/>
      <c r="K19" s="43"/>
      <c r="L19" s="43"/>
      <c r="M19" s="43"/>
      <c r="N19" s="43"/>
      <c r="O19" s="101"/>
      <c r="P19" s="1"/>
      <c r="Q19" s="1"/>
      <c r="R19" s="1"/>
      <c r="S19" s="1"/>
      <c r="T19" s="1"/>
      <c r="U19" s="1"/>
      <c r="V19" s="1"/>
      <c r="W19" s="1"/>
      <c r="X19" s="1"/>
      <c r="Y19" s="1"/>
      <c r="Z19" s="1"/>
    </row>
    <row r="20" spans="1:26" ht="15.75" customHeight="1">
      <c r="A20" s="1"/>
      <c r="B20" s="2"/>
      <c r="C20" s="2"/>
      <c r="D20" s="2"/>
      <c r="E20" s="43"/>
      <c r="F20" s="43"/>
      <c r="G20" s="43"/>
      <c r="H20" s="43"/>
      <c r="I20" s="43"/>
      <c r="J20" s="43"/>
      <c r="K20" s="43"/>
      <c r="L20" s="43"/>
      <c r="M20" s="43"/>
      <c r="N20" s="43"/>
      <c r="O20" s="43"/>
      <c r="P20" s="1"/>
      <c r="Q20" s="1"/>
      <c r="R20" s="1"/>
      <c r="S20" s="1"/>
      <c r="T20" s="1"/>
      <c r="U20" s="1"/>
      <c r="V20" s="1"/>
      <c r="W20" s="1"/>
      <c r="X20" s="1"/>
      <c r="Y20" s="1"/>
      <c r="Z20" s="1"/>
    </row>
    <row r="21" spans="1:26" ht="15.75" customHeight="1">
      <c r="A21" s="1"/>
      <c r="B21" s="2"/>
      <c r="C21" s="1"/>
      <c r="D21" s="1"/>
      <c r="E21" s="43"/>
      <c r="F21" s="43"/>
      <c r="G21" s="43"/>
      <c r="H21" s="43"/>
      <c r="I21" s="43"/>
      <c r="J21" s="43"/>
      <c r="K21" s="43"/>
      <c r="L21" s="43"/>
      <c r="M21" s="43"/>
      <c r="N21" s="43"/>
      <c r="O21" s="43"/>
      <c r="P21" s="1"/>
      <c r="Q21" s="1"/>
      <c r="R21" s="1"/>
      <c r="S21" s="1"/>
      <c r="T21" s="1"/>
      <c r="U21" s="1"/>
      <c r="V21" s="1"/>
      <c r="W21" s="1"/>
      <c r="X21" s="1"/>
      <c r="Y21" s="1"/>
      <c r="Z21" s="1"/>
    </row>
    <row r="22" spans="1:26" ht="15.75" customHeight="1">
      <c r="A22" s="1"/>
      <c r="B22" s="2"/>
      <c r="C22" s="1"/>
      <c r="D22" s="1"/>
      <c r="P22" s="1"/>
      <c r="Q22" s="1"/>
      <c r="R22" s="1"/>
      <c r="S22" s="1"/>
      <c r="T22" s="1"/>
      <c r="U22" s="1"/>
      <c r="V22" s="1"/>
      <c r="W22" s="1"/>
      <c r="X22" s="1"/>
      <c r="Y22" s="1"/>
      <c r="Z22" s="1"/>
    </row>
    <row r="23" spans="1:26" ht="15.75" customHeight="1">
      <c r="A23" s="1"/>
      <c r="B23" s="2"/>
      <c r="C23" s="1"/>
      <c r="D23" s="1"/>
      <c r="P23" s="1"/>
      <c r="Q23" s="1"/>
      <c r="R23" s="1"/>
      <c r="S23" s="1"/>
      <c r="T23" s="1"/>
      <c r="U23" s="1"/>
      <c r="V23" s="1"/>
      <c r="W23" s="1"/>
      <c r="X23" s="1"/>
      <c r="Y23" s="1"/>
      <c r="Z23" s="1"/>
    </row>
    <row r="24" spans="1:26" ht="15.75" customHeight="1">
      <c r="A24" s="1"/>
      <c r="B24" s="2"/>
      <c r="C24" s="1"/>
      <c r="D24" s="1"/>
      <c r="P24" s="1"/>
      <c r="Q24" s="1"/>
      <c r="R24" s="1"/>
      <c r="S24" s="1"/>
      <c r="T24" s="1"/>
      <c r="U24" s="1"/>
      <c r="V24" s="1"/>
      <c r="W24" s="1"/>
      <c r="X24" s="1"/>
      <c r="Y24" s="1"/>
      <c r="Z24" s="1"/>
    </row>
    <row r="25" spans="1:26" ht="15.75" customHeight="1">
      <c r="A25" s="1"/>
      <c r="B25" s="2"/>
      <c r="C25" s="1"/>
      <c r="D25" s="1"/>
      <c r="P25" s="1"/>
      <c r="Q25" s="1"/>
      <c r="R25" s="1"/>
      <c r="S25" s="1"/>
      <c r="T25" s="1"/>
      <c r="U25" s="1"/>
      <c r="V25" s="1"/>
      <c r="W25" s="1"/>
      <c r="X25" s="1"/>
      <c r="Y25" s="1"/>
      <c r="Z25" s="1"/>
    </row>
    <row r="26" spans="1:26" ht="15.75" customHeight="1">
      <c r="A26" s="1"/>
      <c r="B26" s="2"/>
      <c r="C26" s="1"/>
      <c r="D26" s="1"/>
      <c r="P26" s="1"/>
      <c r="Q26" s="1"/>
      <c r="R26" s="1"/>
      <c r="S26" s="1"/>
      <c r="T26" s="1"/>
      <c r="U26" s="1"/>
      <c r="V26" s="1"/>
      <c r="W26" s="1"/>
      <c r="X26" s="1"/>
      <c r="Y26" s="1"/>
      <c r="Z26" s="1"/>
    </row>
    <row r="27" spans="1:26" ht="15.75" customHeight="1">
      <c r="A27" s="1"/>
      <c r="B27" s="2"/>
      <c r="C27" s="1"/>
      <c r="D27" s="1"/>
      <c r="P27" s="1"/>
      <c r="Q27" s="1"/>
      <c r="R27" s="1"/>
      <c r="S27" s="1"/>
      <c r="T27" s="1"/>
      <c r="U27" s="1"/>
      <c r="V27" s="1"/>
      <c r="W27" s="1"/>
      <c r="X27" s="1"/>
      <c r="Y27" s="1"/>
      <c r="Z27" s="1"/>
    </row>
    <row r="28" spans="1:26" ht="15.75" customHeight="1">
      <c r="A28" s="1"/>
      <c r="B28" s="2"/>
      <c r="C28" s="1"/>
      <c r="D28" s="1"/>
      <c r="P28" s="1"/>
      <c r="Q28" s="1"/>
      <c r="R28" s="1"/>
      <c r="S28" s="1"/>
      <c r="T28" s="1"/>
      <c r="U28" s="1"/>
      <c r="V28" s="1"/>
      <c r="W28" s="1"/>
      <c r="X28" s="1"/>
      <c r="Y28" s="1"/>
      <c r="Z28" s="1"/>
    </row>
    <row r="29" spans="1:26" ht="15.75" customHeight="1">
      <c r="A29" s="1"/>
      <c r="B29" s="2"/>
      <c r="C29" s="1"/>
      <c r="D29" s="1"/>
      <c r="P29" s="1"/>
      <c r="Q29" s="1"/>
      <c r="R29" s="1"/>
      <c r="S29" s="1"/>
      <c r="T29" s="1"/>
      <c r="U29" s="1"/>
      <c r="V29" s="1"/>
      <c r="W29" s="1"/>
      <c r="X29" s="1"/>
      <c r="Y29" s="1"/>
      <c r="Z29" s="1"/>
    </row>
    <row r="30" spans="1:26" ht="15.75" customHeight="1">
      <c r="A30" s="1"/>
      <c r="B30" s="2"/>
      <c r="C30" s="1"/>
      <c r="D30" s="1"/>
      <c r="E30" s="43"/>
      <c r="F30" s="43"/>
      <c r="G30" s="43"/>
      <c r="H30" s="43"/>
      <c r="I30" s="43"/>
      <c r="J30" s="43"/>
      <c r="K30" s="43"/>
      <c r="L30" s="43"/>
      <c r="M30" s="43"/>
      <c r="N30" s="43"/>
      <c r="O30" s="43"/>
      <c r="P30" s="1"/>
      <c r="Q30" s="1"/>
      <c r="R30" s="1"/>
      <c r="S30" s="1"/>
      <c r="T30" s="1"/>
      <c r="U30" s="1"/>
      <c r="V30" s="1"/>
      <c r="W30" s="1"/>
      <c r="X30" s="1"/>
      <c r="Y30" s="1"/>
      <c r="Z30" s="1"/>
    </row>
    <row r="31" spans="1:26" ht="15.75" customHeight="1">
      <c r="A31" s="1"/>
      <c r="B31" s="2"/>
      <c r="C31" s="1"/>
      <c r="D31" s="102"/>
      <c r="E31" s="96"/>
      <c r="F31" s="96"/>
      <c r="G31" s="96"/>
      <c r="H31" s="96"/>
      <c r="I31" s="96"/>
      <c r="J31" s="96"/>
      <c r="K31" s="96"/>
      <c r="L31" s="96"/>
      <c r="M31" s="96"/>
      <c r="N31" s="96"/>
      <c r="O31" s="96"/>
      <c r="P31" s="1"/>
      <c r="Q31" s="1"/>
      <c r="R31" s="1"/>
      <c r="S31" s="1"/>
      <c r="T31" s="1"/>
      <c r="U31" s="1"/>
      <c r="V31" s="1"/>
      <c r="W31" s="1"/>
      <c r="X31" s="1"/>
      <c r="Y31" s="1"/>
      <c r="Z31" s="1"/>
    </row>
    <row r="32" spans="1:26" ht="15.75" customHeight="1">
      <c r="A32" s="1"/>
      <c r="B32" s="2"/>
      <c r="C32" s="1"/>
      <c r="D32" s="102"/>
      <c r="E32" s="96"/>
      <c r="F32" s="96"/>
      <c r="G32" s="96"/>
      <c r="H32" s="96"/>
      <c r="I32" s="96"/>
      <c r="J32" s="96"/>
      <c r="K32" s="96"/>
      <c r="L32" s="96"/>
      <c r="M32" s="96"/>
      <c r="N32" s="96"/>
      <c r="O32" s="96"/>
      <c r="P32" s="1"/>
      <c r="Q32" s="1"/>
      <c r="R32" s="1"/>
      <c r="S32" s="1"/>
      <c r="T32" s="1"/>
      <c r="U32" s="1"/>
      <c r="V32" s="1"/>
      <c r="W32" s="1"/>
      <c r="X32" s="1"/>
      <c r="Y32" s="1"/>
      <c r="Z32" s="1"/>
    </row>
    <row r="33" spans="1:26" ht="15.75" customHeight="1">
      <c r="A33" s="1"/>
      <c r="B33" s="2"/>
      <c r="C33" s="1"/>
      <c r="D33" s="102"/>
      <c r="E33" s="96"/>
      <c r="F33" s="96"/>
      <c r="G33" s="96"/>
      <c r="H33" s="96"/>
      <c r="I33" s="96"/>
      <c r="J33" s="96"/>
      <c r="K33" s="96"/>
      <c r="L33" s="96"/>
      <c r="M33" s="96"/>
      <c r="N33" s="96"/>
      <c r="O33" s="96"/>
      <c r="P33" s="1"/>
      <c r="Q33" s="1"/>
      <c r="R33" s="1"/>
      <c r="S33" s="1"/>
      <c r="T33" s="1"/>
      <c r="U33" s="1"/>
      <c r="V33" s="1"/>
      <c r="W33" s="1"/>
      <c r="X33" s="1"/>
      <c r="Y33" s="1"/>
      <c r="Z33" s="1"/>
    </row>
    <row r="34" spans="1:26" ht="15.75" customHeight="1">
      <c r="A34" s="1"/>
      <c r="B34" s="2"/>
      <c r="C34" s="1"/>
      <c r="D34" s="102"/>
      <c r="E34" s="96"/>
      <c r="F34" s="96"/>
      <c r="G34" s="96"/>
      <c r="H34" s="96"/>
      <c r="I34" s="96"/>
      <c r="J34" s="96"/>
      <c r="K34" s="96"/>
      <c r="L34" s="96"/>
      <c r="M34" s="96"/>
      <c r="N34" s="96"/>
      <c r="O34" s="96"/>
      <c r="P34" s="1"/>
      <c r="Q34" s="1"/>
      <c r="R34" s="1"/>
      <c r="S34" s="1"/>
      <c r="T34" s="1"/>
      <c r="U34" s="1"/>
      <c r="V34" s="1"/>
      <c r="W34" s="1"/>
      <c r="X34" s="1"/>
      <c r="Y34" s="1"/>
      <c r="Z34" s="1"/>
    </row>
    <row r="35" spans="1:26" ht="15.75" customHeight="1">
      <c r="A35" s="1"/>
      <c r="B35" s="2"/>
      <c r="C35" s="1"/>
      <c r="D35" s="102"/>
      <c r="E35" s="96"/>
      <c r="F35" s="96"/>
      <c r="G35" s="96"/>
      <c r="H35" s="96"/>
      <c r="I35" s="96"/>
      <c r="J35" s="96"/>
      <c r="K35" s="96"/>
      <c r="L35" s="96"/>
      <c r="M35" s="96"/>
      <c r="N35" s="96"/>
      <c r="O35" s="96"/>
      <c r="P35" s="1"/>
      <c r="Q35" s="1"/>
      <c r="R35" s="1"/>
      <c r="S35" s="1"/>
      <c r="T35" s="1"/>
      <c r="U35" s="1"/>
      <c r="V35" s="1"/>
      <c r="W35" s="1"/>
      <c r="X35" s="1"/>
      <c r="Y35" s="1"/>
      <c r="Z35" s="1"/>
    </row>
    <row r="36" spans="1:26" ht="15.75" customHeight="1">
      <c r="A36" s="1"/>
      <c r="B36" s="2"/>
      <c r="C36" s="1"/>
      <c r="D36" s="102"/>
      <c r="E36" s="96"/>
      <c r="F36" s="96"/>
      <c r="G36" s="96"/>
      <c r="H36" s="96"/>
      <c r="I36" s="96"/>
      <c r="J36" s="96"/>
      <c r="K36" s="96"/>
      <c r="L36" s="96"/>
      <c r="M36" s="96"/>
      <c r="N36" s="96"/>
      <c r="O36" s="103"/>
      <c r="P36" s="1"/>
      <c r="Q36" s="1"/>
      <c r="R36" s="1"/>
      <c r="S36" s="1"/>
      <c r="T36" s="1"/>
      <c r="U36" s="1"/>
      <c r="V36" s="1"/>
      <c r="W36" s="1"/>
      <c r="X36" s="1"/>
      <c r="Y36" s="1"/>
      <c r="Z36" s="1"/>
    </row>
    <row r="37" spans="1:26" ht="15.75" customHeight="1">
      <c r="A37" s="1"/>
      <c r="B37" s="2"/>
      <c r="C37" s="1"/>
      <c r="D37" s="102"/>
      <c r="E37" s="96"/>
      <c r="F37" s="96"/>
      <c r="G37" s="96"/>
      <c r="H37" s="96"/>
      <c r="I37" s="96"/>
      <c r="J37" s="96"/>
      <c r="K37" s="96"/>
      <c r="L37" s="96"/>
      <c r="M37" s="96"/>
      <c r="N37" s="96"/>
      <c r="O37" s="96"/>
      <c r="P37" s="1"/>
      <c r="Q37" s="1"/>
      <c r="R37" s="1"/>
      <c r="S37" s="1"/>
      <c r="T37" s="1"/>
      <c r="U37" s="1"/>
      <c r="V37" s="1"/>
      <c r="W37" s="1"/>
      <c r="X37" s="1"/>
      <c r="Y37" s="1"/>
      <c r="Z37" s="1"/>
    </row>
    <row r="38" spans="1:26" ht="15.75" customHeight="1">
      <c r="A38" s="1"/>
      <c r="B38" s="2"/>
      <c r="C38" s="1"/>
      <c r="D38" s="102"/>
      <c r="E38" s="96"/>
      <c r="F38" s="96"/>
      <c r="G38" s="96"/>
      <c r="H38" s="96"/>
      <c r="I38" s="96"/>
      <c r="J38" s="96"/>
      <c r="K38" s="96"/>
      <c r="L38" s="96"/>
      <c r="M38" s="96"/>
      <c r="N38" s="96"/>
      <c r="O38" s="96"/>
      <c r="P38" s="1"/>
      <c r="Q38" s="1"/>
      <c r="R38" s="1"/>
      <c r="S38" s="1"/>
      <c r="T38" s="1"/>
      <c r="U38" s="1"/>
      <c r="V38" s="1"/>
      <c r="W38" s="1"/>
      <c r="X38" s="1"/>
      <c r="Y38" s="1"/>
      <c r="Z38" s="1"/>
    </row>
    <row r="39" spans="1:26" ht="15.75" customHeight="1">
      <c r="A39" s="1"/>
      <c r="B39" s="2"/>
      <c r="C39" s="1"/>
      <c r="D39" s="102"/>
      <c r="E39" s="96"/>
      <c r="F39" s="96"/>
      <c r="G39" s="96"/>
      <c r="H39" s="96"/>
      <c r="I39" s="96"/>
      <c r="J39" s="96"/>
      <c r="K39" s="96"/>
      <c r="L39" s="96"/>
      <c r="M39" s="96"/>
      <c r="N39" s="96"/>
      <c r="O39" s="96"/>
      <c r="P39" s="1"/>
      <c r="Q39" s="1"/>
      <c r="R39" s="1"/>
      <c r="S39" s="1"/>
      <c r="T39" s="1"/>
      <c r="U39" s="1"/>
      <c r="V39" s="1"/>
      <c r="W39" s="1"/>
      <c r="X39" s="1"/>
      <c r="Y39" s="1"/>
      <c r="Z39" s="1"/>
    </row>
    <row r="40" spans="1:26" ht="15.75" customHeight="1">
      <c r="A40" s="1"/>
      <c r="B40" s="2"/>
      <c r="C40" s="1"/>
      <c r="D40" s="102"/>
      <c r="E40" s="96"/>
      <c r="F40" s="96"/>
      <c r="G40" s="96"/>
      <c r="H40" s="96"/>
      <c r="I40" s="96"/>
      <c r="J40" s="96"/>
      <c r="K40" s="96"/>
      <c r="L40" s="96"/>
      <c r="M40" s="96"/>
      <c r="N40" s="96"/>
      <c r="O40" s="96"/>
      <c r="P40" s="1"/>
      <c r="Q40" s="1"/>
      <c r="R40" s="1"/>
      <c r="S40" s="1"/>
      <c r="T40" s="1"/>
      <c r="U40" s="1"/>
      <c r="V40" s="1"/>
      <c r="W40" s="1"/>
      <c r="X40" s="1"/>
      <c r="Y40" s="1"/>
      <c r="Z40" s="1"/>
    </row>
    <row r="41" spans="1:26" ht="15.75" customHeight="1">
      <c r="A41" s="1"/>
      <c r="B41" s="2"/>
      <c r="C41" s="1"/>
      <c r="D41" s="102"/>
      <c r="E41" s="96"/>
      <c r="F41" s="96"/>
      <c r="G41" s="96"/>
      <c r="H41" s="96"/>
      <c r="I41" s="96"/>
      <c r="J41" s="96"/>
      <c r="K41" s="96"/>
      <c r="L41" s="96"/>
      <c r="M41" s="96"/>
      <c r="N41" s="96"/>
      <c r="O41" s="96"/>
      <c r="P41" s="1"/>
      <c r="Q41" s="1"/>
      <c r="R41" s="1"/>
      <c r="S41" s="1"/>
      <c r="T41" s="1"/>
      <c r="U41" s="1"/>
      <c r="V41" s="1"/>
      <c r="W41" s="1"/>
      <c r="X41" s="1"/>
      <c r="Y41" s="1"/>
      <c r="Z41" s="1"/>
    </row>
    <row r="42" spans="1:26" ht="15.75" customHeight="1">
      <c r="A42" s="1"/>
      <c r="B42" s="2"/>
      <c r="C42" s="1"/>
      <c r="D42" s="102"/>
      <c r="E42" s="96"/>
      <c r="F42" s="96"/>
      <c r="G42" s="96"/>
      <c r="H42" s="96"/>
      <c r="I42" s="96"/>
      <c r="J42" s="96"/>
      <c r="K42" s="96"/>
      <c r="L42" s="96"/>
      <c r="M42" s="96"/>
      <c r="N42" s="96"/>
      <c r="O42" s="96"/>
      <c r="P42" s="1"/>
      <c r="Q42" s="1"/>
      <c r="R42" s="1"/>
      <c r="S42" s="1"/>
      <c r="T42" s="1"/>
      <c r="U42" s="1"/>
      <c r="V42" s="1"/>
      <c r="W42" s="1"/>
      <c r="X42" s="1"/>
      <c r="Y42" s="1"/>
      <c r="Z42" s="1"/>
    </row>
    <row r="43" spans="1:26" ht="15.75" customHeight="1">
      <c r="A43" s="1"/>
      <c r="B43" s="2"/>
      <c r="C43" s="1"/>
      <c r="D43" s="102"/>
      <c r="E43" s="96"/>
      <c r="F43" s="96"/>
      <c r="G43" s="96"/>
      <c r="H43" s="96"/>
      <c r="I43" s="96"/>
      <c r="J43" s="96"/>
      <c r="K43" s="96"/>
      <c r="L43" s="96"/>
      <c r="M43" s="96"/>
      <c r="N43" s="96"/>
      <c r="O43" s="96"/>
      <c r="P43" s="1"/>
      <c r="Q43" s="1"/>
      <c r="R43" s="1"/>
      <c r="S43" s="1"/>
      <c r="T43" s="1"/>
      <c r="U43" s="1"/>
      <c r="V43" s="1"/>
      <c r="W43" s="1"/>
      <c r="X43" s="1"/>
      <c r="Y43" s="1"/>
      <c r="Z43" s="1"/>
    </row>
    <row r="44" spans="1:26" ht="15.75" customHeight="1">
      <c r="A44" s="1"/>
      <c r="B44" s="2"/>
      <c r="C44" s="1"/>
      <c r="D44" s="102"/>
      <c r="E44" s="96"/>
      <c r="F44" s="96"/>
      <c r="G44" s="96"/>
      <c r="H44" s="96"/>
      <c r="I44" s="96"/>
      <c r="J44" s="96"/>
      <c r="K44" s="96"/>
      <c r="L44" s="96"/>
      <c r="M44" s="96"/>
      <c r="N44" s="96"/>
      <c r="O44" s="96"/>
      <c r="P44" s="1"/>
      <c r="Q44" s="1"/>
      <c r="R44" s="1"/>
      <c r="S44" s="1"/>
      <c r="T44" s="1"/>
      <c r="U44" s="1"/>
      <c r="V44" s="1"/>
      <c r="W44" s="1"/>
      <c r="X44" s="1"/>
      <c r="Y44" s="1"/>
      <c r="Z44" s="1"/>
    </row>
    <row r="45" spans="1:26" ht="15.75" customHeight="1">
      <c r="A45" s="1"/>
      <c r="B45" s="2"/>
      <c r="C45" s="1"/>
      <c r="D45" s="102"/>
      <c r="E45" s="96"/>
      <c r="F45" s="96"/>
      <c r="G45" s="96"/>
      <c r="H45" s="96"/>
      <c r="I45" s="96"/>
      <c r="J45" s="96"/>
      <c r="K45" s="96"/>
      <c r="L45" s="96"/>
      <c r="M45" s="96"/>
      <c r="N45" s="96"/>
      <c r="O45" s="96"/>
      <c r="P45" s="1"/>
      <c r="Q45" s="1"/>
      <c r="R45" s="1"/>
      <c r="S45" s="1"/>
      <c r="T45" s="1"/>
      <c r="U45" s="1"/>
      <c r="V45" s="1"/>
      <c r="W45" s="1"/>
      <c r="X45" s="1"/>
      <c r="Y45" s="1"/>
      <c r="Z45" s="1"/>
    </row>
    <row r="46" spans="1:26" ht="15.75" customHeight="1">
      <c r="A46" s="1"/>
      <c r="B46" s="2"/>
      <c r="C46" s="1"/>
      <c r="D46" s="102"/>
      <c r="E46" s="96"/>
      <c r="F46" s="96"/>
      <c r="G46" s="96"/>
      <c r="H46" s="96"/>
      <c r="I46" s="96"/>
      <c r="J46" s="96"/>
      <c r="K46" s="96"/>
      <c r="L46" s="96"/>
      <c r="M46" s="96"/>
      <c r="N46" s="96"/>
      <c r="O46" s="103"/>
      <c r="P46" s="1"/>
      <c r="Q46" s="1"/>
      <c r="R46" s="1"/>
      <c r="S46" s="1"/>
      <c r="T46" s="1"/>
      <c r="U46" s="1"/>
      <c r="V46" s="1"/>
      <c r="W46" s="1"/>
      <c r="X46" s="1"/>
      <c r="Y46" s="1"/>
      <c r="Z46" s="1"/>
    </row>
    <row r="47" spans="1:26" ht="15.75" customHeight="1">
      <c r="A47" s="1"/>
      <c r="B47" s="2"/>
      <c r="C47" s="1"/>
      <c r="D47" s="102"/>
      <c r="E47" s="96"/>
      <c r="F47" s="96"/>
      <c r="G47" s="96"/>
      <c r="H47" s="96"/>
      <c r="I47" s="96"/>
      <c r="J47" s="96"/>
      <c r="K47" s="96"/>
      <c r="L47" s="96"/>
      <c r="M47" s="96"/>
      <c r="N47" s="96"/>
      <c r="O47" s="96"/>
      <c r="P47" s="1"/>
      <c r="Q47" s="1"/>
      <c r="R47" s="1"/>
      <c r="S47" s="1"/>
      <c r="T47" s="1"/>
      <c r="U47" s="1"/>
      <c r="V47" s="1"/>
      <c r="W47" s="1"/>
      <c r="X47" s="1"/>
      <c r="Y47" s="1"/>
      <c r="Z47" s="1"/>
    </row>
    <row r="48" spans="1:26" ht="15.75" customHeight="1">
      <c r="A48" s="1"/>
      <c r="B48" s="2"/>
      <c r="C48" s="1"/>
      <c r="D48" s="102"/>
      <c r="E48" s="96"/>
      <c r="F48" s="96"/>
      <c r="G48" s="96"/>
      <c r="H48" s="96"/>
      <c r="I48" s="96"/>
      <c r="J48" s="96"/>
      <c r="K48" s="96"/>
      <c r="L48" s="96"/>
      <c r="M48" s="96"/>
      <c r="N48" s="96"/>
      <c r="O48" s="96"/>
      <c r="P48" s="1"/>
      <c r="Q48" s="1"/>
      <c r="R48" s="1"/>
      <c r="S48" s="1"/>
      <c r="T48" s="1"/>
      <c r="U48" s="1"/>
      <c r="V48" s="1"/>
      <c r="W48" s="1"/>
      <c r="X48" s="1"/>
      <c r="Y48" s="1"/>
      <c r="Z48" s="1"/>
    </row>
    <row r="49" spans="1:26" ht="15.75" customHeight="1">
      <c r="A49" s="1"/>
      <c r="B49" s="2"/>
      <c r="C49" s="1"/>
      <c r="D49" s="102"/>
      <c r="E49" s="96"/>
      <c r="F49" s="96"/>
      <c r="G49" s="96"/>
      <c r="H49" s="96"/>
      <c r="I49" s="96"/>
      <c r="J49" s="96"/>
      <c r="K49" s="96"/>
      <c r="L49" s="96"/>
      <c r="M49" s="96"/>
      <c r="N49" s="96"/>
      <c r="O49" s="96"/>
      <c r="P49" s="1"/>
      <c r="Q49" s="1"/>
      <c r="R49" s="1"/>
      <c r="S49" s="1"/>
      <c r="T49" s="1"/>
      <c r="U49" s="1"/>
      <c r="V49" s="1"/>
      <c r="W49" s="1"/>
      <c r="X49" s="1"/>
      <c r="Y49" s="1"/>
      <c r="Z49" s="1"/>
    </row>
    <row r="50" spans="1:26" ht="15.75" customHeight="1">
      <c r="A50" s="1"/>
      <c r="B50" s="2"/>
      <c r="C50" s="1"/>
      <c r="D50" s="102"/>
      <c r="E50" s="96"/>
      <c r="F50" s="96"/>
      <c r="G50" s="96"/>
      <c r="H50" s="96"/>
      <c r="I50" s="96"/>
      <c r="J50" s="96"/>
      <c r="K50" s="96"/>
      <c r="L50" s="96"/>
      <c r="M50" s="96"/>
      <c r="N50" s="96"/>
      <c r="O50" s="96"/>
      <c r="P50" s="1"/>
      <c r="Q50" s="1"/>
      <c r="R50" s="1"/>
      <c r="S50" s="1"/>
      <c r="T50" s="1"/>
      <c r="U50" s="1"/>
      <c r="V50" s="1"/>
      <c r="W50" s="1"/>
      <c r="X50" s="1"/>
      <c r="Y50" s="1"/>
      <c r="Z50" s="1"/>
    </row>
    <row r="51" spans="1:26" ht="15.75" customHeight="1">
      <c r="A51" s="1"/>
      <c r="B51" s="2"/>
      <c r="C51" s="1"/>
      <c r="D51" s="102"/>
      <c r="E51" s="96"/>
      <c r="F51" s="96"/>
      <c r="G51" s="96"/>
      <c r="H51" s="96"/>
      <c r="I51" s="96"/>
      <c r="J51" s="96"/>
      <c r="K51" s="96"/>
      <c r="L51" s="96"/>
      <c r="M51" s="96"/>
      <c r="N51" s="96"/>
      <c r="O51" s="96"/>
      <c r="P51" s="1"/>
      <c r="Q51" s="1"/>
      <c r="R51" s="1"/>
      <c r="S51" s="1"/>
      <c r="T51" s="1"/>
      <c r="U51" s="1"/>
      <c r="V51" s="1"/>
      <c r="W51" s="1"/>
      <c r="X51" s="1"/>
      <c r="Y51" s="1"/>
      <c r="Z51" s="1"/>
    </row>
    <row r="52" spans="1:26" ht="15.75" customHeight="1">
      <c r="A52" s="1"/>
      <c r="B52" s="2"/>
      <c r="C52" s="1"/>
      <c r="D52" s="102"/>
      <c r="E52" s="96"/>
      <c r="F52" s="96"/>
      <c r="G52" s="96"/>
      <c r="H52" s="96"/>
      <c r="I52" s="96"/>
      <c r="J52" s="96"/>
      <c r="K52" s="96"/>
      <c r="L52" s="96"/>
      <c r="M52" s="96"/>
      <c r="N52" s="96"/>
      <c r="O52" s="96"/>
      <c r="P52" s="1"/>
      <c r="Q52" s="1"/>
      <c r="R52" s="1"/>
      <c r="S52" s="1"/>
      <c r="T52" s="1"/>
      <c r="U52" s="1"/>
      <c r="V52" s="1"/>
      <c r="W52" s="1"/>
      <c r="X52" s="1"/>
      <c r="Y52" s="1"/>
      <c r="Z52" s="1"/>
    </row>
    <row r="53" spans="1:26" ht="15.75" customHeight="1">
      <c r="A53" s="1"/>
      <c r="B53" s="2"/>
      <c r="C53" s="1"/>
      <c r="D53" s="102"/>
      <c r="E53" s="96"/>
      <c r="F53" s="96"/>
      <c r="G53" s="96"/>
      <c r="H53" s="96"/>
      <c r="I53" s="96"/>
      <c r="J53" s="96"/>
      <c r="K53" s="96"/>
      <c r="L53" s="96"/>
      <c r="M53" s="96"/>
      <c r="N53" s="96"/>
      <c r="O53" s="96"/>
      <c r="P53" s="1"/>
      <c r="Q53" s="1"/>
      <c r="R53" s="1"/>
      <c r="S53" s="1"/>
      <c r="T53" s="1"/>
      <c r="U53" s="1"/>
      <c r="V53" s="1"/>
      <c r="W53" s="1"/>
      <c r="X53" s="1"/>
      <c r="Y53" s="1"/>
      <c r="Z53" s="1"/>
    </row>
    <row r="54" spans="1:26" ht="15.75" customHeight="1">
      <c r="A54" s="1"/>
      <c r="B54" s="2"/>
      <c r="C54" s="1"/>
      <c r="D54" s="102"/>
      <c r="E54" s="96"/>
      <c r="F54" s="96"/>
      <c r="G54" s="96"/>
      <c r="H54" s="96"/>
      <c r="I54" s="96"/>
      <c r="J54" s="96"/>
      <c r="K54" s="96"/>
      <c r="L54" s="96"/>
      <c r="M54" s="96"/>
      <c r="N54" s="96"/>
      <c r="O54" s="96"/>
      <c r="P54" s="1"/>
      <c r="Q54" s="1"/>
      <c r="R54" s="1"/>
      <c r="S54" s="1"/>
      <c r="T54" s="1"/>
      <c r="U54" s="1"/>
      <c r="V54" s="1"/>
      <c r="W54" s="1"/>
      <c r="X54" s="1"/>
      <c r="Y54" s="1"/>
      <c r="Z54" s="1"/>
    </row>
    <row r="55" spans="1:26" ht="15.75" customHeight="1">
      <c r="A55" s="1"/>
      <c r="B55" s="2"/>
      <c r="C55" s="1"/>
      <c r="D55" s="102"/>
      <c r="E55" s="96"/>
      <c r="F55" s="96"/>
      <c r="G55" s="96"/>
      <c r="H55" s="96"/>
      <c r="I55" s="96"/>
      <c r="J55" s="96"/>
      <c r="K55" s="96"/>
      <c r="L55" s="96"/>
      <c r="M55" s="96"/>
      <c r="N55" s="96"/>
      <c r="O55" s="96"/>
      <c r="P55" s="1"/>
      <c r="Q55" s="1"/>
      <c r="R55" s="1"/>
      <c r="S55" s="1"/>
      <c r="T55" s="1"/>
      <c r="U55" s="1"/>
      <c r="V55" s="1"/>
      <c r="W55" s="1"/>
      <c r="X55" s="1"/>
      <c r="Y55" s="1"/>
      <c r="Z55" s="1"/>
    </row>
    <row r="56" spans="1:26" ht="15.75" customHeight="1">
      <c r="A56" s="1"/>
      <c r="B56" s="2"/>
      <c r="C56" s="1"/>
      <c r="D56" s="102"/>
      <c r="E56" s="96"/>
      <c r="F56" s="96"/>
      <c r="G56" s="96"/>
      <c r="H56" s="96"/>
      <c r="I56" s="96"/>
      <c r="J56" s="96"/>
      <c r="K56" s="96"/>
      <c r="L56" s="96"/>
      <c r="M56" s="96"/>
      <c r="N56" s="96"/>
      <c r="O56" s="96"/>
      <c r="P56" s="1"/>
      <c r="Q56" s="1"/>
      <c r="R56" s="1"/>
      <c r="S56" s="1"/>
      <c r="T56" s="1"/>
      <c r="U56" s="1"/>
      <c r="V56" s="1"/>
      <c r="W56" s="1"/>
      <c r="X56" s="1"/>
      <c r="Y56" s="1"/>
      <c r="Z56" s="1"/>
    </row>
    <row r="57" spans="1:26" ht="15.75" customHeight="1">
      <c r="A57" s="1"/>
      <c r="B57" s="2"/>
      <c r="C57" s="1"/>
      <c r="D57" s="102"/>
      <c r="E57" s="96"/>
      <c r="F57" s="96"/>
      <c r="G57" s="96"/>
      <c r="H57" s="96"/>
      <c r="I57" s="96"/>
      <c r="J57" s="96"/>
      <c r="K57" s="96"/>
      <c r="L57" s="96"/>
      <c r="M57" s="96"/>
      <c r="N57" s="96"/>
      <c r="O57" s="103"/>
      <c r="P57" s="1"/>
      <c r="Q57" s="1"/>
      <c r="R57" s="1"/>
      <c r="S57" s="1"/>
      <c r="T57" s="1"/>
      <c r="U57" s="1"/>
      <c r="V57" s="1"/>
      <c r="W57" s="1"/>
      <c r="X57" s="1"/>
      <c r="Y57" s="1"/>
      <c r="Z57" s="1"/>
    </row>
    <row r="58" spans="1:26" ht="15.75" customHeight="1">
      <c r="A58" s="1"/>
      <c r="B58" s="2"/>
      <c r="C58" s="1"/>
      <c r="D58" s="102"/>
      <c r="E58" s="96"/>
      <c r="F58" s="96"/>
      <c r="G58" s="96"/>
      <c r="H58" s="96"/>
      <c r="I58" s="96"/>
      <c r="J58" s="96"/>
      <c r="K58" s="96"/>
      <c r="L58" s="96"/>
      <c r="M58" s="96"/>
      <c r="N58" s="96"/>
      <c r="O58" s="96"/>
      <c r="P58" s="1"/>
      <c r="Q58" s="1"/>
      <c r="R58" s="1"/>
      <c r="S58" s="1"/>
      <c r="T58" s="1"/>
      <c r="U58" s="1"/>
      <c r="V58" s="1"/>
      <c r="W58" s="1"/>
      <c r="X58" s="1"/>
      <c r="Y58" s="1"/>
      <c r="Z58" s="1"/>
    </row>
    <row r="59" spans="1:26" ht="15.75" customHeight="1">
      <c r="A59" s="1"/>
      <c r="B59" s="2"/>
      <c r="C59" s="1"/>
      <c r="D59" s="102"/>
      <c r="E59" s="96"/>
      <c r="F59" s="96"/>
      <c r="G59" s="96"/>
      <c r="H59" s="96"/>
      <c r="I59" s="96"/>
      <c r="J59" s="96"/>
      <c r="K59" s="96"/>
      <c r="L59" s="96"/>
      <c r="M59" s="96"/>
      <c r="N59" s="96"/>
      <c r="O59" s="96"/>
      <c r="P59" s="1"/>
      <c r="Q59" s="1"/>
      <c r="R59" s="1"/>
      <c r="S59" s="1"/>
      <c r="T59" s="1"/>
      <c r="U59" s="1"/>
      <c r="V59" s="1"/>
      <c r="W59" s="1"/>
      <c r="X59" s="1"/>
      <c r="Y59" s="1"/>
      <c r="Z59" s="1"/>
    </row>
    <row r="60" spans="1:26" ht="15.75" customHeight="1">
      <c r="A60" s="1"/>
      <c r="B60" s="2"/>
      <c r="C60" s="1"/>
      <c r="D60" s="102"/>
      <c r="E60" s="96"/>
      <c r="F60" s="96"/>
      <c r="G60" s="96"/>
      <c r="H60" s="96"/>
      <c r="I60" s="96"/>
      <c r="J60" s="96"/>
      <c r="K60" s="96"/>
      <c r="L60" s="96"/>
      <c r="M60" s="96"/>
      <c r="N60" s="96"/>
      <c r="O60" s="96"/>
      <c r="P60" s="1"/>
      <c r="Q60" s="1"/>
      <c r="R60" s="1"/>
      <c r="S60" s="1"/>
      <c r="T60" s="1"/>
      <c r="U60" s="1"/>
      <c r="V60" s="1"/>
      <c r="W60" s="1"/>
      <c r="X60" s="1"/>
      <c r="Y60" s="1"/>
      <c r="Z60" s="1"/>
    </row>
    <row r="61" spans="1:26" ht="15.75" customHeight="1">
      <c r="A61" s="1"/>
      <c r="B61" s="2"/>
      <c r="C61" s="1"/>
      <c r="D61" s="102"/>
      <c r="E61" s="96"/>
      <c r="F61" s="96"/>
      <c r="G61" s="96"/>
      <c r="H61" s="96"/>
      <c r="I61" s="96"/>
      <c r="J61" s="96"/>
      <c r="K61" s="96"/>
      <c r="L61" s="96"/>
      <c r="M61" s="96"/>
      <c r="N61" s="96"/>
      <c r="O61" s="96"/>
      <c r="P61" s="1"/>
      <c r="Q61" s="1"/>
      <c r="R61" s="1"/>
      <c r="S61" s="1"/>
      <c r="T61" s="1"/>
      <c r="U61" s="1"/>
      <c r="V61" s="1"/>
      <c r="W61" s="1"/>
      <c r="X61" s="1"/>
      <c r="Y61" s="1"/>
      <c r="Z61" s="1"/>
    </row>
    <row r="62" spans="1:26" ht="15.75" customHeight="1">
      <c r="A62" s="1"/>
      <c r="B62" s="2"/>
      <c r="C62" s="1"/>
      <c r="D62" s="102"/>
      <c r="E62" s="96"/>
      <c r="F62" s="96"/>
      <c r="G62" s="96"/>
      <c r="H62" s="96"/>
      <c r="I62" s="96"/>
      <c r="J62" s="96"/>
      <c r="K62" s="96"/>
      <c r="L62" s="96"/>
      <c r="M62" s="96"/>
      <c r="N62" s="96"/>
      <c r="O62" s="104"/>
      <c r="P62" s="1"/>
      <c r="Q62" s="1"/>
      <c r="R62" s="1"/>
      <c r="S62" s="1"/>
      <c r="T62" s="1"/>
      <c r="U62" s="1"/>
      <c r="V62" s="1"/>
      <c r="W62" s="1"/>
      <c r="X62" s="1"/>
      <c r="Y62" s="1"/>
      <c r="Z62" s="1"/>
    </row>
    <row r="63" spans="1:26" ht="15.75" customHeight="1">
      <c r="A63" s="1"/>
      <c r="B63" s="2"/>
      <c r="C63" s="1"/>
      <c r="D63" s="1"/>
      <c r="E63" s="1"/>
      <c r="F63" s="1"/>
      <c r="G63" s="1"/>
      <c r="H63" s="1"/>
      <c r="I63" s="1"/>
      <c r="J63" s="1"/>
      <c r="K63" s="1"/>
      <c r="L63" s="1"/>
      <c r="M63" s="1"/>
      <c r="N63" s="1"/>
      <c r="O63" s="2"/>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B2:O2"/>
    <mergeCell ref="B3:O3"/>
    <mergeCell ref="B4:O4"/>
    <mergeCell ref="B5:O5"/>
  </mergeCells>
  <conditionalFormatting sqref="E7:O7">
    <cfRule type="expression" dxfId="14" priority="1">
      <formula>($C$15=1)</formula>
    </cfRule>
  </conditionalFormatting>
  <conditionalFormatting sqref="E16:O20">
    <cfRule type="expression" dxfId="13" priority="2">
      <formula>($C$15=2)</formula>
    </cfRule>
  </conditionalFormatting>
  <conditionalFormatting sqref="E8:O15">
    <cfRule type="expression" dxfId="12" priority="3">
      <formula>($C$15=3)</formula>
    </cfRule>
  </conditionalFormatting>
  <conditionalFormatting sqref="E31:O39">
    <cfRule type="expression" dxfId="11" priority="4">
      <formula>($C$15=4)</formula>
    </cfRule>
  </conditionalFormatting>
  <conditionalFormatting sqref="E41:O50">
    <cfRule type="expression" dxfId="10" priority="5">
      <formula>($C$15=5)</formula>
    </cfRule>
  </conditionalFormatting>
  <conditionalFormatting sqref="E52:O62">
    <cfRule type="expression" dxfId="9" priority="6">
      <formula>($C$15=6)</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51.625" customWidth="1"/>
    <col min="3" max="3" width="9.375" customWidth="1"/>
    <col min="4" max="5" width="10.5" customWidth="1"/>
    <col min="6" max="6" width="15.125" customWidth="1"/>
    <col min="7" max="7" width="55.75" customWidth="1"/>
    <col min="8" max="8" width="10.375" customWidth="1"/>
    <col min="9" max="9" width="10.5" customWidth="1"/>
    <col min="10" max="10" width="11.75" customWidth="1"/>
    <col min="11" max="11" width="11" customWidth="1"/>
    <col min="12" max="21" width="10.5" customWidth="1"/>
  </cols>
  <sheetData>
    <row r="1" spans="1:26" ht="15.75" customHeight="1">
      <c r="A1" s="1"/>
      <c r="B1" s="2"/>
      <c r="C1" s="2"/>
      <c r="D1" s="1"/>
      <c r="E1" s="1"/>
      <c r="F1" s="2"/>
      <c r="G1" s="2"/>
      <c r="H1" s="2"/>
      <c r="I1" s="1"/>
      <c r="J1" s="2"/>
      <c r="K1" s="2"/>
      <c r="L1" s="1"/>
      <c r="M1" s="1"/>
      <c r="N1" s="1"/>
      <c r="O1" s="1"/>
      <c r="P1" s="1"/>
      <c r="Q1" s="1"/>
      <c r="R1" s="1"/>
      <c r="S1" s="1"/>
      <c r="T1" s="1"/>
      <c r="U1" s="1"/>
      <c r="V1" s="1"/>
      <c r="W1" s="1"/>
      <c r="X1" s="1"/>
      <c r="Y1" s="1"/>
      <c r="Z1" s="1"/>
    </row>
    <row r="2" spans="1:26" ht="22.5" customHeight="1">
      <c r="A2" s="1"/>
      <c r="B2" s="189" t="s">
        <v>427</v>
      </c>
      <c r="C2" s="190"/>
      <c r="D2" s="190"/>
      <c r="E2" s="190"/>
      <c r="F2" s="190"/>
      <c r="G2" s="190"/>
      <c r="H2" s="190"/>
      <c r="I2" s="190"/>
      <c r="J2" s="190"/>
      <c r="K2" s="191"/>
      <c r="L2" s="106"/>
      <c r="M2" s="1"/>
      <c r="N2" s="1"/>
      <c r="O2" s="1"/>
      <c r="P2" s="1"/>
      <c r="Q2" s="1"/>
      <c r="R2" s="1"/>
      <c r="S2" s="1"/>
      <c r="T2" s="1"/>
      <c r="U2" s="1"/>
      <c r="V2" s="1"/>
      <c r="W2" s="1"/>
      <c r="X2" s="1"/>
      <c r="Y2" s="1"/>
      <c r="Z2" s="1"/>
    </row>
    <row r="3" spans="1:26" ht="33.75" customHeight="1">
      <c r="A3" s="1"/>
      <c r="B3" s="192" t="s">
        <v>430</v>
      </c>
      <c r="C3" s="193"/>
      <c r="D3" s="193"/>
      <c r="E3" s="193"/>
      <c r="F3" s="193"/>
      <c r="G3" s="193"/>
      <c r="H3" s="193"/>
      <c r="I3" s="193"/>
      <c r="J3" s="193"/>
      <c r="K3" s="194"/>
      <c r="L3" s="107"/>
      <c r="M3" s="1"/>
      <c r="N3" s="1"/>
      <c r="O3" s="1"/>
      <c r="P3" s="1"/>
      <c r="Q3" s="1"/>
      <c r="R3" s="1"/>
      <c r="S3" s="1"/>
      <c r="T3" s="1"/>
      <c r="U3" s="1"/>
      <c r="V3" s="1"/>
      <c r="W3" s="1"/>
      <c r="X3" s="1"/>
      <c r="Y3" s="1"/>
      <c r="Z3" s="1"/>
    </row>
    <row r="4" spans="1:26" ht="15.75" customHeight="1">
      <c r="A4" s="1"/>
      <c r="B4" s="207" t="s">
        <v>6</v>
      </c>
      <c r="C4" s="193"/>
      <c r="D4" s="193"/>
      <c r="E4" s="193"/>
      <c r="F4" s="193"/>
      <c r="G4" s="193"/>
      <c r="H4" s="193"/>
      <c r="I4" s="193"/>
      <c r="J4" s="193"/>
      <c r="K4" s="194"/>
      <c r="L4" s="107"/>
      <c r="M4" s="1"/>
      <c r="N4" s="1"/>
      <c r="O4" s="1"/>
      <c r="P4" s="1"/>
      <c r="Q4" s="1"/>
      <c r="R4" s="1"/>
      <c r="S4" s="1"/>
      <c r="T4" s="1"/>
      <c r="U4" s="1"/>
      <c r="V4" s="1"/>
      <c r="W4" s="1"/>
      <c r="X4" s="1"/>
      <c r="Y4" s="1"/>
      <c r="Z4" s="1"/>
    </row>
    <row r="5" spans="1:26" ht="33.75" customHeight="1">
      <c r="A5" s="1"/>
      <c r="B5" s="208" t="s">
        <v>432</v>
      </c>
      <c r="C5" s="197"/>
      <c r="D5" s="197"/>
      <c r="E5" s="197"/>
      <c r="F5" s="197"/>
      <c r="G5" s="197"/>
      <c r="H5" s="197"/>
      <c r="I5" s="197"/>
      <c r="J5" s="197"/>
      <c r="K5" s="198"/>
      <c r="L5" s="107"/>
      <c r="M5" s="1"/>
      <c r="N5" s="1"/>
      <c r="O5" s="1"/>
      <c r="P5" s="1"/>
      <c r="Q5" s="1"/>
      <c r="R5" s="1"/>
      <c r="S5" s="1"/>
      <c r="T5" s="1"/>
      <c r="U5" s="1"/>
      <c r="V5" s="1"/>
      <c r="W5" s="1"/>
      <c r="X5" s="1"/>
      <c r="Y5" s="1"/>
      <c r="Z5" s="1"/>
    </row>
    <row r="6" spans="1:26" ht="15.75" customHeight="1">
      <c r="A6" s="1"/>
      <c r="B6" s="2"/>
      <c r="C6" s="2"/>
      <c r="D6" s="1"/>
      <c r="E6" s="1"/>
      <c r="F6" s="2"/>
      <c r="G6" s="2"/>
      <c r="H6" s="2"/>
      <c r="I6" s="1"/>
      <c r="J6" s="2"/>
      <c r="K6" s="2"/>
      <c r="L6" s="1"/>
      <c r="M6" s="1"/>
      <c r="N6" s="1"/>
      <c r="O6" s="1"/>
      <c r="P6" s="1"/>
      <c r="Q6" s="1"/>
      <c r="R6" s="1"/>
      <c r="S6" s="1"/>
      <c r="T6" s="1"/>
      <c r="U6" s="1"/>
      <c r="V6" s="1"/>
      <c r="W6" s="1"/>
      <c r="X6" s="1"/>
      <c r="Y6" s="1"/>
      <c r="Z6" s="1"/>
    </row>
    <row r="7" spans="1:26" ht="19.5" customHeight="1">
      <c r="A7" s="1"/>
      <c r="B7" s="3" t="s">
        <v>433</v>
      </c>
      <c r="C7" s="2"/>
      <c r="D7" s="1"/>
      <c r="E7" s="1"/>
      <c r="F7" s="2"/>
      <c r="G7" s="2"/>
      <c r="H7" s="2"/>
      <c r="I7" s="1"/>
      <c r="J7" s="2"/>
      <c r="K7" s="2"/>
      <c r="L7" s="1"/>
      <c r="M7" s="1"/>
      <c r="N7" s="1"/>
      <c r="O7" s="1"/>
      <c r="P7" s="1"/>
      <c r="Q7" s="1"/>
      <c r="R7" s="1"/>
      <c r="S7" s="1"/>
      <c r="T7" s="1"/>
      <c r="U7" s="1"/>
      <c r="V7" s="1"/>
      <c r="W7" s="1"/>
      <c r="X7" s="1"/>
      <c r="Y7" s="1"/>
      <c r="Z7" s="1"/>
    </row>
    <row r="8" spans="1:26" ht="15.75" customHeight="1">
      <c r="A8" s="1"/>
      <c r="B8" s="7" t="s">
        <v>18</v>
      </c>
      <c r="C8" s="7">
        <v>30</v>
      </c>
      <c r="D8" s="1"/>
      <c r="E8" s="1"/>
      <c r="F8" s="2"/>
      <c r="G8" s="2"/>
      <c r="H8" s="2"/>
      <c r="I8" s="1"/>
      <c r="J8" s="2"/>
      <c r="K8" s="2"/>
      <c r="L8" s="1"/>
      <c r="M8" s="1"/>
      <c r="N8" s="1"/>
      <c r="O8" s="1"/>
      <c r="P8" s="1"/>
      <c r="Q8" s="1"/>
      <c r="R8" s="1"/>
      <c r="S8" s="1"/>
      <c r="T8" s="1"/>
      <c r="U8" s="1"/>
      <c r="V8" s="1"/>
      <c r="W8" s="1"/>
      <c r="X8" s="1"/>
      <c r="Y8" s="1"/>
      <c r="Z8" s="1"/>
    </row>
    <row r="9" spans="1:26" ht="15.75" customHeight="1">
      <c r="A9" s="1"/>
      <c r="B9" s="7" t="s">
        <v>29</v>
      </c>
      <c r="C9" s="7">
        <v>100</v>
      </c>
      <c r="D9" s="1"/>
      <c r="E9" s="1"/>
      <c r="F9" s="108" t="s">
        <v>435</v>
      </c>
      <c r="G9" s="109" t="s">
        <v>436</v>
      </c>
      <c r="H9" s="109" t="s">
        <v>437</v>
      </c>
      <c r="I9" s="109" t="s">
        <v>58</v>
      </c>
      <c r="J9" s="109" t="s">
        <v>227</v>
      </c>
      <c r="K9" s="110" t="s">
        <v>245</v>
      </c>
      <c r="L9" s="1"/>
      <c r="M9" s="1"/>
      <c r="N9" s="1"/>
      <c r="O9" s="1"/>
      <c r="P9" s="1"/>
      <c r="Q9" s="1"/>
      <c r="R9" s="1"/>
      <c r="S9" s="1"/>
      <c r="T9" s="1"/>
      <c r="U9" s="1"/>
      <c r="V9" s="1"/>
      <c r="W9" s="1"/>
      <c r="X9" s="1"/>
      <c r="Y9" s="1"/>
      <c r="Z9" s="1"/>
    </row>
    <row r="10" spans="1:26" ht="15" customHeight="1">
      <c r="A10" s="1"/>
      <c r="B10" s="7" t="s">
        <v>34</v>
      </c>
      <c r="C10" s="7">
        <v>20</v>
      </c>
      <c r="D10" s="1"/>
      <c r="E10" s="238" t="s">
        <v>440</v>
      </c>
      <c r="F10" s="242" t="s">
        <v>442</v>
      </c>
      <c r="G10" s="7" t="s">
        <v>444</v>
      </c>
      <c r="H10" s="7" t="s">
        <v>445</v>
      </c>
      <c r="I10" s="7">
        <v>2</v>
      </c>
      <c r="J10" s="113">
        <f t="shared" ref="J10:J16" si="0">($C$15/$I$34)*I10</f>
        <v>22.222222222222221</v>
      </c>
      <c r="K10" s="116">
        <f t="shared" ref="K10:K16" si="1">($C$16/$I$34)*I10</f>
        <v>2.2222222222222223</v>
      </c>
      <c r="L10" s="1"/>
      <c r="M10" s="1"/>
      <c r="N10" s="1"/>
      <c r="O10" s="1"/>
      <c r="P10" s="1"/>
      <c r="Q10" s="1"/>
      <c r="R10" s="1"/>
      <c r="S10" s="1"/>
      <c r="T10" s="1"/>
      <c r="U10" s="1"/>
      <c r="V10" s="1"/>
      <c r="W10" s="1"/>
      <c r="X10" s="1"/>
      <c r="Y10" s="1"/>
      <c r="Z10" s="1"/>
    </row>
    <row r="11" spans="1:26" ht="15.75" customHeight="1">
      <c r="A11" s="1"/>
      <c r="B11" s="7" t="s">
        <v>37</v>
      </c>
      <c r="C11" s="7">
        <f>SUM(C8:C10)</f>
        <v>150</v>
      </c>
      <c r="D11" s="1"/>
      <c r="E11" s="239"/>
      <c r="F11" s="219"/>
      <c r="G11" s="7" t="s">
        <v>448</v>
      </c>
      <c r="H11" s="7" t="s">
        <v>445</v>
      </c>
      <c r="I11" s="7">
        <v>2</v>
      </c>
      <c r="J11" s="113">
        <f t="shared" si="0"/>
        <v>22.222222222222221</v>
      </c>
      <c r="K11" s="116">
        <f t="shared" si="1"/>
        <v>2.2222222222222223</v>
      </c>
      <c r="L11" s="1"/>
      <c r="M11" s="1"/>
      <c r="N11" s="1"/>
      <c r="O11" s="1"/>
      <c r="P11" s="1"/>
      <c r="Q11" s="1"/>
      <c r="R11" s="1"/>
      <c r="S11" s="1"/>
      <c r="T11" s="1"/>
      <c r="U11" s="1"/>
      <c r="V11" s="1"/>
      <c r="W11" s="1"/>
      <c r="X11" s="1"/>
      <c r="Y11" s="1"/>
      <c r="Z11" s="1"/>
    </row>
    <row r="12" spans="1:26" ht="15.75" customHeight="1">
      <c r="A12" s="1"/>
      <c r="B12" s="2"/>
      <c r="C12" s="2"/>
      <c r="D12" s="1"/>
      <c r="E12" s="239"/>
      <c r="F12" s="219"/>
      <c r="G12" s="7" t="s">
        <v>451</v>
      </c>
      <c r="H12" s="7" t="s">
        <v>445</v>
      </c>
      <c r="I12" s="7">
        <v>2</v>
      </c>
      <c r="J12" s="113">
        <f t="shared" si="0"/>
        <v>22.222222222222221</v>
      </c>
      <c r="K12" s="116">
        <f t="shared" si="1"/>
        <v>2.2222222222222223</v>
      </c>
      <c r="L12" s="1"/>
      <c r="M12" s="1"/>
      <c r="N12" s="1"/>
      <c r="O12" s="1"/>
      <c r="P12" s="1"/>
      <c r="Q12" s="1"/>
      <c r="R12" s="1"/>
      <c r="S12" s="1"/>
      <c r="T12" s="1"/>
      <c r="U12" s="1"/>
      <c r="V12" s="1"/>
      <c r="W12" s="1"/>
      <c r="X12" s="1"/>
      <c r="Y12" s="1"/>
      <c r="Z12" s="1"/>
    </row>
    <row r="13" spans="1:26" ht="15.75" customHeight="1">
      <c r="A13" s="1"/>
      <c r="B13" s="7" t="s">
        <v>453</v>
      </c>
      <c r="C13" s="120">
        <v>10</v>
      </c>
      <c r="D13" s="1"/>
      <c r="E13" s="239"/>
      <c r="F13" s="243"/>
      <c r="G13" s="7" t="s">
        <v>460</v>
      </c>
      <c r="H13" s="7" t="s">
        <v>445</v>
      </c>
      <c r="I13" s="7">
        <v>2</v>
      </c>
      <c r="J13" s="113">
        <f t="shared" si="0"/>
        <v>22.222222222222221</v>
      </c>
      <c r="K13" s="116">
        <f t="shared" si="1"/>
        <v>2.2222222222222223</v>
      </c>
      <c r="L13" s="1"/>
      <c r="M13" s="1"/>
      <c r="N13" s="1"/>
      <c r="O13" s="1"/>
      <c r="P13" s="1"/>
      <c r="Q13" s="1"/>
      <c r="R13" s="1"/>
      <c r="S13" s="1"/>
      <c r="T13" s="1"/>
      <c r="U13" s="1"/>
      <c r="V13" s="1"/>
      <c r="W13" s="1"/>
      <c r="X13" s="1"/>
      <c r="Y13" s="1"/>
      <c r="Z13" s="1"/>
    </row>
    <row r="14" spans="1:26" ht="15.75" customHeight="1">
      <c r="A14" s="1"/>
      <c r="B14" s="7" t="s">
        <v>462</v>
      </c>
      <c r="C14" s="120">
        <v>1</v>
      </c>
      <c r="D14" s="1"/>
      <c r="E14" s="239"/>
      <c r="F14" s="244" t="s">
        <v>465</v>
      </c>
      <c r="G14" s="7" t="s">
        <v>469</v>
      </c>
      <c r="H14" s="7" t="s">
        <v>445</v>
      </c>
      <c r="I14" s="7">
        <v>1</v>
      </c>
      <c r="J14" s="113">
        <f t="shared" si="0"/>
        <v>11.111111111111111</v>
      </c>
      <c r="K14" s="116">
        <f t="shared" si="1"/>
        <v>1.1111111111111112</v>
      </c>
      <c r="L14" s="1"/>
      <c r="M14" s="1"/>
      <c r="N14" s="1"/>
      <c r="O14" s="1"/>
      <c r="P14" s="1"/>
      <c r="Q14" s="1"/>
      <c r="R14" s="1"/>
      <c r="S14" s="1"/>
      <c r="T14" s="1"/>
      <c r="U14" s="1"/>
      <c r="V14" s="1"/>
      <c r="W14" s="1"/>
      <c r="X14" s="1"/>
      <c r="Y14" s="1"/>
      <c r="Z14" s="1"/>
    </row>
    <row r="15" spans="1:26" ht="15" customHeight="1">
      <c r="A15" s="1"/>
      <c r="B15" s="7" t="s">
        <v>473</v>
      </c>
      <c r="C15" s="7">
        <v>200</v>
      </c>
      <c r="D15" s="1"/>
      <c r="E15" s="239"/>
      <c r="F15" s="243"/>
      <c r="G15" s="122" t="s">
        <v>474</v>
      </c>
      <c r="H15" s="122" t="s">
        <v>445</v>
      </c>
      <c r="I15" s="122">
        <v>1</v>
      </c>
      <c r="J15" s="124">
        <f t="shared" si="0"/>
        <v>11.111111111111111</v>
      </c>
      <c r="K15" s="126">
        <f t="shared" si="1"/>
        <v>1.1111111111111112</v>
      </c>
      <c r="L15" s="1"/>
      <c r="M15" s="1"/>
      <c r="N15" s="1"/>
      <c r="O15" s="1"/>
      <c r="P15" s="1"/>
      <c r="Q15" s="1"/>
      <c r="R15" s="1"/>
      <c r="S15" s="1"/>
      <c r="T15" s="1"/>
      <c r="U15" s="1"/>
      <c r="V15" s="1"/>
      <c r="W15" s="1"/>
      <c r="X15" s="1"/>
      <c r="Y15" s="1"/>
      <c r="Z15" s="1"/>
    </row>
    <row r="16" spans="1:26" ht="15.75" customHeight="1">
      <c r="A16" s="1"/>
      <c r="B16" s="7" t="s">
        <v>477</v>
      </c>
      <c r="C16" s="7">
        <v>20</v>
      </c>
      <c r="D16" s="1"/>
      <c r="E16" s="240"/>
      <c r="F16" s="128" t="s">
        <v>478</v>
      </c>
      <c r="G16" s="130" t="s">
        <v>479</v>
      </c>
      <c r="H16" s="130" t="s">
        <v>445</v>
      </c>
      <c r="I16" s="130">
        <v>2</v>
      </c>
      <c r="J16" s="132">
        <f t="shared" si="0"/>
        <v>22.222222222222221</v>
      </c>
      <c r="K16" s="134">
        <f t="shared" si="1"/>
        <v>2.2222222222222223</v>
      </c>
      <c r="L16" s="1"/>
      <c r="M16" s="1"/>
      <c r="N16" s="1"/>
      <c r="O16" s="1"/>
      <c r="P16" s="1"/>
      <c r="Q16" s="1"/>
      <c r="R16" s="1"/>
      <c r="S16" s="1"/>
      <c r="T16" s="1"/>
      <c r="U16" s="1"/>
      <c r="V16" s="1"/>
      <c r="W16" s="1"/>
      <c r="X16" s="1"/>
      <c r="Y16" s="1"/>
      <c r="Z16" s="1"/>
    </row>
    <row r="17" spans="1:26" ht="15.75" customHeight="1">
      <c r="A17" s="1"/>
      <c r="B17" s="2"/>
      <c r="C17" s="2"/>
      <c r="D17" s="1"/>
      <c r="E17" s="136"/>
      <c r="F17" s="2"/>
      <c r="G17" s="2"/>
      <c r="H17" s="2"/>
      <c r="I17" s="1"/>
      <c r="J17" s="2"/>
      <c r="K17" s="2"/>
      <c r="L17" s="1"/>
      <c r="M17" s="1"/>
      <c r="N17" s="1"/>
      <c r="O17" s="1"/>
      <c r="P17" s="1"/>
      <c r="Q17" s="1"/>
      <c r="R17" s="1"/>
      <c r="S17" s="1"/>
      <c r="T17" s="1"/>
      <c r="U17" s="1"/>
      <c r="V17" s="1"/>
      <c r="W17" s="1"/>
      <c r="X17" s="1"/>
      <c r="Y17" s="1"/>
      <c r="Z17" s="1"/>
    </row>
    <row r="18" spans="1:26" ht="15.75" customHeight="1">
      <c r="A18" s="1"/>
      <c r="B18" s="2"/>
      <c r="C18" s="2"/>
      <c r="D18" s="1"/>
      <c r="E18" s="1"/>
      <c r="F18" s="2"/>
      <c r="G18" s="54" t="s">
        <v>480</v>
      </c>
      <c r="H18" s="2"/>
      <c r="I18" s="1"/>
      <c r="J18" s="138">
        <f t="shared" ref="J18:K18" si="2">SUM(J10:J16)</f>
        <v>133.33333333333334</v>
      </c>
      <c r="K18" s="138">
        <f t="shared" si="2"/>
        <v>13.333333333333332</v>
      </c>
      <c r="L18" s="1"/>
      <c r="M18" s="1"/>
      <c r="N18" s="1"/>
      <c r="O18" s="1"/>
      <c r="P18" s="1"/>
      <c r="Q18" s="1"/>
      <c r="R18" s="1"/>
      <c r="S18" s="1"/>
      <c r="T18" s="1"/>
      <c r="U18" s="1"/>
      <c r="V18" s="1"/>
      <c r="W18" s="1"/>
      <c r="X18" s="1"/>
      <c r="Y18" s="1"/>
      <c r="Z18" s="1"/>
    </row>
    <row r="19" spans="1:26" ht="19.5" customHeight="1">
      <c r="A19" s="1"/>
      <c r="B19" s="15" t="s">
        <v>481</v>
      </c>
      <c r="C19" s="2"/>
      <c r="D19" s="1"/>
      <c r="E19" s="1"/>
      <c r="F19" s="2"/>
      <c r="G19" s="2"/>
      <c r="H19" s="2"/>
      <c r="I19" s="1"/>
      <c r="J19" s="2"/>
      <c r="K19" s="2"/>
      <c r="L19" s="1"/>
      <c r="M19" s="1"/>
      <c r="N19" s="1"/>
      <c r="O19" s="1"/>
      <c r="P19" s="1"/>
      <c r="Q19" s="1"/>
      <c r="R19" s="1"/>
      <c r="S19" s="1"/>
      <c r="T19" s="1"/>
      <c r="U19" s="1"/>
      <c r="V19" s="1"/>
      <c r="W19" s="1"/>
      <c r="X19" s="1"/>
      <c r="Y19" s="1"/>
      <c r="Z19" s="1"/>
    </row>
    <row r="20" spans="1:26" ht="15.75" customHeight="1">
      <c r="A20" s="1"/>
      <c r="B20" s="7" t="s">
        <v>57</v>
      </c>
      <c r="C20" s="7">
        <f>'Principal - ABP'!J19</f>
        <v>0</v>
      </c>
      <c r="D20" s="1"/>
      <c r="E20" s="1"/>
      <c r="F20" s="2"/>
      <c r="G20" s="2"/>
      <c r="H20" s="2"/>
      <c r="I20" s="1"/>
      <c r="J20" s="138"/>
      <c r="K20" s="138"/>
      <c r="L20" s="1"/>
      <c r="M20" s="1"/>
      <c r="N20" s="1"/>
      <c r="O20" s="1"/>
      <c r="P20" s="1"/>
      <c r="Q20" s="1"/>
      <c r="R20" s="1"/>
      <c r="S20" s="1"/>
      <c r="T20" s="1"/>
      <c r="U20" s="1"/>
      <c r="V20" s="1"/>
      <c r="W20" s="1"/>
      <c r="X20" s="1"/>
      <c r="Y20" s="1"/>
      <c r="Z20" s="1"/>
    </row>
    <row r="21" spans="1:26" ht="15.75" customHeight="1">
      <c r="A21" s="1"/>
      <c r="B21" s="7" t="s">
        <v>65</v>
      </c>
      <c r="C21" s="7">
        <f>C9*C20</f>
        <v>0</v>
      </c>
      <c r="D21" s="1"/>
      <c r="E21" s="238" t="s">
        <v>482</v>
      </c>
      <c r="F21" s="140"/>
      <c r="G21" s="141" t="s">
        <v>483</v>
      </c>
      <c r="H21" s="141" t="s">
        <v>445</v>
      </c>
      <c r="I21" s="141">
        <v>3</v>
      </c>
      <c r="J21" s="142">
        <f>($C$15/$I$34)*I21</f>
        <v>33.333333333333329</v>
      </c>
      <c r="K21" s="143">
        <f>($C$16/$I$34)*I21</f>
        <v>3.3333333333333335</v>
      </c>
      <c r="L21" s="1"/>
      <c r="M21" s="1"/>
      <c r="N21" s="1"/>
      <c r="O21" s="1"/>
      <c r="P21" s="1"/>
      <c r="Q21" s="1"/>
      <c r="R21" s="1"/>
      <c r="S21" s="1"/>
      <c r="T21" s="1"/>
      <c r="U21" s="1"/>
      <c r="V21" s="1"/>
      <c r="W21" s="1"/>
      <c r="X21" s="1"/>
      <c r="Y21" s="1"/>
      <c r="Z21" s="1"/>
    </row>
    <row r="22" spans="1:26" ht="15.75" customHeight="1">
      <c r="A22" s="1"/>
      <c r="B22" s="7" t="s">
        <v>91</v>
      </c>
      <c r="C22" s="7">
        <f>C20*10</f>
        <v>0</v>
      </c>
      <c r="D22" s="1"/>
      <c r="E22" s="239"/>
      <c r="F22" s="144"/>
      <c r="G22" s="122"/>
      <c r="H22" s="122"/>
      <c r="I22" s="122"/>
      <c r="J22" s="124"/>
      <c r="K22" s="126"/>
      <c r="L22" s="1"/>
      <c r="M22" s="1"/>
      <c r="N22" s="1"/>
      <c r="O22" s="1"/>
      <c r="P22" s="1"/>
      <c r="Q22" s="1"/>
      <c r="R22" s="1"/>
      <c r="S22" s="1"/>
      <c r="T22" s="1"/>
      <c r="U22" s="1"/>
      <c r="V22" s="1"/>
      <c r="W22" s="1"/>
      <c r="X22" s="1"/>
      <c r="Y22" s="1"/>
      <c r="Z22" s="1"/>
    </row>
    <row r="23" spans="1:26" ht="15.75" customHeight="1">
      <c r="A23" s="1"/>
      <c r="B23" s="7" t="s">
        <v>484</v>
      </c>
      <c r="C23" s="145">
        <f>J18/J34</f>
        <v>0.66666666666666674</v>
      </c>
      <c r="D23" s="1"/>
      <c r="E23" s="240"/>
      <c r="F23" s="128"/>
      <c r="G23" s="130"/>
      <c r="H23" s="130"/>
      <c r="I23" s="130"/>
      <c r="J23" s="132"/>
      <c r="K23" s="134"/>
      <c r="L23" s="1"/>
      <c r="M23" s="1"/>
      <c r="N23" s="1"/>
      <c r="O23" s="1"/>
      <c r="P23" s="1"/>
      <c r="Q23" s="1"/>
      <c r="R23" s="1"/>
      <c r="S23" s="1"/>
      <c r="T23" s="1"/>
      <c r="U23" s="1"/>
      <c r="V23" s="1"/>
      <c r="W23" s="1"/>
      <c r="X23" s="1"/>
      <c r="Y23" s="1"/>
      <c r="Z23" s="1"/>
    </row>
    <row r="24" spans="1:26" ht="15.75" customHeight="1">
      <c r="A24" s="1"/>
      <c r="B24" s="7" t="s">
        <v>485</v>
      </c>
      <c r="C24" s="145">
        <f>(J24+J31)/J34</f>
        <v>0.33333333333333326</v>
      </c>
      <c r="D24" s="1"/>
      <c r="E24" s="1"/>
      <c r="F24" s="2"/>
      <c r="G24" s="54" t="s">
        <v>486</v>
      </c>
      <c r="H24" s="2"/>
      <c r="I24" s="1"/>
      <c r="J24" s="138">
        <f t="shared" ref="J24:K24" si="3">SUM(J21:J23)</f>
        <v>33.333333333333329</v>
      </c>
      <c r="K24" s="138">
        <f t="shared" si="3"/>
        <v>3.3333333333333335</v>
      </c>
      <c r="L24" s="1"/>
      <c r="M24" s="1"/>
      <c r="N24" s="1"/>
      <c r="O24" s="1"/>
      <c r="P24" s="1"/>
      <c r="Q24" s="1"/>
      <c r="R24" s="1"/>
      <c r="S24" s="1"/>
      <c r="T24" s="1"/>
      <c r="U24" s="1"/>
      <c r="V24" s="1"/>
      <c r="W24" s="1"/>
      <c r="X24" s="1"/>
      <c r="Y24" s="1"/>
      <c r="Z24" s="1"/>
    </row>
    <row r="25" spans="1:26" ht="15.75" customHeight="1">
      <c r="A25" s="1"/>
      <c r="B25" s="2"/>
      <c r="C25" s="2"/>
      <c r="D25" s="1"/>
      <c r="E25" s="1"/>
      <c r="F25" s="2"/>
      <c r="G25" s="2"/>
      <c r="H25" s="2"/>
      <c r="I25" s="1"/>
      <c r="J25" s="2"/>
      <c r="K25" s="2"/>
      <c r="L25" s="1"/>
      <c r="M25" s="1"/>
      <c r="N25" s="1"/>
      <c r="O25" s="1"/>
      <c r="P25" s="1"/>
      <c r="Q25" s="1"/>
      <c r="R25" s="1"/>
      <c r="S25" s="1"/>
      <c r="T25" s="1"/>
      <c r="U25" s="1"/>
      <c r="V25" s="1"/>
      <c r="W25" s="1"/>
      <c r="X25" s="1"/>
      <c r="Y25" s="1"/>
      <c r="Z25" s="1"/>
    </row>
    <row r="26" spans="1:26" ht="15.75" customHeight="1">
      <c r="A26" s="1"/>
      <c r="B26" s="2"/>
      <c r="C26" s="2"/>
      <c r="D26" s="1"/>
      <c r="E26" s="238" t="s">
        <v>487</v>
      </c>
      <c r="F26" s="140"/>
      <c r="G26" s="141" t="s">
        <v>488</v>
      </c>
      <c r="H26" s="141" t="s">
        <v>445</v>
      </c>
      <c r="I26" s="141">
        <v>2</v>
      </c>
      <c r="J26" s="142">
        <f t="shared" ref="J26:J27" si="4">($C$15/$I$34)*I26</f>
        <v>22.222222222222221</v>
      </c>
      <c r="K26" s="143">
        <f t="shared" ref="K26:K27" si="5">($C$16/$I$34)*I26</f>
        <v>2.2222222222222223</v>
      </c>
      <c r="L26" s="1"/>
      <c r="M26" s="1"/>
      <c r="N26" s="1"/>
      <c r="O26" s="1"/>
      <c r="P26" s="1"/>
      <c r="Q26" s="1"/>
      <c r="R26" s="1"/>
      <c r="S26" s="1"/>
      <c r="T26" s="1"/>
      <c r="U26" s="1"/>
      <c r="V26" s="1"/>
      <c r="W26" s="1"/>
      <c r="X26" s="1"/>
      <c r="Y26" s="1"/>
      <c r="Z26" s="1"/>
    </row>
    <row r="27" spans="1:26" ht="15.75" customHeight="1">
      <c r="A27" s="1"/>
      <c r="B27" s="2"/>
      <c r="C27" s="2"/>
      <c r="D27" s="1"/>
      <c r="E27" s="239"/>
      <c r="F27" s="146"/>
      <c r="G27" s="7" t="s">
        <v>489</v>
      </c>
      <c r="H27" s="7" t="s">
        <v>445</v>
      </c>
      <c r="I27" s="7">
        <v>1</v>
      </c>
      <c r="J27" s="113">
        <f t="shared" si="4"/>
        <v>11.111111111111111</v>
      </c>
      <c r="K27" s="116">
        <f t="shared" si="5"/>
        <v>1.1111111111111112</v>
      </c>
      <c r="L27" s="1"/>
      <c r="M27" s="1"/>
      <c r="N27" s="1"/>
      <c r="O27" s="1"/>
      <c r="P27" s="1"/>
      <c r="Q27" s="1"/>
      <c r="R27" s="1"/>
      <c r="S27" s="1"/>
      <c r="T27" s="1"/>
      <c r="U27" s="1"/>
      <c r="V27" s="1"/>
      <c r="W27" s="1"/>
      <c r="X27" s="1"/>
      <c r="Y27" s="1"/>
      <c r="Z27" s="1"/>
    </row>
    <row r="28" spans="1:26" ht="15.75" customHeight="1">
      <c r="A28" s="1"/>
      <c r="B28" s="241" t="s">
        <v>490</v>
      </c>
      <c r="C28" s="2"/>
      <c r="D28" s="1"/>
      <c r="E28" s="239"/>
      <c r="F28" s="144"/>
      <c r="G28" s="7"/>
      <c r="H28" s="7"/>
      <c r="I28" s="7"/>
      <c r="J28" s="7"/>
      <c r="K28" s="147"/>
      <c r="L28" s="1"/>
      <c r="M28" s="1"/>
      <c r="N28" s="1"/>
      <c r="O28" s="1"/>
      <c r="P28" s="1"/>
      <c r="Q28" s="1"/>
      <c r="R28" s="1"/>
      <c r="S28" s="1"/>
      <c r="T28" s="1"/>
      <c r="U28" s="1"/>
      <c r="V28" s="1"/>
      <c r="W28" s="1"/>
      <c r="X28" s="1"/>
      <c r="Y28" s="1"/>
      <c r="Z28" s="1"/>
    </row>
    <row r="29" spans="1:26" ht="15.75" customHeight="1">
      <c r="A29" s="1"/>
      <c r="B29" s="193"/>
      <c r="C29" s="2"/>
      <c r="D29" s="1"/>
      <c r="E29" s="239"/>
      <c r="F29" s="144"/>
      <c r="G29" s="122"/>
      <c r="H29" s="122"/>
      <c r="I29" s="122"/>
      <c r="J29" s="124"/>
      <c r="K29" s="126"/>
      <c r="L29" s="1"/>
      <c r="M29" s="1"/>
      <c r="N29" s="1"/>
      <c r="O29" s="1"/>
      <c r="P29" s="1"/>
      <c r="Q29" s="1"/>
      <c r="R29" s="1"/>
      <c r="S29" s="1"/>
      <c r="T29" s="1"/>
      <c r="U29" s="1"/>
      <c r="V29" s="1"/>
      <c r="W29" s="1"/>
      <c r="X29" s="1"/>
      <c r="Y29" s="1"/>
      <c r="Z29" s="1"/>
    </row>
    <row r="30" spans="1:26" ht="15.75" customHeight="1">
      <c r="A30" s="1"/>
      <c r="B30" s="193"/>
      <c r="C30" s="2"/>
      <c r="D30" s="1"/>
      <c r="E30" s="240"/>
      <c r="F30" s="128"/>
      <c r="G30" s="130" t="s">
        <v>491</v>
      </c>
      <c r="H30" s="148" t="s">
        <v>492</v>
      </c>
      <c r="I30" s="149"/>
      <c r="J30" s="150">
        <f>($C$15/$I$34)*I30</f>
        <v>0</v>
      </c>
      <c r="K30" s="151">
        <f>($C$16/$I$34)*I30</f>
        <v>0</v>
      </c>
      <c r="L30" s="1"/>
      <c r="M30" s="1"/>
      <c r="N30" s="1"/>
      <c r="O30" s="1"/>
      <c r="P30" s="1"/>
      <c r="Q30" s="1"/>
      <c r="R30" s="1"/>
      <c r="S30" s="1"/>
      <c r="T30" s="1"/>
      <c r="U30" s="1"/>
      <c r="V30" s="1"/>
      <c r="W30" s="1"/>
      <c r="X30" s="1"/>
      <c r="Y30" s="1"/>
      <c r="Z30" s="1"/>
    </row>
    <row r="31" spans="1:26" ht="15.75" customHeight="1">
      <c r="A31" s="1"/>
      <c r="B31" s="193"/>
      <c r="C31" s="2"/>
      <c r="D31" s="1"/>
      <c r="E31" s="1"/>
      <c r="F31" s="2"/>
      <c r="G31" s="54" t="s">
        <v>493</v>
      </c>
      <c r="H31" s="2"/>
      <c r="I31" s="1"/>
      <c r="J31" s="138">
        <f t="shared" ref="J31:K31" si="6">SUM(J26:J29)</f>
        <v>33.333333333333329</v>
      </c>
      <c r="K31" s="138">
        <f t="shared" si="6"/>
        <v>3.3333333333333335</v>
      </c>
      <c r="L31" s="1"/>
      <c r="M31" s="1"/>
      <c r="N31" s="1"/>
      <c r="O31" s="1"/>
      <c r="P31" s="1"/>
      <c r="Q31" s="1"/>
      <c r="R31" s="1"/>
      <c r="S31" s="1"/>
      <c r="T31" s="1"/>
      <c r="U31" s="1"/>
      <c r="V31" s="1"/>
      <c r="W31" s="1"/>
      <c r="X31" s="1"/>
      <c r="Y31" s="1"/>
      <c r="Z31" s="1"/>
    </row>
    <row r="32" spans="1:26" ht="15.75" customHeight="1">
      <c r="A32" s="1"/>
      <c r="B32" s="193"/>
      <c r="C32" s="2"/>
      <c r="D32" s="1"/>
      <c r="E32" s="1"/>
      <c r="F32" s="2"/>
      <c r="G32" s="2"/>
      <c r="H32" s="2"/>
      <c r="I32" s="1"/>
      <c r="J32" s="2"/>
      <c r="K32" s="2"/>
      <c r="L32" s="1"/>
      <c r="M32" s="1"/>
      <c r="N32" s="1"/>
      <c r="O32" s="1"/>
      <c r="P32" s="1"/>
      <c r="Q32" s="1"/>
      <c r="R32" s="1"/>
      <c r="S32" s="1"/>
      <c r="T32" s="1"/>
      <c r="U32" s="1"/>
      <c r="V32" s="1"/>
      <c r="W32" s="1"/>
      <c r="X32" s="1"/>
      <c r="Y32" s="1"/>
      <c r="Z32" s="1"/>
    </row>
    <row r="33" spans="1:26" ht="15.75" customHeight="1">
      <c r="A33" s="1"/>
      <c r="B33" s="193"/>
      <c r="C33" s="2"/>
      <c r="D33" s="1"/>
      <c r="E33" s="1"/>
      <c r="F33" s="2"/>
      <c r="G33" s="2"/>
      <c r="H33" s="2"/>
      <c r="I33" s="1"/>
      <c r="J33" s="2"/>
      <c r="K33" s="2"/>
      <c r="L33" s="1"/>
      <c r="M33" s="1"/>
      <c r="N33" s="1"/>
      <c r="O33" s="1"/>
      <c r="P33" s="1"/>
      <c r="Q33" s="1"/>
      <c r="R33" s="1"/>
      <c r="S33" s="1"/>
      <c r="T33" s="1"/>
      <c r="U33" s="1"/>
      <c r="V33" s="1"/>
      <c r="W33" s="1"/>
      <c r="X33" s="1"/>
      <c r="Y33" s="1"/>
      <c r="Z33" s="1"/>
    </row>
    <row r="34" spans="1:26" ht="15.75" customHeight="1">
      <c r="A34" s="1"/>
      <c r="B34" s="193"/>
      <c r="C34" s="2"/>
      <c r="D34" s="1"/>
      <c r="E34" s="1"/>
      <c r="F34" s="2"/>
      <c r="G34" s="54" t="s">
        <v>221</v>
      </c>
      <c r="H34" s="2"/>
      <c r="I34" s="2">
        <f>SUM(I10:I16,I21:I23,I26:I29)</f>
        <v>18</v>
      </c>
      <c r="J34" s="138">
        <f t="shared" ref="J34:K34" si="7">J18+J24+J31</f>
        <v>200</v>
      </c>
      <c r="K34" s="138">
        <f t="shared" si="7"/>
        <v>19.999999999999996</v>
      </c>
      <c r="L34" s="1"/>
      <c r="M34" s="1"/>
      <c r="N34" s="1"/>
      <c r="O34" s="1"/>
      <c r="P34" s="1"/>
      <c r="Q34" s="1"/>
      <c r="R34" s="1"/>
      <c r="S34" s="1"/>
      <c r="T34" s="1"/>
      <c r="U34" s="1"/>
      <c r="V34" s="1"/>
      <c r="W34" s="1"/>
      <c r="X34" s="1"/>
      <c r="Y34" s="1"/>
      <c r="Z34" s="1"/>
    </row>
    <row r="35" spans="1:26" ht="15.75" customHeight="1">
      <c r="A35" s="1"/>
      <c r="B35" s="193"/>
      <c r="C35" s="2"/>
      <c r="D35" s="1"/>
      <c r="E35" s="1"/>
      <c r="F35" s="2"/>
      <c r="G35" s="2"/>
      <c r="H35" s="2"/>
      <c r="I35" s="1"/>
      <c r="J35" s="2"/>
      <c r="K35" s="2"/>
      <c r="L35" s="1"/>
      <c r="M35" s="1"/>
      <c r="N35" s="1"/>
      <c r="O35" s="1"/>
      <c r="P35" s="1"/>
      <c r="Q35" s="1"/>
      <c r="R35" s="1"/>
      <c r="S35" s="1"/>
      <c r="T35" s="1"/>
      <c r="U35" s="1"/>
      <c r="V35" s="1"/>
      <c r="W35" s="1"/>
      <c r="X35" s="1"/>
      <c r="Y35" s="1"/>
      <c r="Z35" s="1"/>
    </row>
    <row r="36" spans="1:26" ht="15.75" customHeight="1">
      <c r="A36" s="1"/>
      <c r="B36" s="2"/>
      <c r="C36" s="2"/>
      <c r="D36" s="1"/>
      <c r="E36" s="1"/>
      <c r="F36" s="2"/>
      <c r="G36" s="2"/>
      <c r="H36" s="2"/>
      <c r="I36" s="1"/>
      <c r="J36" s="2"/>
      <c r="K36" s="2"/>
      <c r="L36" s="1"/>
      <c r="M36" s="1"/>
      <c r="N36" s="1"/>
      <c r="O36" s="1"/>
      <c r="P36" s="1"/>
      <c r="Q36" s="1"/>
      <c r="R36" s="1"/>
      <c r="S36" s="1"/>
      <c r="T36" s="1"/>
      <c r="U36" s="1"/>
      <c r="V36" s="1"/>
      <c r="W36" s="1"/>
      <c r="X36" s="1"/>
      <c r="Y36" s="1"/>
      <c r="Z36" s="1"/>
    </row>
    <row r="37" spans="1:26" ht="15.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
    <mergeCell ref="E26:E30"/>
    <mergeCell ref="E21:E23"/>
    <mergeCell ref="B28:B35"/>
    <mergeCell ref="B2:K2"/>
    <mergeCell ref="B5:K5"/>
    <mergeCell ref="B3:K3"/>
    <mergeCell ref="B4:K4"/>
    <mergeCell ref="E10:E16"/>
    <mergeCell ref="F10:F13"/>
    <mergeCell ref="F14:F15"/>
  </mergeCells>
  <conditionalFormatting sqref="C23">
    <cfRule type="expression" dxfId="8" priority="1">
      <formula>OR($C$23&lt;60%,$C$23&gt;70%)</formula>
    </cfRule>
  </conditionalFormatting>
  <conditionalFormatting sqref="C24">
    <cfRule type="expression" dxfId="7" priority="2">
      <formula>OR($C$24&lt;30%,$C$24&gt;40%)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8.75" customWidth="1"/>
    <col min="2" max="2" width="31.125" customWidth="1"/>
    <col min="3" max="3" width="8.125" customWidth="1"/>
    <col min="4" max="4" width="5.75" customWidth="1"/>
    <col min="5" max="5" width="8.5" customWidth="1"/>
    <col min="6" max="6" width="13.75" customWidth="1"/>
    <col min="7" max="7" width="50.375" customWidth="1"/>
    <col min="8" max="11" width="8.75" customWidth="1"/>
    <col min="12" max="16" width="0" hidden="1" customWidth="1"/>
    <col min="17" max="26" width="8.75" customWidth="1"/>
  </cols>
  <sheetData>
    <row r="1" spans="1:26" ht="15.75" customHeight="1">
      <c r="A1" s="2"/>
      <c r="B1" s="2"/>
      <c r="C1" s="2"/>
      <c r="D1" s="2"/>
      <c r="E1" s="2"/>
      <c r="F1" s="2"/>
      <c r="G1" s="105"/>
      <c r="H1" s="2"/>
      <c r="I1" s="2"/>
      <c r="J1" s="2"/>
      <c r="K1" s="2"/>
      <c r="L1" s="2"/>
      <c r="M1" s="2"/>
      <c r="N1" s="2"/>
      <c r="O1" s="2"/>
      <c r="P1" s="2"/>
      <c r="Q1" s="2"/>
      <c r="R1" s="2"/>
      <c r="S1" s="1"/>
      <c r="T1" s="1"/>
      <c r="U1" s="1"/>
      <c r="V1" s="1"/>
      <c r="W1" s="1"/>
      <c r="X1" s="1"/>
      <c r="Y1" s="1"/>
      <c r="Z1" s="1"/>
    </row>
    <row r="2" spans="1:26" ht="22.5" customHeight="1">
      <c r="A2" s="2"/>
      <c r="B2" s="189" t="s">
        <v>428</v>
      </c>
      <c r="C2" s="190"/>
      <c r="D2" s="190"/>
      <c r="E2" s="190"/>
      <c r="F2" s="190"/>
      <c r="G2" s="190"/>
      <c r="H2" s="190"/>
      <c r="I2" s="190"/>
      <c r="J2" s="190"/>
      <c r="K2" s="190"/>
      <c r="L2" s="190"/>
      <c r="M2" s="190"/>
      <c r="N2" s="190"/>
      <c r="O2" s="190"/>
      <c r="P2" s="190"/>
      <c r="Q2" s="191"/>
      <c r="R2" s="2"/>
      <c r="S2" s="1"/>
      <c r="T2" s="1"/>
      <c r="U2" s="1"/>
      <c r="V2" s="1"/>
      <c r="W2" s="1"/>
      <c r="X2" s="1"/>
      <c r="Y2" s="1"/>
      <c r="Z2" s="1"/>
    </row>
    <row r="3" spans="1:26" ht="36.75" customHeight="1">
      <c r="A3" s="2"/>
      <c r="B3" s="192" t="s">
        <v>429</v>
      </c>
      <c r="C3" s="193"/>
      <c r="D3" s="193"/>
      <c r="E3" s="193"/>
      <c r="F3" s="193"/>
      <c r="G3" s="193"/>
      <c r="H3" s="193"/>
      <c r="I3" s="193"/>
      <c r="J3" s="193"/>
      <c r="K3" s="193"/>
      <c r="L3" s="193"/>
      <c r="M3" s="193"/>
      <c r="N3" s="193"/>
      <c r="O3" s="193"/>
      <c r="P3" s="193"/>
      <c r="Q3" s="194"/>
      <c r="R3" s="2"/>
      <c r="S3" s="1"/>
      <c r="T3" s="1"/>
      <c r="U3" s="1"/>
      <c r="V3" s="1"/>
      <c r="W3" s="1"/>
      <c r="X3" s="1"/>
      <c r="Y3" s="1"/>
      <c r="Z3" s="1"/>
    </row>
    <row r="4" spans="1:26" ht="15" customHeight="1">
      <c r="A4" s="2"/>
      <c r="B4" s="207" t="s">
        <v>6</v>
      </c>
      <c r="C4" s="193"/>
      <c r="D4" s="193"/>
      <c r="E4" s="193"/>
      <c r="F4" s="193"/>
      <c r="G4" s="193"/>
      <c r="H4" s="193"/>
      <c r="I4" s="193"/>
      <c r="J4" s="193"/>
      <c r="K4" s="193"/>
      <c r="L4" s="193"/>
      <c r="M4" s="193"/>
      <c r="N4" s="193"/>
      <c r="O4" s="193"/>
      <c r="P4" s="193"/>
      <c r="Q4" s="194"/>
      <c r="R4" s="2"/>
      <c r="S4" s="1"/>
      <c r="T4" s="1"/>
      <c r="U4" s="1"/>
      <c r="V4" s="1"/>
      <c r="W4" s="1"/>
      <c r="X4" s="1"/>
      <c r="Y4" s="1"/>
      <c r="Z4" s="1"/>
    </row>
    <row r="5" spans="1:26" ht="33" customHeight="1">
      <c r="A5" s="2"/>
      <c r="B5" s="208" t="s">
        <v>431</v>
      </c>
      <c r="C5" s="197"/>
      <c r="D5" s="197"/>
      <c r="E5" s="197"/>
      <c r="F5" s="197"/>
      <c r="G5" s="197"/>
      <c r="H5" s="197"/>
      <c r="I5" s="197"/>
      <c r="J5" s="197"/>
      <c r="K5" s="197"/>
      <c r="L5" s="197"/>
      <c r="M5" s="197"/>
      <c r="N5" s="197"/>
      <c r="O5" s="197"/>
      <c r="P5" s="197"/>
      <c r="Q5" s="198"/>
      <c r="R5" s="2"/>
      <c r="S5" s="1"/>
      <c r="T5" s="1"/>
      <c r="U5" s="1"/>
      <c r="V5" s="1"/>
      <c r="W5" s="1"/>
      <c r="X5" s="1"/>
      <c r="Y5" s="1"/>
      <c r="Z5" s="1"/>
    </row>
    <row r="6" spans="1:26" ht="15.75" customHeight="1">
      <c r="A6" s="2"/>
      <c r="B6" s="2"/>
      <c r="C6" s="2"/>
      <c r="D6" s="2"/>
      <c r="E6" s="2"/>
      <c r="F6" s="2"/>
      <c r="G6" s="2"/>
      <c r="H6" s="2"/>
      <c r="I6" s="2"/>
      <c r="J6" s="2"/>
      <c r="K6" s="2"/>
      <c r="L6" s="2"/>
      <c r="M6" s="2"/>
      <c r="N6" s="2"/>
      <c r="O6" s="2"/>
      <c r="P6" s="2"/>
      <c r="Q6" s="2"/>
      <c r="R6" s="2"/>
      <c r="S6" s="1"/>
      <c r="T6" s="1"/>
      <c r="U6" s="1"/>
      <c r="V6" s="1"/>
      <c r="W6" s="1"/>
      <c r="X6" s="1"/>
      <c r="Y6" s="1"/>
      <c r="Z6" s="1"/>
    </row>
    <row r="7" spans="1:26" ht="21" customHeight="1">
      <c r="A7" s="2"/>
      <c r="B7" s="3" t="s">
        <v>11</v>
      </c>
      <c r="C7" s="2"/>
      <c r="D7" s="2"/>
      <c r="E7" s="2"/>
      <c r="F7" s="2"/>
      <c r="G7" s="2"/>
      <c r="H7" s="5"/>
      <c r="I7" s="5"/>
      <c r="J7" s="5"/>
      <c r="K7" s="5"/>
      <c r="L7" s="2"/>
      <c r="M7" s="2"/>
      <c r="N7" s="2"/>
      <c r="O7" s="2"/>
      <c r="P7" s="2"/>
      <c r="Q7" s="2"/>
      <c r="R7" s="2"/>
      <c r="S7" s="1"/>
      <c r="T7" s="1"/>
      <c r="U7" s="1"/>
      <c r="V7" s="1"/>
      <c r="W7" s="1"/>
      <c r="X7" s="1"/>
      <c r="Y7" s="1"/>
      <c r="Z7" s="1"/>
    </row>
    <row r="8" spans="1:26" ht="15" customHeight="1">
      <c r="A8" s="2"/>
      <c r="B8" s="7" t="s">
        <v>18</v>
      </c>
      <c r="C8" s="7">
        <v>30</v>
      </c>
      <c r="D8" s="2"/>
      <c r="E8" s="211" t="s">
        <v>20</v>
      </c>
      <c r="F8" s="209" t="s">
        <v>237</v>
      </c>
      <c r="G8" s="209" t="s">
        <v>23</v>
      </c>
      <c r="H8" s="213" t="s">
        <v>434</v>
      </c>
      <c r="I8" s="213" t="s">
        <v>25</v>
      </c>
      <c r="J8" s="190"/>
      <c r="K8" s="190"/>
      <c r="L8" s="190"/>
      <c r="M8" s="190"/>
      <c r="N8" s="190"/>
      <c r="O8" s="190"/>
      <c r="P8" s="190"/>
      <c r="Q8" s="191"/>
      <c r="R8" s="2"/>
      <c r="S8" s="1"/>
      <c r="T8" s="1"/>
      <c r="U8" s="1"/>
      <c r="V8" s="1"/>
      <c r="W8" s="1"/>
      <c r="X8" s="1"/>
      <c r="Y8" s="1"/>
      <c r="Z8" s="1"/>
    </row>
    <row r="9" spans="1:26" ht="45" customHeight="1">
      <c r="A9" s="2"/>
      <c r="B9" s="7" t="s">
        <v>29</v>
      </c>
      <c r="C9" s="7">
        <v>120</v>
      </c>
      <c r="D9" s="2"/>
      <c r="E9" s="212"/>
      <c r="F9" s="210"/>
      <c r="G9" s="210"/>
      <c r="H9" s="210"/>
      <c r="I9" s="12" t="s">
        <v>438</v>
      </c>
      <c r="J9" s="12" t="s">
        <v>43</v>
      </c>
      <c r="K9" s="12" t="s">
        <v>439</v>
      </c>
      <c r="L9" s="2"/>
      <c r="M9" s="2"/>
      <c r="N9" s="2" t="s">
        <v>128</v>
      </c>
      <c r="O9" s="36">
        <v>0.3</v>
      </c>
      <c r="P9" s="2">
        <v>3</v>
      </c>
      <c r="Q9" s="13" t="s">
        <v>45</v>
      </c>
      <c r="R9" s="2"/>
      <c r="S9" s="1"/>
      <c r="T9" s="1"/>
      <c r="U9" s="1"/>
      <c r="V9" s="1"/>
      <c r="W9" s="1"/>
      <c r="X9" s="1"/>
      <c r="Y9" s="1"/>
      <c r="Z9" s="1"/>
    </row>
    <row r="10" spans="1:26" ht="45" customHeight="1">
      <c r="A10" s="2"/>
      <c r="B10" s="7" t="s">
        <v>34</v>
      </c>
      <c r="C10" s="7">
        <v>0</v>
      </c>
      <c r="D10" s="2"/>
      <c r="E10" s="111" t="s">
        <v>441</v>
      </c>
      <c r="F10" s="112" t="s">
        <v>443</v>
      </c>
      <c r="G10" s="112" t="s">
        <v>446</v>
      </c>
      <c r="H10" s="112" t="s">
        <v>145</v>
      </c>
      <c r="I10" s="112">
        <v>10</v>
      </c>
      <c r="J10" s="112">
        <f>C15*I10</f>
        <v>20</v>
      </c>
      <c r="K10" s="114">
        <v>0.5</v>
      </c>
      <c r="L10" s="115"/>
      <c r="M10" s="115"/>
      <c r="N10" s="115"/>
      <c r="O10" s="117"/>
      <c r="P10" s="115"/>
      <c r="Q10" s="118">
        <v>1</v>
      </c>
      <c r="R10" s="2"/>
      <c r="S10" s="1"/>
      <c r="T10" s="1"/>
      <c r="U10" s="1"/>
      <c r="V10" s="1"/>
      <c r="W10" s="1"/>
      <c r="X10" s="1"/>
      <c r="Y10" s="1"/>
      <c r="Z10" s="1"/>
    </row>
    <row r="11" spans="1:26" ht="30" customHeight="1">
      <c r="A11" s="2"/>
      <c r="B11" s="7" t="s">
        <v>37</v>
      </c>
      <c r="C11" s="7">
        <f>SUM(C8:C10)</f>
        <v>150</v>
      </c>
      <c r="D11" s="2"/>
      <c r="E11" s="111" t="s">
        <v>447</v>
      </c>
      <c r="F11" s="112" t="s">
        <v>443</v>
      </c>
      <c r="G11" s="112" t="s">
        <v>449</v>
      </c>
      <c r="H11" s="112" t="s">
        <v>145</v>
      </c>
      <c r="I11" s="112">
        <v>10</v>
      </c>
      <c r="J11" s="112">
        <f>C15*I11</f>
        <v>20</v>
      </c>
      <c r="K11" s="114">
        <v>0.5</v>
      </c>
      <c r="L11" s="115"/>
      <c r="M11" s="115"/>
      <c r="N11" s="115"/>
      <c r="O11" s="117"/>
      <c r="P11" s="115"/>
      <c r="Q11" s="118">
        <v>1</v>
      </c>
      <c r="R11" s="2"/>
      <c r="S11" s="1"/>
      <c r="T11" s="1"/>
      <c r="U11" s="1"/>
      <c r="V11" s="1"/>
      <c r="W11" s="1"/>
      <c r="X11" s="1"/>
      <c r="Y11" s="1"/>
      <c r="Z11" s="1"/>
    </row>
    <row r="12" spans="1:26" ht="15.75" customHeight="1">
      <c r="A12" s="2"/>
      <c r="B12" s="2"/>
      <c r="C12" s="2"/>
      <c r="D12" s="2"/>
      <c r="E12" s="111" t="s">
        <v>450</v>
      </c>
      <c r="F12" s="112" t="s">
        <v>443</v>
      </c>
      <c r="G12" s="112" t="s">
        <v>452</v>
      </c>
      <c r="H12" s="112" t="s">
        <v>145</v>
      </c>
      <c r="I12" s="112">
        <v>10</v>
      </c>
      <c r="J12" s="112">
        <f>C15*I12</f>
        <v>20</v>
      </c>
      <c r="K12" s="114">
        <v>0.5</v>
      </c>
      <c r="L12" s="115"/>
      <c r="M12" s="115"/>
      <c r="N12" s="115"/>
      <c r="O12" s="119"/>
      <c r="P12" s="115"/>
      <c r="Q12" s="118">
        <v>1</v>
      </c>
      <c r="R12" s="2"/>
      <c r="S12" s="1"/>
      <c r="T12" s="1"/>
      <c r="U12" s="1"/>
      <c r="V12" s="1"/>
      <c r="W12" s="1"/>
      <c r="X12" s="1"/>
      <c r="Y12" s="1"/>
      <c r="Z12" s="1"/>
    </row>
    <row r="13" spans="1:26" ht="30" customHeight="1">
      <c r="A13" s="2"/>
      <c r="B13" s="2"/>
      <c r="C13" s="2"/>
      <c r="D13" s="2"/>
      <c r="E13" s="111" t="s">
        <v>454</v>
      </c>
      <c r="F13" s="112" t="s">
        <v>455</v>
      </c>
      <c r="G13" s="112" t="s">
        <v>456</v>
      </c>
      <c r="H13" s="112" t="s">
        <v>165</v>
      </c>
      <c r="I13" s="112">
        <v>40</v>
      </c>
      <c r="J13" s="112">
        <f>C15*I13</f>
        <v>80</v>
      </c>
      <c r="K13" s="114">
        <v>3</v>
      </c>
      <c r="L13" s="115"/>
      <c r="M13" s="115"/>
      <c r="N13" s="115"/>
      <c r="O13" s="119"/>
      <c r="P13" s="115"/>
      <c r="Q13" s="118">
        <v>6</v>
      </c>
      <c r="R13" s="2"/>
      <c r="S13" s="1"/>
      <c r="T13" s="1"/>
      <c r="U13" s="1"/>
      <c r="V13" s="1"/>
      <c r="W13" s="1"/>
      <c r="X13" s="1"/>
      <c r="Y13" s="1"/>
      <c r="Z13" s="1"/>
    </row>
    <row r="14" spans="1:26" ht="30" customHeight="1">
      <c r="A14" s="2"/>
      <c r="B14" s="15" t="s">
        <v>148</v>
      </c>
      <c r="C14" s="2"/>
      <c r="D14" s="2"/>
      <c r="E14" s="111" t="s">
        <v>457</v>
      </c>
      <c r="F14" s="112" t="s">
        <v>458</v>
      </c>
      <c r="G14" s="112" t="s">
        <v>459</v>
      </c>
      <c r="H14" s="112" t="s">
        <v>165</v>
      </c>
      <c r="I14" s="112">
        <v>55</v>
      </c>
      <c r="J14" s="112">
        <f>C15*I14</f>
        <v>110</v>
      </c>
      <c r="K14" s="112">
        <v>3.5</v>
      </c>
      <c r="L14" s="115"/>
      <c r="M14" s="115"/>
      <c r="N14" s="115"/>
      <c r="O14" s="119"/>
      <c r="P14" s="115"/>
      <c r="Q14" s="118">
        <v>7</v>
      </c>
      <c r="R14" s="2"/>
      <c r="S14" s="1"/>
      <c r="T14" s="1"/>
      <c r="U14" s="1"/>
      <c r="V14" s="1"/>
      <c r="W14" s="1"/>
      <c r="X14" s="1"/>
      <c r="Y14" s="1"/>
      <c r="Z14" s="1"/>
    </row>
    <row r="15" spans="1:26" ht="15.75" customHeight="1">
      <c r="A15" s="2"/>
      <c r="B15" s="7" t="s">
        <v>57</v>
      </c>
      <c r="C15" s="7">
        <f>'Principal - ABP'!L19</f>
        <v>2</v>
      </c>
      <c r="D15" s="2"/>
      <c r="E15" s="111" t="s">
        <v>461</v>
      </c>
      <c r="F15" s="112" t="s">
        <v>463</v>
      </c>
      <c r="G15" s="112" t="s">
        <v>464</v>
      </c>
      <c r="H15" s="112" t="s">
        <v>165</v>
      </c>
      <c r="I15" s="112">
        <v>5</v>
      </c>
      <c r="J15" s="112">
        <f>C15*I15</f>
        <v>10</v>
      </c>
      <c r="K15" s="114">
        <v>0.5</v>
      </c>
      <c r="L15" s="115"/>
      <c r="M15" s="115"/>
      <c r="N15" s="115"/>
      <c r="O15" s="119"/>
      <c r="P15" s="115"/>
      <c r="Q15" s="118">
        <v>1</v>
      </c>
      <c r="R15" s="2"/>
      <c r="S15" s="1"/>
      <c r="T15" s="1"/>
      <c r="U15" s="1"/>
      <c r="V15" s="1"/>
      <c r="W15" s="1"/>
      <c r="X15" s="1"/>
      <c r="Y15" s="1"/>
      <c r="Z15" s="1"/>
    </row>
    <row r="16" spans="1:26" ht="45" customHeight="1">
      <c r="A16" s="2"/>
      <c r="B16" s="7" t="s">
        <v>65</v>
      </c>
      <c r="C16" s="7">
        <f>C9*C15</f>
        <v>240</v>
      </c>
      <c r="D16" s="2"/>
      <c r="E16" s="111" t="s">
        <v>466</v>
      </c>
      <c r="F16" s="112" t="s">
        <v>467</v>
      </c>
      <c r="G16" s="112" t="s">
        <v>468</v>
      </c>
      <c r="H16" s="112" t="s">
        <v>165</v>
      </c>
      <c r="I16" s="112">
        <v>10</v>
      </c>
      <c r="J16" s="112">
        <f>C15*I16</f>
        <v>20</v>
      </c>
      <c r="K16" s="114">
        <v>0.5</v>
      </c>
      <c r="L16" s="115"/>
      <c r="M16" s="115"/>
      <c r="N16" s="115"/>
      <c r="O16" s="115"/>
      <c r="P16" s="115"/>
      <c r="Q16" s="118">
        <v>1</v>
      </c>
      <c r="R16" s="2"/>
      <c r="S16" s="1"/>
      <c r="T16" s="1"/>
      <c r="U16" s="1"/>
      <c r="V16" s="1"/>
      <c r="W16" s="1"/>
      <c r="X16" s="1"/>
      <c r="Y16" s="1"/>
      <c r="Z16" s="1"/>
    </row>
    <row r="17" spans="1:26" ht="15.75" customHeight="1">
      <c r="A17" s="2"/>
      <c r="B17" s="7" t="s">
        <v>72</v>
      </c>
      <c r="C17" s="7">
        <f>J40</f>
        <v>0</v>
      </c>
      <c r="D17" s="2"/>
      <c r="E17" s="111" t="s">
        <v>470</v>
      </c>
      <c r="F17" s="112" t="s">
        <v>471</v>
      </c>
      <c r="G17" s="112" t="s">
        <v>472</v>
      </c>
      <c r="H17" s="112" t="s">
        <v>165</v>
      </c>
      <c r="I17" s="112">
        <v>5</v>
      </c>
      <c r="J17" s="112">
        <f>C15*I17</f>
        <v>10</v>
      </c>
      <c r="K17" s="114">
        <v>0.5</v>
      </c>
      <c r="L17" s="115"/>
      <c r="M17" s="115"/>
      <c r="N17" s="115"/>
      <c r="O17" s="117"/>
      <c r="P17" s="121"/>
      <c r="Q17" s="118">
        <v>1</v>
      </c>
      <c r="R17" s="2"/>
      <c r="S17" s="1"/>
      <c r="T17" s="1"/>
      <c r="U17" s="1"/>
      <c r="V17" s="1"/>
      <c r="W17" s="1"/>
      <c r="X17" s="1"/>
      <c r="Y17" s="1"/>
      <c r="Z17" s="1"/>
    </row>
    <row r="18" spans="1:26" ht="30.75" customHeight="1">
      <c r="A18" s="2"/>
      <c r="B18" s="7" t="s">
        <v>84</v>
      </c>
      <c r="C18" s="26">
        <f>C17/C16-1</f>
        <v>-1</v>
      </c>
      <c r="D18" s="2"/>
      <c r="E18" s="123" t="s">
        <v>475</v>
      </c>
      <c r="F18" s="125" t="s">
        <v>132</v>
      </c>
      <c r="G18" s="125" t="s">
        <v>476</v>
      </c>
      <c r="H18" s="125" t="s">
        <v>165</v>
      </c>
      <c r="I18" s="125">
        <v>5</v>
      </c>
      <c r="J18" s="125">
        <f>C15*I18</f>
        <v>10</v>
      </c>
      <c r="K18" s="127">
        <v>0.5</v>
      </c>
      <c r="L18" s="129"/>
      <c r="M18" s="129"/>
      <c r="N18" s="129"/>
      <c r="O18" s="131"/>
      <c r="P18" s="133"/>
      <c r="Q18" s="135">
        <v>1</v>
      </c>
      <c r="R18" s="2"/>
      <c r="S18" s="1"/>
      <c r="T18" s="1"/>
      <c r="U18" s="1"/>
      <c r="V18" s="1"/>
      <c r="W18" s="1"/>
      <c r="X18" s="1"/>
      <c r="Y18" s="1"/>
      <c r="Z18" s="1"/>
    </row>
    <row r="19" spans="1:26" ht="15.75" customHeight="1">
      <c r="A19" s="2"/>
      <c r="B19" s="7" t="s">
        <v>91</v>
      </c>
      <c r="C19" s="7">
        <f>C15*10</f>
        <v>20</v>
      </c>
      <c r="D19" s="2"/>
      <c r="E19" s="115"/>
      <c r="F19" s="115"/>
      <c r="G19" s="137" t="s">
        <v>221</v>
      </c>
      <c r="H19" s="115"/>
      <c r="I19" s="115">
        <f t="shared" ref="I19:K19" si="0">SUM(I10:I18)</f>
        <v>150</v>
      </c>
      <c r="J19" s="115">
        <f t="shared" si="0"/>
        <v>300</v>
      </c>
      <c r="K19" s="121">
        <f t="shared" si="0"/>
        <v>10</v>
      </c>
      <c r="L19" s="115"/>
      <c r="M19" s="115"/>
      <c r="N19" s="115"/>
      <c r="O19" s="115"/>
      <c r="P19" s="115"/>
      <c r="Q19" s="115">
        <f>SUM(Q10:Q18)</f>
        <v>20</v>
      </c>
      <c r="R19" s="2"/>
      <c r="S19" s="1"/>
      <c r="T19" s="1"/>
      <c r="U19" s="1"/>
      <c r="V19" s="1"/>
      <c r="W19" s="1"/>
      <c r="X19" s="1"/>
      <c r="Y19" s="1"/>
      <c r="Z19" s="1"/>
    </row>
    <row r="20" spans="1:26" ht="15.75" customHeight="1">
      <c r="A20" s="2"/>
      <c r="B20" s="7" t="s">
        <v>97</v>
      </c>
      <c r="C20" s="7">
        <f>Q40</f>
        <v>0</v>
      </c>
      <c r="D20" s="2"/>
      <c r="E20" s="115"/>
      <c r="F20" s="2"/>
      <c r="G20" s="2"/>
      <c r="H20" s="2"/>
      <c r="I20" s="2"/>
      <c r="J20" s="115"/>
      <c r="K20" s="121"/>
      <c r="L20" s="115"/>
      <c r="M20" s="115"/>
      <c r="N20" s="115"/>
      <c r="O20" s="119"/>
      <c r="P20" s="115"/>
      <c r="Q20" s="115"/>
      <c r="R20" s="2"/>
      <c r="S20" s="1"/>
      <c r="T20" s="1"/>
      <c r="U20" s="1"/>
      <c r="V20" s="1"/>
      <c r="W20" s="1"/>
      <c r="X20" s="1"/>
      <c r="Y20" s="1"/>
      <c r="Z20" s="1"/>
    </row>
    <row r="21" spans="1:26" ht="15.75" customHeight="1">
      <c r="A21" s="2"/>
      <c r="B21" s="2"/>
      <c r="C21" s="2"/>
      <c r="D21" s="2"/>
      <c r="E21" s="115"/>
      <c r="F21" s="2"/>
      <c r="G21" s="2"/>
      <c r="H21" s="2"/>
      <c r="I21" s="2"/>
      <c r="J21" s="115"/>
      <c r="K21" s="121"/>
      <c r="L21" s="115"/>
      <c r="M21" s="115"/>
      <c r="N21" s="115"/>
      <c r="O21" s="119"/>
      <c r="P21" s="115"/>
      <c r="Q21" s="115"/>
      <c r="R21" s="2"/>
      <c r="S21" s="1"/>
      <c r="T21" s="1"/>
      <c r="U21" s="1"/>
      <c r="V21" s="1"/>
      <c r="W21" s="1"/>
      <c r="X21" s="1"/>
      <c r="Y21" s="1"/>
      <c r="Z21" s="1"/>
    </row>
    <row r="22" spans="1:26" ht="15.75" customHeight="1">
      <c r="A22" s="2"/>
      <c r="B22" s="2"/>
      <c r="C22" s="2"/>
      <c r="D22" s="2"/>
      <c r="E22" s="2"/>
      <c r="F22" s="2"/>
      <c r="G22" s="2"/>
      <c r="H22" s="2"/>
      <c r="I22" s="2"/>
      <c r="J22" s="115"/>
      <c r="K22" s="121"/>
      <c r="L22" s="115"/>
      <c r="M22" s="115"/>
      <c r="N22" s="115"/>
      <c r="O22" s="115"/>
      <c r="P22" s="115"/>
      <c r="Q22" s="115"/>
      <c r="R22" s="2"/>
      <c r="S22" s="1"/>
      <c r="T22" s="1"/>
      <c r="U22" s="1"/>
      <c r="V22" s="1"/>
      <c r="W22" s="1"/>
      <c r="X22" s="1"/>
      <c r="Y22" s="1"/>
      <c r="Z22" s="1"/>
    </row>
    <row r="23" spans="1:26" ht="15.75" customHeight="1">
      <c r="A23" s="2"/>
      <c r="B23" s="2"/>
      <c r="C23" s="2"/>
      <c r="D23" s="2"/>
      <c r="E23" s="2"/>
      <c r="F23" s="2"/>
      <c r="G23" s="2"/>
      <c r="H23" s="2"/>
      <c r="I23" s="2"/>
      <c r="J23" s="115"/>
      <c r="K23" s="121"/>
      <c r="L23" s="115"/>
      <c r="M23" s="115"/>
      <c r="N23" s="115"/>
      <c r="O23" s="117"/>
      <c r="P23" s="121"/>
      <c r="Q23" s="115"/>
      <c r="R23" s="2"/>
      <c r="S23" s="1"/>
      <c r="T23" s="1"/>
      <c r="U23" s="1"/>
      <c r="V23" s="1"/>
      <c r="W23" s="1"/>
      <c r="X23" s="1"/>
      <c r="Y23" s="1"/>
      <c r="Z23" s="1"/>
    </row>
    <row r="24" spans="1:26" ht="15.75" customHeight="1">
      <c r="A24" s="2"/>
      <c r="B24" s="2"/>
      <c r="C24" s="2"/>
      <c r="D24" s="2"/>
      <c r="E24" s="2"/>
      <c r="F24" s="2"/>
      <c r="G24" s="2"/>
      <c r="H24" s="2"/>
      <c r="I24" s="2"/>
      <c r="J24" s="115"/>
      <c r="K24" s="121"/>
      <c r="L24" s="115"/>
      <c r="M24" s="115"/>
      <c r="N24" s="115"/>
      <c r="O24" s="117"/>
      <c r="P24" s="121"/>
      <c r="Q24" s="115"/>
      <c r="R24" s="2"/>
      <c r="S24" s="1"/>
      <c r="T24" s="1"/>
      <c r="U24" s="1"/>
      <c r="V24" s="1"/>
      <c r="W24" s="1"/>
      <c r="X24" s="1"/>
      <c r="Y24" s="1"/>
      <c r="Z24" s="1"/>
    </row>
    <row r="25" spans="1:26" ht="15.75" customHeight="1">
      <c r="A25" s="2"/>
      <c r="B25" s="2"/>
      <c r="C25" s="2"/>
      <c r="D25" s="2"/>
      <c r="E25" s="115"/>
      <c r="F25" s="115"/>
      <c r="G25" s="115"/>
      <c r="H25" s="115"/>
      <c r="I25" s="121"/>
      <c r="J25" s="115"/>
      <c r="K25" s="121"/>
      <c r="L25" s="115"/>
      <c r="M25" s="115"/>
      <c r="N25" s="115"/>
      <c r="O25" s="119"/>
      <c r="P25" s="121"/>
      <c r="Q25" s="115"/>
      <c r="R25" s="2"/>
      <c r="S25" s="1"/>
      <c r="T25" s="1"/>
      <c r="U25" s="1"/>
      <c r="V25" s="1"/>
      <c r="W25" s="1"/>
      <c r="X25" s="1"/>
      <c r="Y25" s="1"/>
      <c r="Z25" s="1"/>
    </row>
    <row r="26" spans="1:26" ht="24.75" customHeight="1">
      <c r="A26" s="2"/>
      <c r="B26" s="2"/>
      <c r="C26" s="2"/>
      <c r="D26" s="2"/>
      <c r="E26" s="115"/>
      <c r="F26" s="115"/>
      <c r="G26" s="139"/>
      <c r="H26" s="115"/>
      <c r="I26" s="121"/>
      <c r="J26" s="115"/>
      <c r="K26" s="121"/>
      <c r="L26" s="115"/>
      <c r="M26" s="115"/>
      <c r="N26" s="115"/>
      <c r="O26" s="117"/>
      <c r="P26" s="115"/>
      <c r="Q26" s="115"/>
      <c r="R26" s="2"/>
      <c r="S26" s="1"/>
      <c r="T26" s="1"/>
      <c r="U26" s="1"/>
      <c r="V26" s="1"/>
      <c r="W26" s="1"/>
      <c r="X26" s="1"/>
      <c r="Y26" s="1"/>
      <c r="Z26" s="1"/>
    </row>
    <row r="27" spans="1:26" ht="24.75" customHeight="1">
      <c r="A27" s="2"/>
      <c r="B27" s="2"/>
      <c r="C27" s="2"/>
      <c r="D27" s="2"/>
      <c r="E27" s="115"/>
      <c r="F27" s="115"/>
      <c r="G27" s="139"/>
      <c r="H27" s="115"/>
      <c r="I27" s="121"/>
      <c r="J27" s="115"/>
      <c r="K27" s="121"/>
      <c r="L27" s="115"/>
      <c r="M27" s="115"/>
      <c r="N27" s="115"/>
      <c r="O27" s="115"/>
      <c r="P27" s="115"/>
      <c r="Q27" s="115"/>
      <c r="R27" s="2"/>
      <c r="S27" s="1"/>
      <c r="T27" s="1"/>
      <c r="U27" s="1"/>
      <c r="V27" s="1"/>
      <c r="W27" s="1"/>
      <c r="X27" s="1"/>
      <c r="Y27" s="1"/>
      <c r="Z27" s="1"/>
    </row>
    <row r="28" spans="1:26" ht="24.75" customHeight="1">
      <c r="A28" s="2"/>
      <c r="B28" s="2"/>
      <c r="C28" s="2"/>
      <c r="D28" s="2"/>
      <c r="E28" s="115"/>
      <c r="F28" s="115"/>
      <c r="G28" s="139"/>
      <c r="H28" s="115"/>
      <c r="I28" s="121"/>
      <c r="J28" s="115"/>
      <c r="K28" s="121"/>
      <c r="L28" s="115"/>
      <c r="M28" s="115"/>
      <c r="N28" s="115"/>
      <c r="O28" s="119"/>
      <c r="P28" s="121"/>
      <c r="Q28" s="115"/>
      <c r="R28" s="2"/>
      <c r="S28" s="1"/>
      <c r="T28" s="1"/>
      <c r="U28" s="1"/>
      <c r="V28" s="1"/>
      <c r="W28" s="1"/>
      <c r="X28" s="1"/>
      <c r="Y28" s="1"/>
      <c r="Z28" s="1"/>
    </row>
    <row r="29" spans="1:26" ht="24.75" customHeight="1">
      <c r="A29" s="2"/>
      <c r="B29" s="2"/>
      <c r="C29" s="2"/>
      <c r="D29" s="2"/>
      <c r="E29" s="115"/>
      <c r="F29" s="115"/>
      <c r="G29" s="139"/>
      <c r="H29" s="115"/>
      <c r="I29" s="121"/>
      <c r="J29" s="115"/>
      <c r="K29" s="121"/>
      <c r="L29" s="115"/>
      <c r="M29" s="115"/>
      <c r="N29" s="115"/>
      <c r="O29" s="119"/>
      <c r="P29" s="121"/>
      <c r="Q29" s="115"/>
      <c r="R29" s="2"/>
      <c r="S29" s="1"/>
      <c r="T29" s="1"/>
      <c r="U29" s="1"/>
      <c r="V29" s="1"/>
      <c r="W29" s="1"/>
      <c r="X29" s="1"/>
      <c r="Y29" s="1"/>
      <c r="Z29" s="1"/>
    </row>
    <row r="30" spans="1:26" ht="15.75" customHeight="1">
      <c r="A30" s="2"/>
      <c r="B30" s="2"/>
      <c r="C30" s="2"/>
      <c r="D30" s="2"/>
      <c r="E30" s="115"/>
      <c r="F30" s="115"/>
      <c r="G30" s="115"/>
      <c r="H30" s="115"/>
      <c r="I30" s="121"/>
      <c r="J30" s="115"/>
      <c r="K30" s="121"/>
      <c r="L30" s="115"/>
      <c r="M30" s="115"/>
      <c r="N30" s="115"/>
      <c r="O30" s="117"/>
      <c r="P30" s="121"/>
      <c r="Q30" s="115"/>
      <c r="R30" s="2"/>
      <c r="S30" s="1"/>
      <c r="T30" s="1"/>
      <c r="U30" s="1"/>
      <c r="V30" s="1"/>
      <c r="W30" s="1"/>
      <c r="X30" s="1"/>
      <c r="Y30" s="1"/>
      <c r="Z30" s="1"/>
    </row>
    <row r="31" spans="1:26" ht="15.75" customHeight="1">
      <c r="A31" s="2"/>
      <c r="B31" s="2"/>
      <c r="C31" s="2"/>
      <c r="D31" s="2"/>
      <c r="E31" s="115"/>
      <c r="F31" s="115"/>
      <c r="G31" s="115"/>
      <c r="H31" s="115"/>
      <c r="I31" s="121"/>
      <c r="J31" s="115"/>
      <c r="K31" s="121"/>
      <c r="L31" s="115"/>
      <c r="M31" s="115"/>
      <c r="N31" s="115"/>
      <c r="O31" s="119"/>
      <c r="P31" s="121"/>
      <c r="Q31" s="115"/>
      <c r="R31" s="2"/>
      <c r="S31" s="1"/>
      <c r="T31" s="1"/>
      <c r="U31" s="1"/>
      <c r="V31" s="1"/>
      <c r="W31" s="1"/>
      <c r="X31" s="1"/>
      <c r="Y31" s="1"/>
      <c r="Z31" s="1"/>
    </row>
    <row r="32" spans="1:26" ht="15.75" customHeight="1">
      <c r="A32" s="2"/>
      <c r="B32" s="2"/>
      <c r="C32" s="2"/>
      <c r="D32" s="2"/>
      <c r="E32" s="115"/>
      <c r="F32" s="115"/>
      <c r="G32" s="115"/>
      <c r="H32" s="115"/>
      <c r="I32" s="121"/>
      <c r="J32" s="115"/>
      <c r="K32" s="121"/>
      <c r="L32" s="115"/>
      <c r="M32" s="115"/>
      <c r="N32" s="115"/>
      <c r="O32" s="115"/>
      <c r="P32" s="115"/>
      <c r="Q32" s="115"/>
      <c r="R32" s="2"/>
      <c r="S32" s="1"/>
      <c r="T32" s="1"/>
      <c r="U32" s="1"/>
      <c r="V32" s="1"/>
      <c r="W32" s="1"/>
      <c r="X32" s="1"/>
      <c r="Y32" s="1"/>
      <c r="Z32" s="1"/>
    </row>
    <row r="33" spans="1:26" ht="15.75" customHeight="1">
      <c r="A33" s="2"/>
      <c r="B33" s="2"/>
      <c r="C33" s="2"/>
      <c r="D33" s="2"/>
      <c r="E33" s="115"/>
      <c r="F33" s="115"/>
      <c r="G33" s="115"/>
      <c r="H33" s="115"/>
      <c r="I33" s="121"/>
      <c r="J33" s="115"/>
      <c r="K33" s="121"/>
      <c r="L33" s="115"/>
      <c r="M33" s="115"/>
      <c r="N33" s="115"/>
      <c r="O33" s="115"/>
      <c r="P33" s="115"/>
      <c r="Q33" s="115"/>
      <c r="R33" s="2"/>
      <c r="S33" s="1"/>
      <c r="T33" s="1"/>
      <c r="U33" s="1"/>
      <c r="V33" s="1"/>
      <c r="W33" s="1"/>
      <c r="X33" s="1"/>
      <c r="Y33" s="1"/>
      <c r="Z33" s="1"/>
    </row>
    <row r="34" spans="1:26" ht="15.75" customHeight="1">
      <c r="A34" s="2"/>
      <c r="B34" s="2"/>
      <c r="C34" s="2"/>
      <c r="D34" s="2"/>
      <c r="E34" s="115"/>
      <c r="F34" s="115"/>
      <c r="G34" s="115"/>
      <c r="H34" s="115"/>
      <c r="I34" s="121"/>
      <c r="J34" s="115"/>
      <c r="K34" s="121"/>
      <c r="L34" s="115"/>
      <c r="M34" s="115"/>
      <c r="N34" s="115"/>
      <c r="O34" s="119"/>
      <c r="P34" s="121"/>
      <c r="Q34" s="115"/>
      <c r="R34" s="2"/>
      <c r="S34" s="1"/>
      <c r="T34" s="1"/>
      <c r="U34" s="1"/>
      <c r="V34" s="1"/>
      <c r="W34" s="1"/>
      <c r="X34" s="1"/>
      <c r="Y34" s="1"/>
      <c r="Z34" s="1"/>
    </row>
    <row r="35" spans="1:26" ht="15.75" customHeight="1">
      <c r="A35" s="2"/>
      <c r="B35" s="2"/>
      <c r="C35" s="2"/>
      <c r="D35" s="2"/>
      <c r="E35" s="115"/>
      <c r="F35" s="115"/>
      <c r="G35" s="115"/>
      <c r="H35" s="115"/>
      <c r="I35" s="121"/>
      <c r="J35" s="115"/>
      <c r="K35" s="121"/>
      <c r="L35" s="115"/>
      <c r="M35" s="115"/>
      <c r="N35" s="115"/>
      <c r="O35" s="119"/>
      <c r="P35" s="121"/>
      <c r="Q35" s="115"/>
      <c r="R35" s="2"/>
      <c r="S35" s="1"/>
      <c r="T35" s="1"/>
      <c r="U35" s="1"/>
      <c r="V35" s="1"/>
      <c r="W35" s="1"/>
      <c r="X35" s="1"/>
      <c r="Y35" s="1"/>
      <c r="Z35" s="1"/>
    </row>
    <row r="36" spans="1:26" ht="15.75" customHeight="1">
      <c r="A36" s="2"/>
      <c r="B36" s="2"/>
      <c r="C36" s="2"/>
      <c r="D36" s="2"/>
      <c r="E36" s="115"/>
      <c r="F36" s="115"/>
      <c r="G36" s="115"/>
      <c r="H36" s="115"/>
      <c r="I36" s="121"/>
      <c r="J36" s="115"/>
      <c r="K36" s="121"/>
      <c r="L36" s="115"/>
      <c r="M36" s="115"/>
      <c r="N36" s="115"/>
      <c r="O36" s="119"/>
      <c r="P36" s="121"/>
      <c r="Q36" s="115"/>
      <c r="R36" s="2"/>
      <c r="S36" s="1"/>
      <c r="T36" s="1"/>
      <c r="U36" s="1"/>
      <c r="V36" s="1"/>
      <c r="W36" s="1"/>
      <c r="X36" s="1"/>
      <c r="Y36" s="1"/>
      <c r="Z36" s="1"/>
    </row>
    <row r="37" spans="1:26" ht="15.75" customHeight="1">
      <c r="A37" s="2"/>
      <c r="B37" s="2"/>
      <c r="C37" s="2"/>
      <c r="D37" s="2"/>
      <c r="E37" s="115"/>
      <c r="F37" s="115"/>
      <c r="G37" s="115"/>
      <c r="H37" s="115"/>
      <c r="I37" s="121"/>
      <c r="J37" s="115"/>
      <c r="K37" s="121"/>
      <c r="L37" s="115"/>
      <c r="M37" s="115"/>
      <c r="N37" s="115"/>
      <c r="O37" s="119"/>
      <c r="P37" s="121"/>
      <c r="Q37" s="115"/>
      <c r="R37" s="2"/>
      <c r="S37" s="1"/>
      <c r="T37" s="1"/>
      <c r="U37" s="1"/>
      <c r="V37" s="1"/>
      <c r="W37" s="1"/>
      <c r="X37" s="1"/>
      <c r="Y37" s="1"/>
      <c r="Z37" s="1"/>
    </row>
    <row r="38" spans="1:26" ht="15.75" customHeight="1">
      <c r="A38" s="2"/>
      <c r="B38" s="2"/>
      <c r="C38" s="2"/>
      <c r="D38" s="2"/>
      <c r="E38" s="2"/>
      <c r="F38" s="2"/>
      <c r="G38" s="2"/>
      <c r="H38" s="17"/>
      <c r="I38" s="138"/>
      <c r="J38" s="2"/>
      <c r="K38" s="138"/>
      <c r="L38" s="2"/>
      <c r="M38" s="2"/>
      <c r="N38" s="2"/>
      <c r="O38" s="2"/>
      <c r="P38" s="2"/>
      <c r="Q38" s="2"/>
      <c r="R38" s="2"/>
      <c r="S38" s="1"/>
      <c r="T38" s="1"/>
      <c r="U38" s="1"/>
      <c r="V38" s="1"/>
      <c r="W38" s="1"/>
      <c r="X38" s="1"/>
      <c r="Y38" s="1"/>
      <c r="Z38" s="1"/>
    </row>
    <row r="39" spans="1:26" ht="15.75" customHeight="1">
      <c r="A39" s="2"/>
      <c r="B39" s="2"/>
      <c r="C39" s="2"/>
      <c r="D39" s="2"/>
      <c r="E39" s="2"/>
      <c r="F39" s="2"/>
      <c r="G39" s="2"/>
      <c r="H39" s="17"/>
      <c r="I39" s="138"/>
      <c r="J39" s="2"/>
      <c r="K39" s="138"/>
      <c r="L39" s="2"/>
      <c r="M39" s="2"/>
      <c r="N39" s="2"/>
      <c r="O39" s="2"/>
      <c r="P39" s="2"/>
      <c r="Q39" s="2"/>
      <c r="R39" s="2"/>
      <c r="S39" s="1"/>
      <c r="T39" s="1"/>
      <c r="U39" s="1"/>
      <c r="V39" s="1"/>
      <c r="W39" s="1"/>
      <c r="X39" s="1"/>
      <c r="Y39" s="1"/>
      <c r="Z39" s="1"/>
    </row>
    <row r="40" spans="1:26" ht="15.75" customHeight="1">
      <c r="A40" s="2"/>
      <c r="B40" s="2"/>
      <c r="C40" s="2"/>
      <c r="D40" s="2"/>
      <c r="E40" s="2"/>
      <c r="F40" s="2"/>
      <c r="G40" s="54"/>
      <c r="H40" s="2"/>
      <c r="I40" s="2"/>
      <c r="J40" s="2"/>
      <c r="K40" s="2"/>
      <c r="L40" s="2"/>
      <c r="M40" s="2"/>
      <c r="N40" s="2"/>
      <c r="O40" s="2"/>
      <c r="P40" s="2"/>
      <c r="Q40" s="2"/>
      <c r="R40" s="2"/>
      <c r="S40" s="1"/>
      <c r="T40" s="1"/>
      <c r="U40" s="1"/>
      <c r="V40" s="1"/>
      <c r="W40" s="1"/>
      <c r="X40" s="1"/>
      <c r="Y40" s="1"/>
      <c r="Z40" s="1"/>
    </row>
    <row r="41" spans="1:26" ht="15.75" customHeight="1">
      <c r="A41" s="2"/>
      <c r="B41" s="2"/>
      <c r="C41" s="2"/>
      <c r="D41" s="2"/>
      <c r="E41" s="2"/>
      <c r="F41" s="2"/>
      <c r="G41" s="2"/>
      <c r="H41" s="2"/>
      <c r="I41" s="2"/>
      <c r="J41" s="2"/>
      <c r="K41" s="2"/>
      <c r="L41" s="2"/>
      <c r="M41" s="2"/>
      <c r="N41" s="2"/>
      <c r="O41" s="2"/>
      <c r="P41" s="2"/>
      <c r="Q41" s="2"/>
      <c r="R41" s="2"/>
      <c r="S41" s="1"/>
      <c r="T41" s="1"/>
      <c r="U41" s="1"/>
      <c r="V41" s="1"/>
      <c r="W41" s="1"/>
      <c r="X41" s="1"/>
      <c r="Y41" s="1"/>
      <c r="Z41" s="1"/>
    </row>
    <row r="42" spans="1:26" ht="15.75" customHeight="1">
      <c r="A42" s="2"/>
      <c r="B42" s="2"/>
      <c r="C42" s="2"/>
      <c r="D42" s="2"/>
      <c r="E42" s="2"/>
      <c r="F42" s="2"/>
      <c r="G42" s="2"/>
      <c r="H42" s="2"/>
      <c r="I42" s="2"/>
      <c r="J42" s="2"/>
      <c r="K42" s="2"/>
      <c r="L42" s="2"/>
      <c r="M42" s="2"/>
      <c r="N42" s="2" t="s">
        <v>201</v>
      </c>
      <c r="O42" s="2"/>
      <c r="P42" s="2"/>
      <c r="Q42" s="2"/>
      <c r="R42" s="2"/>
      <c r="S42" s="1"/>
      <c r="T42" s="1"/>
      <c r="U42" s="1"/>
      <c r="V42" s="1"/>
      <c r="W42" s="1"/>
      <c r="X42" s="1"/>
      <c r="Y42" s="1"/>
      <c r="Z42" s="1"/>
    </row>
    <row r="43" spans="1:26" ht="15.75" customHeight="1">
      <c r="A43" s="2"/>
      <c r="B43" s="2"/>
      <c r="C43" s="2"/>
      <c r="D43" s="2"/>
      <c r="E43" s="2"/>
      <c r="F43" s="2"/>
      <c r="G43" s="2"/>
      <c r="H43" s="2"/>
      <c r="I43" s="2"/>
      <c r="J43" s="2"/>
      <c r="K43" s="2"/>
      <c r="L43" s="2"/>
      <c r="M43" s="2"/>
      <c r="N43" s="2"/>
      <c r="O43" s="2"/>
      <c r="P43" s="2"/>
      <c r="Q43" s="2"/>
      <c r="R43" s="2"/>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B2:Q2"/>
    <mergeCell ref="B3:Q3"/>
    <mergeCell ref="B4:Q4"/>
    <mergeCell ref="B5:Q5"/>
    <mergeCell ref="F8:F9"/>
    <mergeCell ref="E8:E9"/>
    <mergeCell ref="G8:G9"/>
    <mergeCell ref="H8:H9"/>
    <mergeCell ref="I8:Q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75" customWidth="1"/>
    <col min="3" max="14" width="10.5" customWidth="1"/>
    <col min="15" max="15" width="14.125" customWidth="1"/>
    <col min="16" max="25" width="10.5" customWidth="1"/>
  </cols>
  <sheetData>
    <row r="1" spans="1:26" ht="15.75" customHeight="1">
      <c r="A1" s="1"/>
      <c r="B1" s="2"/>
      <c r="C1" s="1"/>
      <c r="D1" s="1"/>
      <c r="E1" s="1"/>
      <c r="F1" s="1"/>
      <c r="G1" s="1"/>
      <c r="H1" s="1"/>
      <c r="I1" s="1"/>
      <c r="J1" s="1"/>
      <c r="K1" s="1"/>
      <c r="L1" s="1"/>
      <c r="M1" s="1"/>
      <c r="N1" s="1"/>
      <c r="O1" s="2"/>
      <c r="P1" s="1"/>
      <c r="Q1" s="1"/>
      <c r="R1" s="1"/>
      <c r="S1" s="1"/>
      <c r="T1" s="1"/>
      <c r="U1" s="1"/>
      <c r="V1" s="1"/>
      <c r="W1" s="1"/>
      <c r="X1" s="1"/>
      <c r="Y1" s="1"/>
      <c r="Z1" s="1"/>
    </row>
    <row r="2" spans="1:26" ht="22.5" customHeight="1">
      <c r="A2" s="1"/>
      <c r="B2" s="189" t="s">
        <v>494</v>
      </c>
      <c r="C2" s="190"/>
      <c r="D2" s="190"/>
      <c r="E2" s="190"/>
      <c r="F2" s="190"/>
      <c r="G2" s="190"/>
      <c r="H2" s="190"/>
      <c r="I2" s="190"/>
      <c r="J2" s="190"/>
      <c r="K2" s="190"/>
      <c r="L2" s="190"/>
      <c r="M2" s="190"/>
      <c r="N2" s="190"/>
      <c r="O2" s="191"/>
      <c r="P2" s="1"/>
      <c r="Q2" s="1"/>
      <c r="R2" s="1"/>
      <c r="S2" s="1"/>
      <c r="T2" s="1"/>
      <c r="U2" s="1"/>
      <c r="V2" s="1"/>
      <c r="W2" s="1"/>
      <c r="X2" s="1"/>
      <c r="Y2" s="1"/>
      <c r="Z2" s="1"/>
    </row>
    <row r="3" spans="1:26" ht="15.75" customHeight="1">
      <c r="A3" s="1"/>
      <c r="B3" s="192"/>
      <c r="C3" s="193"/>
      <c r="D3" s="193"/>
      <c r="E3" s="193"/>
      <c r="F3" s="193"/>
      <c r="G3" s="193"/>
      <c r="H3" s="193"/>
      <c r="I3" s="193"/>
      <c r="J3" s="193"/>
      <c r="K3" s="193"/>
      <c r="L3" s="193"/>
      <c r="M3" s="193"/>
      <c r="N3" s="193"/>
      <c r="O3" s="194"/>
      <c r="P3" s="1"/>
      <c r="Q3" s="1"/>
      <c r="R3" s="1"/>
      <c r="S3" s="1"/>
      <c r="T3" s="1"/>
      <c r="U3" s="1"/>
      <c r="V3" s="1"/>
      <c r="W3" s="1"/>
      <c r="X3" s="1"/>
      <c r="Y3" s="1"/>
      <c r="Z3" s="1"/>
    </row>
    <row r="4" spans="1:26" ht="15.75" customHeight="1">
      <c r="A4" s="1"/>
      <c r="B4" s="207" t="s">
        <v>6</v>
      </c>
      <c r="C4" s="193"/>
      <c r="D4" s="193"/>
      <c r="E4" s="193"/>
      <c r="F4" s="193"/>
      <c r="G4" s="193"/>
      <c r="H4" s="193"/>
      <c r="I4" s="193"/>
      <c r="J4" s="193"/>
      <c r="K4" s="193"/>
      <c r="L4" s="193"/>
      <c r="M4" s="193"/>
      <c r="N4" s="193"/>
      <c r="O4" s="194"/>
      <c r="P4" s="1"/>
      <c r="Q4" s="1"/>
      <c r="R4" s="1"/>
      <c r="S4" s="1"/>
      <c r="T4" s="1"/>
      <c r="U4" s="1"/>
      <c r="V4" s="1"/>
      <c r="W4" s="1"/>
      <c r="X4" s="1"/>
      <c r="Y4" s="1"/>
      <c r="Z4" s="1"/>
    </row>
    <row r="5" spans="1:26" ht="37.5" customHeight="1">
      <c r="A5" s="1"/>
      <c r="B5" s="208" t="s">
        <v>411</v>
      </c>
      <c r="C5" s="197"/>
      <c r="D5" s="197"/>
      <c r="E5" s="197"/>
      <c r="F5" s="197"/>
      <c r="G5" s="197"/>
      <c r="H5" s="197"/>
      <c r="I5" s="197"/>
      <c r="J5" s="197"/>
      <c r="K5" s="197"/>
      <c r="L5" s="197"/>
      <c r="M5" s="197"/>
      <c r="N5" s="197"/>
      <c r="O5" s="198"/>
      <c r="P5" s="1"/>
      <c r="Q5" s="1"/>
      <c r="R5" s="1"/>
      <c r="S5" s="1"/>
      <c r="T5" s="1"/>
      <c r="U5" s="1"/>
      <c r="V5" s="1"/>
      <c r="W5" s="1"/>
      <c r="X5" s="1"/>
      <c r="Y5" s="1"/>
      <c r="Z5" s="1"/>
    </row>
    <row r="6" spans="1:26" ht="15.75" customHeight="1">
      <c r="A6" s="1"/>
      <c r="B6" s="2"/>
      <c r="C6" s="1"/>
      <c r="D6" s="1"/>
      <c r="E6" s="1"/>
      <c r="F6" s="1"/>
      <c r="G6" s="1"/>
      <c r="H6" s="1"/>
      <c r="I6" s="1"/>
      <c r="J6" s="1"/>
      <c r="K6" s="1"/>
      <c r="L6" s="1"/>
      <c r="M6" s="1"/>
      <c r="N6" s="1"/>
      <c r="O6" s="2"/>
      <c r="P6" s="1"/>
      <c r="Q6" s="1"/>
      <c r="R6" s="1"/>
      <c r="S6" s="1"/>
      <c r="T6" s="1"/>
      <c r="U6" s="1"/>
      <c r="V6" s="1"/>
      <c r="W6" s="1"/>
      <c r="X6" s="1"/>
      <c r="Y6" s="1"/>
      <c r="Z6" s="1"/>
    </row>
    <row r="7" spans="1:26" ht="21" customHeight="1">
      <c r="A7" s="1"/>
      <c r="B7" s="3" t="s">
        <v>495</v>
      </c>
      <c r="C7" s="1"/>
      <c r="D7" s="1"/>
      <c r="E7" s="152" t="s">
        <v>496</v>
      </c>
      <c r="F7" s="153"/>
      <c r="G7" s="153"/>
      <c r="H7" s="153"/>
      <c r="I7" s="153"/>
      <c r="J7" s="153"/>
      <c r="K7" s="153"/>
      <c r="L7" s="153"/>
      <c r="M7" s="153"/>
      <c r="N7" s="153"/>
      <c r="O7" s="154"/>
      <c r="P7" s="1"/>
      <c r="Q7" s="1"/>
      <c r="R7" s="1"/>
      <c r="S7" s="1"/>
      <c r="T7" s="1"/>
      <c r="U7" s="1"/>
      <c r="V7" s="1"/>
      <c r="W7" s="1"/>
      <c r="X7" s="1"/>
      <c r="Y7" s="1"/>
      <c r="Z7" s="1"/>
    </row>
    <row r="8" spans="1:26" ht="15.75" customHeight="1">
      <c r="A8" s="1"/>
      <c r="B8" s="7" t="s">
        <v>18</v>
      </c>
      <c r="C8" s="7">
        <v>30</v>
      </c>
      <c r="D8" s="2"/>
      <c r="E8" s="43"/>
      <c r="F8" s="43"/>
      <c r="G8" s="43"/>
      <c r="H8" s="43"/>
      <c r="I8" s="43"/>
      <c r="J8" s="43"/>
      <c r="K8" s="43"/>
      <c r="L8" s="43"/>
      <c r="M8" s="43"/>
      <c r="N8" s="43"/>
      <c r="O8" s="43"/>
      <c r="P8" s="1"/>
      <c r="Q8" s="1"/>
      <c r="R8" s="1"/>
      <c r="S8" s="1"/>
      <c r="T8" s="1"/>
      <c r="U8" s="1"/>
      <c r="V8" s="1"/>
      <c r="W8" s="1"/>
      <c r="X8" s="1"/>
      <c r="Y8" s="1"/>
      <c r="Z8" s="1"/>
    </row>
    <row r="9" spans="1:26" ht="15.75" customHeight="1">
      <c r="A9" s="1"/>
      <c r="B9" s="7" t="s">
        <v>29</v>
      </c>
      <c r="C9" s="7">
        <v>100</v>
      </c>
      <c r="D9" s="2"/>
      <c r="E9" s="96"/>
      <c r="F9" s="96"/>
      <c r="G9" s="96"/>
      <c r="H9" s="96"/>
      <c r="I9" s="96"/>
      <c r="J9" s="96"/>
      <c r="K9" s="96"/>
      <c r="L9" s="96"/>
      <c r="M9" s="96"/>
      <c r="N9" s="96"/>
      <c r="O9" s="96"/>
      <c r="P9" s="1"/>
      <c r="Q9" s="1"/>
      <c r="R9" s="1"/>
      <c r="S9" s="1"/>
      <c r="T9" s="1"/>
      <c r="U9" s="1"/>
      <c r="V9" s="1"/>
      <c r="W9" s="1"/>
      <c r="X9" s="1"/>
      <c r="Y9" s="1"/>
      <c r="Z9" s="1"/>
    </row>
    <row r="10" spans="1:26" ht="15.75" customHeight="1">
      <c r="A10" s="1"/>
      <c r="B10" s="7" t="s">
        <v>34</v>
      </c>
      <c r="C10" s="7">
        <v>20</v>
      </c>
      <c r="D10" s="2"/>
      <c r="E10" s="96"/>
      <c r="F10" s="96"/>
      <c r="G10" s="96"/>
      <c r="H10" s="96"/>
      <c r="I10" s="96"/>
      <c r="J10" s="96"/>
      <c r="K10" s="96"/>
      <c r="L10" s="96"/>
      <c r="M10" s="96"/>
      <c r="N10" s="96"/>
      <c r="O10" s="96"/>
      <c r="P10" s="1"/>
      <c r="Q10" s="1"/>
      <c r="R10" s="1"/>
      <c r="S10" s="1"/>
      <c r="T10" s="1"/>
      <c r="U10" s="1"/>
      <c r="V10" s="1"/>
      <c r="W10" s="1"/>
      <c r="X10" s="1"/>
      <c r="Y10" s="1"/>
      <c r="Z10" s="1"/>
    </row>
    <row r="11" spans="1:26" ht="15.75" customHeight="1">
      <c r="A11" s="1"/>
      <c r="B11" s="7" t="s">
        <v>37</v>
      </c>
      <c r="C11" s="7">
        <f>SUM(C8:C10)</f>
        <v>150</v>
      </c>
      <c r="D11" s="2"/>
      <c r="E11" s="96"/>
      <c r="F11" s="96"/>
      <c r="G11" s="96"/>
      <c r="H11" s="96"/>
      <c r="I11" s="96"/>
      <c r="J11" s="96"/>
      <c r="K11" s="96"/>
      <c r="L11" s="96"/>
      <c r="M11" s="96"/>
      <c r="N11" s="96"/>
      <c r="O11" s="96"/>
      <c r="P11" s="1"/>
      <c r="Q11" s="1"/>
      <c r="R11" s="1"/>
      <c r="S11" s="1"/>
      <c r="T11" s="1"/>
      <c r="U11" s="1"/>
      <c r="V11" s="1"/>
      <c r="W11" s="1"/>
      <c r="X11" s="1"/>
      <c r="Y11" s="1"/>
      <c r="Z11" s="1"/>
    </row>
    <row r="12" spans="1:26" ht="15.75" customHeight="1">
      <c r="A12" s="1"/>
      <c r="B12" s="2"/>
      <c r="C12" s="1"/>
      <c r="D12" s="1"/>
      <c r="E12" s="96"/>
      <c r="F12" s="96"/>
      <c r="G12" s="96"/>
      <c r="H12" s="96"/>
      <c r="I12" s="96"/>
      <c r="J12" s="96"/>
      <c r="K12" s="96"/>
      <c r="L12" s="96"/>
      <c r="M12" s="96"/>
      <c r="N12" s="96"/>
      <c r="O12" s="96"/>
      <c r="P12" s="1"/>
      <c r="Q12" s="1"/>
      <c r="R12" s="1"/>
      <c r="S12" s="1"/>
      <c r="T12" s="1"/>
      <c r="U12" s="1"/>
      <c r="V12" s="1"/>
      <c r="W12" s="1"/>
      <c r="X12" s="1"/>
      <c r="Y12" s="1"/>
      <c r="Z12" s="1"/>
    </row>
    <row r="13" spans="1:26" ht="15.75" customHeight="1">
      <c r="A13" s="1"/>
      <c r="B13" s="2"/>
      <c r="C13" s="1"/>
      <c r="D13" s="1"/>
      <c r="E13" s="96"/>
      <c r="F13" s="96"/>
      <c r="G13" s="96"/>
      <c r="H13" s="96"/>
      <c r="I13" s="96"/>
      <c r="J13" s="96"/>
      <c r="K13" s="96"/>
      <c r="L13" s="96"/>
      <c r="M13" s="96"/>
      <c r="N13" s="96"/>
      <c r="O13" s="96"/>
      <c r="P13" s="1"/>
      <c r="Q13" s="1"/>
      <c r="R13" s="1"/>
      <c r="S13" s="1"/>
      <c r="T13" s="1"/>
      <c r="U13" s="1"/>
      <c r="V13" s="1"/>
      <c r="W13" s="1"/>
      <c r="X13" s="1"/>
      <c r="Y13" s="1"/>
      <c r="Z13" s="1"/>
    </row>
    <row r="14" spans="1:26" ht="19.5" customHeight="1">
      <c r="A14" s="1"/>
      <c r="B14" s="15" t="s">
        <v>497</v>
      </c>
      <c r="C14" s="1"/>
      <c r="D14" s="1"/>
      <c r="E14" s="96"/>
      <c r="F14" s="96"/>
      <c r="G14" s="96"/>
      <c r="H14" s="96"/>
      <c r="I14" s="96"/>
      <c r="J14" s="96"/>
      <c r="K14" s="96"/>
      <c r="L14" s="96"/>
      <c r="M14" s="96"/>
      <c r="N14" s="96"/>
      <c r="O14" s="103"/>
      <c r="P14" s="1"/>
      <c r="Q14" s="1"/>
      <c r="R14" s="1"/>
      <c r="S14" s="1"/>
      <c r="T14" s="1"/>
      <c r="U14" s="1"/>
      <c r="V14" s="1"/>
      <c r="W14" s="1"/>
      <c r="X14" s="1"/>
      <c r="Y14" s="1"/>
      <c r="Z14" s="1"/>
    </row>
    <row r="15" spans="1:26" ht="15.75" customHeight="1">
      <c r="A15" s="1"/>
      <c r="B15" s="7" t="s">
        <v>57</v>
      </c>
      <c r="C15" s="7">
        <f>'Principal - ABP'!K19</f>
        <v>0</v>
      </c>
      <c r="D15" s="2"/>
      <c r="E15" s="96"/>
      <c r="F15" s="96"/>
      <c r="G15" s="96"/>
      <c r="H15" s="96"/>
      <c r="I15" s="96"/>
      <c r="J15" s="96"/>
      <c r="K15" s="96"/>
      <c r="L15" s="96"/>
      <c r="M15" s="96"/>
      <c r="N15" s="96"/>
      <c r="O15" s="96"/>
      <c r="P15" s="1"/>
      <c r="Q15" s="1"/>
      <c r="R15" s="1"/>
      <c r="S15" s="1"/>
      <c r="T15" s="1"/>
      <c r="U15" s="1"/>
      <c r="V15" s="1"/>
      <c r="W15" s="1"/>
      <c r="X15" s="1"/>
      <c r="Y15" s="1"/>
      <c r="Z15" s="1"/>
    </row>
    <row r="16" spans="1:26" ht="15.75" customHeight="1">
      <c r="A16" s="1"/>
      <c r="B16" s="7" t="s">
        <v>65</v>
      </c>
      <c r="C16" s="7">
        <f>C9*C15</f>
        <v>0</v>
      </c>
      <c r="D16" s="2"/>
      <c r="E16" s="96"/>
      <c r="F16" s="96"/>
      <c r="G16" s="96"/>
      <c r="H16" s="96"/>
      <c r="I16" s="96"/>
      <c r="J16" s="96"/>
      <c r="K16" s="96"/>
      <c r="L16" s="96"/>
      <c r="M16" s="96"/>
      <c r="N16" s="96"/>
      <c r="O16" s="96"/>
      <c r="P16" s="1"/>
      <c r="Q16" s="1"/>
      <c r="R16" s="1"/>
      <c r="S16" s="1"/>
      <c r="T16" s="1"/>
      <c r="U16" s="1"/>
      <c r="V16" s="1"/>
      <c r="W16" s="1"/>
      <c r="X16" s="1"/>
      <c r="Y16" s="1"/>
      <c r="Z16" s="1"/>
    </row>
    <row r="17" spans="1:26" ht="15.75" customHeight="1">
      <c r="A17" s="1"/>
      <c r="B17" s="7" t="s">
        <v>91</v>
      </c>
      <c r="C17" s="7">
        <f>C15*10</f>
        <v>0</v>
      </c>
      <c r="D17" s="2"/>
      <c r="E17" s="96"/>
      <c r="F17" s="96"/>
      <c r="G17" s="96"/>
      <c r="H17" s="96"/>
      <c r="I17" s="96"/>
      <c r="J17" s="96"/>
      <c r="K17" s="96"/>
      <c r="L17" s="96"/>
      <c r="M17" s="96"/>
      <c r="N17" s="96"/>
      <c r="O17" s="96"/>
      <c r="P17" s="1"/>
      <c r="Q17" s="1"/>
      <c r="R17" s="1"/>
      <c r="S17" s="1"/>
      <c r="T17" s="1"/>
      <c r="U17" s="1"/>
      <c r="V17" s="1"/>
      <c r="W17" s="1"/>
      <c r="X17" s="1"/>
      <c r="Y17" s="1"/>
      <c r="Z17" s="1"/>
    </row>
    <row r="18" spans="1:26" ht="15.75" customHeight="1">
      <c r="A18" s="1"/>
      <c r="B18" s="2"/>
      <c r="C18" s="2"/>
      <c r="D18" s="2"/>
      <c r="E18" s="96"/>
      <c r="F18" s="96"/>
      <c r="G18" s="96"/>
      <c r="H18" s="96"/>
      <c r="I18" s="96"/>
      <c r="J18" s="96"/>
      <c r="K18" s="96"/>
      <c r="L18" s="96"/>
      <c r="M18" s="96"/>
      <c r="N18" s="96"/>
      <c r="O18" s="96"/>
      <c r="P18" s="1"/>
      <c r="Q18" s="1"/>
      <c r="R18" s="1"/>
      <c r="S18" s="1"/>
      <c r="T18" s="1"/>
      <c r="U18" s="1"/>
      <c r="V18" s="1"/>
      <c r="W18" s="1"/>
      <c r="X18" s="1"/>
      <c r="Y18" s="1"/>
      <c r="Z18" s="1"/>
    </row>
    <row r="19" spans="1:26" ht="15.75" customHeight="1">
      <c r="A19" s="1"/>
      <c r="B19" s="2"/>
      <c r="C19" s="2"/>
      <c r="D19" s="2"/>
      <c r="E19" s="96"/>
      <c r="F19" s="96"/>
      <c r="G19" s="96"/>
      <c r="H19" s="96"/>
      <c r="I19" s="96"/>
      <c r="J19" s="96"/>
      <c r="K19" s="96"/>
      <c r="L19" s="96"/>
      <c r="M19" s="96"/>
      <c r="N19" s="96"/>
      <c r="O19" s="96"/>
      <c r="P19" s="1"/>
      <c r="Q19" s="1"/>
      <c r="R19" s="1"/>
      <c r="S19" s="1"/>
      <c r="T19" s="1"/>
      <c r="U19" s="1"/>
      <c r="V19" s="1"/>
      <c r="W19" s="1"/>
      <c r="X19" s="1"/>
      <c r="Y19" s="1"/>
      <c r="Z19" s="1"/>
    </row>
    <row r="20" spans="1:26" ht="15.75" customHeight="1">
      <c r="A20" s="1"/>
      <c r="B20" s="2"/>
      <c r="C20" s="2"/>
      <c r="D20" s="2"/>
      <c r="E20" s="96"/>
      <c r="F20" s="96"/>
      <c r="G20" s="96"/>
      <c r="H20" s="96"/>
      <c r="I20" s="96"/>
      <c r="J20" s="96"/>
      <c r="K20" s="96"/>
      <c r="L20" s="96"/>
      <c r="M20" s="96"/>
      <c r="N20" s="96"/>
      <c r="O20" s="96"/>
      <c r="P20" s="1"/>
      <c r="Q20" s="1"/>
      <c r="R20" s="1"/>
      <c r="S20" s="1"/>
      <c r="T20" s="1"/>
      <c r="U20" s="1"/>
      <c r="V20" s="1"/>
      <c r="W20" s="1"/>
      <c r="X20" s="1"/>
      <c r="Y20" s="1"/>
      <c r="Z20" s="1"/>
    </row>
    <row r="21" spans="1:26" ht="15.75" customHeight="1">
      <c r="A21" s="1"/>
      <c r="B21" s="2"/>
      <c r="C21" s="2"/>
      <c r="D21" s="2"/>
      <c r="E21" s="96"/>
      <c r="F21" s="96"/>
      <c r="G21" s="96"/>
      <c r="H21" s="96"/>
      <c r="I21" s="96"/>
      <c r="J21" s="96"/>
      <c r="K21" s="96"/>
      <c r="L21" s="96"/>
      <c r="M21" s="96"/>
      <c r="N21" s="96"/>
      <c r="O21" s="96"/>
      <c r="P21" s="1"/>
      <c r="Q21" s="1"/>
      <c r="R21" s="1"/>
      <c r="S21" s="1"/>
      <c r="T21" s="1"/>
      <c r="U21" s="1"/>
      <c r="V21" s="1"/>
      <c r="W21" s="1"/>
      <c r="X21" s="1"/>
      <c r="Y21" s="1"/>
      <c r="Z21" s="1"/>
    </row>
    <row r="22" spans="1:26" ht="15.75" customHeight="1">
      <c r="A22" s="1"/>
      <c r="B22" s="2"/>
      <c r="C22" s="2"/>
      <c r="D22" s="2"/>
      <c r="E22" s="96"/>
      <c r="F22" s="96"/>
      <c r="G22" s="96"/>
      <c r="H22" s="96"/>
      <c r="I22" s="96"/>
      <c r="J22" s="96"/>
      <c r="K22" s="96"/>
      <c r="L22" s="96"/>
      <c r="M22" s="96"/>
      <c r="N22" s="96"/>
      <c r="O22" s="96"/>
      <c r="P22" s="1"/>
      <c r="Q22" s="1"/>
      <c r="R22" s="1"/>
      <c r="S22" s="1"/>
      <c r="T22" s="1"/>
      <c r="U22" s="1"/>
      <c r="V22" s="1"/>
      <c r="W22" s="1"/>
      <c r="X22" s="1"/>
      <c r="Y22" s="1"/>
      <c r="Z22" s="1"/>
    </row>
    <row r="23" spans="1:26" ht="15.75" customHeight="1">
      <c r="A23" s="1"/>
      <c r="B23" s="2"/>
      <c r="C23" s="2"/>
      <c r="D23" s="2"/>
      <c r="E23" s="96"/>
      <c r="F23" s="96"/>
      <c r="G23" s="96"/>
      <c r="H23" s="96"/>
      <c r="I23" s="96"/>
      <c r="J23" s="96"/>
      <c r="K23" s="96"/>
      <c r="L23" s="96"/>
      <c r="M23" s="96"/>
      <c r="N23" s="96"/>
      <c r="O23" s="96"/>
      <c r="P23" s="1"/>
      <c r="Q23" s="1"/>
      <c r="R23" s="1"/>
      <c r="S23" s="1"/>
      <c r="T23" s="1"/>
      <c r="U23" s="1"/>
      <c r="V23" s="1"/>
      <c r="W23" s="1"/>
      <c r="X23" s="1"/>
      <c r="Y23" s="1"/>
      <c r="Z23" s="1"/>
    </row>
    <row r="24" spans="1:26" ht="15.75" customHeight="1">
      <c r="A24" s="1"/>
      <c r="B24" s="2"/>
      <c r="C24" s="2"/>
      <c r="D24" s="2"/>
      <c r="E24" s="96"/>
      <c r="F24" s="96"/>
      <c r="G24" s="96"/>
      <c r="H24" s="96"/>
      <c r="I24" s="96"/>
      <c r="J24" s="96"/>
      <c r="K24" s="96"/>
      <c r="L24" s="96"/>
      <c r="M24" s="96"/>
      <c r="N24" s="96"/>
      <c r="O24" s="96"/>
      <c r="P24" s="1"/>
      <c r="Q24" s="1"/>
      <c r="R24" s="1"/>
      <c r="S24" s="1"/>
      <c r="T24" s="1"/>
      <c r="U24" s="1"/>
      <c r="V24" s="1"/>
      <c r="W24" s="1"/>
      <c r="X24" s="1"/>
      <c r="Y24" s="1"/>
      <c r="Z24" s="1"/>
    </row>
    <row r="25" spans="1:26" ht="15.75" customHeight="1">
      <c r="A25" s="1"/>
      <c r="B25" s="2"/>
      <c r="C25" s="2"/>
      <c r="D25" s="2"/>
      <c r="E25" s="96"/>
      <c r="F25" s="96"/>
      <c r="G25" s="96"/>
      <c r="H25" s="96"/>
      <c r="I25" s="96"/>
      <c r="J25" s="96"/>
      <c r="K25" s="96"/>
      <c r="L25" s="96"/>
      <c r="M25" s="96"/>
      <c r="N25" s="96"/>
      <c r="O25" s="96"/>
      <c r="P25" s="1"/>
      <c r="Q25" s="1"/>
      <c r="R25" s="1"/>
      <c r="S25" s="1"/>
      <c r="T25" s="1"/>
      <c r="U25" s="1"/>
      <c r="V25" s="1"/>
      <c r="W25" s="1"/>
      <c r="X25" s="1"/>
      <c r="Y25" s="1"/>
      <c r="Z25" s="1"/>
    </row>
    <row r="26" spans="1:26" ht="15.75" customHeight="1">
      <c r="A26" s="1"/>
      <c r="B26" s="2"/>
      <c r="C26" s="2"/>
      <c r="D26" s="2"/>
      <c r="E26" s="96"/>
      <c r="F26" s="96"/>
      <c r="G26" s="96"/>
      <c r="H26" s="96"/>
      <c r="I26" s="96"/>
      <c r="J26" s="96"/>
      <c r="K26" s="96"/>
      <c r="L26" s="96"/>
      <c r="M26" s="96"/>
      <c r="N26" s="96"/>
      <c r="O26" s="96"/>
      <c r="P26" s="1"/>
      <c r="Q26" s="1"/>
      <c r="R26" s="1"/>
      <c r="S26" s="1"/>
      <c r="T26" s="1"/>
      <c r="U26" s="1"/>
      <c r="V26" s="1"/>
      <c r="W26" s="1"/>
      <c r="X26" s="1"/>
      <c r="Y26" s="1"/>
      <c r="Z26" s="1"/>
    </row>
    <row r="27" spans="1:26" ht="15.75" customHeight="1">
      <c r="A27" s="1"/>
      <c r="B27" s="2"/>
      <c r="C27" s="2"/>
      <c r="D27" s="2"/>
      <c r="E27" s="96"/>
      <c r="F27" s="96"/>
      <c r="G27" s="96"/>
      <c r="H27" s="96"/>
      <c r="I27" s="96"/>
      <c r="J27" s="96"/>
      <c r="K27" s="96"/>
      <c r="L27" s="96"/>
      <c r="M27" s="96"/>
      <c r="N27" s="96"/>
      <c r="O27" s="96"/>
      <c r="P27" s="1"/>
      <c r="Q27" s="1"/>
      <c r="R27" s="1"/>
      <c r="S27" s="1"/>
      <c r="T27" s="1"/>
      <c r="U27" s="1"/>
      <c r="V27" s="1"/>
      <c r="W27" s="1"/>
      <c r="X27" s="1"/>
      <c r="Y27" s="1"/>
      <c r="Z27" s="1"/>
    </row>
    <row r="28" spans="1:26" ht="15.75" customHeight="1">
      <c r="A28" s="1"/>
      <c r="B28" s="2"/>
      <c r="C28" s="2"/>
      <c r="D28" s="2"/>
      <c r="E28" s="43"/>
      <c r="F28" s="43"/>
      <c r="G28" s="43"/>
      <c r="H28" s="43"/>
      <c r="I28" s="43"/>
      <c r="J28" s="43"/>
      <c r="K28" s="43"/>
      <c r="L28" s="43"/>
      <c r="M28" s="43"/>
      <c r="N28" s="43"/>
      <c r="O28" s="43"/>
      <c r="P28" s="1"/>
      <c r="Q28" s="1"/>
      <c r="R28" s="1"/>
      <c r="S28" s="1"/>
      <c r="T28" s="1"/>
      <c r="U28" s="1"/>
      <c r="V28" s="1"/>
      <c r="W28" s="1"/>
      <c r="X28" s="1"/>
      <c r="Y28" s="1"/>
      <c r="Z28" s="1"/>
    </row>
    <row r="29" spans="1:26" ht="15.75" customHeight="1">
      <c r="A29" s="1"/>
      <c r="B29" s="2"/>
      <c r="C29" s="36"/>
      <c r="D29" s="36"/>
      <c r="E29" s="43"/>
      <c r="F29" s="43"/>
      <c r="G29" s="43"/>
      <c r="H29" s="43"/>
      <c r="I29" s="43"/>
      <c r="J29" s="43"/>
      <c r="K29" s="43"/>
      <c r="L29" s="43"/>
      <c r="M29" s="43"/>
      <c r="N29" s="43"/>
      <c r="O29" s="43"/>
      <c r="P29" s="1"/>
      <c r="Q29" s="1"/>
      <c r="R29" s="1"/>
      <c r="S29" s="1"/>
      <c r="T29" s="1"/>
      <c r="U29" s="1"/>
      <c r="V29" s="1"/>
      <c r="W29" s="1"/>
      <c r="X29" s="1"/>
      <c r="Y29" s="1"/>
      <c r="Z29" s="1"/>
    </row>
    <row r="30" spans="1:26" ht="15.75" customHeight="1">
      <c r="A30" s="1"/>
      <c r="B30" s="2"/>
      <c r="C30" s="2"/>
      <c r="D30" s="2"/>
      <c r="E30" s="43"/>
      <c r="F30" s="43"/>
      <c r="G30" s="43"/>
      <c r="H30" s="43"/>
      <c r="I30" s="43"/>
      <c r="J30" s="43"/>
      <c r="K30" s="43"/>
      <c r="L30" s="43"/>
      <c r="M30" s="43"/>
      <c r="N30" s="43"/>
      <c r="O30" s="43"/>
      <c r="P30" s="1"/>
      <c r="Q30" s="1"/>
      <c r="R30" s="1"/>
      <c r="S30" s="1"/>
      <c r="T30" s="1"/>
      <c r="U30" s="1"/>
      <c r="V30" s="1"/>
      <c r="W30" s="1"/>
      <c r="X30" s="1"/>
      <c r="Y30" s="1"/>
      <c r="Z30" s="1"/>
    </row>
    <row r="31" spans="1:26" ht="15.75" customHeight="1">
      <c r="A31" s="1"/>
      <c r="B31" s="2"/>
      <c r="C31" s="2"/>
      <c r="D31" s="2"/>
      <c r="E31" s="2"/>
      <c r="F31" s="2"/>
      <c r="G31" s="2"/>
      <c r="H31" s="43"/>
      <c r="I31" s="43"/>
      <c r="J31" s="43"/>
      <c r="K31" s="43"/>
      <c r="L31" s="43"/>
      <c r="M31" s="43"/>
      <c r="N31" s="43"/>
      <c r="O31" s="43"/>
      <c r="P31" s="1"/>
      <c r="Q31" s="1"/>
      <c r="R31" s="1"/>
      <c r="S31" s="1"/>
      <c r="T31" s="1"/>
      <c r="U31" s="1"/>
      <c r="V31" s="1"/>
      <c r="W31" s="1"/>
      <c r="X31" s="1"/>
      <c r="Y31" s="1"/>
      <c r="Z31" s="1"/>
    </row>
    <row r="32" spans="1:26" ht="15.75" customHeight="1">
      <c r="A32" s="1"/>
      <c r="B32" s="2"/>
      <c r="C32" s="2"/>
      <c r="D32" s="2"/>
      <c r="E32" s="2"/>
      <c r="F32" s="2"/>
      <c r="G32" s="2"/>
      <c r="H32" s="43"/>
      <c r="I32" s="43"/>
      <c r="J32" s="43"/>
      <c r="K32" s="43"/>
      <c r="L32" s="43"/>
      <c r="M32" s="43"/>
      <c r="N32" s="43"/>
      <c r="O32" s="43"/>
      <c r="P32" s="1"/>
      <c r="Q32" s="1"/>
      <c r="R32" s="1"/>
      <c r="S32" s="1"/>
      <c r="T32" s="1"/>
      <c r="U32" s="1"/>
      <c r="V32" s="1"/>
      <c r="W32" s="1"/>
      <c r="X32" s="1"/>
      <c r="Y32" s="1"/>
      <c r="Z32" s="1"/>
    </row>
    <row r="33" spans="1:26" ht="15.75" customHeight="1">
      <c r="A33" s="1"/>
      <c r="B33" s="2"/>
      <c r="C33" s="1"/>
      <c r="D33" s="1"/>
      <c r="E33" s="2"/>
      <c r="F33" s="2"/>
      <c r="G33" s="2"/>
      <c r="H33" s="43"/>
      <c r="I33" s="43"/>
      <c r="J33" s="43"/>
      <c r="K33" s="43"/>
      <c r="L33" s="43"/>
      <c r="M33" s="43"/>
      <c r="N33" s="43"/>
      <c r="O33" s="43"/>
      <c r="P33" s="1"/>
      <c r="Q33" s="1"/>
      <c r="R33" s="1"/>
      <c r="S33" s="1"/>
      <c r="T33" s="1"/>
      <c r="U33" s="1"/>
      <c r="V33" s="1"/>
      <c r="W33" s="1"/>
      <c r="X33" s="1"/>
      <c r="Y33" s="1"/>
      <c r="Z33" s="1"/>
    </row>
    <row r="34" spans="1:26" ht="15.75" customHeight="1">
      <c r="A34" s="1"/>
      <c r="B34" s="2"/>
      <c r="C34" s="1"/>
      <c r="D34" s="1"/>
      <c r="E34" s="43"/>
      <c r="F34" s="43"/>
      <c r="G34" s="43"/>
      <c r="H34" s="43"/>
      <c r="I34" s="43"/>
      <c r="J34" s="43"/>
      <c r="K34" s="43"/>
      <c r="L34" s="43"/>
      <c r="M34" s="43"/>
      <c r="N34" s="43"/>
      <c r="O34" s="43"/>
      <c r="P34" s="1"/>
      <c r="Q34" s="1"/>
      <c r="R34" s="1"/>
      <c r="S34" s="1"/>
      <c r="T34" s="1"/>
      <c r="U34" s="1"/>
      <c r="V34" s="1"/>
      <c r="W34" s="1"/>
      <c r="X34" s="1"/>
      <c r="Y34" s="1"/>
      <c r="Z34" s="1"/>
    </row>
    <row r="35" spans="1:26" ht="15.75" customHeight="1">
      <c r="A35" s="1"/>
      <c r="B35" s="2"/>
      <c r="C35" s="1"/>
      <c r="D35" s="1"/>
      <c r="E35" s="43"/>
      <c r="F35" s="43"/>
      <c r="G35" s="43"/>
      <c r="H35" s="43"/>
      <c r="I35" s="43"/>
      <c r="J35" s="43"/>
      <c r="K35" s="43"/>
      <c r="L35" s="43"/>
      <c r="M35" s="43"/>
      <c r="N35" s="43"/>
      <c r="O35" s="101"/>
      <c r="P35" s="1"/>
      <c r="Q35" s="1"/>
      <c r="R35" s="1"/>
      <c r="S35" s="1"/>
      <c r="T35" s="1"/>
      <c r="U35" s="1"/>
      <c r="V35" s="1"/>
      <c r="W35" s="1"/>
      <c r="X35" s="1"/>
      <c r="Y35" s="1"/>
      <c r="Z35" s="1"/>
    </row>
    <row r="36" spans="1:26" ht="15.75" customHeight="1">
      <c r="A36" s="1"/>
      <c r="B36" s="2"/>
      <c r="C36" s="1"/>
      <c r="D36" s="1"/>
      <c r="E36" s="43"/>
      <c r="F36" s="43"/>
      <c r="G36" s="43"/>
      <c r="H36" s="43"/>
      <c r="I36" s="43"/>
      <c r="J36" s="43"/>
      <c r="K36" s="43"/>
      <c r="L36" s="43"/>
      <c r="M36" s="43"/>
      <c r="N36" s="43"/>
      <c r="O36" s="101"/>
      <c r="P36" s="1"/>
      <c r="Q36" s="1"/>
      <c r="R36" s="1"/>
      <c r="S36" s="1"/>
      <c r="T36" s="1"/>
      <c r="U36" s="1"/>
      <c r="V36" s="1"/>
      <c r="W36" s="1"/>
      <c r="X36" s="1"/>
      <c r="Y36" s="1"/>
      <c r="Z36" s="1"/>
    </row>
    <row r="37" spans="1:26" ht="15.75" customHeight="1">
      <c r="A37" s="1"/>
      <c r="B37" s="2"/>
      <c r="C37" s="1"/>
      <c r="D37" s="1"/>
      <c r="E37" s="43"/>
      <c r="F37" s="43"/>
      <c r="G37" s="43"/>
      <c r="H37" s="43"/>
      <c r="I37" s="43"/>
      <c r="J37" s="43"/>
      <c r="K37" s="43"/>
      <c r="L37" s="43"/>
      <c r="M37" s="43"/>
      <c r="N37" s="43"/>
      <c r="O37" s="101"/>
      <c r="P37" s="1"/>
      <c r="Q37" s="1"/>
      <c r="R37" s="1"/>
      <c r="S37" s="1"/>
      <c r="T37" s="1"/>
      <c r="U37" s="1"/>
      <c r="V37" s="1"/>
      <c r="W37" s="1"/>
      <c r="X37" s="1"/>
      <c r="Y37" s="1"/>
      <c r="Z37" s="1"/>
    </row>
    <row r="38" spans="1:26" ht="15.75" customHeight="1">
      <c r="A38" s="1"/>
      <c r="B38" s="2"/>
      <c r="C38" s="1"/>
      <c r="D38" s="1"/>
      <c r="E38" s="43"/>
      <c r="F38" s="43"/>
      <c r="G38" s="43"/>
      <c r="H38" s="43"/>
      <c r="I38" s="43"/>
      <c r="J38" s="43"/>
      <c r="K38" s="43"/>
      <c r="L38" s="43"/>
      <c r="M38" s="43"/>
      <c r="N38" s="43"/>
      <c r="O38" s="101"/>
      <c r="P38" s="1"/>
      <c r="Q38" s="1"/>
      <c r="R38" s="1"/>
      <c r="S38" s="1"/>
      <c r="T38" s="1"/>
      <c r="U38" s="1"/>
      <c r="V38" s="1"/>
      <c r="W38" s="1"/>
      <c r="X38" s="1"/>
      <c r="Y38" s="1"/>
      <c r="Z38" s="1"/>
    </row>
    <row r="39" spans="1:26" ht="15.75" customHeight="1">
      <c r="A39" s="1"/>
      <c r="B39" s="2"/>
      <c r="C39" s="1"/>
      <c r="D39" s="1"/>
      <c r="E39" s="43"/>
      <c r="F39" s="43"/>
      <c r="G39" s="43"/>
      <c r="H39" s="43"/>
      <c r="I39" s="43"/>
      <c r="J39" s="43"/>
      <c r="K39" s="43"/>
      <c r="L39" s="43"/>
      <c r="M39" s="43"/>
      <c r="N39" s="43"/>
      <c r="O39" s="43"/>
      <c r="P39" s="1"/>
      <c r="Q39" s="1"/>
      <c r="R39" s="1"/>
      <c r="S39" s="1"/>
      <c r="T39" s="1"/>
      <c r="U39" s="1"/>
      <c r="V39" s="1"/>
      <c r="W39" s="1"/>
      <c r="X39" s="1"/>
      <c r="Y39" s="1"/>
      <c r="Z39" s="1"/>
    </row>
    <row r="40" spans="1:26" ht="15.75" customHeight="1">
      <c r="A40" s="1"/>
      <c r="B40" s="2"/>
      <c r="C40" s="1"/>
      <c r="D40" s="1"/>
      <c r="E40" s="43"/>
      <c r="F40" s="43"/>
      <c r="G40" s="43"/>
      <c r="H40" s="43"/>
      <c r="I40" s="43"/>
      <c r="J40" s="43"/>
      <c r="K40" s="43"/>
      <c r="L40" s="43"/>
      <c r="M40" s="43"/>
      <c r="N40" s="43"/>
      <c r="O40" s="43"/>
      <c r="P40" s="1"/>
      <c r="Q40" s="1"/>
      <c r="R40" s="1"/>
      <c r="S40" s="1"/>
      <c r="T40" s="1"/>
      <c r="U40" s="1"/>
      <c r="V40" s="1"/>
      <c r="W40" s="1"/>
      <c r="X40" s="1"/>
      <c r="Y40" s="1"/>
      <c r="Z40" s="1"/>
    </row>
    <row r="41" spans="1:26" ht="15.75" customHeight="1">
      <c r="A41" s="1"/>
      <c r="B41" s="2"/>
      <c r="C41" s="1"/>
      <c r="D41" s="1"/>
      <c r="E41" s="43"/>
      <c r="F41" s="43"/>
      <c r="G41" s="43"/>
      <c r="H41" s="43"/>
      <c r="I41" s="43"/>
      <c r="J41" s="43"/>
      <c r="K41" s="43"/>
      <c r="L41" s="43"/>
      <c r="M41" s="43"/>
      <c r="N41" s="43"/>
      <c r="O41" s="43"/>
      <c r="P41" s="1"/>
      <c r="Q41" s="1"/>
      <c r="R41" s="1"/>
      <c r="S41" s="1"/>
      <c r="T41" s="1"/>
      <c r="U41" s="1"/>
      <c r="V41" s="1"/>
      <c r="W41" s="1"/>
      <c r="X41" s="1"/>
      <c r="Y41" s="1"/>
      <c r="Z41" s="1"/>
    </row>
    <row r="42" spans="1:26" ht="15.75" customHeight="1">
      <c r="A42" s="1"/>
      <c r="B42" s="2"/>
      <c r="C42" s="1"/>
      <c r="D42" s="1"/>
      <c r="E42" s="43"/>
      <c r="F42" s="43"/>
      <c r="G42" s="43"/>
      <c r="H42" s="43"/>
      <c r="I42" s="43"/>
      <c r="J42" s="43"/>
      <c r="K42" s="43"/>
      <c r="L42" s="43"/>
      <c r="M42" s="43"/>
      <c r="N42" s="43"/>
      <c r="O42" s="43"/>
      <c r="P42" s="1"/>
      <c r="Q42" s="1"/>
      <c r="R42" s="1"/>
      <c r="S42" s="1"/>
      <c r="T42" s="1"/>
      <c r="U42" s="1"/>
      <c r="V42" s="1"/>
      <c r="W42" s="1"/>
      <c r="X42" s="1"/>
      <c r="Y42" s="1"/>
      <c r="Z42" s="1"/>
    </row>
    <row r="43" spans="1:26" ht="15.75" customHeight="1">
      <c r="A43" s="1"/>
      <c r="B43" s="2"/>
      <c r="C43" s="1"/>
      <c r="D43" s="1"/>
      <c r="E43" s="2"/>
      <c r="F43" s="2"/>
      <c r="G43" s="2"/>
      <c r="H43" s="2"/>
      <c r="I43" s="2"/>
      <c r="J43" s="2"/>
      <c r="K43" s="2"/>
      <c r="L43" s="2"/>
      <c r="M43" s="2"/>
      <c r="N43" s="2"/>
      <c r="O43" s="2"/>
      <c r="P43" s="1"/>
      <c r="Q43" s="1"/>
      <c r="R43" s="1"/>
      <c r="S43" s="1"/>
      <c r="T43" s="1"/>
      <c r="U43" s="1"/>
      <c r="V43" s="1"/>
      <c r="W43" s="1"/>
      <c r="X43" s="1"/>
      <c r="Y43" s="1"/>
      <c r="Z43" s="1"/>
    </row>
    <row r="44" spans="1:26" ht="15.75" customHeight="1">
      <c r="A44" s="1"/>
      <c r="B44" s="2"/>
      <c r="C44" s="1"/>
      <c r="D44" s="1"/>
      <c r="E44" s="2"/>
      <c r="F44" s="2"/>
      <c r="G44" s="2"/>
      <c r="H44" s="2"/>
      <c r="I44" s="2"/>
      <c r="J44" s="2"/>
      <c r="K44" s="2"/>
      <c r="L44" s="2"/>
      <c r="M44" s="2"/>
      <c r="N44" s="2"/>
      <c r="O44" s="2"/>
      <c r="P44" s="1"/>
      <c r="Q44" s="1"/>
      <c r="R44" s="1"/>
      <c r="S44" s="1"/>
      <c r="T44" s="1"/>
      <c r="U44" s="1"/>
      <c r="V44" s="1"/>
      <c r="W44" s="1"/>
      <c r="X44" s="1"/>
      <c r="Y44" s="1"/>
      <c r="Z44" s="1"/>
    </row>
    <row r="45" spans="1:26" ht="15.75" customHeight="1">
      <c r="A45" s="1"/>
      <c r="B45" s="2"/>
      <c r="C45" s="1"/>
      <c r="D45" s="1"/>
      <c r="E45" s="2"/>
      <c r="F45" s="2"/>
      <c r="G45" s="2"/>
      <c r="H45" s="2"/>
      <c r="I45" s="2"/>
      <c r="J45" s="2"/>
      <c r="K45" s="2"/>
      <c r="L45" s="2"/>
      <c r="M45" s="2"/>
      <c r="N45" s="2"/>
      <c r="O45" s="2"/>
      <c r="P45" s="1"/>
      <c r="Q45" s="1"/>
      <c r="R45" s="1"/>
      <c r="S45" s="1"/>
      <c r="T45" s="1"/>
      <c r="U45" s="1"/>
      <c r="V45" s="1"/>
      <c r="W45" s="1"/>
      <c r="X45" s="1"/>
      <c r="Y45" s="1"/>
      <c r="Z45" s="1"/>
    </row>
    <row r="46" spans="1:26" ht="15.75" customHeight="1">
      <c r="A46" s="1"/>
      <c r="B46" s="2"/>
      <c r="C46" s="1"/>
      <c r="D46" s="1"/>
      <c r="E46" s="2"/>
      <c r="F46" s="2"/>
      <c r="G46" s="2"/>
      <c r="H46" s="2"/>
      <c r="I46" s="2"/>
      <c r="J46" s="2"/>
      <c r="K46" s="2"/>
      <c r="L46" s="2"/>
      <c r="M46" s="2"/>
      <c r="N46" s="2"/>
      <c r="O46" s="36"/>
      <c r="P46" s="1"/>
      <c r="Q46" s="1"/>
      <c r="R46" s="1"/>
      <c r="S46" s="1"/>
      <c r="T46" s="1"/>
      <c r="U46" s="1"/>
      <c r="V46" s="1"/>
      <c r="W46" s="1"/>
      <c r="X46" s="1"/>
      <c r="Y46" s="1"/>
      <c r="Z46" s="1"/>
    </row>
    <row r="47" spans="1:26" ht="15.75" customHeight="1">
      <c r="A47" s="1"/>
      <c r="B47" s="2"/>
      <c r="C47" s="1"/>
      <c r="D47" s="1"/>
      <c r="E47" s="2"/>
      <c r="F47" s="2"/>
      <c r="G47" s="2"/>
      <c r="H47" s="2"/>
      <c r="I47" s="2"/>
      <c r="J47" s="2"/>
      <c r="K47" s="2"/>
      <c r="L47" s="2"/>
      <c r="M47" s="2"/>
      <c r="N47" s="2"/>
      <c r="O47" s="2"/>
      <c r="P47" s="1"/>
      <c r="Q47" s="1"/>
      <c r="R47" s="1"/>
      <c r="S47" s="1"/>
      <c r="T47" s="1"/>
      <c r="U47" s="1"/>
      <c r="V47" s="1"/>
      <c r="W47" s="1"/>
      <c r="X47" s="1"/>
      <c r="Y47" s="1"/>
      <c r="Z47" s="1"/>
    </row>
    <row r="48" spans="1:26" ht="15.75" customHeight="1">
      <c r="A48" s="1"/>
      <c r="B48" s="2"/>
      <c r="C48" s="1"/>
      <c r="D48" s="1"/>
      <c r="E48" s="2"/>
      <c r="F48" s="2"/>
      <c r="G48" s="2"/>
      <c r="H48" s="2"/>
      <c r="I48" s="2"/>
      <c r="J48" s="2"/>
      <c r="K48" s="2"/>
      <c r="L48" s="2"/>
      <c r="M48" s="2"/>
      <c r="N48" s="2"/>
      <c r="O48" s="2"/>
      <c r="P48" s="1"/>
      <c r="Q48" s="1"/>
      <c r="R48" s="1"/>
      <c r="S48" s="1"/>
      <c r="T48" s="1"/>
      <c r="U48" s="1"/>
      <c r="V48" s="1"/>
      <c r="W48" s="1"/>
      <c r="X48" s="1"/>
      <c r="Y48" s="1"/>
      <c r="Z48" s="1"/>
    </row>
    <row r="49" spans="1:26" ht="15.75" customHeight="1">
      <c r="A49" s="1"/>
      <c r="B49" s="2"/>
      <c r="C49" s="1"/>
      <c r="D49" s="1"/>
      <c r="E49" s="2"/>
      <c r="F49" s="2"/>
      <c r="G49" s="2"/>
      <c r="H49" s="2"/>
      <c r="I49" s="2"/>
      <c r="J49" s="2"/>
      <c r="K49" s="2"/>
      <c r="L49" s="2"/>
      <c r="M49" s="2"/>
      <c r="N49" s="2"/>
      <c r="O49" s="2"/>
      <c r="P49" s="1"/>
      <c r="Q49" s="1"/>
      <c r="R49" s="1"/>
      <c r="S49" s="1"/>
      <c r="T49" s="1"/>
      <c r="U49" s="1"/>
      <c r="V49" s="1"/>
      <c r="W49" s="1"/>
      <c r="X49" s="1"/>
      <c r="Y49" s="1"/>
      <c r="Z49" s="1"/>
    </row>
    <row r="50" spans="1:26" ht="15.75" customHeight="1">
      <c r="A50" s="1"/>
      <c r="B50" s="2"/>
      <c r="C50" s="1"/>
      <c r="D50" s="1"/>
      <c r="E50" s="2"/>
      <c r="F50" s="2"/>
      <c r="G50" s="2"/>
      <c r="H50" s="2"/>
      <c r="I50" s="2"/>
      <c r="J50" s="2"/>
      <c r="K50" s="2"/>
      <c r="L50" s="2"/>
      <c r="M50" s="2"/>
      <c r="N50" s="2"/>
      <c r="O50" s="2"/>
      <c r="P50" s="1"/>
      <c r="Q50" s="1"/>
      <c r="R50" s="1"/>
      <c r="S50" s="1"/>
      <c r="T50" s="1"/>
      <c r="U50" s="1"/>
      <c r="V50" s="1"/>
      <c r="W50" s="1"/>
      <c r="X50" s="1"/>
      <c r="Y50" s="1"/>
      <c r="Z50" s="1"/>
    </row>
    <row r="51" spans="1:26" ht="15.75" customHeight="1">
      <c r="A51" s="1"/>
      <c r="B51" s="2"/>
      <c r="C51" s="1"/>
      <c r="D51" s="1"/>
      <c r="E51" s="2"/>
      <c r="F51" s="2"/>
      <c r="G51" s="2"/>
      <c r="H51" s="2"/>
      <c r="I51" s="2"/>
      <c r="J51" s="2"/>
      <c r="K51" s="2"/>
      <c r="L51" s="2"/>
      <c r="M51" s="2"/>
      <c r="N51" s="2"/>
      <c r="O51" s="2"/>
      <c r="P51" s="1"/>
      <c r="Q51" s="1"/>
      <c r="R51" s="1"/>
      <c r="S51" s="1"/>
      <c r="T51" s="1"/>
      <c r="U51" s="1"/>
      <c r="V51" s="1"/>
      <c r="W51" s="1"/>
      <c r="X51" s="1"/>
      <c r="Y51" s="1"/>
      <c r="Z51" s="1"/>
    </row>
    <row r="52" spans="1:26" ht="15.75" customHeight="1">
      <c r="A52" s="1"/>
      <c r="B52" s="2"/>
      <c r="C52" s="1"/>
      <c r="D52" s="1"/>
      <c r="E52" s="2"/>
      <c r="F52" s="2"/>
      <c r="G52" s="2"/>
      <c r="H52" s="2"/>
      <c r="I52" s="2"/>
      <c r="J52" s="2"/>
      <c r="K52" s="2"/>
      <c r="L52" s="2"/>
      <c r="M52" s="2"/>
      <c r="N52" s="2"/>
      <c r="O52" s="2"/>
      <c r="P52" s="1"/>
      <c r="Q52" s="1"/>
      <c r="R52" s="1"/>
      <c r="S52" s="1"/>
      <c r="T52" s="1"/>
      <c r="U52" s="1"/>
      <c r="V52" s="1"/>
      <c r="W52" s="1"/>
      <c r="X52" s="1"/>
      <c r="Y52" s="1"/>
      <c r="Z52" s="1"/>
    </row>
    <row r="53" spans="1:26" ht="15.75" customHeight="1">
      <c r="A53" s="1"/>
      <c r="B53" s="2"/>
      <c r="C53" s="1"/>
      <c r="D53" s="1"/>
      <c r="E53" s="2"/>
      <c r="F53" s="2"/>
      <c r="G53" s="2"/>
      <c r="H53" s="2"/>
      <c r="I53" s="2"/>
      <c r="J53" s="2"/>
      <c r="K53" s="2"/>
      <c r="L53" s="2"/>
      <c r="M53" s="2"/>
      <c r="N53" s="2"/>
      <c r="O53" s="2"/>
      <c r="P53" s="1"/>
      <c r="Q53" s="1"/>
      <c r="R53" s="1"/>
      <c r="S53" s="1"/>
      <c r="T53" s="1"/>
      <c r="U53" s="1"/>
      <c r="V53" s="1"/>
      <c r="W53" s="1"/>
      <c r="X53" s="1"/>
      <c r="Y53" s="1"/>
      <c r="Z53" s="1"/>
    </row>
    <row r="54" spans="1:26" ht="15.75" customHeight="1">
      <c r="A54" s="1"/>
      <c r="B54" s="2"/>
      <c r="C54" s="1"/>
      <c r="D54" s="1"/>
      <c r="E54" s="2"/>
      <c r="F54" s="2"/>
      <c r="G54" s="2"/>
      <c r="H54" s="2"/>
      <c r="I54" s="2"/>
      <c r="J54" s="2"/>
      <c r="K54" s="2"/>
      <c r="L54" s="2"/>
      <c r="M54" s="2"/>
      <c r="N54" s="2"/>
      <c r="O54" s="2"/>
      <c r="P54" s="1"/>
      <c r="Q54" s="1"/>
      <c r="R54" s="1"/>
      <c r="S54" s="1"/>
      <c r="T54" s="1"/>
      <c r="U54" s="1"/>
      <c r="V54" s="1"/>
      <c r="W54" s="1"/>
      <c r="X54" s="1"/>
      <c r="Y54" s="1"/>
      <c r="Z54" s="1"/>
    </row>
    <row r="55" spans="1:26" ht="15.75" customHeight="1">
      <c r="A55" s="1"/>
      <c r="B55" s="2"/>
      <c r="C55" s="1"/>
      <c r="D55" s="1"/>
      <c r="E55" s="43"/>
      <c r="F55" s="43"/>
      <c r="G55" s="43"/>
      <c r="H55" s="43"/>
      <c r="I55" s="43"/>
      <c r="J55" s="43"/>
      <c r="K55" s="43"/>
      <c r="L55" s="43"/>
      <c r="M55" s="43"/>
      <c r="N55" s="43"/>
      <c r="O55" s="43"/>
      <c r="P55" s="1"/>
      <c r="Q55" s="1"/>
      <c r="R55" s="1"/>
      <c r="S55" s="1"/>
      <c r="T55" s="1"/>
      <c r="U55" s="1"/>
      <c r="V55" s="1"/>
      <c r="W55" s="1"/>
      <c r="X55" s="1"/>
      <c r="Y55" s="1"/>
      <c r="Z55" s="1"/>
    </row>
    <row r="56" spans="1:26" ht="19.5" customHeight="1">
      <c r="A56" s="1"/>
      <c r="B56" s="2"/>
      <c r="C56" s="1"/>
      <c r="D56" s="1"/>
      <c r="E56" s="155"/>
      <c r="F56" s="155"/>
      <c r="G56" s="155"/>
      <c r="H56" s="155"/>
      <c r="I56" s="155"/>
      <c r="J56" s="155"/>
      <c r="K56" s="155"/>
      <c r="L56" s="155"/>
      <c r="M56" s="155"/>
      <c r="N56" s="155"/>
      <c r="O56" s="155"/>
      <c r="P56" s="1"/>
      <c r="Q56" s="1"/>
      <c r="R56" s="1"/>
      <c r="S56" s="1"/>
      <c r="T56" s="1"/>
      <c r="U56" s="1"/>
      <c r="V56" s="1"/>
      <c r="W56" s="1"/>
      <c r="X56" s="1"/>
      <c r="Y56" s="1"/>
      <c r="Z56" s="1"/>
    </row>
    <row r="57" spans="1:26" ht="15.75" customHeight="1">
      <c r="A57" s="1"/>
      <c r="B57" s="2"/>
      <c r="C57" s="1"/>
      <c r="D57" s="1"/>
      <c r="E57" s="2"/>
      <c r="F57" s="2"/>
      <c r="G57" s="2"/>
      <c r="H57" s="2"/>
      <c r="I57" s="2"/>
      <c r="J57" s="2"/>
      <c r="K57" s="2"/>
      <c r="L57" s="2"/>
      <c r="M57" s="2"/>
      <c r="N57" s="2"/>
      <c r="O57" s="2"/>
      <c r="P57" s="1"/>
      <c r="Q57" s="1"/>
      <c r="R57" s="1"/>
      <c r="S57" s="1"/>
      <c r="T57" s="1"/>
      <c r="U57" s="1"/>
      <c r="V57" s="1"/>
      <c r="W57" s="1"/>
      <c r="X57" s="1"/>
      <c r="Y57" s="1"/>
      <c r="Z57" s="1"/>
    </row>
    <row r="58" spans="1:26" ht="15.75" customHeight="1">
      <c r="A58" s="1"/>
      <c r="B58" s="2"/>
      <c r="C58" s="1"/>
      <c r="D58" s="1"/>
      <c r="E58" s="1"/>
      <c r="F58" s="1"/>
      <c r="G58" s="1"/>
      <c r="H58" s="1"/>
      <c r="I58" s="1"/>
      <c r="J58" s="1"/>
      <c r="K58" s="1"/>
      <c r="L58" s="1"/>
      <c r="M58" s="1"/>
      <c r="N58" s="1"/>
      <c r="O58" s="2"/>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B2:O2"/>
    <mergeCell ref="B3:O3"/>
    <mergeCell ref="B4:O4"/>
    <mergeCell ref="B5:O5"/>
  </mergeCells>
  <conditionalFormatting sqref="E7:O7">
    <cfRule type="expression" dxfId="6" priority="1">
      <formula>($C$15=1)</formula>
    </cfRule>
  </conditionalFormatting>
  <conditionalFormatting sqref="E9:O16">
    <cfRule type="expression" dxfId="5" priority="2">
      <formula>($C$15=2)</formula>
    </cfRule>
  </conditionalFormatting>
  <conditionalFormatting sqref="E29:O39">
    <cfRule type="expression" dxfId="4" priority="3">
      <formula>($C$15=3)</formula>
    </cfRule>
  </conditionalFormatting>
  <conditionalFormatting sqref="E41:O54">
    <cfRule type="expression" dxfId="3" priority="4">
      <formula>OR($C$15=4,$C$15=5)</formula>
    </cfRule>
  </conditionalFormatting>
  <conditionalFormatting sqref="E56:O56">
    <cfRule type="expression" dxfId="2" priority="5">
      <formula>($C$15=6)</formula>
    </cfRule>
  </conditionalFormatting>
  <conditionalFormatting sqref="E17:O27">
    <cfRule type="expression" dxfId="1" priority="6">
      <formula>($C$15=2)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75" customWidth="1"/>
    <col min="3" max="5" width="10.5" customWidth="1"/>
    <col min="6" max="6" width="0.75" hidden="1" customWidth="1"/>
    <col min="7" max="7" width="27.25" customWidth="1"/>
    <col min="8" max="8" width="0.125" customWidth="1"/>
    <col min="9" max="22" width="10.5" customWidth="1"/>
  </cols>
  <sheetData>
    <row r="1" spans="1:26" ht="15.75" customHeight="1">
      <c r="A1" s="1"/>
      <c r="B1" s="2"/>
      <c r="C1" s="1"/>
      <c r="D1" s="1"/>
      <c r="E1" s="1"/>
      <c r="F1" s="1"/>
      <c r="G1" s="1"/>
      <c r="H1" s="1"/>
      <c r="I1" s="1"/>
      <c r="J1" s="1"/>
      <c r="K1" s="1"/>
      <c r="L1" s="1"/>
      <c r="M1" s="1"/>
      <c r="N1" s="1"/>
      <c r="O1" s="1"/>
      <c r="P1" s="1"/>
      <c r="Q1" s="1"/>
      <c r="R1" s="1"/>
      <c r="S1" s="1"/>
      <c r="T1" s="1"/>
      <c r="U1" s="1"/>
      <c r="V1" s="1"/>
      <c r="W1" s="1"/>
      <c r="X1" s="1"/>
      <c r="Y1" s="1"/>
      <c r="Z1" s="1"/>
    </row>
    <row r="2" spans="1:26" ht="22.5" customHeight="1">
      <c r="A2" s="1"/>
      <c r="B2" s="189" t="s">
        <v>498</v>
      </c>
      <c r="C2" s="190"/>
      <c r="D2" s="190"/>
      <c r="E2" s="190"/>
      <c r="F2" s="190"/>
      <c r="G2" s="190"/>
      <c r="H2" s="190"/>
      <c r="I2" s="190"/>
      <c r="J2" s="190"/>
      <c r="K2" s="191"/>
      <c r="L2" s="1"/>
      <c r="M2" s="1"/>
      <c r="N2" s="1"/>
      <c r="O2" s="1"/>
      <c r="P2" s="1"/>
      <c r="Q2" s="1"/>
      <c r="R2" s="1"/>
      <c r="S2" s="1"/>
      <c r="T2" s="1"/>
      <c r="U2" s="1"/>
      <c r="V2" s="1"/>
      <c r="W2" s="1"/>
      <c r="X2" s="1"/>
      <c r="Y2" s="1"/>
      <c r="Z2" s="1"/>
    </row>
    <row r="3" spans="1:26" ht="15.75" customHeight="1">
      <c r="A3" s="1"/>
      <c r="B3" s="245" t="s">
        <v>499</v>
      </c>
      <c r="C3" s="197"/>
      <c r="D3" s="197"/>
      <c r="E3" s="197"/>
      <c r="F3" s="197"/>
      <c r="G3" s="197"/>
      <c r="H3" s="197"/>
      <c r="I3" s="197"/>
      <c r="J3" s="197"/>
      <c r="K3" s="198"/>
      <c r="L3" s="1"/>
      <c r="M3" s="1"/>
      <c r="N3" s="1"/>
      <c r="O3" s="1"/>
      <c r="P3" s="1"/>
      <c r="Q3" s="1"/>
      <c r="R3" s="1"/>
      <c r="S3" s="1"/>
      <c r="T3" s="1"/>
      <c r="U3" s="1"/>
      <c r="V3" s="1"/>
      <c r="W3" s="1"/>
      <c r="X3" s="1"/>
      <c r="Y3" s="1"/>
      <c r="Z3" s="1"/>
    </row>
    <row r="4" spans="1:26" ht="15.75" customHeight="1">
      <c r="A4" s="1"/>
      <c r="B4" s="2"/>
      <c r="C4" s="1"/>
      <c r="D4" s="1"/>
      <c r="E4" s="1"/>
      <c r="F4" s="1"/>
      <c r="G4" s="1"/>
      <c r="H4" s="1"/>
      <c r="I4" s="1"/>
      <c r="J4" s="1"/>
      <c r="K4" s="1"/>
      <c r="L4" s="1"/>
      <c r="M4" s="1"/>
      <c r="N4" s="1"/>
      <c r="O4" s="1"/>
      <c r="P4" s="1"/>
      <c r="Q4" s="1"/>
      <c r="R4" s="1"/>
      <c r="S4" s="1"/>
      <c r="T4" s="1"/>
      <c r="U4" s="1"/>
      <c r="V4" s="1"/>
      <c r="W4" s="1"/>
      <c r="X4" s="1"/>
      <c r="Y4" s="1"/>
      <c r="Z4" s="1"/>
    </row>
    <row r="5" spans="1:26" ht="19.5" customHeight="1">
      <c r="A5" s="1"/>
      <c r="B5" s="3" t="s">
        <v>500</v>
      </c>
      <c r="C5" s="1"/>
      <c r="D5" s="1"/>
      <c r="E5" s="1"/>
      <c r="F5" s="1"/>
      <c r="G5" s="1"/>
      <c r="H5" s="1"/>
      <c r="I5" s="1"/>
      <c r="J5" s="1"/>
      <c r="K5" s="1"/>
      <c r="L5" s="1"/>
      <c r="M5" s="1"/>
      <c r="N5" s="1"/>
      <c r="O5" s="1"/>
      <c r="P5" s="1"/>
      <c r="Q5" s="1"/>
      <c r="R5" s="1"/>
      <c r="S5" s="1"/>
      <c r="T5" s="1"/>
      <c r="U5" s="1"/>
      <c r="V5" s="1"/>
      <c r="W5" s="1"/>
      <c r="X5" s="1"/>
      <c r="Y5" s="1"/>
      <c r="Z5" s="1"/>
    </row>
    <row r="6" spans="1:26" ht="15.75" customHeight="1">
      <c r="A6" s="1"/>
      <c r="B6" s="7" t="s">
        <v>18</v>
      </c>
      <c r="C6" s="7">
        <v>30</v>
      </c>
      <c r="D6" s="1"/>
      <c r="E6" s="211" t="s">
        <v>20</v>
      </c>
      <c r="F6" s="209"/>
      <c r="G6" s="209" t="s">
        <v>23</v>
      </c>
      <c r="H6" s="213"/>
      <c r="I6" s="213" t="s">
        <v>25</v>
      </c>
      <c r="J6" s="190"/>
      <c r="K6" s="190"/>
      <c r="L6" s="191"/>
      <c r="M6" s="1"/>
      <c r="N6" s="1"/>
      <c r="O6" s="1"/>
      <c r="P6" s="1"/>
      <c r="Q6" s="1"/>
      <c r="R6" s="1"/>
      <c r="S6" s="1"/>
      <c r="T6" s="1"/>
      <c r="U6" s="1"/>
      <c r="V6" s="1"/>
      <c r="W6" s="1"/>
      <c r="X6" s="1"/>
      <c r="Y6" s="1"/>
      <c r="Z6" s="1"/>
    </row>
    <row r="7" spans="1:26" ht="47.25" customHeight="1">
      <c r="A7" s="1"/>
      <c r="B7" s="7" t="s">
        <v>501</v>
      </c>
      <c r="C7" s="7">
        <v>30</v>
      </c>
      <c r="D7" s="1"/>
      <c r="E7" s="246"/>
      <c r="F7" s="201"/>
      <c r="G7" s="201"/>
      <c r="H7" s="201"/>
      <c r="I7" s="12" t="s">
        <v>38</v>
      </c>
      <c r="J7" s="12" t="s">
        <v>43</v>
      </c>
      <c r="K7" s="12" t="s">
        <v>44</v>
      </c>
      <c r="L7" s="13" t="s">
        <v>45</v>
      </c>
      <c r="M7" s="1"/>
      <c r="N7" s="1"/>
      <c r="O7" s="1"/>
      <c r="P7" s="1"/>
      <c r="Q7" s="1"/>
      <c r="R7" s="1"/>
      <c r="S7" s="1"/>
      <c r="T7" s="1"/>
      <c r="U7" s="1"/>
      <c r="V7" s="1"/>
      <c r="W7" s="1"/>
      <c r="X7" s="1"/>
      <c r="Y7" s="1"/>
      <c r="Z7" s="1"/>
    </row>
    <row r="8" spans="1:26" ht="16.5" customHeight="1">
      <c r="A8" s="1"/>
      <c r="B8" s="7" t="s">
        <v>502</v>
      </c>
      <c r="C8" s="7">
        <v>90</v>
      </c>
      <c r="D8" s="1"/>
      <c r="E8" s="156" t="s">
        <v>503</v>
      </c>
      <c r="F8" s="157"/>
      <c r="G8" s="157" t="s">
        <v>504</v>
      </c>
      <c r="H8" s="158"/>
      <c r="I8" s="159">
        <v>150</v>
      </c>
      <c r="J8" s="158">
        <v>150</v>
      </c>
      <c r="K8" s="159">
        <v>10</v>
      </c>
      <c r="L8" s="160">
        <v>10</v>
      </c>
      <c r="M8" s="1"/>
      <c r="N8" s="1"/>
      <c r="O8" s="1"/>
      <c r="P8" s="1"/>
      <c r="Q8" s="1"/>
      <c r="R8" s="1"/>
      <c r="S8" s="1"/>
      <c r="T8" s="1"/>
      <c r="U8" s="1"/>
      <c r="V8" s="1"/>
      <c r="W8" s="1"/>
      <c r="X8" s="1"/>
      <c r="Y8" s="1"/>
      <c r="Z8" s="1"/>
    </row>
    <row r="9" spans="1:26" ht="15.75" customHeight="1">
      <c r="A9" s="1"/>
      <c r="B9" s="7" t="s">
        <v>37</v>
      </c>
      <c r="C9" s="7">
        <f>SUM(C6:C8)</f>
        <v>150</v>
      </c>
      <c r="D9" s="1"/>
      <c r="E9" s="2"/>
      <c r="F9" s="2"/>
      <c r="G9" s="54"/>
      <c r="H9" s="2"/>
      <c r="I9" s="64"/>
      <c r="J9" s="2"/>
      <c r="K9" s="64"/>
      <c r="L9" s="64"/>
      <c r="M9" s="1"/>
      <c r="N9" s="1"/>
      <c r="O9" s="1"/>
      <c r="P9" s="1"/>
      <c r="Q9" s="1"/>
      <c r="R9" s="1"/>
      <c r="S9" s="1"/>
      <c r="T9" s="1"/>
      <c r="U9" s="1"/>
      <c r="V9" s="1"/>
      <c r="W9" s="1"/>
      <c r="X9" s="1"/>
      <c r="Y9" s="1"/>
      <c r="Z9" s="1"/>
    </row>
    <row r="10" spans="1:26" ht="15.75" customHeight="1">
      <c r="A10" s="1"/>
      <c r="B10" s="2"/>
      <c r="C10" s="1"/>
      <c r="D10" s="1"/>
      <c r="E10" s="2"/>
      <c r="F10" s="2"/>
      <c r="G10" s="2"/>
      <c r="H10" s="17"/>
      <c r="I10" s="161"/>
      <c r="J10" s="17"/>
      <c r="K10" s="161"/>
      <c r="L10" s="161"/>
      <c r="M10" s="1"/>
      <c r="N10" s="1"/>
      <c r="O10" s="1"/>
      <c r="P10" s="1"/>
      <c r="Q10" s="1"/>
      <c r="R10" s="1"/>
      <c r="S10" s="1"/>
      <c r="T10" s="1"/>
      <c r="U10" s="1"/>
      <c r="V10" s="1"/>
      <c r="W10" s="1"/>
      <c r="X10" s="1"/>
      <c r="Y10" s="1"/>
      <c r="Z10" s="1"/>
    </row>
    <row r="11" spans="1:26" ht="15.75" customHeight="1">
      <c r="A11" s="1"/>
      <c r="B11" s="2"/>
      <c r="C11" s="1"/>
      <c r="D11" s="1"/>
      <c r="E11" s="2"/>
      <c r="F11" s="2"/>
      <c r="G11" s="2"/>
      <c r="H11" s="17"/>
      <c r="I11" s="161"/>
      <c r="J11" s="17"/>
      <c r="K11" s="161"/>
      <c r="L11" s="161"/>
      <c r="M11" s="1"/>
      <c r="N11" s="1"/>
      <c r="O11" s="1"/>
      <c r="P11" s="1"/>
      <c r="Q11" s="1"/>
      <c r="R11" s="1"/>
      <c r="S11" s="1"/>
      <c r="T11" s="1"/>
      <c r="U11" s="1"/>
      <c r="V11" s="1"/>
      <c r="W11" s="1"/>
      <c r="X11" s="1"/>
      <c r="Y11" s="1"/>
      <c r="Z11" s="1"/>
    </row>
    <row r="12" spans="1:26" ht="19.5" customHeight="1">
      <c r="A12" s="1"/>
      <c r="B12" s="15" t="s">
        <v>505</v>
      </c>
      <c r="C12" s="1"/>
      <c r="D12" s="1"/>
      <c r="E12" s="2"/>
      <c r="F12" s="2"/>
      <c r="G12" s="2"/>
      <c r="H12" s="17"/>
      <c r="I12" s="161"/>
      <c r="J12" s="17"/>
      <c r="K12" s="161"/>
      <c r="L12" s="161"/>
      <c r="M12" s="1"/>
      <c r="N12" s="1"/>
      <c r="O12" s="1"/>
      <c r="P12" s="1"/>
      <c r="Q12" s="1"/>
      <c r="R12" s="1"/>
      <c r="S12" s="1"/>
      <c r="T12" s="1"/>
      <c r="U12" s="1"/>
      <c r="V12" s="1"/>
      <c r="W12" s="1"/>
      <c r="X12" s="1"/>
      <c r="Y12" s="1"/>
      <c r="Z12" s="1"/>
    </row>
    <row r="13" spans="1:26" ht="15.75" customHeight="1">
      <c r="A13" s="1"/>
      <c r="B13" s="7" t="s">
        <v>57</v>
      </c>
      <c r="C13" s="7">
        <f>'Principal - ABP'!M19</f>
        <v>1</v>
      </c>
      <c r="D13" s="1"/>
      <c r="E13" s="2"/>
      <c r="F13" s="2"/>
      <c r="G13" s="2"/>
      <c r="H13" s="17"/>
      <c r="I13" s="161"/>
      <c r="J13" s="17"/>
      <c r="K13" s="161"/>
      <c r="L13" s="161"/>
      <c r="M13" s="1"/>
      <c r="N13" s="1"/>
      <c r="O13" s="1"/>
      <c r="P13" s="1"/>
      <c r="Q13" s="1"/>
      <c r="R13" s="1"/>
      <c r="S13" s="1"/>
      <c r="T13" s="1"/>
      <c r="U13" s="1"/>
      <c r="V13" s="1"/>
      <c r="W13" s="1"/>
      <c r="X13" s="1"/>
      <c r="Y13" s="1"/>
      <c r="Z13" s="1"/>
    </row>
    <row r="14" spans="1:26" ht="15.75" customHeight="1">
      <c r="A14" s="1"/>
      <c r="B14" s="7" t="s">
        <v>91</v>
      </c>
      <c r="C14" s="7">
        <f>C13*10</f>
        <v>10</v>
      </c>
      <c r="D14" s="1"/>
      <c r="E14" s="2"/>
      <c r="F14" s="2"/>
      <c r="G14" s="2"/>
      <c r="H14" s="17"/>
      <c r="I14" s="138"/>
      <c r="J14" s="17"/>
      <c r="K14" s="161"/>
      <c r="L14" s="161"/>
      <c r="M14" s="1"/>
      <c r="N14" s="1"/>
      <c r="O14" s="1"/>
      <c r="P14" s="1"/>
      <c r="Q14" s="1"/>
      <c r="R14" s="1"/>
      <c r="S14" s="1"/>
      <c r="T14" s="1"/>
      <c r="U14" s="1"/>
      <c r="V14" s="1"/>
      <c r="W14" s="1"/>
      <c r="X14" s="1"/>
      <c r="Y14" s="1"/>
      <c r="Z14" s="1"/>
    </row>
    <row r="15" spans="1:26" ht="15.75" customHeight="1">
      <c r="A15" s="1"/>
      <c r="B15" s="2"/>
      <c r="C15" s="1"/>
      <c r="D15" s="1"/>
      <c r="E15" s="2"/>
      <c r="F15" s="2"/>
      <c r="G15" s="2"/>
      <c r="H15" s="17"/>
      <c r="I15" s="161"/>
      <c r="J15" s="17"/>
      <c r="K15" s="161"/>
      <c r="L15" s="161"/>
      <c r="M15" s="1"/>
      <c r="N15" s="1"/>
      <c r="O15" s="1"/>
      <c r="P15" s="1"/>
      <c r="Q15" s="1"/>
      <c r="R15" s="1"/>
      <c r="S15" s="1"/>
      <c r="T15" s="1"/>
      <c r="U15" s="1"/>
      <c r="V15" s="1"/>
      <c r="W15" s="1"/>
      <c r="X15" s="1"/>
      <c r="Y15" s="1"/>
      <c r="Z15" s="1"/>
    </row>
    <row r="16" spans="1:26" ht="15.75" customHeight="1">
      <c r="A16" s="1"/>
      <c r="B16" s="2"/>
      <c r="C16" s="1"/>
      <c r="D16" s="1"/>
      <c r="E16" s="2"/>
      <c r="F16" s="2"/>
      <c r="G16" s="2"/>
      <c r="H16" s="17"/>
      <c r="I16" s="161"/>
      <c r="J16" s="17"/>
      <c r="K16" s="161"/>
      <c r="L16" s="161"/>
      <c r="M16" s="1"/>
      <c r="N16" s="1"/>
      <c r="O16" s="1"/>
      <c r="P16" s="1"/>
      <c r="Q16" s="1"/>
      <c r="R16" s="1"/>
      <c r="S16" s="1"/>
      <c r="T16" s="1"/>
      <c r="U16" s="1"/>
      <c r="V16" s="1"/>
      <c r="W16" s="1"/>
      <c r="X16" s="1"/>
      <c r="Y16" s="1"/>
      <c r="Z16" s="1"/>
    </row>
    <row r="17" spans="1:26" ht="15.75" customHeight="1">
      <c r="A17" s="1"/>
      <c r="B17" s="2"/>
      <c r="C17" s="1"/>
      <c r="D17" s="1"/>
      <c r="E17" s="2"/>
      <c r="F17" s="2"/>
      <c r="G17" s="2"/>
      <c r="H17" s="17"/>
      <c r="I17" s="161"/>
      <c r="J17" s="17"/>
      <c r="K17" s="161"/>
      <c r="L17" s="161"/>
      <c r="M17" s="1"/>
      <c r="N17" s="1"/>
      <c r="O17" s="1"/>
      <c r="P17" s="1"/>
      <c r="Q17" s="1"/>
      <c r="R17" s="1"/>
      <c r="S17" s="1"/>
      <c r="T17" s="1"/>
      <c r="U17" s="1"/>
      <c r="V17" s="1"/>
      <c r="W17" s="1"/>
      <c r="X17" s="1"/>
      <c r="Y17" s="1"/>
      <c r="Z17" s="1"/>
    </row>
    <row r="18" spans="1:26" ht="15.75" customHeight="1">
      <c r="A18" s="1"/>
      <c r="B18" s="2"/>
      <c r="C18" s="1"/>
      <c r="D18" s="1"/>
      <c r="E18" s="2"/>
      <c r="F18" s="2"/>
      <c r="G18" s="2"/>
      <c r="H18" s="17"/>
      <c r="I18" s="161"/>
      <c r="J18" s="17"/>
      <c r="K18" s="161"/>
      <c r="L18" s="161"/>
      <c r="M18" s="1"/>
      <c r="N18" s="1"/>
      <c r="O18" s="1"/>
      <c r="P18" s="1"/>
      <c r="Q18" s="1"/>
      <c r="R18" s="1"/>
      <c r="S18" s="1"/>
      <c r="T18" s="1"/>
      <c r="U18" s="1"/>
      <c r="V18" s="1"/>
      <c r="W18" s="1"/>
      <c r="X18" s="1"/>
      <c r="Y18" s="1"/>
      <c r="Z18" s="1"/>
    </row>
    <row r="19" spans="1:26" ht="15.75" customHeight="1">
      <c r="A19" s="1"/>
      <c r="B19" s="2"/>
      <c r="C19" s="1"/>
      <c r="D19" s="1"/>
      <c r="E19" s="2"/>
      <c r="F19" s="2"/>
      <c r="G19" s="2"/>
      <c r="H19" s="17"/>
      <c r="I19" s="161"/>
      <c r="J19" s="17"/>
      <c r="K19" s="161"/>
      <c r="L19" s="161"/>
      <c r="M19" s="1"/>
      <c r="N19" s="1"/>
      <c r="O19" s="1"/>
      <c r="P19" s="1"/>
      <c r="Q19" s="1"/>
      <c r="R19" s="1"/>
      <c r="S19" s="1"/>
      <c r="T19" s="1"/>
      <c r="U19" s="1"/>
      <c r="V19" s="1"/>
      <c r="W19" s="1"/>
      <c r="X19" s="1"/>
      <c r="Y19" s="1"/>
      <c r="Z19" s="1"/>
    </row>
    <row r="20" spans="1:26" ht="15.75" customHeight="1">
      <c r="A20" s="1"/>
      <c r="B20" s="2"/>
      <c r="C20" s="1"/>
      <c r="D20" s="1"/>
      <c r="E20" s="2"/>
      <c r="F20" s="2"/>
      <c r="G20" s="2"/>
      <c r="H20" s="17"/>
      <c r="I20" s="161"/>
      <c r="J20" s="17"/>
      <c r="K20" s="161"/>
      <c r="L20" s="161"/>
      <c r="M20" s="1"/>
      <c r="N20" s="1"/>
      <c r="O20" s="1"/>
      <c r="P20" s="1"/>
      <c r="Q20" s="1"/>
      <c r="R20" s="1"/>
      <c r="S20" s="1"/>
      <c r="T20" s="1"/>
      <c r="U20" s="1"/>
      <c r="V20" s="1"/>
      <c r="W20" s="1"/>
      <c r="X20" s="1"/>
      <c r="Y20" s="1"/>
      <c r="Z20" s="1"/>
    </row>
    <row r="21" spans="1:26" ht="15.75" customHeight="1">
      <c r="A21" s="1"/>
      <c r="B21" s="2"/>
      <c r="C21" s="1"/>
      <c r="D21" s="1"/>
      <c r="E21" s="2"/>
      <c r="F21" s="2"/>
      <c r="G21" s="2"/>
      <c r="H21" s="17"/>
      <c r="I21" s="161"/>
      <c r="J21" s="17"/>
      <c r="K21" s="161"/>
      <c r="L21" s="161"/>
      <c r="M21" s="1"/>
      <c r="N21" s="1"/>
      <c r="O21" s="1"/>
      <c r="P21" s="1"/>
      <c r="Q21" s="1"/>
      <c r="R21" s="1"/>
      <c r="S21" s="1"/>
      <c r="T21" s="1"/>
      <c r="U21" s="1"/>
      <c r="V21" s="1"/>
      <c r="W21" s="1"/>
      <c r="X21" s="1"/>
      <c r="Y21" s="1"/>
      <c r="Z21" s="1"/>
    </row>
    <row r="22" spans="1:26" ht="15.75" customHeight="1">
      <c r="A22" s="1"/>
      <c r="B22" s="2"/>
      <c r="C22" s="1"/>
      <c r="D22" s="1"/>
      <c r="E22" s="2"/>
      <c r="F22" s="2"/>
      <c r="G22" s="2"/>
      <c r="H22" s="17"/>
      <c r="I22" s="161"/>
      <c r="J22" s="17"/>
      <c r="K22" s="161"/>
      <c r="L22" s="161"/>
      <c r="M22" s="1"/>
      <c r="N22" s="1"/>
      <c r="O22" s="1"/>
      <c r="P22" s="1"/>
      <c r="Q22" s="1"/>
      <c r="R22" s="1"/>
      <c r="S22" s="1"/>
      <c r="T22" s="1"/>
      <c r="U22" s="1"/>
      <c r="V22" s="1"/>
      <c r="W22" s="1"/>
      <c r="X22" s="1"/>
      <c r="Y22" s="1"/>
      <c r="Z22" s="1"/>
    </row>
    <row r="23" spans="1:26" ht="15.75" customHeight="1">
      <c r="A23" s="1"/>
      <c r="B23" s="2"/>
      <c r="C23" s="1"/>
      <c r="D23" s="1"/>
      <c r="E23" s="2"/>
      <c r="F23" s="2"/>
      <c r="G23" s="2"/>
      <c r="H23" s="17"/>
      <c r="I23" s="161"/>
      <c r="J23" s="17"/>
      <c r="K23" s="161"/>
      <c r="L23" s="161"/>
      <c r="M23" s="1"/>
      <c r="N23" s="1"/>
      <c r="O23" s="1"/>
      <c r="P23" s="1"/>
      <c r="Q23" s="1"/>
      <c r="R23" s="1"/>
      <c r="S23" s="1"/>
      <c r="T23" s="1"/>
      <c r="U23" s="1"/>
      <c r="V23" s="1"/>
      <c r="W23" s="1"/>
      <c r="X23" s="1"/>
      <c r="Y23" s="1"/>
      <c r="Z23" s="1"/>
    </row>
    <row r="24" spans="1:26" ht="15.75" customHeight="1">
      <c r="A24" s="1"/>
      <c r="B24" s="2"/>
      <c r="C24" s="1"/>
      <c r="D24" s="1"/>
      <c r="E24" s="2"/>
      <c r="F24" s="2"/>
      <c r="G24" s="2"/>
      <c r="H24" s="17"/>
      <c r="I24" s="161"/>
      <c r="J24" s="17"/>
      <c r="K24" s="161"/>
      <c r="L24" s="161"/>
      <c r="M24" s="1"/>
      <c r="N24" s="1"/>
      <c r="O24" s="1"/>
      <c r="P24" s="1"/>
      <c r="Q24" s="1"/>
      <c r="R24" s="1"/>
      <c r="S24" s="1"/>
      <c r="T24" s="1"/>
      <c r="U24" s="1"/>
      <c r="V24" s="1"/>
      <c r="W24" s="1"/>
      <c r="X24" s="1"/>
      <c r="Y24" s="1"/>
      <c r="Z24" s="1"/>
    </row>
    <row r="25" spans="1:26" ht="15.75" customHeight="1">
      <c r="A25" s="1"/>
      <c r="B25" s="2"/>
      <c r="C25" s="1"/>
      <c r="D25" s="1"/>
      <c r="E25" s="2"/>
      <c r="F25" s="2"/>
      <c r="G25" s="2"/>
      <c r="H25" s="17"/>
      <c r="I25" s="161"/>
      <c r="J25" s="17"/>
      <c r="K25" s="161"/>
      <c r="L25" s="161"/>
      <c r="M25" s="1"/>
      <c r="N25" s="1"/>
      <c r="O25" s="1"/>
      <c r="P25" s="1"/>
      <c r="Q25" s="1"/>
      <c r="R25" s="1"/>
      <c r="S25" s="1"/>
      <c r="T25" s="1"/>
      <c r="U25" s="1"/>
      <c r="V25" s="1"/>
      <c r="W25" s="1"/>
      <c r="X25" s="1"/>
      <c r="Y25" s="1"/>
      <c r="Z25" s="1"/>
    </row>
    <row r="26" spans="1:26" ht="15.75" customHeight="1">
      <c r="A26" s="1"/>
      <c r="B26" s="2"/>
      <c r="C26" s="1"/>
      <c r="D26" s="1"/>
      <c r="E26" s="2"/>
      <c r="F26" s="2"/>
      <c r="G26" s="2"/>
      <c r="H26" s="17"/>
      <c r="I26" s="138"/>
      <c r="J26" s="17"/>
      <c r="K26" s="161"/>
      <c r="L26" s="161"/>
      <c r="M26" s="1"/>
      <c r="N26" s="1"/>
      <c r="O26" s="1"/>
      <c r="P26" s="1"/>
      <c r="Q26" s="1"/>
      <c r="R26" s="1"/>
      <c r="S26" s="1"/>
      <c r="T26" s="1"/>
      <c r="U26" s="1"/>
      <c r="V26" s="1"/>
      <c r="W26" s="1"/>
      <c r="X26" s="1"/>
      <c r="Y26" s="1"/>
      <c r="Z26" s="1"/>
    </row>
    <row r="27" spans="1:26" ht="15.75" customHeight="1">
      <c r="A27" s="1"/>
      <c r="B27" s="2"/>
      <c r="C27" s="1"/>
      <c r="D27" s="1"/>
      <c r="E27" s="2"/>
      <c r="F27" s="2"/>
      <c r="G27" s="2"/>
      <c r="H27" s="17"/>
      <c r="I27" s="161"/>
      <c r="J27" s="17"/>
      <c r="K27" s="161"/>
      <c r="L27" s="161"/>
      <c r="M27" s="1"/>
      <c r="N27" s="1"/>
      <c r="O27" s="1"/>
      <c r="P27" s="1"/>
      <c r="Q27" s="1"/>
      <c r="R27" s="1"/>
      <c r="S27" s="1"/>
      <c r="T27" s="1"/>
      <c r="U27" s="1"/>
      <c r="V27" s="1"/>
      <c r="W27" s="1"/>
      <c r="X27" s="1"/>
      <c r="Y27" s="1"/>
      <c r="Z27" s="1"/>
    </row>
    <row r="28" spans="1:26" ht="15.75" customHeight="1">
      <c r="A28" s="1"/>
      <c r="B28" s="2"/>
      <c r="C28" s="1"/>
      <c r="D28" s="1"/>
      <c r="E28" s="2"/>
      <c r="F28" s="2"/>
      <c r="G28" s="2"/>
      <c r="H28" s="17"/>
      <c r="I28" s="161"/>
      <c r="J28" s="17"/>
      <c r="K28" s="161"/>
      <c r="L28" s="161"/>
      <c r="M28" s="1"/>
      <c r="N28" s="1"/>
      <c r="O28" s="1"/>
      <c r="P28" s="1"/>
      <c r="Q28" s="1"/>
      <c r="R28" s="1"/>
      <c r="S28" s="1"/>
      <c r="T28" s="1"/>
      <c r="U28" s="1"/>
      <c r="V28" s="1"/>
      <c r="W28" s="1"/>
      <c r="X28" s="1"/>
      <c r="Y28" s="1"/>
      <c r="Z28" s="1"/>
    </row>
    <row r="29" spans="1:26" ht="15.75" customHeight="1">
      <c r="A29" s="1"/>
      <c r="B29" s="2"/>
      <c r="C29" s="1"/>
      <c r="D29" s="1"/>
      <c r="E29" s="2"/>
      <c r="F29" s="2"/>
      <c r="G29" s="2"/>
      <c r="H29" s="17"/>
      <c r="I29" s="161"/>
      <c r="J29" s="17"/>
      <c r="K29" s="161"/>
      <c r="L29" s="161"/>
      <c r="M29" s="1"/>
      <c r="N29" s="1"/>
      <c r="O29" s="1"/>
      <c r="P29" s="1"/>
      <c r="Q29" s="1"/>
      <c r="R29" s="1"/>
      <c r="S29" s="1"/>
      <c r="T29" s="1"/>
      <c r="U29" s="1"/>
      <c r="V29" s="1"/>
      <c r="W29" s="1"/>
      <c r="X29" s="1"/>
      <c r="Y29" s="1"/>
      <c r="Z29" s="1"/>
    </row>
    <row r="30" spans="1:26" ht="15.75" customHeight="1">
      <c r="A30" s="1"/>
      <c r="B30" s="2"/>
      <c r="C30" s="1"/>
      <c r="D30" s="1"/>
      <c r="E30" s="2"/>
      <c r="F30" s="2"/>
      <c r="G30" s="2"/>
      <c r="H30" s="17"/>
      <c r="I30" s="161"/>
      <c r="J30" s="17"/>
      <c r="K30" s="161"/>
      <c r="L30" s="161"/>
      <c r="M30" s="1"/>
      <c r="N30" s="1"/>
      <c r="O30" s="1"/>
      <c r="P30" s="1"/>
      <c r="Q30" s="1"/>
      <c r="R30" s="1"/>
      <c r="S30" s="1"/>
      <c r="T30" s="1"/>
      <c r="U30" s="1"/>
      <c r="V30" s="1"/>
      <c r="W30" s="1"/>
      <c r="X30" s="1"/>
      <c r="Y30" s="1"/>
      <c r="Z30" s="1"/>
    </row>
    <row r="31" spans="1:26" ht="15.75" customHeight="1">
      <c r="A31" s="1"/>
      <c r="B31" s="2"/>
      <c r="C31" s="1"/>
      <c r="D31" s="1"/>
      <c r="E31" s="2"/>
      <c r="F31" s="2"/>
      <c r="G31" s="2"/>
      <c r="H31" s="17"/>
      <c r="I31" s="161"/>
      <c r="J31" s="17"/>
      <c r="K31" s="161"/>
      <c r="L31" s="161"/>
      <c r="M31" s="1"/>
      <c r="N31" s="1"/>
      <c r="O31" s="1"/>
      <c r="P31" s="1"/>
      <c r="Q31" s="1"/>
      <c r="R31" s="1"/>
      <c r="S31" s="1"/>
      <c r="T31" s="1"/>
      <c r="U31" s="1"/>
      <c r="V31" s="1"/>
      <c r="W31" s="1"/>
      <c r="X31" s="1"/>
      <c r="Y31" s="1"/>
      <c r="Z31" s="1"/>
    </row>
    <row r="32" spans="1:26" ht="15.75" customHeight="1">
      <c r="A32" s="1"/>
      <c r="B32" s="2"/>
      <c r="C32" s="1"/>
      <c r="D32" s="1"/>
      <c r="E32" s="2"/>
      <c r="F32" s="2"/>
      <c r="G32" s="2"/>
      <c r="H32" s="17"/>
      <c r="I32" s="161"/>
      <c r="J32" s="17"/>
      <c r="K32" s="161"/>
      <c r="L32" s="161"/>
      <c r="M32" s="1"/>
      <c r="N32" s="1"/>
      <c r="O32" s="1"/>
      <c r="P32" s="1"/>
      <c r="Q32" s="1"/>
      <c r="R32" s="1"/>
      <c r="S32" s="1"/>
      <c r="T32" s="1"/>
      <c r="U32" s="1"/>
      <c r="V32" s="1"/>
      <c r="W32" s="1"/>
      <c r="X32" s="1"/>
      <c r="Y32" s="1"/>
      <c r="Z32" s="1"/>
    </row>
    <row r="33" spans="1:26" ht="15.75" customHeight="1">
      <c r="A33" s="1"/>
      <c r="B33" s="2"/>
      <c r="C33" s="1"/>
      <c r="D33" s="1"/>
      <c r="E33" s="2"/>
      <c r="F33" s="2"/>
      <c r="G33" s="2"/>
      <c r="H33" s="17"/>
      <c r="I33" s="161"/>
      <c r="J33" s="17"/>
      <c r="K33" s="161"/>
      <c r="L33" s="161"/>
      <c r="M33" s="1"/>
      <c r="N33" s="1"/>
      <c r="O33" s="1"/>
      <c r="P33" s="1"/>
      <c r="Q33" s="1"/>
      <c r="R33" s="1"/>
      <c r="S33" s="1"/>
      <c r="T33" s="1"/>
      <c r="U33" s="1"/>
      <c r="V33" s="1"/>
      <c r="W33" s="1"/>
      <c r="X33" s="1"/>
      <c r="Y33" s="1"/>
      <c r="Z33" s="1"/>
    </row>
    <row r="34" spans="1:26" ht="15.75" customHeight="1">
      <c r="A34" s="1"/>
      <c r="B34" s="2"/>
      <c r="C34" s="1"/>
      <c r="D34" s="1"/>
      <c r="E34" s="2"/>
      <c r="F34" s="2"/>
      <c r="G34" s="2"/>
      <c r="H34" s="17"/>
      <c r="I34" s="138"/>
      <c r="J34" s="17"/>
      <c r="K34" s="161"/>
      <c r="L34" s="161"/>
      <c r="M34" s="1"/>
      <c r="N34" s="1"/>
      <c r="O34" s="1"/>
      <c r="P34" s="1"/>
      <c r="Q34" s="1"/>
      <c r="R34" s="1"/>
      <c r="S34" s="1"/>
      <c r="T34" s="1"/>
      <c r="U34" s="1"/>
      <c r="V34" s="1"/>
      <c r="W34" s="1"/>
      <c r="X34" s="1"/>
      <c r="Y34" s="1"/>
      <c r="Z34" s="1"/>
    </row>
    <row r="35" spans="1:26" ht="15.75" customHeight="1">
      <c r="A35" s="1"/>
      <c r="B35" s="2"/>
      <c r="C35" s="1"/>
      <c r="D35" s="1"/>
      <c r="E35" s="2"/>
      <c r="F35" s="2"/>
      <c r="G35" s="2"/>
      <c r="H35" s="17"/>
      <c r="I35" s="161"/>
      <c r="J35" s="17"/>
      <c r="K35" s="161"/>
      <c r="L35" s="161"/>
      <c r="M35" s="1"/>
      <c r="N35" s="1"/>
      <c r="O35" s="1"/>
      <c r="P35" s="1"/>
      <c r="Q35" s="1"/>
      <c r="R35" s="1"/>
      <c r="S35" s="1"/>
      <c r="T35" s="1"/>
      <c r="U35" s="1"/>
      <c r="V35" s="1"/>
      <c r="W35" s="1"/>
      <c r="X35" s="1"/>
      <c r="Y35" s="1"/>
      <c r="Z35" s="1"/>
    </row>
    <row r="36" spans="1:26" ht="15.75" customHeight="1">
      <c r="A36" s="1"/>
      <c r="B36" s="2"/>
      <c r="C36" s="1"/>
      <c r="D36" s="1"/>
      <c r="E36" s="2"/>
      <c r="F36" s="2"/>
      <c r="G36" s="2"/>
      <c r="H36" s="17"/>
      <c r="I36" s="161"/>
      <c r="J36" s="17"/>
      <c r="K36" s="161"/>
      <c r="L36" s="161"/>
      <c r="M36" s="1"/>
      <c r="N36" s="1"/>
      <c r="O36" s="1"/>
      <c r="P36" s="1"/>
      <c r="Q36" s="1"/>
      <c r="R36" s="1"/>
      <c r="S36" s="1"/>
      <c r="T36" s="1"/>
      <c r="U36" s="1"/>
      <c r="V36" s="1"/>
      <c r="W36" s="1"/>
      <c r="X36" s="1"/>
      <c r="Y36" s="1"/>
      <c r="Z36" s="1"/>
    </row>
    <row r="37" spans="1:26" ht="15.75" customHeight="1">
      <c r="A37" s="1"/>
      <c r="B37" s="2"/>
      <c r="C37" s="1"/>
      <c r="D37" s="1"/>
      <c r="E37" s="2"/>
      <c r="F37" s="2"/>
      <c r="G37" s="2"/>
      <c r="H37" s="17"/>
      <c r="I37" s="161"/>
      <c r="J37" s="17"/>
      <c r="K37" s="161"/>
      <c r="L37" s="161"/>
      <c r="M37" s="1"/>
      <c r="N37" s="1"/>
      <c r="O37" s="1"/>
      <c r="P37" s="1"/>
      <c r="Q37" s="1"/>
      <c r="R37" s="1"/>
      <c r="S37" s="1"/>
      <c r="T37" s="1"/>
      <c r="U37" s="1"/>
      <c r="V37" s="1"/>
      <c r="W37" s="1"/>
      <c r="X37" s="1"/>
      <c r="Y37" s="1"/>
      <c r="Z37" s="1"/>
    </row>
    <row r="38" spans="1:26" ht="15.75" customHeight="1">
      <c r="A38" s="1"/>
      <c r="B38" s="2"/>
      <c r="C38" s="1"/>
      <c r="D38" s="1"/>
      <c r="E38" s="2"/>
      <c r="F38" s="2"/>
      <c r="G38" s="2"/>
      <c r="H38" s="17"/>
      <c r="I38" s="161"/>
      <c r="J38" s="17"/>
      <c r="K38" s="161"/>
      <c r="L38" s="161"/>
      <c r="M38" s="1"/>
      <c r="N38" s="1"/>
      <c r="O38" s="1"/>
      <c r="P38" s="1"/>
      <c r="Q38" s="1"/>
      <c r="R38" s="1"/>
      <c r="S38" s="1"/>
      <c r="T38" s="1"/>
      <c r="U38" s="1"/>
      <c r="V38" s="1"/>
      <c r="W38" s="1"/>
      <c r="X38" s="1"/>
      <c r="Y38" s="1"/>
      <c r="Z38" s="1"/>
    </row>
    <row r="39" spans="1:26" ht="15.75" customHeight="1">
      <c r="A39" s="1"/>
      <c r="B39" s="2"/>
      <c r="C39" s="1"/>
      <c r="D39" s="1"/>
      <c r="E39" s="2"/>
      <c r="F39" s="2"/>
      <c r="G39" s="2"/>
      <c r="H39" s="17"/>
      <c r="I39" s="161"/>
      <c r="J39" s="17"/>
      <c r="K39" s="161"/>
      <c r="L39" s="161"/>
      <c r="M39" s="1"/>
      <c r="N39" s="1"/>
      <c r="O39" s="1"/>
      <c r="P39" s="1"/>
      <c r="Q39" s="1"/>
      <c r="R39" s="1"/>
      <c r="S39" s="1"/>
      <c r="T39" s="1"/>
      <c r="U39" s="1"/>
      <c r="V39" s="1"/>
      <c r="W39" s="1"/>
      <c r="X39" s="1"/>
      <c r="Y39" s="1"/>
      <c r="Z39" s="1"/>
    </row>
    <row r="40" spans="1:26" ht="15.75" customHeight="1">
      <c r="A40" s="1"/>
      <c r="B40" s="2"/>
      <c r="C40" s="1"/>
      <c r="D40" s="1"/>
      <c r="E40" s="2"/>
      <c r="F40" s="2"/>
      <c r="G40" s="2"/>
      <c r="H40" s="17"/>
      <c r="I40" s="161"/>
      <c r="J40" s="17"/>
      <c r="K40" s="161"/>
      <c r="L40" s="161"/>
      <c r="M40" s="1"/>
      <c r="N40" s="1"/>
      <c r="O40" s="1"/>
      <c r="P40" s="1"/>
      <c r="Q40" s="1"/>
      <c r="R40" s="1"/>
      <c r="S40" s="1"/>
      <c r="T40" s="1"/>
      <c r="U40" s="1"/>
      <c r="V40" s="1"/>
      <c r="W40" s="1"/>
      <c r="X40" s="1"/>
      <c r="Y40" s="1"/>
      <c r="Z40" s="1"/>
    </row>
    <row r="41" spans="1:26" ht="15.75" customHeight="1">
      <c r="A41" s="1"/>
      <c r="B41" s="2"/>
      <c r="C41" s="1"/>
      <c r="D41" s="1"/>
      <c r="E41" s="2"/>
      <c r="F41" s="2"/>
      <c r="G41" s="2"/>
      <c r="H41" s="17"/>
      <c r="I41" s="161"/>
      <c r="J41" s="17"/>
      <c r="K41" s="161"/>
      <c r="L41" s="161"/>
      <c r="M41" s="1"/>
      <c r="N41" s="1"/>
      <c r="O41" s="1"/>
      <c r="P41" s="1"/>
      <c r="Q41" s="1"/>
      <c r="R41" s="1"/>
      <c r="S41" s="1"/>
      <c r="T41" s="1"/>
      <c r="U41" s="1"/>
      <c r="V41" s="1"/>
      <c r="W41" s="1"/>
      <c r="X41" s="1"/>
      <c r="Y41" s="1"/>
      <c r="Z41" s="1"/>
    </row>
    <row r="42" spans="1:26" ht="15.75" customHeight="1">
      <c r="A42" s="1"/>
      <c r="B42" s="2"/>
      <c r="C42" s="1"/>
      <c r="D42" s="1"/>
      <c r="E42" s="2"/>
      <c r="F42" s="2"/>
      <c r="G42" s="2"/>
      <c r="H42" s="17"/>
      <c r="I42" s="138"/>
      <c r="J42" s="17"/>
      <c r="K42" s="161"/>
      <c r="L42" s="161"/>
      <c r="M42" s="1"/>
      <c r="N42" s="1"/>
      <c r="O42" s="1"/>
      <c r="P42" s="1"/>
      <c r="Q42" s="1"/>
      <c r="R42" s="1"/>
      <c r="S42" s="1"/>
      <c r="T42" s="1"/>
      <c r="U42" s="1"/>
      <c r="V42" s="1"/>
      <c r="W42" s="1"/>
      <c r="X42" s="1"/>
      <c r="Y42" s="1"/>
      <c r="Z42" s="1"/>
    </row>
    <row r="43" spans="1:26" ht="15.75" customHeight="1">
      <c r="A43" s="1"/>
      <c r="B43" s="2"/>
      <c r="C43" s="1"/>
      <c r="D43" s="1"/>
      <c r="E43" s="2"/>
      <c r="F43" s="2"/>
      <c r="G43" s="2"/>
      <c r="H43" s="17"/>
      <c r="I43" s="161"/>
      <c r="J43" s="17"/>
      <c r="K43" s="161"/>
      <c r="L43" s="161"/>
      <c r="M43" s="1"/>
      <c r="N43" s="1"/>
      <c r="O43" s="1"/>
      <c r="P43" s="1"/>
      <c r="Q43" s="1"/>
      <c r="R43" s="1"/>
      <c r="S43" s="1"/>
      <c r="T43" s="1"/>
      <c r="U43" s="1"/>
      <c r="V43" s="1"/>
      <c r="W43" s="1"/>
      <c r="X43" s="1"/>
      <c r="Y43" s="1"/>
      <c r="Z43" s="1"/>
    </row>
    <row r="44" spans="1:26" ht="15.75" customHeight="1">
      <c r="A44" s="1"/>
      <c r="B44" s="2"/>
      <c r="C44" s="1"/>
      <c r="D44" s="1"/>
      <c r="E44" s="2"/>
      <c r="F44" s="2"/>
      <c r="G44" s="2"/>
      <c r="H44" s="17"/>
      <c r="I44" s="161"/>
      <c r="J44" s="17"/>
      <c r="K44" s="161"/>
      <c r="L44" s="161"/>
      <c r="M44" s="1"/>
      <c r="N44" s="1"/>
      <c r="O44" s="1"/>
      <c r="P44" s="1"/>
      <c r="Q44" s="1"/>
      <c r="R44" s="1"/>
      <c r="S44" s="1"/>
      <c r="T44" s="1"/>
      <c r="U44" s="1"/>
      <c r="V44" s="1"/>
      <c r="W44" s="1"/>
      <c r="X44" s="1"/>
      <c r="Y44" s="1"/>
      <c r="Z44" s="1"/>
    </row>
    <row r="45" spans="1:26" ht="15.75" customHeight="1">
      <c r="A45" s="1"/>
      <c r="B45" s="2"/>
      <c r="C45" s="1"/>
      <c r="D45" s="1"/>
      <c r="E45" s="2"/>
      <c r="F45" s="2"/>
      <c r="G45" s="2"/>
      <c r="H45" s="17"/>
      <c r="I45" s="161"/>
      <c r="J45" s="17"/>
      <c r="K45" s="161"/>
      <c r="L45" s="161"/>
      <c r="M45" s="1"/>
      <c r="N45" s="1"/>
      <c r="O45" s="1"/>
      <c r="P45" s="1"/>
      <c r="Q45" s="1"/>
      <c r="R45" s="1"/>
      <c r="S45" s="1"/>
      <c r="T45" s="1"/>
      <c r="U45" s="1"/>
      <c r="V45" s="1"/>
      <c r="W45" s="1"/>
      <c r="X45" s="1"/>
      <c r="Y45" s="1"/>
      <c r="Z45" s="1"/>
    </row>
    <row r="46" spans="1:26" ht="15.75" customHeight="1">
      <c r="A46" s="1"/>
      <c r="B46" s="2"/>
      <c r="C46" s="1"/>
      <c r="D46" s="1"/>
      <c r="E46" s="2"/>
      <c r="F46" s="2"/>
      <c r="G46" s="2"/>
      <c r="H46" s="17"/>
      <c r="I46" s="161"/>
      <c r="J46" s="17"/>
      <c r="K46" s="161"/>
      <c r="L46" s="161"/>
      <c r="M46" s="1"/>
      <c r="N46" s="1"/>
      <c r="O46" s="1"/>
      <c r="P46" s="1"/>
      <c r="Q46" s="1"/>
      <c r="R46" s="1"/>
      <c r="S46" s="1"/>
      <c r="T46" s="1"/>
      <c r="U46" s="1"/>
      <c r="V46" s="1"/>
      <c r="W46" s="1"/>
      <c r="X46" s="1"/>
      <c r="Y46" s="1"/>
      <c r="Z46" s="1"/>
    </row>
    <row r="47" spans="1:26" ht="15.75" customHeight="1">
      <c r="A47" s="1"/>
      <c r="B47" s="2"/>
      <c r="C47" s="1"/>
      <c r="D47" s="1"/>
      <c r="E47" s="2"/>
      <c r="F47" s="2"/>
      <c r="G47" s="2"/>
      <c r="H47" s="17"/>
      <c r="I47" s="161"/>
      <c r="J47" s="17"/>
      <c r="K47" s="161"/>
      <c r="L47" s="161"/>
      <c r="M47" s="1"/>
      <c r="N47" s="1"/>
      <c r="O47" s="1"/>
      <c r="P47" s="1"/>
      <c r="Q47" s="1"/>
      <c r="R47" s="1"/>
      <c r="S47" s="1"/>
      <c r="T47" s="1"/>
      <c r="U47" s="1"/>
      <c r="V47" s="1"/>
      <c r="W47" s="1"/>
      <c r="X47" s="1"/>
      <c r="Y47" s="1"/>
      <c r="Z47" s="1"/>
    </row>
    <row r="48" spans="1:26" ht="15.75" customHeight="1">
      <c r="A48" s="1"/>
      <c r="B48" s="2"/>
      <c r="C48" s="1"/>
      <c r="D48" s="1"/>
      <c r="E48" s="2"/>
      <c r="F48" s="2"/>
      <c r="G48" s="2"/>
      <c r="H48" s="17"/>
      <c r="I48" s="161"/>
      <c r="J48" s="17"/>
      <c r="K48" s="161"/>
      <c r="L48" s="161"/>
      <c r="M48" s="1"/>
      <c r="N48" s="1"/>
      <c r="O48" s="1"/>
      <c r="P48" s="1"/>
      <c r="Q48" s="1"/>
      <c r="R48" s="1"/>
      <c r="S48" s="1"/>
      <c r="T48" s="1"/>
      <c r="U48" s="1"/>
      <c r="V48" s="1"/>
      <c r="W48" s="1"/>
      <c r="X48" s="1"/>
      <c r="Y48" s="1"/>
      <c r="Z48" s="1"/>
    </row>
    <row r="49" spans="1:26" ht="15.75" customHeight="1">
      <c r="A49" s="1"/>
      <c r="B49" s="2"/>
      <c r="C49" s="1"/>
      <c r="D49" s="1"/>
      <c r="E49" s="2"/>
      <c r="F49" s="2"/>
      <c r="G49" s="2"/>
      <c r="H49" s="17"/>
      <c r="I49" s="161"/>
      <c r="J49" s="17"/>
      <c r="K49" s="161"/>
      <c r="L49" s="161"/>
      <c r="M49" s="1"/>
      <c r="N49" s="1"/>
      <c r="O49" s="1"/>
      <c r="P49" s="1"/>
      <c r="Q49" s="1"/>
      <c r="R49" s="1"/>
      <c r="S49" s="1"/>
      <c r="T49" s="1"/>
      <c r="U49" s="1"/>
      <c r="V49" s="1"/>
      <c r="W49" s="1"/>
      <c r="X49" s="1"/>
      <c r="Y49" s="1"/>
      <c r="Z49" s="1"/>
    </row>
    <row r="50" spans="1:26" ht="15.75" customHeight="1">
      <c r="A50" s="1"/>
      <c r="B50" s="2"/>
      <c r="C50" s="1"/>
      <c r="D50" s="1"/>
      <c r="E50" s="2"/>
      <c r="F50" s="2"/>
      <c r="G50" s="2"/>
      <c r="H50" s="17"/>
      <c r="I50" s="138"/>
      <c r="J50" s="17"/>
      <c r="K50" s="161"/>
      <c r="L50" s="161"/>
      <c r="M50" s="1"/>
      <c r="N50" s="1"/>
      <c r="O50" s="1"/>
      <c r="P50" s="1"/>
      <c r="Q50" s="1"/>
      <c r="R50" s="1"/>
      <c r="S50" s="1"/>
      <c r="T50" s="1"/>
      <c r="U50" s="1"/>
      <c r="V50" s="1"/>
      <c r="W50" s="1"/>
      <c r="X50" s="1"/>
      <c r="Y50" s="1"/>
      <c r="Z50" s="1"/>
    </row>
    <row r="51" spans="1:26" ht="15.75" customHeight="1">
      <c r="A51" s="1"/>
      <c r="B51" s="2"/>
      <c r="C51" s="1"/>
      <c r="D51" s="1"/>
      <c r="E51" s="2"/>
      <c r="F51" s="63"/>
      <c r="G51" s="1"/>
      <c r="H51" s="1"/>
      <c r="I51" s="1"/>
      <c r="J51" s="1"/>
      <c r="K51" s="1"/>
      <c r="L51" s="1"/>
      <c r="M51" s="1"/>
      <c r="N51" s="1"/>
      <c r="O51" s="1"/>
      <c r="P51" s="1"/>
      <c r="Q51" s="1"/>
      <c r="R51" s="1"/>
      <c r="S51" s="1"/>
      <c r="T51" s="1"/>
      <c r="U51" s="1"/>
      <c r="V51" s="1"/>
      <c r="W51" s="1"/>
      <c r="X51" s="1"/>
      <c r="Y51" s="1"/>
      <c r="Z51" s="1"/>
    </row>
    <row r="52" spans="1:26" ht="15.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K2"/>
    <mergeCell ref="B3:K3"/>
    <mergeCell ref="E6:E7"/>
    <mergeCell ref="F6:F7"/>
    <mergeCell ref="G6:G7"/>
    <mergeCell ref="H6:H7"/>
    <mergeCell ref="I6:L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75" customWidth="1"/>
    <col min="3" max="5" width="10.5" customWidth="1"/>
    <col min="6" max="6" width="0.375" customWidth="1"/>
    <col min="7" max="7" width="24.875" customWidth="1"/>
    <col min="8" max="8" width="0.5" customWidth="1"/>
    <col min="9" max="13" width="10.5" customWidth="1"/>
  </cols>
  <sheetData>
    <row r="1" spans="1:26" ht="15.75" customHeight="1">
      <c r="A1" s="1"/>
      <c r="B1" s="2"/>
      <c r="C1" s="1"/>
      <c r="D1" s="1"/>
      <c r="E1" s="1"/>
      <c r="F1" s="1"/>
      <c r="G1" s="1"/>
      <c r="H1" s="1"/>
      <c r="I1" s="1"/>
      <c r="J1" s="1"/>
      <c r="K1" s="1"/>
      <c r="L1" s="1"/>
      <c r="M1" s="1"/>
      <c r="N1" s="1"/>
      <c r="O1" s="1"/>
      <c r="P1" s="1"/>
      <c r="Q1" s="1"/>
      <c r="R1" s="1"/>
      <c r="S1" s="1"/>
      <c r="T1" s="1"/>
      <c r="U1" s="1"/>
      <c r="V1" s="1"/>
      <c r="W1" s="1"/>
      <c r="X1" s="1"/>
      <c r="Y1" s="1"/>
      <c r="Z1" s="1"/>
    </row>
    <row r="2" spans="1:26" ht="22.5" customHeight="1">
      <c r="A2" s="1"/>
      <c r="B2" s="189" t="s">
        <v>506</v>
      </c>
      <c r="C2" s="190"/>
      <c r="D2" s="190"/>
      <c r="E2" s="190"/>
      <c r="F2" s="190"/>
      <c r="G2" s="190"/>
      <c r="H2" s="190"/>
      <c r="I2" s="190"/>
      <c r="J2" s="190"/>
      <c r="K2" s="191"/>
      <c r="L2" s="1"/>
      <c r="M2" s="1"/>
      <c r="N2" s="1"/>
      <c r="O2" s="1"/>
      <c r="P2" s="1"/>
      <c r="Q2" s="1"/>
      <c r="R2" s="1"/>
      <c r="S2" s="1"/>
      <c r="T2" s="1"/>
      <c r="U2" s="1"/>
      <c r="V2" s="1"/>
      <c r="W2" s="1"/>
      <c r="X2" s="1"/>
      <c r="Y2" s="1"/>
      <c r="Z2" s="1"/>
    </row>
    <row r="3" spans="1:26" ht="15.75" customHeight="1">
      <c r="A3" s="1"/>
      <c r="B3" s="245" t="s">
        <v>499</v>
      </c>
      <c r="C3" s="197"/>
      <c r="D3" s="197"/>
      <c r="E3" s="197"/>
      <c r="F3" s="197"/>
      <c r="G3" s="197"/>
      <c r="H3" s="197"/>
      <c r="I3" s="197"/>
      <c r="J3" s="197"/>
      <c r="K3" s="198"/>
      <c r="L3" s="1"/>
      <c r="M3" s="1"/>
      <c r="N3" s="1"/>
      <c r="O3" s="1"/>
      <c r="P3" s="1"/>
      <c r="Q3" s="1"/>
      <c r="R3" s="1"/>
      <c r="S3" s="1"/>
      <c r="T3" s="1"/>
      <c r="U3" s="1"/>
      <c r="V3" s="1"/>
      <c r="W3" s="1"/>
      <c r="X3" s="1"/>
      <c r="Y3" s="1"/>
      <c r="Z3" s="1"/>
    </row>
    <row r="4" spans="1:26" ht="15.75" customHeight="1">
      <c r="A4" s="1"/>
      <c r="B4" s="2"/>
      <c r="C4" s="1"/>
      <c r="D4" s="1"/>
      <c r="E4" s="1"/>
      <c r="F4" s="1"/>
      <c r="G4" s="1"/>
      <c r="H4" s="1"/>
      <c r="I4" s="1"/>
      <c r="J4" s="1"/>
      <c r="K4" s="1"/>
      <c r="L4" s="1"/>
      <c r="M4" s="1"/>
      <c r="N4" s="1"/>
      <c r="O4" s="1"/>
      <c r="P4" s="1"/>
      <c r="Q4" s="1"/>
      <c r="R4" s="1"/>
      <c r="S4" s="1"/>
      <c r="T4" s="1"/>
      <c r="U4" s="1"/>
      <c r="V4" s="1"/>
      <c r="W4" s="1"/>
      <c r="X4" s="1"/>
      <c r="Y4" s="1"/>
      <c r="Z4" s="1"/>
    </row>
    <row r="5" spans="1:26" ht="19.5" customHeight="1">
      <c r="A5" s="1"/>
      <c r="B5" s="3" t="s">
        <v>507</v>
      </c>
      <c r="C5" s="1"/>
      <c r="D5" s="1"/>
      <c r="E5" s="1"/>
      <c r="F5" s="1"/>
      <c r="G5" s="1"/>
      <c r="H5" s="1"/>
      <c r="I5" s="1"/>
      <c r="J5" s="1"/>
      <c r="K5" s="1"/>
      <c r="L5" s="1"/>
      <c r="M5" s="1"/>
      <c r="N5" s="1"/>
      <c r="O5" s="1"/>
      <c r="P5" s="1"/>
      <c r="Q5" s="1"/>
      <c r="R5" s="1"/>
      <c r="S5" s="1"/>
      <c r="T5" s="1"/>
      <c r="U5" s="1"/>
      <c r="V5" s="1"/>
      <c r="W5" s="1"/>
      <c r="X5" s="1"/>
      <c r="Y5" s="1"/>
      <c r="Z5" s="1"/>
    </row>
    <row r="6" spans="1:26" ht="15.75" customHeight="1">
      <c r="A6" s="1"/>
      <c r="B6" s="7" t="s">
        <v>18</v>
      </c>
      <c r="C6" s="7">
        <v>30</v>
      </c>
      <c r="D6" s="1"/>
      <c r="E6" s="162"/>
      <c r="F6" s="1"/>
      <c r="G6" s="1"/>
      <c r="H6" s="1"/>
      <c r="I6" s="1"/>
      <c r="J6" s="1"/>
      <c r="K6" s="1"/>
      <c r="L6" s="1"/>
      <c r="M6" s="1"/>
      <c r="N6" s="1"/>
      <c r="O6" s="1"/>
      <c r="P6" s="1"/>
      <c r="Q6" s="1"/>
      <c r="R6" s="1"/>
      <c r="S6" s="1"/>
      <c r="T6" s="1"/>
      <c r="U6" s="1"/>
      <c r="V6" s="1"/>
      <c r="W6" s="1"/>
      <c r="X6" s="1"/>
      <c r="Y6" s="1"/>
      <c r="Z6" s="1"/>
    </row>
    <row r="7" spans="1:26" ht="15.75" customHeight="1">
      <c r="A7" s="1"/>
      <c r="B7" s="7" t="s">
        <v>501</v>
      </c>
      <c r="C7" s="7">
        <v>30</v>
      </c>
      <c r="D7" s="1"/>
      <c r="E7" s="211" t="s">
        <v>20</v>
      </c>
      <c r="F7" s="209"/>
      <c r="G7" s="209" t="s">
        <v>23</v>
      </c>
      <c r="H7" s="213"/>
      <c r="I7" s="213" t="s">
        <v>25</v>
      </c>
      <c r="J7" s="190"/>
      <c r="K7" s="190"/>
      <c r="L7" s="191"/>
      <c r="M7" s="1"/>
      <c r="N7" s="1"/>
      <c r="O7" s="1"/>
      <c r="P7" s="1"/>
      <c r="Q7" s="1"/>
      <c r="R7" s="1"/>
      <c r="S7" s="1"/>
      <c r="T7" s="1"/>
      <c r="U7" s="1"/>
      <c r="V7" s="1"/>
      <c r="W7" s="1"/>
      <c r="X7" s="1"/>
      <c r="Y7" s="1"/>
      <c r="Z7" s="1"/>
    </row>
    <row r="8" spans="1:26" ht="15.75" customHeight="1">
      <c r="A8" s="1"/>
      <c r="B8" s="7" t="s">
        <v>502</v>
      </c>
      <c r="C8" s="7">
        <v>90</v>
      </c>
      <c r="D8" s="1"/>
      <c r="E8" s="246"/>
      <c r="F8" s="201"/>
      <c r="G8" s="201"/>
      <c r="H8" s="201"/>
      <c r="I8" s="12" t="s">
        <v>38</v>
      </c>
      <c r="J8" s="12" t="s">
        <v>43</v>
      </c>
      <c r="K8" s="12" t="s">
        <v>44</v>
      </c>
      <c r="L8" s="13" t="s">
        <v>45</v>
      </c>
      <c r="M8" s="1"/>
      <c r="N8" s="1"/>
      <c r="O8" s="1"/>
      <c r="P8" s="1"/>
      <c r="Q8" s="1"/>
      <c r="R8" s="1"/>
      <c r="S8" s="1"/>
      <c r="T8" s="1"/>
      <c r="U8" s="1"/>
      <c r="V8" s="1"/>
      <c r="W8" s="1"/>
      <c r="X8" s="1"/>
      <c r="Y8" s="1"/>
      <c r="Z8" s="1"/>
    </row>
    <row r="9" spans="1:26" ht="15.75" customHeight="1">
      <c r="A9" s="1"/>
      <c r="B9" s="7" t="s">
        <v>37</v>
      </c>
      <c r="C9" s="7">
        <f>SUM(C6:C8)</f>
        <v>150</v>
      </c>
      <c r="D9" s="1"/>
      <c r="E9" s="163" t="s">
        <v>508</v>
      </c>
      <c r="F9" s="157"/>
      <c r="G9" s="164" t="s">
        <v>509</v>
      </c>
      <c r="H9" s="158"/>
      <c r="I9" s="165">
        <v>112.5</v>
      </c>
      <c r="J9" s="166">
        <f>112.5*4</f>
        <v>450</v>
      </c>
      <c r="K9" s="159">
        <v>10</v>
      </c>
      <c r="L9" s="160">
        <v>10</v>
      </c>
      <c r="M9" s="1"/>
      <c r="N9" s="1"/>
      <c r="O9" s="1"/>
      <c r="P9" s="1"/>
      <c r="Q9" s="1"/>
      <c r="R9" s="1"/>
      <c r="S9" s="1"/>
      <c r="T9" s="1"/>
      <c r="U9" s="1"/>
      <c r="V9" s="1"/>
      <c r="W9" s="1"/>
      <c r="X9" s="1"/>
      <c r="Y9" s="1"/>
      <c r="Z9" s="1"/>
    </row>
    <row r="10" spans="1:26" ht="15.75" customHeight="1">
      <c r="A10" s="1"/>
      <c r="B10" s="2"/>
      <c r="C10" s="1"/>
      <c r="D10" s="1"/>
      <c r="E10" s="2"/>
      <c r="F10" s="2"/>
      <c r="G10" s="54"/>
      <c r="H10" s="2"/>
      <c r="I10" s="64"/>
      <c r="J10" s="2"/>
      <c r="K10" s="64"/>
      <c r="L10" s="64"/>
      <c r="M10" s="1"/>
      <c r="N10" s="1"/>
      <c r="O10" s="1"/>
      <c r="P10" s="1"/>
      <c r="Q10" s="1"/>
      <c r="R10" s="1"/>
      <c r="S10" s="1"/>
      <c r="T10" s="1"/>
      <c r="U10" s="1"/>
      <c r="V10" s="1"/>
      <c r="W10" s="1"/>
      <c r="X10" s="1"/>
      <c r="Y10" s="1"/>
      <c r="Z10" s="1"/>
    </row>
    <row r="11" spans="1:26" ht="15.75" customHeight="1">
      <c r="A11" s="1"/>
      <c r="B11" s="2"/>
      <c r="C11" s="1"/>
      <c r="D11" s="1"/>
      <c r="E11" s="1"/>
      <c r="F11" s="1"/>
      <c r="G11" s="1"/>
      <c r="H11" s="1"/>
      <c r="I11" s="1"/>
      <c r="J11" s="1"/>
      <c r="K11" s="1"/>
      <c r="L11" s="1"/>
      <c r="M11" s="1"/>
      <c r="N11" s="1"/>
      <c r="O11" s="1"/>
      <c r="P11" s="1"/>
      <c r="Q11" s="1"/>
      <c r="R11" s="1"/>
      <c r="S11" s="1"/>
      <c r="T11" s="1"/>
      <c r="U11" s="1"/>
      <c r="V11" s="1"/>
      <c r="W11" s="1"/>
      <c r="X11" s="1"/>
      <c r="Y11" s="1"/>
      <c r="Z11" s="1"/>
    </row>
    <row r="12" spans="1:26" ht="19.5" customHeight="1">
      <c r="A12" s="1"/>
      <c r="B12" s="15" t="s">
        <v>510</v>
      </c>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7" t="s">
        <v>57</v>
      </c>
      <c r="C13" s="7">
        <f>'Principal - ABP'!N19</f>
        <v>4</v>
      </c>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7" t="s">
        <v>91</v>
      </c>
      <c r="C14" s="7">
        <f>C13*10</f>
        <v>40</v>
      </c>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2"/>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2"/>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2"/>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2"/>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5.7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K2"/>
    <mergeCell ref="B3:K3"/>
    <mergeCell ref="E7:E8"/>
    <mergeCell ref="F7:F8"/>
    <mergeCell ref="G7:G8"/>
    <mergeCell ref="H7:H8"/>
    <mergeCell ref="I7:L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30.625" customWidth="1"/>
    <col min="3" max="3" width="7.375" customWidth="1"/>
    <col min="4" max="4" width="6.125" customWidth="1"/>
    <col min="5" max="5" width="10.5" customWidth="1"/>
    <col min="6" max="6" width="13.375" customWidth="1"/>
    <col min="7" max="7" width="84.75" customWidth="1"/>
    <col min="8" max="8" width="12.625" customWidth="1"/>
    <col min="9" max="11" width="10.5" customWidth="1"/>
    <col min="12" max="16" width="0" hidden="1" customWidth="1"/>
    <col min="17" max="26" width="10.5" customWidth="1"/>
  </cols>
  <sheetData>
    <row r="1" spans="1:26" ht="15.75" customHeight="1">
      <c r="A1" s="1"/>
      <c r="B1" s="2"/>
      <c r="C1" s="2"/>
      <c r="D1" s="2"/>
      <c r="E1" s="1"/>
      <c r="F1" s="2"/>
      <c r="G1" s="2"/>
      <c r="H1" s="2"/>
      <c r="I1" s="1"/>
      <c r="J1" s="1"/>
      <c r="K1" s="1"/>
      <c r="L1" s="2"/>
      <c r="M1" s="2"/>
      <c r="N1" s="2"/>
      <c r="O1" s="2"/>
      <c r="P1" s="2"/>
      <c r="Q1" s="1"/>
      <c r="R1" s="1"/>
      <c r="S1" s="1"/>
      <c r="T1" s="1"/>
      <c r="U1" s="1"/>
      <c r="V1" s="1"/>
      <c r="W1" s="1"/>
      <c r="X1" s="1"/>
      <c r="Y1" s="1"/>
      <c r="Z1" s="1"/>
    </row>
    <row r="2" spans="1:26" ht="22.5" customHeight="1">
      <c r="A2" s="1"/>
      <c r="B2" s="189" t="s">
        <v>511</v>
      </c>
      <c r="C2" s="190"/>
      <c r="D2" s="190"/>
      <c r="E2" s="190"/>
      <c r="F2" s="190"/>
      <c r="G2" s="190"/>
      <c r="H2" s="190"/>
      <c r="I2" s="190"/>
      <c r="J2" s="190"/>
      <c r="K2" s="190"/>
      <c r="L2" s="190"/>
      <c r="M2" s="190"/>
      <c r="N2" s="190"/>
      <c r="O2" s="190"/>
      <c r="P2" s="190"/>
      <c r="Q2" s="191"/>
      <c r="R2" s="1"/>
      <c r="S2" s="1"/>
      <c r="T2" s="1"/>
      <c r="U2" s="1"/>
      <c r="V2" s="1"/>
      <c r="W2" s="1"/>
      <c r="X2" s="1"/>
      <c r="Y2" s="1"/>
      <c r="Z2" s="1"/>
    </row>
    <row r="3" spans="1:26" ht="36.75" customHeight="1">
      <c r="A3" s="1"/>
      <c r="B3" s="192" t="s">
        <v>429</v>
      </c>
      <c r="C3" s="193"/>
      <c r="D3" s="193"/>
      <c r="E3" s="193"/>
      <c r="F3" s="193"/>
      <c r="G3" s="193"/>
      <c r="H3" s="193"/>
      <c r="I3" s="193"/>
      <c r="J3" s="193"/>
      <c r="K3" s="193"/>
      <c r="L3" s="193"/>
      <c r="M3" s="193"/>
      <c r="N3" s="193"/>
      <c r="O3" s="193"/>
      <c r="P3" s="193"/>
      <c r="Q3" s="194"/>
      <c r="R3" s="1"/>
      <c r="S3" s="1"/>
      <c r="T3" s="1"/>
      <c r="U3" s="1"/>
      <c r="V3" s="1"/>
      <c r="W3" s="1"/>
      <c r="X3" s="1"/>
      <c r="Y3" s="1"/>
      <c r="Z3" s="1"/>
    </row>
    <row r="4" spans="1:26" ht="15.75" customHeight="1">
      <c r="A4" s="1"/>
      <c r="B4" s="207" t="s">
        <v>6</v>
      </c>
      <c r="C4" s="193"/>
      <c r="D4" s="193"/>
      <c r="E4" s="193"/>
      <c r="F4" s="193"/>
      <c r="G4" s="193"/>
      <c r="H4" s="193"/>
      <c r="I4" s="193"/>
      <c r="J4" s="193"/>
      <c r="K4" s="193"/>
      <c r="L4" s="193"/>
      <c r="M4" s="193"/>
      <c r="N4" s="193"/>
      <c r="O4" s="193"/>
      <c r="P4" s="193"/>
      <c r="Q4" s="194"/>
      <c r="R4" s="1"/>
      <c r="S4" s="1"/>
      <c r="T4" s="1"/>
      <c r="U4" s="1"/>
      <c r="V4" s="1"/>
      <c r="W4" s="1"/>
      <c r="X4" s="1"/>
      <c r="Y4" s="1"/>
      <c r="Z4" s="1"/>
    </row>
    <row r="5" spans="1:26" ht="33" customHeight="1">
      <c r="A5" s="1"/>
      <c r="B5" s="208" t="s">
        <v>512</v>
      </c>
      <c r="C5" s="197"/>
      <c r="D5" s="197"/>
      <c r="E5" s="197"/>
      <c r="F5" s="197"/>
      <c r="G5" s="197"/>
      <c r="H5" s="197"/>
      <c r="I5" s="197"/>
      <c r="J5" s="197"/>
      <c r="K5" s="197"/>
      <c r="L5" s="197"/>
      <c r="M5" s="197"/>
      <c r="N5" s="197"/>
      <c r="O5" s="197"/>
      <c r="P5" s="197"/>
      <c r="Q5" s="198"/>
      <c r="R5" s="1"/>
      <c r="S5" s="1"/>
      <c r="T5" s="1"/>
      <c r="U5" s="1"/>
      <c r="V5" s="1"/>
      <c r="W5" s="1"/>
      <c r="X5" s="1"/>
      <c r="Y5" s="1"/>
      <c r="Z5" s="1"/>
    </row>
    <row r="6" spans="1:26" ht="15.75" customHeight="1">
      <c r="A6" s="1"/>
      <c r="B6" s="2"/>
      <c r="C6" s="2"/>
      <c r="D6" s="2"/>
      <c r="E6" s="1"/>
      <c r="F6" s="2"/>
      <c r="G6" s="2"/>
      <c r="H6" s="2"/>
      <c r="I6" s="1"/>
      <c r="J6" s="1"/>
      <c r="K6" s="1"/>
      <c r="L6" s="2"/>
      <c r="M6" s="2"/>
      <c r="N6" s="2"/>
      <c r="O6" s="2"/>
      <c r="P6" s="2"/>
      <c r="Q6" s="1"/>
      <c r="R6" s="1"/>
      <c r="S6" s="1"/>
      <c r="T6" s="1"/>
      <c r="U6" s="1"/>
      <c r="V6" s="1"/>
      <c r="W6" s="1"/>
      <c r="X6" s="1"/>
      <c r="Y6" s="1"/>
      <c r="Z6" s="1"/>
    </row>
    <row r="7" spans="1:26" ht="21" customHeight="1">
      <c r="A7" s="1"/>
      <c r="B7" s="3" t="s">
        <v>11</v>
      </c>
      <c r="C7" s="2"/>
      <c r="D7" s="2"/>
      <c r="E7" s="1"/>
      <c r="F7" s="2"/>
      <c r="G7" s="2"/>
      <c r="H7" s="5"/>
      <c r="I7" s="5"/>
      <c r="J7" s="5"/>
      <c r="K7" s="5"/>
      <c r="L7" s="2"/>
      <c r="M7" s="2"/>
      <c r="N7" s="2"/>
      <c r="O7" s="2"/>
      <c r="P7" s="2"/>
      <c r="Q7" s="1"/>
      <c r="R7" s="1"/>
      <c r="S7" s="1"/>
      <c r="T7" s="1"/>
      <c r="U7" s="1"/>
      <c r="V7" s="1"/>
      <c r="W7" s="1"/>
      <c r="X7" s="1"/>
      <c r="Y7" s="1"/>
      <c r="Z7" s="1"/>
    </row>
    <row r="8" spans="1:26" ht="15" customHeight="1">
      <c r="A8" s="1"/>
      <c r="B8" s="7" t="s">
        <v>18</v>
      </c>
      <c r="C8" s="7">
        <v>30</v>
      </c>
      <c r="D8" s="2"/>
      <c r="E8" s="211" t="s">
        <v>20</v>
      </c>
      <c r="F8" s="209" t="s">
        <v>237</v>
      </c>
      <c r="G8" s="209" t="s">
        <v>23</v>
      </c>
      <c r="H8" s="213" t="s">
        <v>434</v>
      </c>
      <c r="I8" s="213" t="s">
        <v>25</v>
      </c>
      <c r="J8" s="190"/>
      <c r="K8" s="190"/>
      <c r="L8" s="190"/>
      <c r="M8" s="190"/>
      <c r="N8" s="190"/>
      <c r="O8" s="190"/>
      <c r="P8" s="190"/>
      <c r="Q8" s="191"/>
      <c r="R8" s="1"/>
      <c r="S8" s="1"/>
      <c r="T8" s="1"/>
      <c r="U8" s="1"/>
      <c r="V8" s="1"/>
      <c r="W8" s="1"/>
      <c r="X8" s="1"/>
      <c r="Y8" s="1"/>
      <c r="Z8" s="1"/>
    </row>
    <row r="9" spans="1:26" ht="45" customHeight="1">
      <c r="A9" s="1"/>
      <c r="B9" s="7" t="s">
        <v>29</v>
      </c>
      <c r="C9" s="7">
        <v>120</v>
      </c>
      <c r="D9" s="2"/>
      <c r="E9" s="212"/>
      <c r="F9" s="210"/>
      <c r="G9" s="210"/>
      <c r="H9" s="210"/>
      <c r="I9" s="12" t="s">
        <v>438</v>
      </c>
      <c r="J9" s="12" t="s">
        <v>43</v>
      </c>
      <c r="K9" s="12" t="s">
        <v>439</v>
      </c>
      <c r="L9" s="2"/>
      <c r="M9" s="2"/>
      <c r="N9" s="2" t="s">
        <v>128</v>
      </c>
      <c r="O9" s="36">
        <v>0.3</v>
      </c>
      <c r="P9" s="2">
        <v>3</v>
      </c>
      <c r="Q9" s="13" t="s">
        <v>45</v>
      </c>
      <c r="R9" s="1"/>
      <c r="S9" s="1"/>
      <c r="T9" s="1"/>
      <c r="U9" s="1"/>
      <c r="V9" s="1"/>
      <c r="W9" s="1"/>
      <c r="X9" s="1"/>
      <c r="Y9" s="1"/>
      <c r="Z9" s="1"/>
    </row>
    <row r="10" spans="1:26" ht="15.75" customHeight="1">
      <c r="A10" s="1"/>
      <c r="B10" s="7" t="s">
        <v>34</v>
      </c>
      <c r="C10" s="7">
        <v>0</v>
      </c>
      <c r="D10" s="2"/>
      <c r="E10" s="167" t="s">
        <v>513</v>
      </c>
      <c r="F10" s="168" t="s">
        <v>443</v>
      </c>
      <c r="G10" s="168" t="s">
        <v>514</v>
      </c>
      <c r="H10" s="168" t="s">
        <v>145</v>
      </c>
      <c r="I10" s="169">
        <v>10</v>
      </c>
      <c r="J10" s="168">
        <f>I10*C15</f>
        <v>40</v>
      </c>
      <c r="K10" s="169">
        <v>1</v>
      </c>
      <c r="L10" s="168"/>
      <c r="M10" s="168"/>
      <c r="N10" s="168"/>
      <c r="O10" s="170"/>
      <c r="P10" s="168"/>
      <c r="Q10" s="168">
        <f>K10*C15</f>
        <v>4</v>
      </c>
      <c r="R10" s="1"/>
      <c r="S10" s="1"/>
      <c r="T10" s="1"/>
      <c r="U10" s="1"/>
      <c r="V10" s="1"/>
      <c r="W10" s="1"/>
      <c r="X10" s="1"/>
      <c r="Y10" s="1"/>
      <c r="Z10" s="1"/>
    </row>
    <row r="11" spans="1:26" ht="30" customHeight="1">
      <c r="A11" s="1"/>
      <c r="B11" s="7" t="s">
        <v>37</v>
      </c>
      <c r="C11" s="7">
        <f>SUM(C8:C10)</f>
        <v>150</v>
      </c>
      <c r="D11" s="2"/>
      <c r="E11" s="171" t="s">
        <v>515</v>
      </c>
      <c r="F11" s="168" t="s">
        <v>443</v>
      </c>
      <c r="G11" s="168" t="s">
        <v>516</v>
      </c>
      <c r="H11" s="168" t="s">
        <v>145</v>
      </c>
      <c r="I11" s="169">
        <v>10</v>
      </c>
      <c r="J11" s="168">
        <f>I11*C15</f>
        <v>40</v>
      </c>
      <c r="K11" s="169">
        <v>1</v>
      </c>
      <c r="L11" s="169"/>
      <c r="M11" s="169"/>
      <c r="N11" s="169"/>
      <c r="O11" s="169"/>
      <c r="P11" s="169"/>
      <c r="Q11" s="168">
        <f>K11*C15</f>
        <v>4</v>
      </c>
      <c r="R11" s="1"/>
      <c r="S11" s="1"/>
      <c r="T11" s="1"/>
      <c r="U11" s="1"/>
      <c r="V11" s="1"/>
      <c r="W11" s="1"/>
      <c r="X11" s="1"/>
      <c r="Y11" s="1"/>
      <c r="Z11" s="1"/>
    </row>
    <row r="12" spans="1:26" ht="15.75" customHeight="1">
      <c r="A12" s="1"/>
      <c r="B12" s="2"/>
      <c r="C12" s="2"/>
      <c r="D12" s="2"/>
      <c r="E12" s="171" t="s">
        <v>517</v>
      </c>
      <c r="F12" s="168" t="s">
        <v>443</v>
      </c>
      <c r="G12" s="168" t="s">
        <v>518</v>
      </c>
      <c r="H12" s="168" t="s">
        <v>165</v>
      </c>
      <c r="I12" s="169">
        <v>2</v>
      </c>
      <c r="J12" s="168">
        <f>I12*C15</f>
        <v>8</v>
      </c>
      <c r="K12" s="169">
        <v>0.25</v>
      </c>
      <c r="L12" s="169"/>
      <c r="M12" s="169"/>
      <c r="N12" s="169"/>
      <c r="O12" s="169"/>
      <c r="P12" s="169"/>
      <c r="Q12" s="168">
        <f>K12*C15</f>
        <v>1</v>
      </c>
      <c r="R12" s="1"/>
      <c r="S12" s="1"/>
      <c r="T12" s="1"/>
      <c r="U12" s="1"/>
      <c r="V12" s="1"/>
      <c r="W12" s="1"/>
      <c r="X12" s="1"/>
      <c r="Y12" s="1"/>
      <c r="Z12" s="1"/>
    </row>
    <row r="13" spans="1:26" ht="30" customHeight="1">
      <c r="A13" s="1"/>
      <c r="B13" s="2"/>
      <c r="C13" s="2"/>
      <c r="D13" s="2"/>
      <c r="E13" s="171" t="s">
        <v>519</v>
      </c>
      <c r="F13" s="168" t="s">
        <v>443</v>
      </c>
      <c r="G13" s="168" t="s">
        <v>520</v>
      </c>
      <c r="H13" s="168" t="s">
        <v>414</v>
      </c>
      <c r="I13" s="169">
        <v>5</v>
      </c>
      <c r="J13" s="168">
        <f>I13*C15</f>
        <v>20</v>
      </c>
      <c r="K13" s="169">
        <v>0.5</v>
      </c>
      <c r="L13" s="169"/>
      <c r="M13" s="169"/>
      <c r="N13" s="169"/>
      <c r="O13" s="169"/>
      <c r="P13" s="169"/>
      <c r="Q13" s="168">
        <f>K13*C15</f>
        <v>2</v>
      </c>
      <c r="R13" s="1"/>
      <c r="S13" s="1"/>
      <c r="T13" s="1"/>
      <c r="U13" s="1"/>
      <c r="V13" s="1"/>
      <c r="W13" s="1"/>
      <c r="X13" s="1"/>
      <c r="Y13" s="1"/>
      <c r="Z13" s="1"/>
    </row>
    <row r="14" spans="1:26" ht="30" customHeight="1">
      <c r="A14" s="1"/>
      <c r="B14" s="15" t="s">
        <v>148</v>
      </c>
      <c r="C14" s="2"/>
      <c r="D14" s="2"/>
      <c r="E14" s="171" t="s">
        <v>521</v>
      </c>
      <c r="F14" s="168" t="s">
        <v>443</v>
      </c>
      <c r="G14" s="168" t="s">
        <v>522</v>
      </c>
      <c r="H14" s="168" t="s">
        <v>414</v>
      </c>
      <c r="I14" s="169">
        <v>5</v>
      </c>
      <c r="J14" s="168">
        <f>I14*C15</f>
        <v>20</v>
      </c>
      <c r="K14" s="169">
        <v>0.5</v>
      </c>
      <c r="L14" s="169"/>
      <c r="M14" s="169"/>
      <c r="N14" s="169"/>
      <c r="O14" s="169"/>
      <c r="P14" s="169"/>
      <c r="Q14" s="168">
        <f>K14*C15</f>
        <v>2</v>
      </c>
      <c r="R14" s="1"/>
      <c r="S14" s="1"/>
      <c r="T14" s="1"/>
      <c r="U14" s="1"/>
      <c r="V14" s="1"/>
      <c r="W14" s="1"/>
      <c r="X14" s="1"/>
      <c r="Y14" s="1"/>
      <c r="Z14" s="1"/>
    </row>
    <row r="15" spans="1:26" ht="30" customHeight="1">
      <c r="A15" s="1"/>
      <c r="B15" s="7" t="s">
        <v>57</v>
      </c>
      <c r="C15" s="7">
        <f>'Principal - ABP'!O19</f>
        <v>4</v>
      </c>
      <c r="D15" s="2"/>
      <c r="E15" s="171" t="s">
        <v>523</v>
      </c>
      <c r="F15" s="168" t="s">
        <v>443</v>
      </c>
      <c r="G15" s="168" t="s">
        <v>524</v>
      </c>
      <c r="H15" s="168" t="s">
        <v>414</v>
      </c>
      <c r="I15" s="169">
        <v>4</v>
      </c>
      <c r="J15" s="168">
        <f>I15*C15</f>
        <v>16</v>
      </c>
      <c r="K15" s="169">
        <v>0.5</v>
      </c>
      <c r="L15" s="169"/>
      <c r="M15" s="169"/>
      <c r="N15" s="169"/>
      <c r="O15" s="169"/>
      <c r="P15" s="169"/>
      <c r="Q15" s="168">
        <f>K15*C15</f>
        <v>2</v>
      </c>
      <c r="R15" s="1"/>
      <c r="S15" s="1"/>
      <c r="T15" s="1"/>
      <c r="U15" s="1"/>
      <c r="V15" s="1"/>
      <c r="W15" s="1"/>
      <c r="X15" s="1"/>
      <c r="Y15" s="1"/>
      <c r="Z15" s="1"/>
    </row>
    <row r="16" spans="1:26" ht="30" customHeight="1">
      <c r="A16" s="1"/>
      <c r="B16" s="7" t="s">
        <v>65</v>
      </c>
      <c r="C16" s="7">
        <f>C9*C15</f>
        <v>480</v>
      </c>
      <c r="D16" s="2"/>
      <c r="E16" s="171" t="s">
        <v>525</v>
      </c>
      <c r="F16" s="168" t="s">
        <v>443</v>
      </c>
      <c r="G16" s="168" t="s">
        <v>526</v>
      </c>
      <c r="H16" s="168" t="s">
        <v>414</v>
      </c>
      <c r="I16" s="169">
        <v>5</v>
      </c>
      <c r="J16" s="168">
        <f>I16*C15</f>
        <v>20</v>
      </c>
      <c r="K16" s="169">
        <v>0.5</v>
      </c>
      <c r="L16" s="169"/>
      <c r="M16" s="169"/>
      <c r="N16" s="169"/>
      <c r="O16" s="169"/>
      <c r="P16" s="169"/>
      <c r="Q16" s="168">
        <f>K16*C15</f>
        <v>2</v>
      </c>
      <c r="R16" s="1"/>
      <c r="S16" s="1"/>
      <c r="T16" s="1"/>
      <c r="U16" s="1"/>
      <c r="V16" s="1"/>
      <c r="W16" s="1"/>
      <c r="X16" s="1"/>
      <c r="Y16" s="1"/>
      <c r="Z16" s="1"/>
    </row>
    <row r="17" spans="1:26" ht="60" customHeight="1">
      <c r="A17" s="1"/>
      <c r="B17" s="7" t="s">
        <v>72</v>
      </c>
      <c r="C17" s="7">
        <f>J43</f>
        <v>1200</v>
      </c>
      <c r="D17" s="2"/>
      <c r="E17" s="171" t="s">
        <v>527</v>
      </c>
      <c r="F17" s="168" t="s">
        <v>458</v>
      </c>
      <c r="G17" s="168" t="s">
        <v>528</v>
      </c>
      <c r="H17" s="168" t="s">
        <v>529</v>
      </c>
      <c r="I17" s="169">
        <v>87</v>
      </c>
      <c r="J17" s="168">
        <f>I17*C15</f>
        <v>348</v>
      </c>
      <c r="K17" s="169">
        <v>3.5</v>
      </c>
      <c r="L17" s="169"/>
      <c r="M17" s="169"/>
      <c r="N17" s="169"/>
      <c r="O17" s="169"/>
      <c r="P17" s="169"/>
      <c r="Q17" s="168">
        <f>K17*C15</f>
        <v>14</v>
      </c>
      <c r="R17" s="1"/>
      <c r="S17" s="1"/>
      <c r="T17" s="1"/>
      <c r="U17" s="1"/>
      <c r="V17" s="1"/>
      <c r="W17" s="1"/>
      <c r="X17" s="1"/>
      <c r="Y17" s="1"/>
      <c r="Z17" s="1"/>
    </row>
    <row r="18" spans="1:26" ht="60" customHeight="1">
      <c r="A18" s="1"/>
      <c r="B18" s="7" t="s">
        <v>84</v>
      </c>
      <c r="C18" s="26">
        <f>C17/C16-1</f>
        <v>1.5</v>
      </c>
      <c r="D18" s="2"/>
      <c r="E18" s="171" t="s">
        <v>530</v>
      </c>
      <c r="F18" s="168" t="s">
        <v>467</v>
      </c>
      <c r="G18" s="168" t="s">
        <v>531</v>
      </c>
      <c r="H18" s="168" t="s">
        <v>109</v>
      </c>
      <c r="I18" s="169">
        <v>10</v>
      </c>
      <c r="J18" s="168">
        <f>I18*C15</f>
        <v>40</v>
      </c>
      <c r="K18" s="169">
        <v>1</v>
      </c>
      <c r="L18" s="169"/>
      <c r="M18" s="169"/>
      <c r="N18" s="169"/>
      <c r="O18" s="169"/>
      <c r="P18" s="169"/>
      <c r="Q18" s="168">
        <f>K18*C15</f>
        <v>4</v>
      </c>
      <c r="R18" s="1"/>
      <c r="S18" s="1"/>
      <c r="T18" s="1"/>
      <c r="U18" s="1"/>
      <c r="V18" s="1"/>
      <c r="W18" s="1"/>
      <c r="X18" s="1"/>
      <c r="Y18" s="1"/>
      <c r="Z18" s="1"/>
    </row>
    <row r="19" spans="1:26" ht="30" customHeight="1">
      <c r="A19" s="1"/>
      <c r="B19" s="7" t="s">
        <v>91</v>
      </c>
      <c r="C19" s="7">
        <f>C15*10</f>
        <v>40</v>
      </c>
      <c r="D19" s="2"/>
      <c r="E19" s="171" t="s">
        <v>532</v>
      </c>
      <c r="F19" s="168" t="s">
        <v>471</v>
      </c>
      <c r="G19" s="168" t="s">
        <v>533</v>
      </c>
      <c r="H19" s="169" t="s">
        <v>109</v>
      </c>
      <c r="I19" s="169">
        <v>5</v>
      </c>
      <c r="J19" s="168">
        <f>I19*C15</f>
        <v>20</v>
      </c>
      <c r="K19" s="169">
        <v>0.5</v>
      </c>
      <c r="L19" s="169"/>
      <c r="M19" s="169"/>
      <c r="N19" s="169"/>
      <c r="O19" s="169"/>
      <c r="P19" s="169"/>
      <c r="Q19" s="168">
        <f>K19*C15</f>
        <v>2</v>
      </c>
      <c r="R19" s="1"/>
      <c r="S19" s="1"/>
      <c r="T19" s="1"/>
      <c r="U19" s="1"/>
      <c r="V19" s="1"/>
      <c r="W19" s="1"/>
      <c r="X19" s="1"/>
      <c r="Y19" s="1"/>
      <c r="Z19" s="1"/>
    </row>
    <row r="20" spans="1:26" ht="15.75" customHeight="1">
      <c r="A20" s="1"/>
      <c r="B20" s="7" t="s">
        <v>97</v>
      </c>
      <c r="C20" s="7">
        <f>Q43</f>
        <v>80</v>
      </c>
      <c r="D20" s="2"/>
      <c r="E20" s="172" t="s">
        <v>534</v>
      </c>
      <c r="F20" s="173" t="s">
        <v>132</v>
      </c>
      <c r="G20" s="173" t="s">
        <v>476</v>
      </c>
      <c r="H20" s="173" t="s">
        <v>535</v>
      </c>
      <c r="I20" s="174">
        <v>7</v>
      </c>
      <c r="J20" s="168">
        <f>I20*C15</f>
        <v>28</v>
      </c>
      <c r="K20" s="174">
        <v>0.75</v>
      </c>
      <c r="L20" s="173"/>
      <c r="M20" s="173"/>
      <c r="N20" s="173"/>
      <c r="O20" s="175"/>
      <c r="P20" s="174"/>
      <c r="Q20" s="168">
        <f>K20*C15</f>
        <v>3</v>
      </c>
      <c r="R20" s="1"/>
      <c r="S20" s="1"/>
      <c r="T20" s="1"/>
      <c r="U20" s="1"/>
      <c r="V20" s="1"/>
      <c r="W20" s="1"/>
      <c r="X20" s="1"/>
      <c r="Y20" s="1"/>
      <c r="Z20" s="1"/>
    </row>
    <row r="21" spans="1:26" ht="15.75" customHeight="1">
      <c r="A21" s="1"/>
      <c r="B21" s="2"/>
      <c r="C21" s="2"/>
      <c r="D21" s="2"/>
      <c r="E21" s="115"/>
      <c r="F21" s="115"/>
      <c r="G21" s="137" t="s">
        <v>221</v>
      </c>
      <c r="H21" s="115"/>
      <c r="I21" s="121">
        <f t="shared" ref="I21:K21" si="0">SUM(I10:I20)</f>
        <v>150</v>
      </c>
      <c r="J21" s="115">
        <f t="shared" si="0"/>
        <v>600</v>
      </c>
      <c r="K21" s="121">
        <f t="shared" si="0"/>
        <v>10</v>
      </c>
      <c r="L21" s="115"/>
      <c r="M21" s="115"/>
      <c r="N21" s="115"/>
      <c r="O21" s="115"/>
      <c r="P21" s="115"/>
      <c r="Q21" s="115">
        <f>SUM(Q10:Q20)</f>
        <v>40</v>
      </c>
      <c r="R21" s="1"/>
      <c r="S21" s="1"/>
      <c r="T21" s="1"/>
      <c r="U21" s="1"/>
      <c r="V21" s="1"/>
      <c r="W21" s="1"/>
      <c r="X21" s="1"/>
      <c r="Y21" s="1"/>
      <c r="Z21" s="1"/>
    </row>
    <row r="22" spans="1:26" ht="15.75" customHeight="1">
      <c r="A22" s="1"/>
      <c r="B22" s="2"/>
      <c r="C22" s="2"/>
      <c r="D22" s="2"/>
      <c r="E22" s="115"/>
      <c r="F22" s="115"/>
      <c r="G22" s="115"/>
      <c r="H22" s="115"/>
      <c r="I22" s="121"/>
      <c r="J22" s="115"/>
      <c r="K22" s="121"/>
      <c r="L22" s="115"/>
      <c r="M22" s="115"/>
      <c r="N22" s="115"/>
      <c r="O22" s="115"/>
      <c r="P22" s="115"/>
      <c r="Q22" s="115"/>
      <c r="R22" s="1"/>
      <c r="S22" s="1"/>
      <c r="T22" s="1"/>
      <c r="U22" s="1"/>
      <c r="V22" s="1"/>
      <c r="W22" s="1"/>
      <c r="X22" s="1"/>
      <c r="Y22" s="1"/>
      <c r="Z22" s="1"/>
    </row>
    <row r="23" spans="1:26" ht="15.75" customHeight="1">
      <c r="A23" s="1"/>
      <c r="B23" s="2"/>
      <c r="C23" s="2"/>
      <c r="D23" s="2"/>
      <c r="E23" s="115"/>
      <c r="F23" s="115"/>
      <c r="G23" s="115"/>
      <c r="H23" s="115"/>
      <c r="I23" s="121"/>
      <c r="J23" s="115"/>
      <c r="K23" s="121"/>
      <c r="L23" s="115"/>
      <c r="M23" s="115"/>
      <c r="N23" s="115"/>
      <c r="O23" s="117"/>
      <c r="P23" s="121"/>
      <c r="Q23" s="115"/>
      <c r="R23" s="1"/>
      <c r="S23" s="1"/>
      <c r="T23" s="1"/>
      <c r="U23" s="1"/>
      <c r="V23" s="1"/>
      <c r="W23" s="1"/>
      <c r="X23" s="1"/>
      <c r="Y23" s="1"/>
      <c r="Z23" s="1"/>
    </row>
    <row r="24" spans="1:26" ht="15.75" customHeight="1">
      <c r="A24" s="1"/>
      <c r="B24" s="2"/>
      <c r="C24" s="2"/>
      <c r="D24" s="2"/>
      <c r="E24" s="115"/>
      <c r="F24" s="115"/>
      <c r="G24" s="115"/>
      <c r="H24" s="115"/>
      <c r="I24" s="121"/>
      <c r="J24" s="115"/>
      <c r="K24" s="121"/>
      <c r="L24" s="115"/>
      <c r="M24" s="115"/>
      <c r="N24" s="115"/>
      <c r="O24" s="117"/>
      <c r="P24" s="121"/>
      <c r="Q24" s="115"/>
      <c r="R24" s="1"/>
      <c r="S24" s="1"/>
      <c r="T24" s="1"/>
      <c r="U24" s="1"/>
      <c r="V24" s="1"/>
      <c r="W24" s="1"/>
      <c r="X24" s="1"/>
      <c r="Y24" s="1"/>
      <c r="Z24" s="1"/>
    </row>
    <row r="25" spans="1:26" ht="15.75" customHeight="1">
      <c r="A25" s="1"/>
      <c r="B25" s="2"/>
      <c r="C25" s="2"/>
      <c r="D25" s="2"/>
      <c r="E25" s="115"/>
      <c r="F25" s="115"/>
      <c r="G25" s="115"/>
      <c r="H25" s="115"/>
      <c r="I25" s="121"/>
      <c r="J25" s="115"/>
      <c r="K25" s="121"/>
      <c r="L25" s="115"/>
      <c r="M25" s="115"/>
      <c r="N25" s="115"/>
      <c r="O25" s="117"/>
      <c r="P25" s="121"/>
      <c r="Q25" s="115"/>
      <c r="R25" s="1"/>
      <c r="S25" s="1"/>
      <c r="T25" s="1"/>
      <c r="U25" s="1"/>
      <c r="V25" s="1"/>
      <c r="W25" s="1"/>
      <c r="X25" s="1"/>
      <c r="Y25" s="1"/>
      <c r="Z25" s="1"/>
    </row>
    <row r="26" spans="1:26" ht="15.75" customHeight="1">
      <c r="A26" s="1"/>
      <c r="B26" s="2"/>
      <c r="C26" s="2"/>
      <c r="D26" s="2"/>
      <c r="E26" s="115"/>
      <c r="F26" s="115"/>
      <c r="G26" s="115"/>
      <c r="H26" s="115"/>
      <c r="I26" s="121"/>
      <c r="J26" s="115"/>
      <c r="K26" s="121"/>
      <c r="L26" s="115"/>
      <c r="M26" s="115"/>
      <c r="N26" s="115"/>
      <c r="O26" s="119"/>
      <c r="P26" s="121"/>
      <c r="Q26" s="115"/>
      <c r="R26" s="1"/>
      <c r="S26" s="1"/>
      <c r="T26" s="1"/>
      <c r="U26" s="1"/>
      <c r="V26" s="1"/>
      <c r="W26" s="1"/>
      <c r="X26" s="1"/>
      <c r="Y26" s="1"/>
      <c r="Z26" s="1"/>
    </row>
    <row r="27" spans="1:26" ht="15.75" customHeight="1">
      <c r="A27" s="1"/>
      <c r="B27" s="2"/>
      <c r="C27" s="2"/>
      <c r="D27" s="2"/>
      <c r="E27" s="115"/>
      <c r="F27" s="115"/>
      <c r="G27" s="115"/>
      <c r="H27" s="115"/>
      <c r="I27" s="121"/>
      <c r="J27" s="115"/>
      <c r="K27" s="121"/>
      <c r="L27" s="115"/>
      <c r="M27" s="115"/>
      <c r="N27" s="115"/>
      <c r="O27" s="117"/>
      <c r="P27" s="121"/>
      <c r="Q27" s="115"/>
      <c r="R27" s="1"/>
      <c r="S27" s="1"/>
      <c r="T27" s="1"/>
      <c r="U27" s="1"/>
      <c r="V27" s="1"/>
      <c r="W27" s="1"/>
      <c r="X27" s="1"/>
      <c r="Y27" s="1"/>
      <c r="Z27" s="1"/>
    </row>
    <row r="28" spans="1:26" ht="15.75" customHeight="1">
      <c r="A28" s="1"/>
      <c r="B28" s="2"/>
      <c r="C28" s="2"/>
      <c r="D28" s="2"/>
      <c r="E28" s="115"/>
      <c r="F28" s="115"/>
      <c r="G28" s="115"/>
      <c r="H28" s="115"/>
      <c r="I28" s="121"/>
      <c r="J28" s="115"/>
      <c r="K28" s="121"/>
      <c r="L28" s="115"/>
      <c r="M28" s="115"/>
      <c r="N28" s="115"/>
      <c r="O28" s="119"/>
      <c r="P28" s="121"/>
      <c r="Q28" s="115"/>
      <c r="R28" s="1"/>
      <c r="S28" s="1"/>
      <c r="T28" s="1"/>
      <c r="U28" s="1"/>
      <c r="V28" s="1"/>
      <c r="W28" s="1"/>
      <c r="X28" s="1"/>
      <c r="Y28" s="1"/>
      <c r="Z28" s="1"/>
    </row>
    <row r="29" spans="1:26" ht="15.75" customHeight="1">
      <c r="A29" s="1"/>
      <c r="B29" s="2"/>
      <c r="C29" s="2"/>
      <c r="D29" s="2"/>
      <c r="E29" s="115"/>
      <c r="F29" s="115"/>
      <c r="G29" s="115"/>
      <c r="H29" s="115"/>
      <c r="I29" s="121"/>
      <c r="J29" s="115"/>
      <c r="K29" s="121"/>
      <c r="L29" s="115"/>
      <c r="M29" s="115"/>
      <c r="N29" s="115"/>
      <c r="O29" s="117"/>
      <c r="P29" s="115"/>
      <c r="Q29" s="115"/>
      <c r="R29" s="1"/>
      <c r="S29" s="1"/>
      <c r="T29" s="1"/>
      <c r="U29" s="1"/>
      <c r="V29" s="1"/>
      <c r="W29" s="1"/>
      <c r="X29" s="1"/>
      <c r="Y29" s="1"/>
      <c r="Z29" s="1"/>
    </row>
    <row r="30" spans="1:26" ht="15.75" customHeight="1">
      <c r="A30" s="1"/>
      <c r="B30" s="2"/>
      <c r="C30" s="2"/>
      <c r="D30" s="2"/>
      <c r="E30" s="115"/>
      <c r="F30" s="115"/>
      <c r="G30" s="115"/>
      <c r="H30" s="115"/>
      <c r="I30" s="121"/>
      <c r="J30" s="115"/>
      <c r="K30" s="121"/>
      <c r="L30" s="115"/>
      <c r="M30" s="115"/>
      <c r="N30" s="115"/>
      <c r="O30" s="115"/>
      <c r="P30" s="115"/>
      <c r="Q30" s="115"/>
      <c r="R30" s="1"/>
      <c r="S30" s="1"/>
      <c r="T30" s="1"/>
      <c r="U30" s="1"/>
      <c r="V30" s="1"/>
      <c r="W30" s="1"/>
      <c r="X30" s="1"/>
      <c r="Y30" s="1"/>
      <c r="Z30" s="1"/>
    </row>
    <row r="31" spans="1:26" ht="15.75" customHeight="1">
      <c r="A31" s="1"/>
      <c r="B31" s="2"/>
      <c r="C31" s="2"/>
      <c r="D31" s="2"/>
      <c r="E31" s="115"/>
      <c r="F31" s="115"/>
      <c r="G31" s="115"/>
      <c r="H31" s="115"/>
      <c r="I31" s="121"/>
      <c r="J31" s="115"/>
      <c r="K31" s="121"/>
      <c r="L31" s="115"/>
      <c r="M31" s="115"/>
      <c r="N31" s="115"/>
      <c r="O31" s="119"/>
      <c r="P31" s="121"/>
      <c r="Q31" s="115"/>
      <c r="R31" s="1"/>
      <c r="S31" s="1"/>
      <c r="T31" s="1"/>
      <c r="U31" s="1"/>
      <c r="V31" s="1"/>
      <c r="W31" s="1"/>
      <c r="X31" s="1"/>
      <c r="Y31" s="1"/>
      <c r="Z31" s="1"/>
    </row>
    <row r="32" spans="1:26" ht="15.75" customHeight="1">
      <c r="A32" s="1"/>
      <c r="B32" s="2"/>
      <c r="C32" s="2"/>
      <c r="D32" s="2"/>
      <c r="E32" s="115"/>
      <c r="F32" s="115"/>
      <c r="G32" s="115"/>
      <c r="H32" s="115"/>
      <c r="I32" s="121"/>
      <c r="J32" s="115"/>
      <c r="K32" s="121"/>
      <c r="L32" s="115"/>
      <c r="M32" s="115"/>
      <c r="N32" s="115"/>
      <c r="O32" s="119"/>
      <c r="P32" s="121"/>
      <c r="Q32" s="115"/>
      <c r="R32" s="1"/>
      <c r="S32" s="1"/>
      <c r="T32" s="1"/>
      <c r="U32" s="1"/>
      <c r="V32" s="1"/>
      <c r="W32" s="1"/>
      <c r="X32" s="1"/>
      <c r="Y32" s="1"/>
      <c r="Z32" s="1"/>
    </row>
    <row r="33" spans="1:26" ht="15.75" customHeight="1">
      <c r="A33" s="1"/>
      <c r="B33" s="2"/>
      <c r="C33" s="2"/>
      <c r="D33" s="2"/>
      <c r="E33" s="115"/>
      <c r="F33" s="115"/>
      <c r="G33" s="115"/>
      <c r="H33" s="115"/>
      <c r="I33" s="121"/>
      <c r="J33" s="115"/>
      <c r="K33" s="121"/>
      <c r="L33" s="115"/>
      <c r="M33" s="115"/>
      <c r="N33" s="115"/>
      <c r="O33" s="117"/>
      <c r="P33" s="121"/>
      <c r="Q33" s="115"/>
      <c r="R33" s="1"/>
      <c r="S33" s="1"/>
      <c r="T33" s="1"/>
      <c r="U33" s="1"/>
      <c r="V33" s="1"/>
      <c r="W33" s="1"/>
      <c r="X33" s="1"/>
      <c r="Y33" s="1"/>
      <c r="Z33" s="1"/>
    </row>
    <row r="34" spans="1:26" ht="15.75" customHeight="1">
      <c r="A34" s="1"/>
      <c r="B34" s="2"/>
      <c r="C34" s="2"/>
      <c r="D34" s="2"/>
      <c r="E34" s="115"/>
      <c r="F34" s="115"/>
      <c r="G34" s="115"/>
      <c r="H34" s="115"/>
      <c r="I34" s="121"/>
      <c r="J34" s="115"/>
      <c r="K34" s="121"/>
      <c r="L34" s="115"/>
      <c r="M34" s="115"/>
      <c r="N34" s="115"/>
      <c r="O34" s="119"/>
      <c r="P34" s="121"/>
      <c r="Q34" s="115"/>
      <c r="R34" s="1"/>
      <c r="S34" s="1"/>
      <c r="T34" s="1"/>
      <c r="U34" s="1"/>
      <c r="V34" s="1"/>
      <c r="W34" s="1"/>
      <c r="X34" s="1"/>
      <c r="Y34" s="1"/>
      <c r="Z34" s="1"/>
    </row>
    <row r="35" spans="1:26" ht="15.75" customHeight="1">
      <c r="A35" s="1"/>
      <c r="B35" s="2"/>
      <c r="C35" s="2"/>
      <c r="D35" s="2"/>
      <c r="E35" s="115"/>
      <c r="F35" s="115"/>
      <c r="G35" s="115"/>
      <c r="H35" s="115"/>
      <c r="I35" s="121"/>
      <c r="J35" s="115"/>
      <c r="K35" s="121"/>
      <c r="L35" s="115"/>
      <c r="M35" s="115"/>
      <c r="N35" s="115"/>
      <c r="O35" s="115"/>
      <c r="P35" s="115"/>
      <c r="Q35" s="115"/>
      <c r="R35" s="1"/>
      <c r="S35" s="1"/>
      <c r="T35" s="1"/>
      <c r="U35" s="1"/>
      <c r="V35" s="1"/>
      <c r="W35" s="1"/>
      <c r="X35" s="1"/>
      <c r="Y35" s="1"/>
      <c r="Z35" s="1"/>
    </row>
    <row r="36" spans="1:26" ht="15.75" customHeight="1">
      <c r="A36" s="1"/>
      <c r="B36" s="2"/>
      <c r="C36" s="2"/>
      <c r="D36" s="2"/>
      <c r="E36" s="115"/>
      <c r="F36" s="115"/>
      <c r="G36" s="115"/>
      <c r="H36" s="115"/>
      <c r="I36" s="121"/>
      <c r="J36" s="115"/>
      <c r="K36" s="121"/>
      <c r="L36" s="115"/>
      <c r="M36" s="115"/>
      <c r="N36" s="115"/>
      <c r="O36" s="115"/>
      <c r="P36" s="115"/>
      <c r="Q36" s="115"/>
      <c r="R36" s="1"/>
      <c r="S36" s="1"/>
      <c r="T36" s="1"/>
      <c r="U36" s="1"/>
      <c r="V36" s="1"/>
      <c r="W36" s="1"/>
      <c r="X36" s="1"/>
      <c r="Y36" s="1"/>
      <c r="Z36" s="1"/>
    </row>
    <row r="37" spans="1:26" ht="15.75" customHeight="1">
      <c r="A37" s="1"/>
      <c r="B37" s="2"/>
      <c r="C37" s="2"/>
      <c r="D37" s="2"/>
      <c r="E37" s="115"/>
      <c r="F37" s="115"/>
      <c r="G37" s="115"/>
      <c r="H37" s="115"/>
      <c r="I37" s="121"/>
      <c r="J37" s="115"/>
      <c r="K37" s="121"/>
      <c r="L37" s="115"/>
      <c r="M37" s="115"/>
      <c r="N37" s="115"/>
      <c r="O37" s="119"/>
      <c r="P37" s="121"/>
      <c r="Q37" s="115"/>
      <c r="R37" s="1"/>
      <c r="S37" s="1"/>
      <c r="T37" s="1"/>
      <c r="U37" s="1"/>
      <c r="V37" s="1"/>
      <c r="W37" s="1"/>
      <c r="X37" s="1"/>
      <c r="Y37" s="1"/>
      <c r="Z37" s="1"/>
    </row>
    <row r="38" spans="1:26" ht="15.75" customHeight="1">
      <c r="A38" s="1"/>
      <c r="B38" s="2"/>
      <c r="C38" s="2"/>
      <c r="D38" s="2"/>
      <c r="E38" s="115"/>
      <c r="F38" s="115"/>
      <c r="G38" s="115"/>
      <c r="H38" s="115"/>
      <c r="I38" s="121"/>
      <c r="J38" s="115"/>
      <c r="K38" s="121"/>
      <c r="L38" s="115"/>
      <c r="M38" s="115"/>
      <c r="N38" s="115"/>
      <c r="O38" s="119"/>
      <c r="P38" s="121"/>
      <c r="Q38" s="115"/>
      <c r="R38" s="1"/>
      <c r="S38" s="1"/>
      <c r="T38" s="1"/>
      <c r="U38" s="1"/>
      <c r="V38" s="1"/>
      <c r="W38" s="1"/>
      <c r="X38" s="1"/>
      <c r="Y38" s="1"/>
      <c r="Z38" s="1"/>
    </row>
    <row r="39" spans="1:26" ht="15.75" customHeight="1">
      <c r="A39" s="1"/>
      <c r="B39" s="2"/>
      <c r="C39" s="2"/>
      <c r="D39" s="2"/>
      <c r="E39" s="115"/>
      <c r="F39" s="115"/>
      <c r="G39" s="115"/>
      <c r="H39" s="115"/>
      <c r="I39" s="121"/>
      <c r="J39" s="115"/>
      <c r="K39" s="121"/>
      <c r="L39" s="115"/>
      <c r="M39" s="115"/>
      <c r="N39" s="115"/>
      <c r="O39" s="119"/>
      <c r="P39" s="121"/>
      <c r="Q39" s="115"/>
      <c r="R39" s="1"/>
      <c r="S39" s="1"/>
      <c r="T39" s="1"/>
      <c r="U39" s="1"/>
      <c r="V39" s="1"/>
      <c r="W39" s="1"/>
      <c r="X39" s="1"/>
      <c r="Y39" s="1"/>
      <c r="Z39" s="1"/>
    </row>
    <row r="40" spans="1:26" ht="15.75" customHeight="1">
      <c r="A40" s="1"/>
      <c r="B40" s="2"/>
      <c r="C40" s="2"/>
      <c r="D40" s="2"/>
      <c r="E40" s="115"/>
      <c r="F40" s="115"/>
      <c r="G40" s="115"/>
      <c r="H40" s="115"/>
      <c r="I40" s="121"/>
      <c r="J40" s="115"/>
      <c r="K40" s="121"/>
      <c r="L40" s="115"/>
      <c r="M40" s="115"/>
      <c r="N40" s="115"/>
      <c r="O40" s="119"/>
      <c r="P40" s="121"/>
      <c r="Q40" s="115"/>
      <c r="R40" s="1"/>
      <c r="S40" s="1"/>
      <c r="T40" s="1"/>
      <c r="U40" s="1"/>
      <c r="V40" s="1"/>
      <c r="W40" s="1"/>
      <c r="X40" s="1"/>
      <c r="Y40" s="1"/>
      <c r="Z40" s="1"/>
    </row>
    <row r="41" spans="1:26" ht="15.75" customHeight="1">
      <c r="A41" s="1"/>
      <c r="B41" s="2"/>
      <c r="C41" s="2"/>
      <c r="D41" s="2"/>
      <c r="E41" s="176"/>
      <c r="F41" s="41"/>
      <c r="G41" s="41"/>
      <c r="H41" s="31"/>
      <c r="I41" s="50"/>
      <c r="J41" s="1"/>
      <c r="K41" s="50"/>
      <c r="L41" s="2">
        <v>32</v>
      </c>
      <c r="M41" s="2"/>
      <c r="N41" s="2"/>
      <c r="O41" s="2"/>
      <c r="P41" s="2"/>
      <c r="Q41" s="1"/>
      <c r="R41" s="1"/>
      <c r="S41" s="1"/>
      <c r="T41" s="1"/>
      <c r="U41" s="1"/>
      <c r="V41" s="1"/>
      <c r="W41" s="1"/>
      <c r="X41" s="1"/>
      <c r="Y41" s="1"/>
      <c r="Z41" s="1"/>
    </row>
    <row r="42" spans="1:26" ht="15.75" customHeight="1">
      <c r="A42" s="1"/>
      <c r="B42" s="2"/>
      <c r="C42" s="2"/>
      <c r="D42" s="2"/>
      <c r="E42" s="176"/>
      <c r="F42" s="41"/>
      <c r="G42" s="41"/>
      <c r="H42" s="31"/>
      <c r="I42" s="50"/>
      <c r="J42" s="1"/>
      <c r="K42" s="50"/>
      <c r="L42" s="2">
        <v>33</v>
      </c>
      <c r="M42" s="2"/>
      <c r="N42" s="2" t="s">
        <v>193</v>
      </c>
      <c r="O42" s="2"/>
      <c r="P42" s="2"/>
      <c r="Q42" s="1"/>
      <c r="R42" s="1"/>
      <c r="S42" s="1"/>
      <c r="T42" s="1"/>
      <c r="U42" s="1"/>
      <c r="V42" s="1"/>
      <c r="W42" s="1"/>
      <c r="X42" s="1"/>
      <c r="Y42" s="1"/>
      <c r="Z42" s="1"/>
    </row>
    <row r="43" spans="1:26" ht="15.75" customHeight="1">
      <c r="A43" s="1"/>
      <c r="B43" s="2"/>
      <c r="C43" s="2"/>
      <c r="D43" s="2"/>
      <c r="E43" s="2"/>
      <c r="F43" s="63" t="s">
        <v>536</v>
      </c>
      <c r="G43" s="54" t="s">
        <v>221</v>
      </c>
      <c r="H43" s="2"/>
      <c r="I43" s="2">
        <v>96</v>
      </c>
      <c r="J43" s="2">
        <f>SUM(J10:J40)</f>
        <v>1200</v>
      </c>
      <c r="K43" s="2">
        <v>10</v>
      </c>
      <c r="L43" s="2"/>
      <c r="M43" s="2"/>
      <c r="N43" s="2" t="s">
        <v>196</v>
      </c>
      <c r="O43" s="2">
        <v>96</v>
      </c>
      <c r="P43" s="2"/>
      <c r="Q43" s="2">
        <f>SUM(Q10:Q40)</f>
        <v>80</v>
      </c>
      <c r="R43" s="1"/>
      <c r="S43" s="1"/>
      <c r="T43" s="1"/>
      <c r="U43" s="1"/>
      <c r="V43" s="1"/>
      <c r="W43" s="1"/>
      <c r="X43" s="1"/>
      <c r="Y43" s="1"/>
      <c r="Z43" s="1"/>
    </row>
    <row r="44" spans="1:26" ht="15.75" customHeight="1">
      <c r="A44" s="1"/>
      <c r="B44" s="2"/>
      <c r="C44" s="2"/>
      <c r="D44" s="2"/>
      <c r="E44" s="2"/>
      <c r="F44" s="2"/>
      <c r="G44" s="2"/>
      <c r="H44" s="2"/>
      <c r="I44" s="2"/>
      <c r="J44" s="2"/>
      <c r="K44" s="1"/>
      <c r="L44" s="2"/>
      <c r="M44" s="2"/>
      <c r="N44" s="2" t="s">
        <v>198</v>
      </c>
      <c r="O44" s="2"/>
      <c r="P44" s="2"/>
      <c r="Q44" s="1"/>
      <c r="R44" s="1"/>
      <c r="S44" s="1"/>
      <c r="T44" s="1"/>
      <c r="U44" s="1"/>
      <c r="V44" s="1"/>
      <c r="W44" s="1"/>
      <c r="X44" s="1"/>
      <c r="Y44" s="1"/>
      <c r="Z44" s="1"/>
    </row>
    <row r="45" spans="1:26" ht="15.75" customHeight="1">
      <c r="A45" s="1"/>
      <c r="B45" s="2"/>
      <c r="C45" s="2"/>
      <c r="D45" s="2"/>
      <c r="E45" s="2"/>
      <c r="F45" s="2"/>
      <c r="G45" s="2"/>
      <c r="H45" s="2"/>
      <c r="I45" s="2"/>
      <c r="J45" s="2"/>
      <c r="K45" s="1"/>
      <c r="L45" s="2"/>
      <c r="M45" s="2"/>
      <c r="N45" s="2" t="s">
        <v>201</v>
      </c>
      <c r="O45" s="2"/>
      <c r="P45" s="2"/>
      <c r="Q45" s="1"/>
      <c r="R45" s="1"/>
      <c r="S45" s="1"/>
      <c r="T45" s="1"/>
      <c r="U45" s="1"/>
      <c r="V45" s="1"/>
      <c r="W45" s="1"/>
      <c r="X45" s="1"/>
      <c r="Y45" s="1"/>
      <c r="Z45" s="1"/>
    </row>
    <row r="46" spans="1:26" ht="15.75" customHeight="1">
      <c r="A46" s="1"/>
      <c r="B46" s="2"/>
      <c r="C46" s="2"/>
      <c r="D46" s="2"/>
      <c r="E46" s="1"/>
      <c r="F46" s="2"/>
      <c r="G46" s="2"/>
      <c r="H46" s="2"/>
      <c r="I46" s="1"/>
      <c r="J46" s="1"/>
      <c r="K46" s="1"/>
      <c r="L46" s="2"/>
      <c r="M46" s="2"/>
      <c r="N46" s="2"/>
      <c r="O46" s="2"/>
      <c r="P46" s="2"/>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B2:Q2"/>
    <mergeCell ref="B3:Q3"/>
    <mergeCell ref="B4:Q4"/>
    <mergeCell ref="B5:Q5"/>
    <mergeCell ref="F8:F9"/>
    <mergeCell ref="E8:E9"/>
    <mergeCell ref="G8:G9"/>
    <mergeCell ref="H8:H9"/>
    <mergeCell ref="I8:Q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75" customWidth="1"/>
    <col min="3" max="6" width="10.5" customWidth="1"/>
    <col min="7" max="7" width="51.5" customWidth="1"/>
    <col min="8" max="22" width="10.5" customWidth="1"/>
  </cols>
  <sheetData>
    <row r="1" spans="1:26" ht="15.75" customHeight="1">
      <c r="A1" s="1"/>
      <c r="B1" s="2"/>
      <c r="C1" s="1"/>
      <c r="D1" s="1"/>
      <c r="E1" s="1"/>
      <c r="F1" s="1"/>
      <c r="G1" s="1"/>
      <c r="H1" s="1"/>
      <c r="I1" s="1"/>
      <c r="J1" s="1"/>
      <c r="K1" s="1"/>
      <c r="L1" s="1"/>
      <c r="M1" s="1"/>
      <c r="N1" s="1"/>
      <c r="O1" s="1"/>
      <c r="P1" s="1"/>
      <c r="Q1" s="1"/>
      <c r="R1" s="1"/>
      <c r="S1" s="1"/>
      <c r="T1" s="1"/>
      <c r="U1" s="1"/>
      <c r="V1" s="1"/>
      <c r="W1" s="1"/>
      <c r="X1" s="1"/>
      <c r="Y1" s="1"/>
      <c r="Z1" s="1"/>
    </row>
    <row r="2" spans="1:26" ht="22.5" customHeight="1">
      <c r="A2" s="1"/>
      <c r="B2" s="189" t="s">
        <v>537</v>
      </c>
      <c r="C2" s="190"/>
      <c r="D2" s="190"/>
      <c r="E2" s="190"/>
      <c r="F2" s="190"/>
      <c r="G2" s="190"/>
      <c r="H2" s="190"/>
      <c r="I2" s="190"/>
      <c r="J2" s="190"/>
      <c r="K2" s="191"/>
      <c r="L2" s="1"/>
      <c r="M2" s="1"/>
      <c r="N2" s="1"/>
      <c r="O2" s="1"/>
      <c r="P2" s="1"/>
      <c r="Q2" s="1"/>
      <c r="R2" s="1"/>
      <c r="S2" s="1"/>
      <c r="T2" s="1"/>
      <c r="U2" s="1"/>
      <c r="V2" s="1"/>
      <c r="W2" s="1"/>
      <c r="X2" s="1"/>
      <c r="Y2" s="1"/>
      <c r="Z2" s="1"/>
    </row>
    <row r="3" spans="1:26" ht="15.75" customHeight="1">
      <c r="A3" s="1"/>
      <c r="B3" s="245" t="s">
        <v>499</v>
      </c>
      <c r="C3" s="197"/>
      <c r="D3" s="197"/>
      <c r="E3" s="197"/>
      <c r="F3" s="197"/>
      <c r="G3" s="197"/>
      <c r="H3" s="197"/>
      <c r="I3" s="197"/>
      <c r="J3" s="197"/>
      <c r="K3" s="198"/>
      <c r="L3" s="1"/>
      <c r="M3" s="1"/>
      <c r="N3" s="1"/>
      <c r="O3" s="1"/>
      <c r="P3" s="1"/>
      <c r="Q3" s="1"/>
      <c r="R3" s="1"/>
      <c r="S3" s="1"/>
      <c r="T3" s="1"/>
      <c r="U3" s="1"/>
      <c r="V3" s="1"/>
      <c r="W3" s="1"/>
      <c r="X3" s="1"/>
      <c r="Y3" s="1"/>
      <c r="Z3" s="1"/>
    </row>
    <row r="4" spans="1:26" ht="15.75" customHeight="1">
      <c r="A4" s="1"/>
      <c r="B4" s="2"/>
      <c r="C4" s="1"/>
      <c r="D4" s="1"/>
      <c r="E4" s="1"/>
      <c r="F4" s="1"/>
      <c r="G4" s="1"/>
      <c r="H4" s="1"/>
      <c r="I4" s="1"/>
      <c r="J4" s="1"/>
      <c r="K4" s="1"/>
      <c r="L4" s="1"/>
      <c r="M4" s="1"/>
      <c r="N4" s="1"/>
      <c r="O4" s="1"/>
      <c r="P4" s="1"/>
      <c r="Q4" s="1"/>
      <c r="R4" s="1"/>
      <c r="S4" s="1"/>
      <c r="T4" s="1"/>
      <c r="U4" s="1"/>
      <c r="V4" s="1"/>
      <c r="W4" s="1"/>
      <c r="X4" s="1"/>
      <c r="Y4" s="1"/>
      <c r="Z4" s="1"/>
    </row>
    <row r="5" spans="1:26" ht="19.5" customHeight="1">
      <c r="A5" s="1"/>
      <c r="B5" s="3" t="s">
        <v>538</v>
      </c>
      <c r="C5" s="1"/>
      <c r="D5" s="1"/>
      <c r="E5" s="1"/>
      <c r="F5" s="1"/>
      <c r="G5" s="1"/>
      <c r="H5" s="1"/>
      <c r="I5" s="1"/>
      <c r="J5" s="1"/>
      <c r="K5" s="1"/>
      <c r="L5" s="1"/>
      <c r="M5" s="1"/>
      <c r="N5" s="1"/>
      <c r="O5" s="1"/>
      <c r="P5" s="1"/>
      <c r="Q5" s="1"/>
      <c r="R5" s="1"/>
      <c r="S5" s="1"/>
      <c r="T5" s="1"/>
      <c r="U5" s="1"/>
      <c r="V5" s="1"/>
      <c r="W5" s="1"/>
      <c r="X5" s="1"/>
      <c r="Y5" s="1"/>
      <c r="Z5" s="1"/>
    </row>
    <row r="6" spans="1:26" ht="15.75" customHeight="1">
      <c r="A6" s="1"/>
      <c r="B6" s="7" t="s">
        <v>18</v>
      </c>
      <c r="C6" s="7">
        <v>30</v>
      </c>
      <c r="D6" s="1"/>
      <c r="E6" s="247" t="s">
        <v>20</v>
      </c>
      <c r="F6" s="248" t="s">
        <v>237</v>
      </c>
      <c r="G6" s="248" t="s">
        <v>23</v>
      </c>
      <c r="H6" s="249" t="s">
        <v>434</v>
      </c>
      <c r="I6" s="249" t="s">
        <v>25</v>
      </c>
      <c r="J6" s="190"/>
      <c r="K6" s="190"/>
      <c r="L6" s="191"/>
      <c r="M6" s="1"/>
      <c r="N6" s="1"/>
      <c r="O6" s="1"/>
      <c r="P6" s="1"/>
      <c r="Q6" s="1"/>
      <c r="R6" s="1"/>
      <c r="S6" s="1"/>
      <c r="T6" s="1"/>
      <c r="U6" s="1"/>
      <c r="V6" s="1"/>
      <c r="W6" s="1"/>
      <c r="X6" s="1"/>
      <c r="Y6" s="1"/>
      <c r="Z6" s="1"/>
    </row>
    <row r="7" spans="1:26" ht="47.25" customHeight="1">
      <c r="A7" s="1"/>
      <c r="B7" s="7" t="s">
        <v>501</v>
      </c>
      <c r="C7" s="7">
        <v>30</v>
      </c>
      <c r="D7" s="1"/>
      <c r="E7" s="212"/>
      <c r="F7" s="210"/>
      <c r="G7" s="210"/>
      <c r="H7" s="210"/>
      <c r="I7" s="12" t="s">
        <v>438</v>
      </c>
      <c r="J7" s="12" t="s">
        <v>43</v>
      </c>
      <c r="K7" s="12" t="s">
        <v>439</v>
      </c>
      <c r="L7" s="13" t="s">
        <v>45</v>
      </c>
      <c r="M7" s="177"/>
      <c r="N7" s="2"/>
      <c r="O7" s="178"/>
      <c r="P7" s="54"/>
      <c r="Q7" s="1"/>
      <c r="R7" s="1"/>
      <c r="S7" s="1"/>
      <c r="T7" s="1"/>
      <c r="U7" s="1"/>
      <c r="V7" s="1"/>
      <c r="W7" s="1"/>
      <c r="X7" s="1"/>
      <c r="Y7" s="1"/>
      <c r="Z7" s="1"/>
    </row>
    <row r="8" spans="1:26" ht="47.25" customHeight="1">
      <c r="A8" s="1"/>
      <c r="B8" s="7" t="s">
        <v>502</v>
      </c>
      <c r="C8" s="7">
        <v>90</v>
      </c>
      <c r="D8" s="1"/>
      <c r="E8" s="179" t="s">
        <v>539</v>
      </c>
      <c r="F8" s="180" t="s">
        <v>443</v>
      </c>
      <c r="G8" s="180" t="s">
        <v>540</v>
      </c>
      <c r="H8" s="180" t="s">
        <v>145</v>
      </c>
      <c r="I8" s="181">
        <v>5</v>
      </c>
      <c r="J8" s="181">
        <f>I8*C13</f>
        <v>25</v>
      </c>
      <c r="K8" s="182">
        <v>0.5</v>
      </c>
      <c r="L8" s="183">
        <f>K8*C13</f>
        <v>2.5</v>
      </c>
      <c r="M8" s="177"/>
      <c r="N8" s="177"/>
      <c r="O8" s="184"/>
      <c r="P8" s="177"/>
      <c r="Q8" s="1"/>
      <c r="R8" s="1"/>
      <c r="S8" s="1"/>
      <c r="T8" s="1"/>
      <c r="U8" s="1"/>
      <c r="V8" s="1"/>
      <c r="W8" s="1"/>
      <c r="X8" s="1"/>
      <c r="Y8" s="1"/>
      <c r="Z8" s="1"/>
    </row>
    <row r="9" spans="1:26" ht="47.25" customHeight="1">
      <c r="A9" s="1"/>
      <c r="B9" s="7" t="s">
        <v>37</v>
      </c>
      <c r="C9" s="7">
        <f>SUM(C6:C8)</f>
        <v>150</v>
      </c>
      <c r="D9" s="1"/>
      <c r="E9" s="179" t="s">
        <v>541</v>
      </c>
      <c r="F9" s="180" t="s">
        <v>443</v>
      </c>
      <c r="G9" s="180" t="s">
        <v>542</v>
      </c>
      <c r="H9" s="180" t="s">
        <v>145</v>
      </c>
      <c r="I9" s="181">
        <v>5</v>
      </c>
      <c r="J9" s="181">
        <f>I9*C13</f>
        <v>25</v>
      </c>
      <c r="K9" s="182">
        <v>0.5</v>
      </c>
      <c r="L9" s="183">
        <f>K9*C13</f>
        <v>2.5</v>
      </c>
      <c r="M9" s="177"/>
      <c r="N9" s="177"/>
      <c r="O9" s="184"/>
      <c r="P9" s="177"/>
      <c r="Q9" s="1"/>
      <c r="R9" s="1"/>
      <c r="S9" s="1"/>
      <c r="T9" s="1"/>
      <c r="U9" s="1"/>
      <c r="V9" s="1"/>
      <c r="W9" s="1"/>
      <c r="X9" s="1"/>
      <c r="Y9" s="1"/>
      <c r="Z9" s="1"/>
    </row>
    <row r="10" spans="1:26" ht="31.5" customHeight="1">
      <c r="A10" s="1"/>
      <c r="B10" s="2"/>
      <c r="C10" s="1"/>
      <c r="D10" s="1"/>
      <c r="E10" s="179" t="s">
        <v>543</v>
      </c>
      <c r="F10" s="180" t="s">
        <v>443</v>
      </c>
      <c r="G10" s="180" t="s">
        <v>544</v>
      </c>
      <c r="H10" s="180" t="s">
        <v>165</v>
      </c>
      <c r="I10" s="181">
        <v>5</v>
      </c>
      <c r="J10" s="181">
        <f>I10*C13</f>
        <v>25</v>
      </c>
      <c r="K10" s="182">
        <v>0.5</v>
      </c>
      <c r="L10" s="183">
        <f>K10*C13</f>
        <v>2.5</v>
      </c>
      <c r="M10" s="177"/>
      <c r="N10" s="177"/>
      <c r="O10" s="185"/>
      <c r="P10" s="177"/>
      <c r="Q10" s="1"/>
      <c r="R10" s="1"/>
      <c r="S10" s="1"/>
      <c r="T10" s="1"/>
      <c r="U10" s="1"/>
      <c r="V10" s="1"/>
      <c r="W10" s="1"/>
      <c r="X10" s="1"/>
      <c r="Y10" s="1"/>
      <c r="Z10" s="1"/>
    </row>
    <row r="11" spans="1:26" ht="47.25" customHeight="1">
      <c r="A11" s="1"/>
      <c r="B11" s="2"/>
      <c r="C11" s="1"/>
      <c r="D11" s="1"/>
      <c r="E11" s="179" t="s">
        <v>545</v>
      </c>
      <c r="F11" s="180" t="s">
        <v>443</v>
      </c>
      <c r="G11" s="180" t="s">
        <v>546</v>
      </c>
      <c r="H11" s="180" t="s">
        <v>165</v>
      </c>
      <c r="I11" s="181">
        <v>5</v>
      </c>
      <c r="J11" s="181">
        <f>I11*C13</f>
        <v>25</v>
      </c>
      <c r="K11" s="182">
        <v>0.5</v>
      </c>
      <c r="L11" s="183">
        <f>K11*C13</f>
        <v>2.5</v>
      </c>
      <c r="M11" s="177"/>
      <c r="N11" s="177"/>
      <c r="O11" s="185"/>
      <c r="P11" s="177"/>
      <c r="Q11" s="1"/>
      <c r="R11" s="1"/>
      <c r="S11" s="1"/>
      <c r="T11" s="1"/>
      <c r="U11" s="1"/>
      <c r="V11" s="1"/>
      <c r="W11" s="1"/>
      <c r="X11" s="1"/>
      <c r="Y11" s="1"/>
      <c r="Z11" s="1"/>
    </row>
    <row r="12" spans="1:26" ht="19.5" customHeight="1">
      <c r="A12" s="1"/>
      <c r="B12" s="15" t="s">
        <v>547</v>
      </c>
      <c r="C12" s="1"/>
      <c r="D12" s="1"/>
      <c r="E12" s="179" t="s">
        <v>548</v>
      </c>
      <c r="F12" s="180" t="s">
        <v>458</v>
      </c>
      <c r="G12" s="180" t="s">
        <v>549</v>
      </c>
      <c r="H12" s="180" t="s">
        <v>414</v>
      </c>
      <c r="I12" s="181">
        <v>25</v>
      </c>
      <c r="J12" s="181">
        <f>I12*C13</f>
        <v>125</v>
      </c>
      <c r="K12" s="182">
        <v>1.5</v>
      </c>
      <c r="L12" s="183">
        <f>K12*C13</f>
        <v>7.5</v>
      </c>
      <c r="M12" s="177"/>
      <c r="N12" s="177"/>
      <c r="O12" s="185"/>
      <c r="P12" s="177"/>
      <c r="Q12" s="1"/>
      <c r="R12" s="1"/>
      <c r="S12" s="1"/>
      <c r="T12" s="1"/>
      <c r="U12" s="1"/>
      <c r="V12" s="1"/>
      <c r="W12" s="1"/>
      <c r="X12" s="1"/>
      <c r="Y12" s="1"/>
      <c r="Z12" s="1"/>
    </row>
    <row r="13" spans="1:26" ht="31.5" customHeight="1">
      <c r="A13" s="1"/>
      <c r="B13" s="7" t="s">
        <v>57</v>
      </c>
      <c r="C13" s="7">
        <f>'Principal - ABP'!P19</f>
        <v>5</v>
      </c>
      <c r="D13" s="1"/>
      <c r="E13" s="179" t="s">
        <v>550</v>
      </c>
      <c r="F13" s="180" t="s">
        <v>463</v>
      </c>
      <c r="G13" s="180" t="s">
        <v>551</v>
      </c>
      <c r="H13" s="180" t="s">
        <v>414</v>
      </c>
      <c r="I13" s="181">
        <v>10</v>
      </c>
      <c r="J13" s="181">
        <f>I13*C13</f>
        <v>50</v>
      </c>
      <c r="K13" s="182">
        <v>0.5</v>
      </c>
      <c r="L13" s="183">
        <f>K13*C13</f>
        <v>2.5</v>
      </c>
      <c r="M13" s="177"/>
      <c r="N13" s="177"/>
      <c r="O13" s="185"/>
      <c r="P13" s="177"/>
      <c r="Q13" s="1"/>
      <c r="R13" s="1"/>
      <c r="S13" s="1"/>
      <c r="T13" s="1"/>
      <c r="U13" s="1"/>
      <c r="V13" s="1"/>
      <c r="W13" s="1"/>
      <c r="X13" s="1"/>
      <c r="Y13" s="1"/>
      <c r="Z13" s="1"/>
    </row>
    <row r="14" spans="1:26" ht="47.25" customHeight="1">
      <c r="A14" s="1"/>
      <c r="B14" s="7" t="s">
        <v>91</v>
      </c>
      <c r="C14" s="7">
        <f>C13*10</f>
        <v>50</v>
      </c>
      <c r="D14" s="1"/>
      <c r="E14" s="179" t="s">
        <v>552</v>
      </c>
      <c r="F14" s="180" t="s">
        <v>467</v>
      </c>
      <c r="G14" s="180" t="s">
        <v>553</v>
      </c>
      <c r="H14" s="180" t="s">
        <v>42</v>
      </c>
      <c r="I14" s="181">
        <v>55</v>
      </c>
      <c r="J14" s="181">
        <f>I14*C13</f>
        <v>275</v>
      </c>
      <c r="K14" s="182">
        <v>4</v>
      </c>
      <c r="L14" s="183">
        <f>K14*C13</f>
        <v>20</v>
      </c>
      <c r="M14" s="177"/>
      <c r="N14" s="177"/>
      <c r="O14" s="177"/>
      <c r="P14" s="177"/>
      <c r="Q14" s="1"/>
      <c r="R14" s="1"/>
      <c r="S14" s="1"/>
      <c r="T14" s="1"/>
      <c r="U14" s="1"/>
      <c r="V14" s="1"/>
      <c r="W14" s="1"/>
      <c r="X14" s="1"/>
      <c r="Y14" s="1"/>
      <c r="Z14" s="1"/>
    </row>
    <row r="15" spans="1:26" ht="31.5" customHeight="1">
      <c r="A15" s="1"/>
      <c r="B15" s="2"/>
      <c r="C15" s="1"/>
      <c r="D15" s="1"/>
      <c r="E15" s="179" t="s">
        <v>554</v>
      </c>
      <c r="F15" s="180" t="s">
        <v>463</v>
      </c>
      <c r="G15" s="180" t="s">
        <v>555</v>
      </c>
      <c r="H15" s="180" t="s">
        <v>42</v>
      </c>
      <c r="I15" s="181">
        <v>15</v>
      </c>
      <c r="J15" s="181">
        <f>I15*C13</f>
        <v>75</v>
      </c>
      <c r="K15" s="182">
        <v>0.75</v>
      </c>
      <c r="L15" s="183">
        <f>K15*C13</f>
        <v>3.75</v>
      </c>
      <c r="M15" s="177"/>
      <c r="N15" s="177"/>
      <c r="O15" s="184"/>
      <c r="P15" s="186"/>
      <c r="Q15" s="1"/>
      <c r="R15" s="1"/>
      <c r="S15" s="1"/>
      <c r="T15" s="1"/>
      <c r="U15" s="1"/>
      <c r="V15" s="1"/>
      <c r="W15" s="1"/>
      <c r="X15" s="1"/>
      <c r="Y15" s="1"/>
      <c r="Z15" s="1"/>
    </row>
    <row r="16" spans="1:26" ht="15.75" customHeight="1">
      <c r="A16" s="1"/>
      <c r="B16" s="2"/>
      <c r="C16" s="1"/>
      <c r="D16" s="1"/>
      <c r="E16" s="179" t="s">
        <v>556</v>
      </c>
      <c r="F16" s="180" t="s">
        <v>471</v>
      </c>
      <c r="G16" s="180" t="s">
        <v>557</v>
      </c>
      <c r="H16" s="180" t="s">
        <v>109</v>
      </c>
      <c r="I16" s="181">
        <v>15</v>
      </c>
      <c r="J16" s="181">
        <f>I16*C13</f>
        <v>75</v>
      </c>
      <c r="K16" s="182">
        <v>0.75</v>
      </c>
      <c r="L16" s="183">
        <f>K16*C13</f>
        <v>3.75</v>
      </c>
      <c r="M16" s="177"/>
      <c r="N16" s="177"/>
      <c r="O16" s="184"/>
      <c r="P16" s="186"/>
      <c r="Q16" s="1"/>
      <c r="R16" s="1"/>
      <c r="S16" s="1"/>
      <c r="T16" s="1"/>
      <c r="U16" s="1"/>
      <c r="V16" s="1"/>
      <c r="W16" s="1"/>
      <c r="X16" s="1"/>
      <c r="Y16" s="1"/>
      <c r="Z16" s="1"/>
    </row>
    <row r="17" spans="1:26" ht="31.5" customHeight="1">
      <c r="A17" s="1"/>
      <c r="B17" s="2"/>
      <c r="C17" s="1"/>
      <c r="D17" s="1"/>
      <c r="E17" s="179" t="s">
        <v>558</v>
      </c>
      <c r="F17" s="180" t="s">
        <v>132</v>
      </c>
      <c r="G17" s="180" t="s">
        <v>476</v>
      </c>
      <c r="H17" s="180" t="s">
        <v>559</v>
      </c>
      <c r="I17" s="187">
        <v>10</v>
      </c>
      <c r="J17" s="181">
        <f>I17*C13</f>
        <v>50</v>
      </c>
      <c r="K17" s="182">
        <v>0.5</v>
      </c>
      <c r="L17" s="183">
        <f>K17*C13</f>
        <v>2.5</v>
      </c>
      <c r="M17" s="177"/>
      <c r="N17" s="177"/>
      <c r="O17" s="177"/>
      <c r="P17" s="177"/>
      <c r="Q17" s="1"/>
      <c r="R17" s="1"/>
      <c r="S17" s="1"/>
      <c r="T17" s="1"/>
      <c r="U17" s="1"/>
      <c r="V17" s="1"/>
      <c r="W17" s="1"/>
      <c r="X17" s="1"/>
      <c r="Y17" s="1"/>
      <c r="Z17" s="1"/>
    </row>
    <row r="18" spans="1:26" ht="15.75" customHeight="1">
      <c r="A18" s="1"/>
      <c r="B18" s="2"/>
      <c r="C18" s="1"/>
      <c r="D18" s="1"/>
      <c r="E18" s="1"/>
      <c r="F18" s="1"/>
      <c r="G18" s="1"/>
      <c r="H18" s="1"/>
      <c r="I18" s="137">
        <f t="shared" ref="I18:L18" si="0">SUM(I8:I17)</f>
        <v>150</v>
      </c>
      <c r="J18" s="137">
        <f t="shared" si="0"/>
        <v>750</v>
      </c>
      <c r="K18" s="188">
        <f t="shared" si="0"/>
        <v>10</v>
      </c>
      <c r="L18" s="177">
        <f t="shared" si="0"/>
        <v>50</v>
      </c>
      <c r="M18" s="177"/>
      <c r="N18" s="177"/>
      <c r="O18" s="185"/>
      <c r="P18" s="177"/>
      <c r="Q18" s="137"/>
      <c r="R18" s="1"/>
      <c r="S18" s="1"/>
      <c r="T18" s="1"/>
      <c r="U18" s="1"/>
      <c r="V18" s="1"/>
      <c r="W18" s="1"/>
      <c r="X18" s="1"/>
      <c r="Y18" s="1"/>
      <c r="Z18" s="1"/>
    </row>
    <row r="19" spans="1:26" ht="15.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5.7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K2"/>
    <mergeCell ref="B3:K3"/>
    <mergeCell ref="E6:E7"/>
    <mergeCell ref="F6:F7"/>
    <mergeCell ref="G6:G7"/>
    <mergeCell ref="H6:H7"/>
    <mergeCell ref="I6:L6"/>
  </mergeCells>
  <conditionalFormatting sqref="M7:Q7">
    <cfRule type="notContainsBlanks" dxfId="0" priority="1">
      <formula>LEN(TRIM(M7))&gt;0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Principal - ABP</vt:lpstr>
      <vt:lpstr>PM</vt:lpstr>
      <vt:lpstr>TAG</vt:lpstr>
      <vt:lpstr>V1</vt:lpstr>
      <vt:lpstr>V2</vt:lpstr>
      <vt:lpstr>PD</vt:lpstr>
      <vt:lpstr>TDS</vt:lpstr>
      <vt:lpstr>SMBI</vt:lpstr>
      <vt:lpstr>RV</vt:lpstr>
      <vt:lpstr>ELE</vt:lpstr>
      <vt:lpstr>SDM</vt:lpstr>
      <vt:lpstr>SMA</vt:lpstr>
      <vt:lpstr>NM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Naiara</cp:lastModifiedBy>
  <dcterms:modified xsi:type="dcterms:W3CDTF">2017-02-01T15:57:43Z</dcterms:modified>
</cp:coreProperties>
</file>