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NF-354\1 EXAMEN\P8\"/>
    </mc:Choice>
  </mc:AlternateContent>
  <xr:revisionPtr revIDLastSave="0" documentId="13_ncr:1_{32E728F5-9EC5-414E-A36C-842B25304934}" xr6:coauthVersionLast="36" xr6:coauthVersionMax="36" xr10:uidLastSave="{00000000-0000-0000-0000-000000000000}"/>
  <bookViews>
    <workbookView xWindow="0" yWindow="0" windowWidth="28800" windowHeight="12225" xr2:uid="{BD9AEB24-CEB8-45DC-B497-425AFAD9E852}"/>
  </bookViews>
  <sheets>
    <sheet name="Hoja1" sheetId="1" r:id="rId1"/>
  </sheets>
  <definedNames>
    <definedName name="_xlnm._FilterDatabase" localSheetId="0" hidden="1">Hoja1!$A$3:$E$17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6" i="1" l="1"/>
  <c r="AZ86" i="1"/>
  <c r="AY86" i="1"/>
  <c r="BA85" i="1"/>
  <c r="AZ85" i="1"/>
  <c r="AY85" i="1"/>
  <c r="BA84" i="1"/>
  <c r="AZ84" i="1"/>
  <c r="AY84" i="1"/>
  <c r="BA83" i="1"/>
  <c r="AZ83" i="1"/>
  <c r="AY83" i="1"/>
  <c r="BA81" i="1"/>
  <c r="AZ81" i="1"/>
  <c r="AY81" i="1"/>
  <c r="BA80" i="1"/>
  <c r="AZ80" i="1"/>
  <c r="AY80" i="1"/>
  <c r="BA79" i="1"/>
  <c r="AZ79" i="1"/>
  <c r="AY79" i="1"/>
  <c r="BA78" i="1"/>
  <c r="AZ78" i="1"/>
  <c r="AY78" i="1"/>
  <c r="BA76" i="1"/>
  <c r="AZ76" i="1"/>
  <c r="AY76" i="1"/>
  <c r="BA75" i="1"/>
  <c r="AZ75" i="1"/>
  <c r="AY75" i="1"/>
  <c r="BA73" i="1"/>
  <c r="AZ73" i="1"/>
  <c r="AY73" i="1"/>
  <c r="BA72" i="1"/>
  <c r="AZ72" i="1"/>
  <c r="AY72" i="1"/>
  <c r="BA70" i="1"/>
  <c r="AZ70" i="1"/>
  <c r="AY70" i="1"/>
  <c r="BA69" i="1"/>
  <c r="AZ69" i="1"/>
  <c r="AY69" i="1"/>
  <c r="BA67" i="1"/>
  <c r="AZ67" i="1"/>
  <c r="AF69" i="1"/>
  <c r="AG69" i="1"/>
  <c r="AE70" i="1"/>
  <c r="AE69" i="1"/>
  <c r="BT86" i="1"/>
  <c r="BS86" i="1"/>
  <c r="BR86" i="1"/>
  <c r="BT85" i="1"/>
  <c r="BS85" i="1"/>
  <c r="BR85" i="1"/>
  <c r="BT84" i="1"/>
  <c r="BS84" i="1"/>
  <c r="BR84" i="1"/>
  <c r="BT83" i="1"/>
  <c r="BS83" i="1"/>
  <c r="BR83" i="1"/>
  <c r="BT81" i="1"/>
  <c r="BS81" i="1"/>
  <c r="BR81" i="1"/>
  <c r="BT80" i="1"/>
  <c r="BS80" i="1"/>
  <c r="BR80" i="1"/>
  <c r="BT79" i="1"/>
  <c r="BS79" i="1"/>
  <c r="BR79" i="1"/>
  <c r="BT78" i="1"/>
  <c r="BS78" i="1"/>
  <c r="BR78" i="1"/>
  <c r="BT76" i="1"/>
  <c r="BS76" i="1"/>
  <c r="BR76" i="1"/>
  <c r="BT75" i="1"/>
  <c r="BS75" i="1"/>
  <c r="BR75" i="1"/>
  <c r="BT73" i="1"/>
  <c r="BS73" i="1"/>
  <c r="BR73" i="1"/>
  <c r="BT72" i="1"/>
  <c r="BS72" i="1"/>
  <c r="BR72" i="1"/>
  <c r="BT70" i="1"/>
  <c r="BS70" i="1"/>
  <c r="BR70" i="1"/>
  <c r="BT69" i="1"/>
  <c r="BS69" i="1"/>
  <c r="BR69" i="1"/>
  <c r="BT67" i="1"/>
  <c r="BS67" i="1"/>
  <c r="BR67" i="1" l="1"/>
  <c r="BV77" i="1" s="1"/>
  <c r="AY67" i="1"/>
  <c r="BC82" i="1" s="1"/>
  <c r="BV82" i="1"/>
  <c r="BC77" i="1"/>
  <c r="BC68" i="1"/>
  <c r="BV68" i="1"/>
  <c r="BV71" i="1"/>
  <c r="BV74" i="1"/>
  <c r="BC74" i="1" l="1"/>
  <c r="BC71" i="1"/>
  <c r="AE84" i="1" l="1"/>
  <c r="AE85" i="1"/>
  <c r="AE86" i="1"/>
  <c r="AE83" i="1"/>
  <c r="AE79" i="1"/>
  <c r="AE80" i="1"/>
  <c r="AE81" i="1"/>
  <c r="AE78" i="1"/>
  <c r="AG86" i="1"/>
  <c r="AF86" i="1"/>
  <c r="AG85" i="1"/>
  <c r="AF85" i="1"/>
  <c r="AG84" i="1"/>
  <c r="AF84" i="1"/>
  <c r="AG83" i="1"/>
  <c r="AF83" i="1"/>
  <c r="AG81" i="1"/>
  <c r="AF81" i="1"/>
  <c r="AG80" i="1"/>
  <c r="AF80" i="1"/>
  <c r="AG79" i="1"/>
  <c r="AF79" i="1"/>
  <c r="AG78" i="1"/>
  <c r="AF78" i="1"/>
  <c r="AG76" i="1"/>
  <c r="AF76" i="1"/>
  <c r="AE76" i="1"/>
  <c r="AG75" i="1"/>
  <c r="AF75" i="1"/>
  <c r="AE75" i="1"/>
  <c r="AG73" i="1"/>
  <c r="AF73" i="1"/>
  <c r="AE73" i="1"/>
  <c r="AG72" i="1"/>
  <c r="AF72" i="1"/>
  <c r="AE72" i="1"/>
  <c r="AG70" i="1"/>
  <c r="AF70" i="1"/>
  <c r="AG67" i="1"/>
  <c r="AF67" i="1"/>
  <c r="AY53" i="1"/>
  <c r="AY54" i="1"/>
  <c r="AY55" i="1"/>
  <c r="AY52" i="1"/>
  <c r="AY45" i="1"/>
  <c r="AY46" i="1"/>
  <c r="AY47" i="1"/>
  <c r="AY44" i="1"/>
  <c r="BA55" i="1"/>
  <c r="AZ55" i="1"/>
  <c r="BA54" i="1"/>
  <c r="AZ54" i="1"/>
  <c r="BA53" i="1"/>
  <c r="AZ53" i="1"/>
  <c r="BA52" i="1"/>
  <c r="AZ52" i="1"/>
  <c r="BA50" i="1"/>
  <c r="AZ50" i="1"/>
  <c r="AY50" i="1"/>
  <c r="BA49" i="1"/>
  <c r="AZ49" i="1"/>
  <c r="AY49" i="1"/>
  <c r="BA47" i="1"/>
  <c r="AZ47" i="1"/>
  <c r="BA46" i="1"/>
  <c r="AZ46" i="1"/>
  <c r="BA45" i="1"/>
  <c r="AZ45" i="1"/>
  <c r="BA44" i="1"/>
  <c r="AZ44" i="1"/>
  <c r="BA42" i="1"/>
  <c r="AZ42" i="1"/>
  <c r="AY42" i="1"/>
  <c r="BA41" i="1"/>
  <c r="AZ41" i="1"/>
  <c r="AY41" i="1"/>
  <c r="BA39" i="1"/>
  <c r="AZ39" i="1"/>
  <c r="AY39" i="1"/>
  <c r="BA38" i="1"/>
  <c r="AZ38" i="1"/>
  <c r="AY38" i="1"/>
  <c r="BA36" i="1"/>
  <c r="AZ36" i="1"/>
  <c r="AE53" i="1"/>
  <c r="AE54" i="1"/>
  <c r="AE55" i="1"/>
  <c r="AE52" i="1"/>
  <c r="AE45" i="1"/>
  <c r="AE46" i="1"/>
  <c r="AE47" i="1"/>
  <c r="AE44" i="1"/>
  <c r="AG55" i="1"/>
  <c r="AF55" i="1"/>
  <c r="AG54" i="1"/>
  <c r="AF54" i="1"/>
  <c r="AG53" i="1"/>
  <c r="AF53" i="1"/>
  <c r="AG52" i="1"/>
  <c r="AF52" i="1"/>
  <c r="AG50" i="1"/>
  <c r="AF50" i="1"/>
  <c r="AE50" i="1"/>
  <c r="AG49" i="1"/>
  <c r="AF49" i="1"/>
  <c r="AE49" i="1"/>
  <c r="AG47" i="1"/>
  <c r="AF47" i="1"/>
  <c r="AG46" i="1"/>
  <c r="AF46" i="1"/>
  <c r="AG45" i="1"/>
  <c r="AF45" i="1"/>
  <c r="AG44" i="1"/>
  <c r="AF44" i="1"/>
  <c r="AG42" i="1"/>
  <c r="AF42" i="1"/>
  <c r="AE42" i="1"/>
  <c r="AG41" i="1"/>
  <c r="AF41" i="1"/>
  <c r="AE41" i="1"/>
  <c r="AG39" i="1"/>
  <c r="AF39" i="1"/>
  <c r="AE39" i="1"/>
  <c r="AG38" i="1"/>
  <c r="AF38" i="1"/>
  <c r="AE38" i="1"/>
  <c r="AG36" i="1"/>
  <c r="AF36" i="1"/>
  <c r="L124" i="1"/>
  <c r="L122" i="1"/>
  <c r="L123" i="1"/>
  <c r="L121" i="1"/>
  <c r="L119" i="1"/>
  <c r="L114" i="1"/>
  <c r="L115" i="1"/>
  <c r="L116" i="1"/>
  <c r="L113" i="1"/>
  <c r="N108" i="1"/>
  <c r="M108" i="1"/>
  <c r="L108" i="1"/>
  <c r="N107" i="1"/>
  <c r="M107" i="1"/>
  <c r="L107" i="1"/>
  <c r="N105" i="1"/>
  <c r="M105" i="1"/>
  <c r="L105" i="1"/>
  <c r="N104" i="1"/>
  <c r="M104" i="1"/>
  <c r="L104" i="1"/>
  <c r="L87" i="1"/>
  <c r="L88" i="1"/>
  <c r="L89" i="1"/>
  <c r="L86" i="1"/>
  <c r="L79" i="1"/>
  <c r="L80" i="1"/>
  <c r="L81" i="1"/>
  <c r="L78" i="1"/>
  <c r="N89" i="1"/>
  <c r="M89" i="1"/>
  <c r="N88" i="1"/>
  <c r="M88" i="1"/>
  <c r="N87" i="1"/>
  <c r="M87" i="1"/>
  <c r="N86" i="1"/>
  <c r="M86" i="1"/>
  <c r="N84" i="1"/>
  <c r="M84" i="1"/>
  <c r="L84" i="1"/>
  <c r="N83" i="1"/>
  <c r="M83" i="1"/>
  <c r="L83" i="1"/>
  <c r="N81" i="1"/>
  <c r="M81" i="1"/>
  <c r="N80" i="1"/>
  <c r="M80" i="1"/>
  <c r="N79" i="1"/>
  <c r="M79" i="1"/>
  <c r="N78" i="1"/>
  <c r="M78" i="1"/>
  <c r="N76" i="1"/>
  <c r="M76" i="1"/>
  <c r="L76" i="1"/>
  <c r="N75" i="1"/>
  <c r="M75" i="1"/>
  <c r="L75" i="1"/>
  <c r="N73" i="1"/>
  <c r="M73" i="1"/>
  <c r="L73" i="1"/>
  <c r="N72" i="1"/>
  <c r="M72" i="1"/>
  <c r="L72" i="1"/>
  <c r="N70" i="1"/>
  <c r="M70" i="1"/>
  <c r="L70" i="1"/>
  <c r="N69" i="1"/>
  <c r="M69" i="1"/>
  <c r="L69" i="1"/>
  <c r="N67" i="1"/>
  <c r="M67" i="1"/>
  <c r="L56" i="1"/>
  <c r="L57" i="1"/>
  <c r="L58" i="1"/>
  <c r="L55" i="1"/>
  <c r="L52" i="1"/>
  <c r="L48" i="1"/>
  <c r="L49" i="1"/>
  <c r="L50" i="1"/>
  <c r="L47" i="1"/>
  <c r="L38" i="1"/>
  <c r="N58" i="1"/>
  <c r="M58" i="1"/>
  <c r="N57" i="1"/>
  <c r="M57" i="1"/>
  <c r="N56" i="1"/>
  <c r="M56" i="1"/>
  <c r="N55" i="1"/>
  <c r="M55" i="1"/>
  <c r="N53" i="1"/>
  <c r="M53" i="1"/>
  <c r="L53" i="1"/>
  <c r="N52" i="1"/>
  <c r="M52" i="1"/>
  <c r="N50" i="1"/>
  <c r="M50" i="1"/>
  <c r="N49" i="1"/>
  <c r="M49" i="1"/>
  <c r="N48" i="1"/>
  <c r="M48" i="1"/>
  <c r="N47" i="1"/>
  <c r="M47" i="1"/>
  <c r="N45" i="1"/>
  <c r="M45" i="1"/>
  <c r="L45" i="1"/>
  <c r="N44" i="1"/>
  <c r="M44" i="1"/>
  <c r="L44" i="1"/>
  <c r="N42" i="1"/>
  <c r="M42" i="1"/>
  <c r="L42" i="1"/>
  <c r="N41" i="1"/>
  <c r="M41" i="1"/>
  <c r="L41" i="1"/>
  <c r="N39" i="1"/>
  <c r="M39" i="1"/>
  <c r="L39" i="1"/>
  <c r="N38" i="1"/>
  <c r="M38" i="1"/>
  <c r="N36" i="1"/>
  <c r="M36" i="1"/>
  <c r="M9" i="1"/>
  <c r="N28" i="1"/>
  <c r="M28" i="1"/>
  <c r="N27" i="1"/>
  <c r="M27" i="1"/>
  <c r="N26" i="1"/>
  <c r="M26" i="1"/>
  <c r="N25" i="1"/>
  <c r="M25" i="1"/>
  <c r="N23" i="1"/>
  <c r="M23" i="1"/>
  <c r="N22" i="1"/>
  <c r="M22" i="1"/>
  <c r="N17" i="1"/>
  <c r="N20" i="1"/>
  <c r="M20" i="1"/>
  <c r="N19" i="1"/>
  <c r="M19" i="1"/>
  <c r="N18" i="1"/>
  <c r="M18" i="1"/>
  <c r="M17" i="1"/>
  <c r="N15" i="1"/>
  <c r="M15" i="1"/>
  <c r="N14" i="1"/>
  <c r="M14" i="1"/>
  <c r="N12" i="1"/>
  <c r="M12" i="1"/>
  <c r="N11" i="1"/>
  <c r="M11" i="1"/>
  <c r="N9" i="1"/>
  <c r="N8" i="1"/>
  <c r="M8" i="1"/>
  <c r="N7" i="1"/>
  <c r="M7" i="1"/>
  <c r="M4" i="1"/>
  <c r="L26" i="1"/>
  <c r="L27" i="1"/>
  <c r="L28" i="1"/>
  <c r="L25" i="1"/>
  <c r="L23" i="1"/>
  <c r="L22" i="1"/>
  <c r="L18" i="1"/>
  <c r="L19" i="1"/>
  <c r="L20" i="1"/>
  <c r="L17" i="1"/>
  <c r="L15" i="1"/>
  <c r="L14" i="1"/>
  <c r="L12" i="1"/>
  <c r="L11" i="1"/>
  <c r="L9" i="1"/>
  <c r="L8" i="1"/>
  <c r="N5" i="1"/>
  <c r="N4" i="1"/>
  <c r="M5" i="1"/>
  <c r="L7" i="1"/>
  <c r="L5" i="1"/>
  <c r="L4" i="1"/>
  <c r="M2" i="1"/>
  <c r="N2" i="1"/>
  <c r="AE67" i="1" l="1"/>
  <c r="AY36" i="1"/>
  <c r="BC43" i="1" s="1"/>
  <c r="AE36" i="1"/>
  <c r="AI37" i="1" s="1"/>
  <c r="O44" i="1"/>
  <c r="L67" i="1"/>
  <c r="O67" i="1" s="1"/>
  <c r="P82" i="1" s="1"/>
  <c r="O75" i="1"/>
  <c r="O72" i="1"/>
  <c r="O70" i="1"/>
  <c r="L36" i="1"/>
  <c r="O36" i="1" s="1"/>
  <c r="O41" i="1"/>
  <c r="O52" i="1"/>
  <c r="O57" i="1"/>
  <c r="O53" i="1"/>
  <c r="O45" i="1"/>
  <c r="O4" i="1"/>
  <c r="O2" i="1"/>
  <c r="O11" i="1"/>
  <c r="O17" i="1"/>
  <c r="O22" i="1"/>
  <c r="O12" i="1"/>
  <c r="O23" i="1"/>
  <c r="O28" i="1"/>
  <c r="O27" i="1"/>
  <c r="O7" i="1"/>
  <c r="O19" i="1"/>
  <c r="O14" i="1"/>
  <c r="O25" i="1"/>
  <c r="O8" i="1"/>
  <c r="O20" i="1"/>
  <c r="O15" i="1"/>
  <c r="O5" i="1"/>
  <c r="AI77" i="1" l="1"/>
  <c r="AI68" i="1"/>
  <c r="AI82" i="1"/>
  <c r="AI71" i="1"/>
  <c r="AI74" i="1"/>
  <c r="BC48" i="1"/>
  <c r="BC37" i="1"/>
  <c r="BC40" i="1"/>
  <c r="BC51" i="1"/>
  <c r="AI40" i="1"/>
  <c r="AI43" i="1"/>
  <c r="AI51" i="1"/>
  <c r="AI48" i="1"/>
  <c r="P68" i="1"/>
  <c r="P71" i="1"/>
  <c r="P74" i="1"/>
  <c r="P40" i="1"/>
  <c r="P85" i="1"/>
  <c r="P77" i="1"/>
  <c r="P54" i="1"/>
  <c r="P43" i="1"/>
  <c r="P51" i="1"/>
  <c r="P46" i="1"/>
  <c r="P37" i="1"/>
  <c r="P3" i="1"/>
  <c r="P16" i="1"/>
  <c r="P21" i="1"/>
  <c r="P6" i="1"/>
  <c r="P10" i="1"/>
  <c r="P24" i="1"/>
  <c r="P13" i="1"/>
  <c r="M123" i="1" l="1"/>
  <c r="M102" i="1"/>
  <c r="N102" i="1"/>
  <c r="M115" i="1"/>
  <c r="N115" i="1"/>
  <c r="M113" i="1"/>
  <c r="N113" i="1"/>
  <c r="M116" i="1"/>
  <c r="N116" i="1"/>
  <c r="M114" i="1"/>
  <c r="N114" i="1"/>
  <c r="M121" i="1"/>
  <c r="N111" i="1"/>
  <c r="L111" i="1"/>
  <c r="M111" i="1"/>
  <c r="M119" i="1"/>
  <c r="N119" i="1"/>
  <c r="L118" i="1"/>
  <c r="M118" i="1"/>
  <c r="N110" i="1"/>
  <c r="N118" i="1"/>
  <c r="M122" i="1"/>
  <c r="N122" i="1"/>
  <c r="N123" i="1"/>
  <c r="N121" i="1"/>
  <c r="M124" i="1"/>
  <c r="L110" i="1"/>
  <c r="M110" i="1"/>
  <c r="N124" i="1"/>
  <c r="P109" i="1" l="1"/>
  <c r="P106" i="1"/>
  <c r="P103" i="1"/>
  <c r="P120" i="1" l="1"/>
  <c r="P117" i="1"/>
  <c r="P112" i="1"/>
</calcChain>
</file>

<file path=xl/sharedStrings.xml><?xml version="1.0" encoding="utf-8"?>
<sst xmlns="http://schemas.openxmlformats.org/spreadsheetml/2006/main" count="617" uniqueCount="33">
  <si>
    <t>genero</t>
  </si>
  <si>
    <t>M</t>
  </si>
  <si>
    <t>F</t>
  </si>
  <si>
    <t>dinero(Harto, medio, poco)</t>
  </si>
  <si>
    <t>H</t>
  </si>
  <si>
    <t>P</t>
  </si>
  <si>
    <t>bañarse</t>
  </si>
  <si>
    <t>S</t>
  </si>
  <si>
    <t>N</t>
  </si>
  <si>
    <t>comprometido</t>
  </si>
  <si>
    <t>regalo (Peluche, flores, Chocolates, Locion)</t>
  </si>
  <si>
    <t>C</t>
  </si>
  <si>
    <t>L</t>
  </si>
  <si>
    <t>Pareja</t>
  </si>
  <si>
    <t>cine</t>
  </si>
  <si>
    <t>Clima</t>
  </si>
  <si>
    <t>clima(Sol,lluvioso,nublado, ventarron)</t>
  </si>
  <si>
    <t>V</t>
  </si>
  <si>
    <t>Genero</t>
  </si>
  <si>
    <t>Dinero</t>
  </si>
  <si>
    <t>Bañarse</t>
  </si>
  <si>
    <t>Comprometido</t>
  </si>
  <si>
    <t>Regalos</t>
  </si>
  <si>
    <t>Cine</t>
  </si>
  <si>
    <t>TOTAL</t>
  </si>
  <si>
    <t>SI</t>
  </si>
  <si>
    <t>NO</t>
  </si>
  <si>
    <t>Variables</t>
  </si>
  <si>
    <t>Entropía</t>
  </si>
  <si>
    <t>Ganancia de información</t>
  </si>
  <si>
    <t>HARTO</t>
  </si>
  <si>
    <t>MEDIO</t>
  </si>
  <si>
    <t>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</si>
</sst>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Fill="1" applyBorder="1"/>
    <xf numFmtId="0" fontId="0" fillId="0" borderId="0" xfId="0" applyFill="1" applyBorder="1"/>
    <xf numFmtId="0" fontId="0" fillId="0" borderId="3" xfId="0" applyFill="1" applyBorder="1"/>
    <xf numFmtId="0" fontId="1" fillId="0" borderId="0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3" borderId="3" xfId="0" applyFill="1" applyBorder="1"/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3" xfId="0" applyFill="1" applyBorder="1"/>
    <xf numFmtId="0" fontId="0" fillId="5" borderId="1" xfId="0" applyFill="1" applyBorder="1"/>
    <xf numFmtId="0" fontId="6" fillId="0" borderId="0" xfId="0" applyFont="1" applyFill="1"/>
    <xf numFmtId="0" fontId="0" fillId="0" borderId="3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1" xfId="0" applyFill="1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686790</xdr:colOff>
      <xdr:row>30</xdr:row>
      <xdr:rowOff>10515</xdr:rowOff>
    </xdr:from>
    <xdr:ext cx="1531766" cy="593304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8FCA775-F308-4CC9-84B1-BBF0717116E0}"/>
            </a:ext>
          </a:extLst>
        </xdr:cNvPr>
        <xdr:cNvSpPr txBox="1"/>
      </xdr:nvSpPr>
      <xdr:spPr>
        <a:xfrm>
          <a:off x="686790" y="6123833"/>
          <a:ext cx="1531766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3200" b="1" i="1" u="sng"/>
            <a:t>DINERO</a:t>
          </a:r>
        </a:p>
      </xdr:txBody>
    </xdr:sp>
    <xdr:clientData/>
  </xdr:oneCellAnchor>
  <xdr:twoCellAnchor>
    <xdr:from>
      <xdr:col>16</xdr:col>
      <xdr:colOff>95249</xdr:colOff>
      <xdr:row>42</xdr:row>
      <xdr:rowOff>87312</xdr:rowOff>
    </xdr:from>
    <xdr:to>
      <xdr:col>17</xdr:col>
      <xdr:colOff>761999</xdr:colOff>
      <xdr:row>49</xdr:row>
      <xdr:rowOff>63500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287F2491-2394-4BB4-88C3-56ECD06A1F94}"/>
            </a:ext>
          </a:extLst>
        </xdr:cNvPr>
        <xdr:cNvSpPr/>
      </xdr:nvSpPr>
      <xdr:spPr>
        <a:xfrm>
          <a:off x="13557249" y="8501062"/>
          <a:ext cx="1428750" cy="1309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36</xdr:col>
      <xdr:colOff>3791</xdr:colOff>
      <xdr:row>25</xdr:row>
      <xdr:rowOff>75458</xdr:rowOff>
    </xdr:from>
    <xdr:ext cx="1621149" cy="593304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ADBBDB9-10B9-4D39-928F-756EFE5F15BB}"/>
            </a:ext>
          </a:extLst>
        </xdr:cNvPr>
        <xdr:cNvSpPr txBox="1"/>
      </xdr:nvSpPr>
      <xdr:spPr>
        <a:xfrm>
          <a:off x="29901085" y="5017252"/>
          <a:ext cx="1621149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3200" b="1" i="1" u="sng"/>
            <a:t>GENERO</a:t>
          </a:r>
        </a:p>
      </xdr:txBody>
    </xdr:sp>
    <xdr:clientData/>
  </xdr:oneCellAnchor>
  <xdr:twoCellAnchor>
    <xdr:from>
      <xdr:col>18</xdr:col>
      <xdr:colOff>452437</xdr:colOff>
      <xdr:row>29</xdr:row>
      <xdr:rowOff>47625</xdr:rowOff>
    </xdr:from>
    <xdr:to>
      <xdr:col>55</xdr:col>
      <xdr:colOff>547689</xdr:colOff>
      <xdr:row>33</xdr:row>
      <xdr:rowOff>95250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6ABF0F89-E99A-4A32-A821-3F8E0ECFA09C}"/>
            </a:ext>
          </a:extLst>
        </xdr:cNvPr>
        <xdr:cNvSpPr/>
      </xdr:nvSpPr>
      <xdr:spPr>
        <a:xfrm rot="5400000">
          <a:off x="30432376" y="-9239251"/>
          <a:ext cx="1000125" cy="31003877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18</xdr:col>
      <xdr:colOff>533401</xdr:colOff>
      <xdr:row>62</xdr:row>
      <xdr:rowOff>9528</xdr:rowOff>
    </xdr:from>
    <xdr:to>
      <xdr:col>75</xdr:col>
      <xdr:colOff>152403</xdr:colOff>
      <xdr:row>65</xdr:row>
      <xdr:rowOff>76204</xdr:rowOff>
    </xdr:to>
    <xdr:sp macro="" textlink="">
      <xdr:nvSpPr>
        <xdr:cNvPr id="7" name="Abrir llave 6">
          <a:extLst>
            <a:ext uri="{FF2B5EF4-FFF2-40B4-BE49-F238E27FC236}">
              <a16:creationId xmlns:a16="http://schemas.microsoft.com/office/drawing/2014/main" id="{B3F43BAB-3ADA-44C2-B6B9-5D97792345F8}"/>
            </a:ext>
          </a:extLst>
        </xdr:cNvPr>
        <xdr:cNvSpPr/>
      </xdr:nvSpPr>
      <xdr:spPr>
        <a:xfrm rot="5400000">
          <a:off x="37552314" y="-9691685"/>
          <a:ext cx="981076" cy="4499610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44</xdr:col>
      <xdr:colOff>615352</xdr:colOff>
      <xdr:row>59</xdr:row>
      <xdr:rowOff>37358</xdr:rowOff>
    </xdr:from>
    <xdr:ext cx="1287725" cy="593304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BA91D6C-9090-4162-9C5A-615D1C64E85E}"/>
            </a:ext>
          </a:extLst>
        </xdr:cNvPr>
        <xdr:cNvSpPr txBox="1"/>
      </xdr:nvSpPr>
      <xdr:spPr>
        <a:xfrm>
          <a:off x="36608646" y="11747505"/>
          <a:ext cx="1287725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3200" b="1" i="1" u="sng"/>
            <a:t>CLIMA</a:t>
          </a:r>
        </a:p>
      </xdr:txBody>
    </xdr:sp>
    <xdr:clientData/>
  </xdr:oneCellAnchor>
  <xdr:twoCellAnchor>
    <xdr:from>
      <xdr:col>16</xdr:col>
      <xdr:colOff>466444</xdr:colOff>
      <xdr:row>74</xdr:row>
      <xdr:rowOff>130268</xdr:rowOff>
    </xdr:from>
    <xdr:to>
      <xdr:col>18</xdr:col>
      <xdr:colOff>371194</xdr:colOff>
      <xdr:row>81</xdr:row>
      <xdr:rowOff>106456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8AB6C9AB-8EB1-427F-AC01-CC6C1F6FA033}"/>
            </a:ext>
          </a:extLst>
        </xdr:cNvPr>
        <xdr:cNvSpPr/>
      </xdr:nvSpPr>
      <xdr:spPr>
        <a:xfrm>
          <a:off x="13935915" y="15090121"/>
          <a:ext cx="1428750" cy="1309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2</xdr:col>
      <xdr:colOff>360218</xdr:colOff>
      <xdr:row>44</xdr:row>
      <xdr:rowOff>27834</xdr:rowOff>
    </xdr:from>
    <xdr:ext cx="1653639" cy="374141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D12B141-812F-4C03-9684-32698AD06CA3}"/>
            </a:ext>
          </a:extLst>
        </xdr:cNvPr>
        <xdr:cNvSpPr txBox="1"/>
      </xdr:nvSpPr>
      <xdr:spPr>
        <a:xfrm>
          <a:off x="2101932" y="8858870"/>
          <a:ext cx="1653639" cy="374141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800" b="1" i="1" u="sng">
              <a:solidFill>
                <a:schemeClr val="bg1"/>
              </a:solidFill>
            </a:rPr>
            <a:t>No</a:t>
          </a:r>
          <a:r>
            <a:rPr lang="es-ES" sz="1800" b="1" i="1" u="sng" baseline="0">
              <a:solidFill>
                <a:schemeClr val="bg1"/>
              </a:solidFill>
            </a:rPr>
            <a:t> homogeneo</a:t>
          </a:r>
          <a:endParaRPr lang="es-ES" sz="1800" b="1" i="1" u="sng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571500</xdr:colOff>
      <xdr:row>73</xdr:row>
      <xdr:rowOff>136071</xdr:rowOff>
    </xdr:from>
    <xdr:ext cx="1653639" cy="374141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A18169C-EB69-4244-BFB1-A6869F80213C}"/>
            </a:ext>
          </a:extLst>
        </xdr:cNvPr>
        <xdr:cNvSpPr txBox="1"/>
      </xdr:nvSpPr>
      <xdr:spPr>
        <a:xfrm>
          <a:off x="2313214" y="14927035"/>
          <a:ext cx="1653639" cy="374141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800" b="1" i="1" u="sng">
              <a:solidFill>
                <a:schemeClr val="bg1"/>
              </a:solidFill>
            </a:rPr>
            <a:t>No</a:t>
          </a:r>
          <a:r>
            <a:rPr lang="es-ES" sz="1800" b="1" i="1" u="sng" baseline="0">
              <a:solidFill>
                <a:schemeClr val="bg1"/>
              </a:solidFill>
            </a:rPr>
            <a:t> homogeneo</a:t>
          </a:r>
          <a:endParaRPr lang="es-ES" sz="1800" b="1" i="1" u="sng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367394</xdr:colOff>
      <xdr:row>110</xdr:row>
      <xdr:rowOff>13607</xdr:rowOff>
    </xdr:from>
    <xdr:ext cx="1360714" cy="374141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AAC74127-0432-47B3-A148-81D8C42705E0}"/>
            </a:ext>
          </a:extLst>
        </xdr:cNvPr>
        <xdr:cNvSpPr txBox="1"/>
      </xdr:nvSpPr>
      <xdr:spPr>
        <a:xfrm>
          <a:off x="2109108" y="22016357"/>
          <a:ext cx="1360714" cy="374141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800" b="1" i="1" u="sng" baseline="0">
              <a:solidFill>
                <a:schemeClr val="bg1"/>
              </a:solidFill>
            </a:rPr>
            <a:t>Homogeneo</a:t>
          </a:r>
          <a:endParaRPr lang="es-ES" sz="1800" b="1" i="1" u="sng">
            <a:solidFill>
              <a:schemeClr val="bg1"/>
            </a:solidFill>
          </a:endParaRPr>
        </a:p>
      </xdr:txBody>
    </xdr:sp>
    <xdr:clientData/>
  </xdr:oneCellAnchor>
  <xdr:oneCellAnchor>
    <xdr:from>
      <xdr:col>22</xdr:col>
      <xdr:colOff>449036</xdr:colOff>
      <xdr:row>41</xdr:row>
      <xdr:rowOff>54428</xdr:rowOff>
    </xdr:from>
    <xdr:ext cx="1360714" cy="374141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D430B53C-A786-45DC-ADB2-068DF6DBE287}"/>
            </a:ext>
          </a:extLst>
        </xdr:cNvPr>
        <xdr:cNvSpPr txBox="1"/>
      </xdr:nvSpPr>
      <xdr:spPr>
        <a:xfrm>
          <a:off x="18478500" y="8313964"/>
          <a:ext cx="1360714" cy="374141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800" b="1" i="1" u="sng" baseline="0">
              <a:solidFill>
                <a:schemeClr val="bg1"/>
              </a:solidFill>
            </a:rPr>
            <a:t>Homogeneo</a:t>
          </a:r>
          <a:endParaRPr lang="es-ES" sz="1800" b="1" i="1" u="sng">
            <a:solidFill>
              <a:schemeClr val="bg1"/>
            </a:solidFill>
          </a:endParaRPr>
        </a:p>
      </xdr:txBody>
    </xdr:sp>
    <xdr:clientData/>
  </xdr:oneCellAnchor>
  <xdr:oneCellAnchor>
    <xdr:from>
      <xdr:col>42</xdr:col>
      <xdr:colOff>748393</xdr:colOff>
      <xdr:row>40</xdr:row>
      <xdr:rowOff>149679</xdr:rowOff>
    </xdr:from>
    <xdr:ext cx="1360714" cy="374141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B6368EC8-6E58-4527-AB18-9FF815D5C41E}"/>
            </a:ext>
          </a:extLst>
        </xdr:cNvPr>
        <xdr:cNvSpPr txBox="1"/>
      </xdr:nvSpPr>
      <xdr:spPr>
        <a:xfrm>
          <a:off x="35215286" y="8218715"/>
          <a:ext cx="1360714" cy="374141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800" b="1" i="1" u="sng" baseline="0">
              <a:solidFill>
                <a:schemeClr val="bg1"/>
              </a:solidFill>
            </a:rPr>
            <a:t>Homogeneo</a:t>
          </a:r>
          <a:endParaRPr lang="es-ES" sz="1800" b="1" i="1" u="sng">
            <a:solidFill>
              <a:schemeClr val="bg1"/>
            </a:solidFill>
          </a:endParaRPr>
        </a:p>
      </xdr:txBody>
    </xdr:sp>
    <xdr:clientData/>
  </xdr:oneCellAnchor>
  <xdr:oneCellAnchor>
    <xdr:from>
      <xdr:col>21</xdr:col>
      <xdr:colOff>721178</xdr:colOff>
      <xdr:row>70</xdr:row>
      <xdr:rowOff>176893</xdr:rowOff>
    </xdr:from>
    <xdr:ext cx="1360714" cy="374141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EB5E08D-FC4D-4809-944F-6A149136D7B1}"/>
            </a:ext>
          </a:extLst>
        </xdr:cNvPr>
        <xdr:cNvSpPr txBox="1"/>
      </xdr:nvSpPr>
      <xdr:spPr>
        <a:xfrm>
          <a:off x="17988642" y="14396357"/>
          <a:ext cx="1360714" cy="374141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800" b="1" i="1" u="sng" baseline="0">
              <a:solidFill>
                <a:schemeClr val="bg1"/>
              </a:solidFill>
            </a:rPr>
            <a:t>Homogeneo</a:t>
          </a:r>
          <a:endParaRPr lang="es-ES" sz="1800" b="1" i="1" u="sng">
            <a:solidFill>
              <a:schemeClr val="bg1"/>
            </a:solidFill>
          </a:endParaRPr>
        </a:p>
      </xdr:txBody>
    </xdr:sp>
    <xdr:clientData/>
  </xdr:oneCellAnchor>
  <xdr:oneCellAnchor>
    <xdr:from>
      <xdr:col>41</xdr:col>
      <xdr:colOff>571500</xdr:colOff>
      <xdr:row>72</xdr:row>
      <xdr:rowOff>27214</xdr:rowOff>
    </xdr:from>
    <xdr:ext cx="1360714" cy="374141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EC7BCFF-8D37-4C8A-93E2-9DF30275E43A}"/>
            </a:ext>
          </a:extLst>
        </xdr:cNvPr>
        <xdr:cNvSpPr txBox="1"/>
      </xdr:nvSpPr>
      <xdr:spPr>
        <a:xfrm>
          <a:off x="34276393" y="14627678"/>
          <a:ext cx="1360714" cy="374141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800" b="1" i="1" u="sng" baseline="0">
              <a:solidFill>
                <a:schemeClr val="bg1"/>
              </a:solidFill>
            </a:rPr>
            <a:t>Homogeneo</a:t>
          </a:r>
          <a:endParaRPr lang="es-ES" sz="1800" b="1" i="1" u="sng">
            <a:solidFill>
              <a:schemeClr val="bg1"/>
            </a:solidFill>
          </a:endParaRPr>
        </a:p>
      </xdr:txBody>
    </xdr:sp>
    <xdr:clientData/>
  </xdr:oneCellAnchor>
  <xdr:oneCellAnchor>
    <xdr:from>
      <xdr:col>60</xdr:col>
      <xdr:colOff>530679</xdr:colOff>
      <xdr:row>70</xdr:row>
      <xdr:rowOff>95250</xdr:rowOff>
    </xdr:from>
    <xdr:ext cx="1360714" cy="374141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1EA7C62-E322-43D6-815B-639BE4B90F54}"/>
            </a:ext>
          </a:extLst>
        </xdr:cNvPr>
        <xdr:cNvSpPr txBox="1"/>
      </xdr:nvSpPr>
      <xdr:spPr>
        <a:xfrm>
          <a:off x="49489179" y="14314714"/>
          <a:ext cx="1360714" cy="374141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800" b="1" i="1" u="sng" baseline="0">
              <a:solidFill>
                <a:schemeClr val="bg1"/>
              </a:solidFill>
            </a:rPr>
            <a:t>Homogeneo</a:t>
          </a:r>
          <a:endParaRPr lang="es-ES" sz="1800" b="1" i="1" u="sng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4</xdr:col>
      <xdr:colOff>625930</xdr:colOff>
      <xdr:row>133</xdr:row>
      <xdr:rowOff>122464</xdr:rowOff>
    </xdr:from>
    <xdr:to>
      <xdr:col>16</xdr:col>
      <xdr:colOff>360615</xdr:colOff>
      <xdr:row>166</xdr:row>
      <xdr:rowOff>151920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0403FB6-FCBF-443A-9D1E-9CADFC06C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1644" y="26588357"/>
          <a:ext cx="9926435" cy="6315956"/>
        </a:xfrm>
        <a:prstGeom prst="rect">
          <a:avLst/>
        </a:prstGeom>
      </xdr:spPr>
    </xdr:pic>
    <xdr:clientData/>
  </xdr:twoCellAnchor>
  <xdr:oneCellAnchor>
    <xdr:from>
      <xdr:col>0</xdr:col>
      <xdr:colOff>680358</xdr:colOff>
      <xdr:row>127</xdr:row>
      <xdr:rowOff>163286</xdr:rowOff>
    </xdr:from>
    <xdr:ext cx="4888261" cy="593304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D655D59C-E895-4DB3-B74D-09EB2189FBCA}"/>
            </a:ext>
          </a:extLst>
        </xdr:cNvPr>
        <xdr:cNvSpPr txBox="1"/>
      </xdr:nvSpPr>
      <xdr:spPr>
        <a:xfrm>
          <a:off x="680358" y="25486179"/>
          <a:ext cx="4888261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3200" b="1" i="1" u="sng"/>
            <a:t>CONSTRUCCION</a:t>
          </a:r>
          <a:r>
            <a:rPr lang="es-ES" sz="3200" b="1" i="1" u="sng" baseline="0"/>
            <a:t> DEL ARBOL</a:t>
          </a:r>
          <a:endParaRPr lang="es-ES" sz="3200" b="1" i="1" u="sng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B89-E7BF-4DFF-92A3-EF11AF4CA14B}">
  <dimension ref="A1:DG124"/>
  <sheetViews>
    <sheetView tabSelected="1" zoomScale="40" zoomScaleNormal="40" workbookViewId="0">
      <selection activeCell="E99" sqref="E99"/>
    </sheetView>
  </sheetViews>
  <sheetFormatPr baseColWidth="10" defaultRowHeight="15" x14ac:dyDescent="0.25"/>
  <cols>
    <col min="2" max="2" width="14.7109375" customWidth="1"/>
    <col min="5" max="5" width="13.42578125" customWidth="1"/>
    <col min="10" max="10" width="13.28515625" bestFit="1" customWidth="1"/>
    <col min="15" max="15" width="12.42578125" bestFit="1" customWidth="1"/>
    <col min="16" max="16" width="22.28515625" bestFit="1" customWidth="1"/>
    <col min="30" max="30" width="16.7109375" customWidth="1"/>
    <col min="35" max="35" width="23.28515625" customWidth="1"/>
    <col min="36" max="36" width="12.140625" customWidth="1"/>
    <col min="55" max="55" width="23" customWidth="1"/>
    <col min="74" max="74" width="15.42578125" customWidth="1"/>
  </cols>
  <sheetData>
    <row r="1" spans="1:16" x14ac:dyDescent="0.25">
      <c r="A1" s="1"/>
      <c r="J1" s="46"/>
      <c r="K1" s="49"/>
      <c r="L1" s="50" t="s">
        <v>24</v>
      </c>
      <c r="M1" s="50" t="s">
        <v>25</v>
      </c>
      <c r="N1" s="50" t="s">
        <v>26</v>
      </c>
      <c r="O1" s="50" t="s">
        <v>28</v>
      </c>
      <c r="P1" s="50" t="s">
        <v>29</v>
      </c>
    </row>
    <row r="2" spans="1:16" x14ac:dyDescent="0.25">
      <c r="J2" s="60" t="s">
        <v>27</v>
      </c>
      <c r="K2" s="60"/>
      <c r="L2" s="43">
        <v>14</v>
      </c>
      <c r="M2" s="43">
        <f>COUNTIF(H4:H17,"S")</f>
        <v>8</v>
      </c>
      <c r="N2" s="43">
        <f>COUNTIF(H4:H17,"N")</f>
        <v>6</v>
      </c>
      <c r="O2" s="43">
        <f>-(M2/L2)*IMLOG2(M2/L2)-(N2/L2)*IMLOG2(N2/L2)</f>
        <v>0.9852281360342523</v>
      </c>
      <c r="P2" s="42"/>
    </row>
    <row r="3" spans="1:16" ht="20.25" customHeight="1" x14ac:dyDescent="0.25">
      <c r="A3" s="26" t="s">
        <v>0</v>
      </c>
      <c r="B3" s="26" t="s">
        <v>3</v>
      </c>
      <c r="C3" s="26" t="s">
        <v>6</v>
      </c>
      <c r="D3" s="26" t="s">
        <v>9</v>
      </c>
      <c r="E3" s="26" t="s">
        <v>10</v>
      </c>
      <c r="F3" s="26" t="s">
        <v>14</v>
      </c>
      <c r="G3" s="26" t="s">
        <v>16</v>
      </c>
      <c r="H3" s="26" t="s">
        <v>13</v>
      </c>
      <c r="J3" s="44"/>
      <c r="K3" s="37"/>
      <c r="L3" s="37"/>
      <c r="M3" s="37"/>
      <c r="N3" s="37"/>
      <c r="O3" s="37"/>
      <c r="P3" s="22">
        <f>O2-((L4/L2)*O4)-((L5/L2)*O5)</f>
        <v>6.1053783733811151E-2</v>
      </c>
    </row>
    <row r="4" spans="1:16" x14ac:dyDescent="0.25">
      <c r="A4" s="2" t="s">
        <v>1</v>
      </c>
      <c r="B4" s="4" t="s">
        <v>1</v>
      </c>
      <c r="C4" s="2" t="s">
        <v>8</v>
      </c>
      <c r="D4" s="2" t="s">
        <v>7</v>
      </c>
      <c r="E4" s="2" t="s">
        <v>11</v>
      </c>
      <c r="F4" s="2" t="s">
        <v>7</v>
      </c>
      <c r="G4" s="2" t="s">
        <v>7</v>
      </c>
      <c r="H4" s="2" t="s">
        <v>8</v>
      </c>
      <c r="J4" s="60" t="s">
        <v>18</v>
      </c>
      <c r="K4" s="45" t="s">
        <v>1</v>
      </c>
      <c r="L4" s="46">
        <f>COUNTIF(A4:A17,"M")</f>
        <v>7</v>
      </c>
      <c r="M4" s="46">
        <f>COUNTIFS(A4:A17,K4,H4:H17,"S")</f>
        <v>3</v>
      </c>
      <c r="N4" s="46">
        <f>COUNTIFS(A4:A17,K4,H4:H17,"N")</f>
        <v>4</v>
      </c>
      <c r="O4" s="46">
        <f>-(M4/L4)*IMLOG2(M4/L4)-(N4/L4)*IMLOG2(N4/L4)</f>
        <v>0.9852281360342523</v>
      </c>
      <c r="P4" s="38"/>
    </row>
    <row r="5" spans="1:16" x14ac:dyDescent="0.25">
      <c r="A5" s="2" t="s">
        <v>2</v>
      </c>
      <c r="B5" s="4" t="s">
        <v>4</v>
      </c>
      <c r="C5" s="2" t="s">
        <v>7</v>
      </c>
      <c r="D5" s="2" t="s">
        <v>7</v>
      </c>
      <c r="E5" s="2" t="s">
        <v>2</v>
      </c>
      <c r="F5" s="2" t="s">
        <v>7</v>
      </c>
      <c r="G5" s="2" t="s">
        <v>12</v>
      </c>
      <c r="H5" s="2" t="s">
        <v>7</v>
      </c>
      <c r="J5" s="60"/>
      <c r="K5" s="45" t="s">
        <v>2</v>
      </c>
      <c r="L5" s="46">
        <f>COUNTIF(A4:A17,"F")</f>
        <v>7</v>
      </c>
      <c r="M5" s="46">
        <f>COUNTIFS(A4:A17,K5,H4:H17,"S")</f>
        <v>5</v>
      </c>
      <c r="N5" s="46">
        <f>COUNTIFS(A4:A17,K5,H4:H17,"N")</f>
        <v>2</v>
      </c>
      <c r="O5" s="46">
        <f t="shared" ref="O5:O28" si="0">-(M5/L5)*IMLOG2(M5/L5)-(N5/L5)*IMLOG2(N5/L5)</f>
        <v>0.86312056856663</v>
      </c>
      <c r="P5" s="38"/>
    </row>
    <row r="6" spans="1:16" x14ac:dyDescent="0.25">
      <c r="A6" s="2" t="s">
        <v>2</v>
      </c>
      <c r="B6" s="4" t="s">
        <v>4</v>
      </c>
      <c r="C6" s="2" t="s">
        <v>7</v>
      </c>
      <c r="D6" s="2" t="s">
        <v>8</v>
      </c>
      <c r="E6" s="2" t="s">
        <v>2</v>
      </c>
      <c r="F6" s="2" t="s">
        <v>8</v>
      </c>
      <c r="G6" s="2" t="s">
        <v>8</v>
      </c>
      <c r="H6" s="2" t="s">
        <v>7</v>
      </c>
      <c r="J6" s="37"/>
      <c r="K6" s="47"/>
      <c r="L6" s="37"/>
      <c r="M6" s="37"/>
      <c r="N6" s="37"/>
      <c r="O6" s="37"/>
      <c r="P6" s="28">
        <f>$O$2-((L7/L2)*O7)-((L8/L2)*O8)-((L9/L2)*O9)</f>
        <v>0.40666631674069031</v>
      </c>
    </row>
    <row r="7" spans="1:16" x14ac:dyDescent="0.25">
      <c r="A7" s="2" t="s">
        <v>1</v>
      </c>
      <c r="B7" s="4" t="s">
        <v>4</v>
      </c>
      <c r="C7" s="2" t="s">
        <v>8</v>
      </c>
      <c r="D7" s="2" t="s">
        <v>8</v>
      </c>
      <c r="E7" s="2" t="s">
        <v>11</v>
      </c>
      <c r="F7" s="2" t="s">
        <v>8</v>
      </c>
      <c r="G7" s="2" t="s">
        <v>17</v>
      </c>
      <c r="H7" s="2" t="s">
        <v>8</v>
      </c>
      <c r="J7" s="60" t="s">
        <v>19</v>
      </c>
      <c r="K7" s="45" t="s">
        <v>4</v>
      </c>
      <c r="L7" s="46">
        <f>COUNTIF(B4:B17,"H")</f>
        <v>5</v>
      </c>
      <c r="M7" s="46">
        <f>COUNTIFS(B4:B17,K7,H4:H17,"S")</f>
        <v>2</v>
      </c>
      <c r="N7" s="46">
        <f>COUNTIFS(B4:B17,K7,H4:H17,"N")</f>
        <v>3</v>
      </c>
      <c r="O7" s="46">
        <f t="shared" si="0"/>
        <v>0.97095059445466747</v>
      </c>
      <c r="P7" s="38"/>
    </row>
    <row r="8" spans="1:16" x14ac:dyDescent="0.25">
      <c r="A8" s="2" t="s">
        <v>1</v>
      </c>
      <c r="B8" s="4" t="s">
        <v>4</v>
      </c>
      <c r="C8" s="2" t="s">
        <v>8</v>
      </c>
      <c r="D8" s="2" t="s">
        <v>7</v>
      </c>
      <c r="E8" s="2" t="s">
        <v>12</v>
      </c>
      <c r="F8" s="2" t="s">
        <v>7</v>
      </c>
      <c r="G8" s="2" t="s">
        <v>17</v>
      </c>
      <c r="H8" s="2" t="s">
        <v>8</v>
      </c>
      <c r="J8" s="60"/>
      <c r="K8" s="45" t="s">
        <v>1</v>
      </c>
      <c r="L8" s="46">
        <f>COUNTIF(B4:B17,"M")</f>
        <v>4</v>
      </c>
      <c r="M8" s="46">
        <f>COUNTIFS(B4:B17,K8,H4:H17,"S")</f>
        <v>1</v>
      </c>
      <c r="N8" s="46">
        <f>COUNTIFS(B4:B17,K8,H4:H17,"N")</f>
        <v>3</v>
      </c>
      <c r="O8" s="46">
        <f t="shared" si="0"/>
        <v>0.81127812445913294</v>
      </c>
      <c r="P8" s="38"/>
    </row>
    <row r="9" spans="1:16" x14ac:dyDescent="0.25">
      <c r="A9" s="2" t="s">
        <v>2</v>
      </c>
      <c r="B9" s="4" t="s">
        <v>1</v>
      </c>
      <c r="C9" s="2" t="s">
        <v>7</v>
      </c>
      <c r="D9" s="2" t="s">
        <v>8</v>
      </c>
      <c r="E9" s="2" t="s">
        <v>5</v>
      </c>
      <c r="F9" s="2" t="s">
        <v>7</v>
      </c>
      <c r="G9" s="2" t="s">
        <v>8</v>
      </c>
      <c r="H9" s="2" t="s">
        <v>8</v>
      </c>
      <c r="J9" s="60"/>
      <c r="K9" s="45" t="s">
        <v>5</v>
      </c>
      <c r="L9" s="46">
        <f>COUNTIF(B4:B17,"P")</f>
        <v>5</v>
      </c>
      <c r="M9" s="20">
        <f>COUNTIFS(B4:B17,K9,H4:H17,"S")</f>
        <v>5</v>
      </c>
      <c r="N9" s="46">
        <f>COUNTIFS(B4:B17,K9,H4:H17,"N")</f>
        <v>0</v>
      </c>
      <c r="O9" s="46">
        <v>0</v>
      </c>
      <c r="P9" s="38"/>
    </row>
    <row r="10" spans="1:16" x14ac:dyDescent="0.25">
      <c r="A10" s="2" t="s">
        <v>2</v>
      </c>
      <c r="B10" s="4" t="s">
        <v>5</v>
      </c>
      <c r="C10" s="2" t="s">
        <v>7</v>
      </c>
      <c r="D10" s="2" t="s">
        <v>7</v>
      </c>
      <c r="E10" s="2" t="s">
        <v>5</v>
      </c>
      <c r="F10" s="2" t="s">
        <v>7</v>
      </c>
      <c r="G10" s="2" t="s">
        <v>7</v>
      </c>
      <c r="H10" s="2" t="s">
        <v>7</v>
      </c>
      <c r="J10" s="37"/>
      <c r="K10" s="47"/>
      <c r="L10" s="37"/>
      <c r="M10" s="24"/>
      <c r="N10" s="37"/>
      <c r="O10" s="37"/>
      <c r="P10" s="22">
        <f>O2-((L11/L2)*O11)-((L12/L2)*O12)</f>
        <v>0.12808527889139476</v>
      </c>
    </row>
    <row r="11" spans="1:16" x14ac:dyDescent="0.25">
      <c r="A11" s="2" t="s">
        <v>2</v>
      </c>
      <c r="B11" s="4" t="s">
        <v>5</v>
      </c>
      <c r="C11" s="2" t="s">
        <v>7</v>
      </c>
      <c r="D11" s="2" t="s">
        <v>8</v>
      </c>
      <c r="E11" s="2" t="s">
        <v>11</v>
      </c>
      <c r="F11" s="2" t="s">
        <v>7</v>
      </c>
      <c r="G11" s="2" t="s">
        <v>7</v>
      </c>
      <c r="H11" s="2" t="s">
        <v>7</v>
      </c>
      <c r="J11" s="60" t="s">
        <v>20</v>
      </c>
      <c r="K11" s="45" t="s">
        <v>7</v>
      </c>
      <c r="L11" s="46">
        <f>COUNTIF(C4:C17,"S")</f>
        <v>8</v>
      </c>
      <c r="M11" s="46">
        <f>COUNTIFS(C4:C17,K11,H4:H17,"S")</f>
        <v>6</v>
      </c>
      <c r="N11" s="46">
        <f>COUNTIFS(C4:C17,K11,H4:H17,"N")</f>
        <v>2</v>
      </c>
      <c r="O11" s="46">
        <f t="shared" si="0"/>
        <v>0.81127812445913294</v>
      </c>
      <c r="P11" s="38"/>
    </row>
    <row r="12" spans="1:16" x14ac:dyDescent="0.25">
      <c r="A12" s="2" t="s">
        <v>1</v>
      </c>
      <c r="B12" s="4" t="s">
        <v>5</v>
      </c>
      <c r="C12" s="2" t="s">
        <v>7</v>
      </c>
      <c r="D12" s="2" t="s">
        <v>7</v>
      </c>
      <c r="E12" s="2" t="s">
        <v>12</v>
      </c>
      <c r="F12" s="2" t="s">
        <v>8</v>
      </c>
      <c r="G12" s="2" t="s">
        <v>12</v>
      </c>
      <c r="H12" s="2" t="s">
        <v>7</v>
      </c>
      <c r="J12" s="60"/>
      <c r="K12" s="45" t="s">
        <v>8</v>
      </c>
      <c r="L12" s="46">
        <f>COUNTIF(C4:C17,"N")</f>
        <v>6</v>
      </c>
      <c r="M12" s="46">
        <f>COUNTIFS(C4:C17,K12,H4:H17,"S")</f>
        <v>2</v>
      </c>
      <c r="N12" s="46">
        <f>COUNTIFS(C4:C17,K12,H4:H17,"N")</f>
        <v>4</v>
      </c>
      <c r="O12" s="46">
        <f t="shared" si="0"/>
        <v>0.91829583405449056</v>
      </c>
      <c r="P12" s="38"/>
    </row>
    <row r="13" spans="1:16" x14ac:dyDescent="0.25">
      <c r="A13" s="2" t="s">
        <v>2</v>
      </c>
      <c r="B13" s="4" t="s">
        <v>1</v>
      </c>
      <c r="C13" s="2" t="s">
        <v>7</v>
      </c>
      <c r="D13" s="2" t="s">
        <v>7</v>
      </c>
      <c r="E13" s="2" t="s">
        <v>2</v>
      </c>
      <c r="F13" s="2" t="s">
        <v>8</v>
      </c>
      <c r="G13" s="2" t="s">
        <v>12</v>
      </c>
      <c r="H13" s="2" t="s">
        <v>7</v>
      </c>
      <c r="J13" s="37"/>
      <c r="K13" s="47"/>
      <c r="L13" s="37"/>
      <c r="M13" s="37"/>
      <c r="N13" s="37"/>
      <c r="O13" s="37"/>
      <c r="P13" s="22">
        <f>O2-((L14/L2)*O14)-((L15/L2)*O15)</f>
        <v>0</v>
      </c>
    </row>
    <row r="14" spans="1:16" x14ac:dyDescent="0.25">
      <c r="A14" s="2" t="s">
        <v>1</v>
      </c>
      <c r="B14" s="4" t="s">
        <v>4</v>
      </c>
      <c r="C14" s="2" t="s">
        <v>7</v>
      </c>
      <c r="D14" s="2" t="s">
        <v>8</v>
      </c>
      <c r="E14" s="2" t="s">
        <v>12</v>
      </c>
      <c r="F14" s="2" t="s">
        <v>8</v>
      </c>
      <c r="G14" s="2" t="s">
        <v>8</v>
      </c>
      <c r="H14" s="2" t="s">
        <v>8</v>
      </c>
      <c r="J14" s="60" t="s">
        <v>21</v>
      </c>
      <c r="K14" s="45" t="s">
        <v>7</v>
      </c>
      <c r="L14" s="46">
        <f>COUNTIF(D4:D17,"S")</f>
        <v>7</v>
      </c>
      <c r="M14" s="46">
        <f>COUNTIFS(D4:D17,K14,H4:H17,"S")</f>
        <v>4</v>
      </c>
      <c r="N14" s="46">
        <f>COUNTIFS(D4:D17,K14,H4:H17,"N")</f>
        <v>3</v>
      </c>
      <c r="O14" s="46">
        <f t="shared" si="0"/>
        <v>0.9852281360342523</v>
      </c>
      <c r="P14" s="38"/>
    </row>
    <row r="15" spans="1:16" x14ac:dyDescent="0.25">
      <c r="A15" s="2" t="s">
        <v>2</v>
      </c>
      <c r="B15" s="4" t="s">
        <v>1</v>
      </c>
      <c r="C15" s="2" t="s">
        <v>8</v>
      </c>
      <c r="D15" s="2" t="s">
        <v>7</v>
      </c>
      <c r="E15" s="2" t="s">
        <v>5</v>
      </c>
      <c r="F15" s="2" t="s">
        <v>7</v>
      </c>
      <c r="G15" s="2" t="s">
        <v>8</v>
      </c>
      <c r="H15" s="2" t="s">
        <v>8</v>
      </c>
      <c r="J15" s="60"/>
      <c r="K15" s="45" t="s">
        <v>8</v>
      </c>
      <c r="L15" s="46">
        <f>COUNTIF(D4:D17,"N")</f>
        <v>7</v>
      </c>
      <c r="M15" s="46">
        <f>COUNTIFS(D4:D17,K15,H4:H17,"S")</f>
        <v>4</v>
      </c>
      <c r="N15" s="46">
        <f>COUNTIFS(D4:D17,K15,H4:H17,"N")</f>
        <v>3</v>
      </c>
      <c r="O15" s="46">
        <f t="shared" si="0"/>
        <v>0.9852281360342523</v>
      </c>
      <c r="P15" s="38"/>
    </row>
    <row r="16" spans="1:16" x14ac:dyDescent="0.25">
      <c r="A16" s="2" t="s">
        <v>1</v>
      </c>
      <c r="B16" s="4" t="s">
        <v>5</v>
      </c>
      <c r="C16" s="2" t="s">
        <v>8</v>
      </c>
      <c r="D16" s="2" t="s">
        <v>8</v>
      </c>
      <c r="E16" s="2" t="s">
        <v>11</v>
      </c>
      <c r="F16" s="2" t="s">
        <v>8</v>
      </c>
      <c r="G16" s="2" t="s">
        <v>17</v>
      </c>
      <c r="H16" s="2" t="s">
        <v>7</v>
      </c>
      <c r="J16" s="37"/>
      <c r="K16" s="47"/>
      <c r="L16" s="37"/>
      <c r="M16" s="37"/>
      <c r="N16" s="37"/>
      <c r="O16" s="37"/>
      <c r="P16" s="22">
        <f>O2-((L17/L2)*O17)-((L18/L2)*O18)-((L19/L2)*O19)-((L20/L2)*O20)</f>
        <v>0.24490470913423223</v>
      </c>
    </row>
    <row r="17" spans="1:32" x14ac:dyDescent="0.25">
      <c r="A17" s="2" t="s">
        <v>1</v>
      </c>
      <c r="B17" s="4" t="s">
        <v>5</v>
      </c>
      <c r="C17" s="2" t="s">
        <v>8</v>
      </c>
      <c r="D17" s="2" t="s">
        <v>8</v>
      </c>
      <c r="E17" s="2" t="s">
        <v>11</v>
      </c>
      <c r="F17" s="2" t="s">
        <v>7</v>
      </c>
      <c r="G17" s="2" t="s">
        <v>7</v>
      </c>
      <c r="H17" s="2" t="s">
        <v>7</v>
      </c>
      <c r="J17" s="60" t="s">
        <v>22</v>
      </c>
      <c r="K17" s="45" t="s">
        <v>5</v>
      </c>
      <c r="L17" s="46">
        <f>COUNTIF($E$4:$E$17,K17)</f>
        <v>3</v>
      </c>
      <c r="M17" s="46">
        <f>COUNTIFS(E4:E17,K17,H4:H17,"S")</f>
        <v>1</v>
      </c>
      <c r="N17" s="46">
        <f>COUNTIFS(E4:E17,K17,H4:H17,"N")</f>
        <v>2</v>
      </c>
      <c r="O17" s="46">
        <f t="shared" si="0"/>
        <v>0.91829583405449056</v>
      </c>
      <c r="P17" s="38"/>
    </row>
    <row r="18" spans="1:32" x14ac:dyDescent="0.25">
      <c r="J18" s="60"/>
      <c r="K18" s="45" t="s">
        <v>2</v>
      </c>
      <c r="L18" s="46">
        <f t="shared" ref="L18:L20" si="1">COUNTIF($E$4:$E$17,K18)</f>
        <v>3</v>
      </c>
      <c r="M18" s="46">
        <f>COUNTIFS(E4:E17,K18,H4:H17,"S")</f>
        <v>3</v>
      </c>
      <c r="N18" s="46">
        <f>COUNTIFS(E4:E17,K18,H4:H17,"N")</f>
        <v>0</v>
      </c>
      <c r="O18" s="46">
        <v>0</v>
      </c>
      <c r="P18" s="38"/>
    </row>
    <row r="19" spans="1:32" x14ac:dyDescent="0.25">
      <c r="J19" s="60"/>
      <c r="K19" s="45" t="s">
        <v>11</v>
      </c>
      <c r="L19" s="46">
        <f t="shared" si="1"/>
        <v>5</v>
      </c>
      <c r="M19" s="46">
        <f>COUNTIFS(E4:E17,K19,H4:H17,"S")</f>
        <v>3</v>
      </c>
      <c r="N19" s="46">
        <f>COUNTIFS(E4:E17,K19,H4:H17,"N")</f>
        <v>2</v>
      </c>
      <c r="O19" s="46">
        <f t="shared" si="0"/>
        <v>0.97095059445466747</v>
      </c>
      <c r="P19" s="38"/>
    </row>
    <row r="20" spans="1:32" x14ac:dyDescent="0.25">
      <c r="J20" s="60"/>
      <c r="K20" s="45" t="s">
        <v>12</v>
      </c>
      <c r="L20" s="46">
        <f t="shared" si="1"/>
        <v>3</v>
      </c>
      <c r="M20" s="46">
        <f>COUNTIFS(E4:E17,K20,H4:H17,"S")</f>
        <v>1</v>
      </c>
      <c r="N20" s="46">
        <f>COUNTIFS(E4:E17,K20,H4:H17,"N")</f>
        <v>2</v>
      </c>
      <c r="O20" s="46">
        <f t="shared" si="0"/>
        <v>0.91829583405449056</v>
      </c>
      <c r="P20" s="38"/>
    </row>
    <row r="21" spans="1:32" ht="18" customHeight="1" x14ac:dyDescent="0.5">
      <c r="J21" s="37"/>
      <c r="K21" s="47"/>
      <c r="L21" s="37"/>
      <c r="M21" s="37"/>
      <c r="N21" s="37"/>
      <c r="O21" s="37"/>
      <c r="P21" s="22">
        <f>O2-((L22/L2)*O22)-((L23/L2)*O23)</f>
        <v>2.0244207153756411E-2</v>
      </c>
      <c r="AF21" s="6"/>
    </row>
    <row r="22" spans="1:32" x14ac:dyDescent="0.25">
      <c r="J22" s="60" t="s">
        <v>23</v>
      </c>
      <c r="K22" s="45" t="s">
        <v>7</v>
      </c>
      <c r="L22" s="46">
        <f>COUNTIF(F4:F17,"S")</f>
        <v>8</v>
      </c>
      <c r="M22" s="46">
        <f>COUNTIFS(F4:F17,K22,H4:H17,"S")</f>
        <v>4</v>
      </c>
      <c r="N22" s="46">
        <f>COUNTIFS(F4:F17,K22,H4:H17,"N")</f>
        <v>4</v>
      </c>
      <c r="O22" s="46">
        <f t="shared" si="0"/>
        <v>1</v>
      </c>
      <c r="P22" s="38"/>
    </row>
    <row r="23" spans="1:32" ht="21" x14ac:dyDescent="0.35">
      <c r="J23" s="60"/>
      <c r="K23" s="45" t="s">
        <v>8</v>
      </c>
      <c r="L23" s="46">
        <f>COUNTIF(F4:F17,"N")</f>
        <v>6</v>
      </c>
      <c r="M23" s="46">
        <f>COUNTIFS(F4:F17,K23,H4:H17,"S")</f>
        <v>4</v>
      </c>
      <c r="N23" s="46">
        <f>COUNTIFS(F4:F17,K23,H4:H17,"N")</f>
        <v>2</v>
      </c>
      <c r="O23" s="46">
        <f t="shared" si="0"/>
        <v>0.91829583405449056</v>
      </c>
      <c r="P23" s="38"/>
      <c r="AC23" s="9"/>
    </row>
    <row r="24" spans="1:32" x14ac:dyDescent="0.25">
      <c r="J24" s="37"/>
      <c r="K24" s="47"/>
      <c r="L24" s="37"/>
      <c r="M24" s="37"/>
      <c r="N24" s="37"/>
      <c r="O24" s="37"/>
      <c r="P24" s="22">
        <f>O2-((L25/L2)*O25)-((L26/L2)*O26)-((L27/L2)*O27)-((L28/L2)*O28)</f>
        <v>0.32486295761735701</v>
      </c>
    </row>
    <row r="25" spans="1:32" x14ac:dyDescent="0.25">
      <c r="J25" s="60" t="s">
        <v>15</v>
      </c>
      <c r="K25" s="45" t="s">
        <v>7</v>
      </c>
      <c r="L25" s="46">
        <f>COUNTIF($G$4:$G$17,K25)</f>
        <v>4</v>
      </c>
      <c r="M25" s="46">
        <f>COUNTIFS(G4:G17,K25,H4:H17,"S")</f>
        <v>3</v>
      </c>
      <c r="N25" s="46">
        <f>COUNTIFS(G4:G17,K25,H4:H17,"N")</f>
        <v>1</v>
      </c>
      <c r="O25" s="46">
        <f t="shared" si="0"/>
        <v>0.81127812445913294</v>
      </c>
      <c r="P25" s="38"/>
    </row>
    <row r="26" spans="1:32" x14ac:dyDescent="0.25">
      <c r="J26" s="60"/>
      <c r="K26" s="45" t="s">
        <v>12</v>
      </c>
      <c r="L26" s="46">
        <f t="shared" ref="L26:L28" si="2">COUNTIF($G$4:$G$17,K26)</f>
        <v>3</v>
      </c>
      <c r="M26" s="46">
        <f>COUNTIFS(G4:G17,K26,H4:H17,"S")</f>
        <v>3</v>
      </c>
      <c r="N26" s="46">
        <f>COUNTIFS(G4:G17,K26,H4:H17,"N")</f>
        <v>0</v>
      </c>
      <c r="O26" s="46">
        <v>0</v>
      </c>
      <c r="P26" s="38"/>
    </row>
    <row r="27" spans="1:32" x14ac:dyDescent="0.25">
      <c r="J27" s="60"/>
      <c r="K27" s="45" t="s">
        <v>8</v>
      </c>
      <c r="L27" s="46">
        <f t="shared" si="2"/>
        <v>4</v>
      </c>
      <c r="M27" s="46">
        <f>COUNTIFS(G4:G17,K27,H4:H17,"S")</f>
        <v>1</v>
      </c>
      <c r="N27" s="46">
        <f>COUNTIFS(G4:G17,K27,H4:H17,"N")</f>
        <v>3</v>
      </c>
      <c r="O27" s="46">
        <f t="shared" si="0"/>
        <v>0.81127812445913294</v>
      </c>
      <c r="P27" s="38"/>
    </row>
    <row r="28" spans="1:32" x14ac:dyDescent="0.25">
      <c r="J28" s="60"/>
      <c r="K28" s="45" t="s">
        <v>17</v>
      </c>
      <c r="L28" s="46">
        <f t="shared" si="2"/>
        <v>3</v>
      </c>
      <c r="M28" s="46">
        <f>COUNTIFS(G4:G17,K28,H4:H17,"S")</f>
        <v>1</v>
      </c>
      <c r="N28" s="46">
        <f>COUNTIFS(G4:G17,K28,H4:H17,"N")</f>
        <v>2</v>
      </c>
      <c r="O28" s="46">
        <f t="shared" si="0"/>
        <v>0.91829583405449056</v>
      </c>
      <c r="P28" s="38"/>
    </row>
    <row r="29" spans="1:32" x14ac:dyDescent="0.25">
      <c r="J29" s="48"/>
      <c r="K29" s="48"/>
      <c r="L29" s="48"/>
      <c r="M29" s="48"/>
      <c r="N29" s="48"/>
      <c r="O29" s="48"/>
    </row>
    <row r="30" spans="1:32" x14ac:dyDescent="0.25">
      <c r="J30" s="48"/>
      <c r="K30" s="48"/>
      <c r="L30" s="48"/>
      <c r="M30" s="48"/>
      <c r="N30" s="48"/>
      <c r="O30" s="48"/>
    </row>
    <row r="31" spans="1:32" ht="21" customHeight="1" x14ac:dyDescent="0.5">
      <c r="H31" s="6"/>
      <c r="J31" s="48"/>
      <c r="K31" s="48"/>
      <c r="L31" s="48"/>
      <c r="M31" s="48"/>
      <c r="N31" s="48"/>
      <c r="O31" s="48"/>
    </row>
    <row r="32" spans="1:32" ht="21" x14ac:dyDescent="0.35">
      <c r="B32" s="41"/>
      <c r="J32" s="48"/>
      <c r="K32" s="48"/>
      <c r="L32" s="48"/>
      <c r="M32" s="48"/>
      <c r="N32" s="48"/>
      <c r="O32" s="48"/>
    </row>
    <row r="33" spans="1:55" ht="18" customHeight="1" x14ac:dyDescent="0.35">
      <c r="C33" s="7"/>
      <c r="J33" s="48"/>
      <c r="K33" s="48"/>
      <c r="L33" s="48"/>
      <c r="M33" s="48"/>
      <c r="N33" s="48"/>
      <c r="O33" s="48"/>
    </row>
    <row r="34" spans="1:55" ht="18.75" x14ac:dyDescent="0.3">
      <c r="B34" s="8" t="s">
        <v>30</v>
      </c>
      <c r="J34" s="48"/>
      <c r="K34" s="48"/>
      <c r="L34" s="48"/>
      <c r="M34" s="48"/>
      <c r="N34" s="48"/>
      <c r="O34" s="48"/>
      <c r="V34" s="8" t="s">
        <v>1</v>
      </c>
      <c r="AP34" s="8" t="s">
        <v>2</v>
      </c>
    </row>
    <row r="35" spans="1:55" x14ac:dyDescent="0.25">
      <c r="A35" s="1"/>
      <c r="J35" s="46"/>
      <c r="K35" s="49"/>
      <c r="L35" s="50" t="s">
        <v>24</v>
      </c>
      <c r="M35" s="50" t="s">
        <v>25</v>
      </c>
      <c r="N35" s="50" t="s">
        <v>26</v>
      </c>
      <c r="O35" s="50" t="s">
        <v>28</v>
      </c>
      <c r="P35" s="50" t="s">
        <v>29</v>
      </c>
      <c r="T35" s="1"/>
      <c r="AC35" s="16"/>
      <c r="AD35" s="55"/>
      <c r="AE35" s="25" t="s">
        <v>24</v>
      </c>
      <c r="AF35" s="25" t="s">
        <v>25</v>
      </c>
      <c r="AG35" s="33" t="s">
        <v>26</v>
      </c>
      <c r="AH35" s="25" t="s">
        <v>28</v>
      </c>
      <c r="AI35" s="25" t="s">
        <v>29</v>
      </c>
      <c r="AN35" s="1"/>
      <c r="AW35" s="16"/>
      <c r="AX35" s="55"/>
      <c r="AY35" s="25" t="s">
        <v>24</v>
      </c>
      <c r="AZ35" s="25" t="s">
        <v>25</v>
      </c>
      <c r="BA35" s="33" t="s">
        <v>26</v>
      </c>
      <c r="BB35" s="25" t="s">
        <v>28</v>
      </c>
      <c r="BC35" s="25" t="s">
        <v>29</v>
      </c>
    </row>
    <row r="36" spans="1:55" x14ac:dyDescent="0.25">
      <c r="J36" s="60" t="s">
        <v>27</v>
      </c>
      <c r="K36" s="60"/>
      <c r="L36" s="43">
        <f>N36+M36</f>
        <v>5</v>
      </c>
      <c r="M36" s="43">
        <f>COUNTIF(H38:H42,"S")</f>
        <v>2</v>
      </c>
      <c r="N36" s="43">
        <f>COUNTIF(H38:H42,"N")</f>
        <v>3</v>
      </c>
      <c r="O36" s="43">
        <f>-(M36/L36)*IMLOG2(M36/L36)-(N36/L36)*IMLOG2(N36/L36)</f>
        <v>0.97095059445466747</v>
      </c>
      <c r="P36" s="42"/>
      <c r="AC36" s="58" t="s">
        <v>27</v>
      </c>
      <c r="AD36" s="58"/>
      <c r="AE36" s="56">
        <f>AG36+AF36</f>
        <v>3</v>
      </c>
      <c r="AF36" s="18">
        <f>COUNTIF(AA38:AA40,"S")</f>
        <v>0</v>
      </c>
      <c r="AG36" s="18">
        <f>COUNTIF(AA38:AA40,"N")</f>
        <v>3</v>
      </c>
      <c r="AH36" s="18">
        <v>0</v>
      </c>
      <c r="AI36" s="42"/>
      <c r="AW36" s="58" t="s">
        <v>27</v>
      </c>
      <c r="AX36" s="58"/>
      <c r="AY36" s="56">
        <f>BA36+AZ36</f>
        <v>2</v>
      </c>
      <c r="AZ36" s="18">
        <f>COUNTIF(AU38:AU39,"S")</f>
        <v>2</v>
      </c>
      <c r="BA36" s="18">
        <f>COUNTIF(AU38:AU39,"N")</f>
        <v>0</v>
      </c>
      <c r="BB36" s="18">
        <v>0</v>
      </c>
      <c r="BC36" s="42"/>
    </row>
    <row r="37" spans="1:55" x14ac:dyDescent="0.25">
      <c r="A37" s="29" t="s">
        <v>0</v>
      </c>
      <c r="B37" s="29" t="s">
        <v>3</v>
      </c>
      <c r="C37" s="29" t="s">
        <v>6</v>
      </c>
      <c r="D37" s="29" t="s">
        <v>9</v>
      </c>
      <c r="E37" s="29" t="s">
        <v>10</v>
      </c>
      <c r="F37" s="29" t="s">
        <v>14</v>
      </c>
      <c r="G37" s="29" t="s">
        <v>16</v>
      </c>
      <c r="H37" s="29" t="s">
        <v>13</v>
      </c>
      <c r="J37" s="51"/>
      <c r="K37" s="52"/>
      <c r="L37" s="37"/>
      <c r="M37" s="37"/>
      <c r="N37" s="37"/>
      <c r="O37" s="37"/>
      <c r="P37" s="28">
        <f>O36-((L38/L36)*O38)-((L39/L36)*O39)</f>
        <v>0.97095059445466747</v>
      </c>
      <c r="T37" s="29" t="s">
        <v>0</v>
      </c>
      <c r="U37" s="29" t="s">
        <v>3</v>
      </c>
      <c r="V37" s="29" t="s">
        <v>6</v>
      </c>
      <c r="W37" s="29" t="s">
        <v>9</v>
      </c>
      <c r="X37" s="29" t="s">
        <v>10</v>
      </c>
      <c r="Y37" s="29" t="s">
        <v>14</v>
      </c>
      <c r="Z37" s="29" t="s">
        <v>16</v>
      </c>
      <c r="AA37" s="29" t="s">
        <v>13</v>
      </c>
      <c r="AC37" s="27"/>
      <c r="AD37" s="57"/>
      <c r="AE37" s="22"/>
      <c r="AF37" s="24"/>
      <c r="AG37" s="22"/>
      <c r="AH37" s="22"/>
      <c r="AI37" s="22">
        <f>AH36-((AE38/AE36)*AH38)-((AE39/AE36)*AH39)</f>
        <v>0</v>
      </c>
      <c r="AN37" s="31" t="s">
        <v>0</v>
      </c>
      <c r="AO37" s="31" t="s">
        <v>3</v>
      </c>
      <c r="AP37" s="31" t="s">
        <v>6</v>
      </c>
      <c r="AQ37" s="31" t="s">
        <v>9</v>
      </c>
      <c r="AR37" s="31" t="s">
        <v>10</v>
      </c>
      <c r="AS37" s="31" t="s">
        <v>14</v>
      </c>
      <c r="AT37" s="31" t="s">
        <v>16</v>
      </c>
      <c r="AU37" s="31" t="s">
        <v>13</v>
      </c>
      <c r="AW37" s="27"/>
      <c r="AX37" s="57"/>
      <c r="AY37" s="22"/>
      <c r="AZ37" s="24"/>
      <c r="BA37" s="22"/>
      <c r="BB37" s="22"/>
      <c r="BC37" s="22">
        <f>BB36-((AY38/AY36)*BB38)-((AY39/AY36)*BB39)</f>
        <v>0</v>
      </c>
    </row>
    <row r="38" spans="1:55" x14ac:dyDescent="0.25">
      <c r="A38" s="39" t="s">
        <v>2</v>
      </c>
      <c r="B38" s="30" t="s">
        <v>4</v>
      </c>
      <c r="C38" s="3" t="s">
        <v>7</v>
      </c>
      <c r="D38" s="3" t="s">
        <v>7</v>
      </c>
      <c r="E38" s="3" t="s">
        <v>2</v>
      </c>
      <c r="F38" s="3" t="s">
        <v>7</v>
      </c>
      <c r="G38" s="3" t="s">
        <v>12</v>
      </c>
      <c r="H38" s="3" t="s">
        <v>7</v>
      </c>
      <c r="J38" s="60" t="s">
        <v>18</v>
      </c>
      <c r="K38" s="45" t="s">
        <v>1</v>
      </c>
      <c r="L38" s="46">
        <f>COUNTIF(A38:A42,"M")</f>
        <v>3</v>
      </c>
      <c r="M38" s="46">
        <f>COUNTIFS(A38:A42,K38,H38:H42,"S")</f>
        <v>0</v>
      </c>
      <c r="N38" s="46">
        <f>COUNTIFS(A38:A42,K38,H38:H42,"N")</f>
        <v>3</v>
      </c>
      <c r="O38" s="46">
        <v>0</v>
      </c>
      <c r="P38" s="38"/>
      <c r="T38" s="3" t="s">
        <v>1</v>
      </c>
      <c r="U38" s="30" t="s">
        <v>4</v>
      </c>
      <c r="V38" s="3" t="s">
        <v>8</v>
      </c>
      <c r="W38" s="3" t="s">
        <v>8</v>
      </c>
      <c r="X38" s="3" t="s">
        <v>11</v>
      </c>
      <c r="Y38" s="3" t="s">
        <v>8</v>
      </c>
      <c r="Z38" s="3" t="s">
        <v>17</v>
      </c>
      <c r="AA38" s="53" t="s">
        <v>8</v>
      </c>
      <c r="AC38" s="59" t="s">
        <v>20</v>
      </c>
      <c r="AD38" s="19" t="s">
        <v>7</v>
      </c>
      <c r="AE38" s="17">
        <f>COUNTIF(V38:V40,"S")</f>
        <v>1</v>
      </c>
      <c r="AF38" s="17">
        <f>COUNTIFS(V38:V40,AD38,AA38:AA40,"S")</f>
        <v>0</v>
      </c>
      <c r="AG38" s="17">
        <f>COUNTIFS(V38:V40,AD38,AA38:AA40,"N")</f>
        <v>1</v>
      </c>
      <c r="AH38" s="17">
        <v>0</v>
      </c>
      <c r="AI38" s="38"/>
      <c r="AN38" s="3" t="s">
        <v>2</v>
      </c>
      <c r="AO38" s="30" t="s">
        <v>4</v>
      </c>
      <c r="AP38" s="3" t="s">
        <v>7</v>
      </c>
      <c r="AQ38" s="3" t="s">
        <v>7</v>
      </c>
      <c r="AR38" s="3" t="s">
        <v>2</v>
      </c>
      <c r="AS38" s="3" t="s">
        <v>7</v>
      </c>
      <c r="AT38" s="3" t="s">
        <v>12</v>
      </c>
      <c r="AU38" s="53" t="s">
        <v>7</v>
      </c>
      <c r="AW38" s="59" t="s">
        <v>20</v>
      </c>
      <c r="AX38" s="19" t="s">
        <v>7</v>
      </c>
      <c r="AY38" s="17">
        <f>COUNTIF(AP38:AP39,"S")</f>
        <v>2</v>
      </c>
      <c r="AZ38" s="17">
        <f>COUNTIFS(AP38:AP39,AX38,AU38:AU39,"S")</f>
        <v>2</v>
      </c>
      <c r="BA38" s="17">
        <f>COUNTIFS(AP38:AP39,AX38,AU38:AU39,"N")</f>
        <v>0</v>
      </c>
      <c r="BB38" s="17">
        <v>0</v>
      </c>
      <c r="BC38" s="38"/>
    </row>
    <row r="39" spans="1:55" x14ac:dyDescent="0.25">
      <c r="A39" s="40" t="s">
        <v>2</v>
      </c>
      <c r="B39" s="5" t="s">
        <v>4</v>
      </c>
      <c r="C39" s="2" t="s">
        <v>7</v>
      </c>
      <c r="D39" s="2" t="s">
        <v>8</v>
      </c>
      <c r="E39" s="2" t="s">
        <v>2</v>
      </c>
      <c r="F39" s="2" t="s">
        <v>8</v>
      </c>
      <c r="G39" s="2" t="s">
        <v>8</v>
      </c>
      <c r="H39" s="2" t="s">
        <v>7</v>
      </c>
      <c r="J39" s="60"/>
      <c r="K39" s="45" t="s">
        <v>2</v>
      </c>
      <c r="L39" s="46">
        <f>COUNTIF(A38:A42,"F")</f>
        <v>2</v>
      </c>
      <c r="M39" s="46">
        <f>COUNTIFS(A38:A42,K39,H38:H42,"S")</f>
        <v>2</v>
      </c>
      <c r="N39" s="46">
        <f>COUNTIFS(A38:A42,K39,H38:H42,"N")</f>
        <v>0</v>
      </c>
      <c r="O39" s="46">
        <v>0</v>
      </c>
      <c r="P39" s="38"/>
      <c r="T39" s="2" t="s">
        <v>1</v>
      </c>
      <c r="U39" s="5" t="s">
        <v>4</v>
      </c>
      <c r="V39" s="2" t="s">
        <v>8</v>
      </c>
      <c r="W39" s="2" t="s">
        <v>7</v>
      </c>
      <c r="X39" s="2" t="s">
        <v>12</v>
      </c>
      <c r="Y39" s="2" t="s">
        <v>7</v>
      </c>
      <c r="Z39" s="2" t="s">
        <v>17</v>
      </c>
      <c r="AA39" s="54" t="s">
        <v>8</v>
      </c>
      <c r="AC39" s="59"/>
      <c r="AD39" s="19" t="s">
        <v>8</v>
      </c>
      <c r="AE39" s="17">
        <f>COUNTIF(V38:V40,"N")</f>
        <v>2</v>
      </c>
      <c r="AF39" s="17">
        <f>COUNTIFS(V38:V40,AD39,AA38:AA40,"S")</f>
        <v>0</v>
      </c>
      <c r="AG39" s="17">
        <f>COUNTIFS(V38:V40,AD39,AA38:AA40,"N")</f>
        <v>2</v>
      </c>
      <c r="AH39" s="17">
        <v>0</v>
      </c>
      <c r="AI39" s="38"/>
      <c r="AN39" s="2" t="s">
        <v>2</v>
      </c>
      <c r="AO39" s="5" t="s">
        <v>4</v>
      </c>
      <c r="AP39" s="2" t="s">
        <v>7</v>
      </c>
      <c r="AQ39" s="2" t="s">
        <v>8</v>
      </c>
      <c r="AR39" s="2" t="s">
        <v>2</v>
      </c>
      <c r="AS39" s="2" t="s">
        <v>8</v>
      </c>
      <c r="AT39" s="2" t="s">
        <v>8</v>
      </c>
      <c r="AU39" s="54" t="s">
        <v>7</v>
      </c>
      <c r="AW39" s="59"/>
      <c r="AX39" s="19" t="s">
        <v>8</v>
      </c>
      <c r="AY39" s="17">
        <f>COUNTIF(AP38:AP39,"N")</f>
        <v>0</v>
      </c>
      <c r="AZ39" s="17">
        <f>COUNTIFS(AP38:AP39,AX39,AU38:AU39,"S")</f>
        <v>0</v>
      </c>
      <c r="BA39" s="17">
        <f>COUNTIFS(AP38:AP39,AX39,AU38:AU39,"N")</f>
        <v>0</v>
      </c>
      <c r="BB39" s="17">
        <v>0</v>
      </c>
      <c r="BC39" s="38"/>
    </row>
    <row r="40" spans="1:55" x14ac:dyDescent="0.25">
      <c r="A40" s="40" t="s">
        <v>1</v>
      </c>
      <c r="B40" s="5" t="s">
        <v>4</v>
      </c>
      <c r="C40" s="2" t="s">
        <v>8</v>
      </c>
      <c r="D40" s="2" t="s">
        <v>8</v>
      </c>
      <c r="E40" s="2" t="s">
        <v>11</v>
      </c>
      <c r="F40" s="2" t="s">
        <v>8</v>
      </c>
      <c r="G40" s="2" t="s">
        <v>17</v>
      </c>
      <c r="H40" s="2" t="s">
        <v>8</v>
      </c>
      <c r="J40" s="37"/>
      <c r="K40" s="47"/>
      <c r="L40" s="37"/>
      <c r="M40" s="24"/>
      <c r="N40" s="37"/>
      <c r="O40" s="37"/>
      <c r="P40" s="22">
        <f>O36-((L41/L36)*O41)-((L42/L36)*O42)</f>
        <v>0.41997309402197314</v>
      </c>
      <c r="T40" s="2" t="s">
        <v>1</v>
      </c>
      <c r="U40" s="5" t="s">
        <v>4</v>
      </c>
      <c r="V40" s="2" t="s">
        <v>7</v>
      </c>
      <c r="W40" s="2" t="s">
        <v>8</v>
      </c>
      <c r="X40" s="2" t="s">
        <v>12</v>
      </c>
      <c r="Y40" s="2" t="s">
        <v>8</v>
      </c>
      <c r="Z40" s="2" t="s">
        <v>8</v>
      </c>
      <c r="AA40" s="54" t="s">
        <v>8</v>
      </c>
      <c r="AC40" s="27"/>
      <c r="AD40" s="23"/>
      <c r="AE40" s="22"/>
      <c r="AF40" s="22"/>
      <c r="AG40" s="22"/>
      <c r="AH40" s="22"/>
      <c r="AI40" s="22">
        <f>AH36-((AE41/AE36)*AH41)-((AE42/AE36)*AH42)</f>
        <v>0</v>
      </c>
      <c r="AW40" s="27"/>
      <c r="AX40" s="23"/>
      <c r="AY40" s="22"/>
      <c r="AZ40" s="22"/>
      <c r="BA40" s="22"/>
      <c r="BB40" s="22"/>
      <c r="BC40" s="22">
        <f>BB36-((AY41/AY36)*BB41)-((AY42/AY36)*BB42)</f>
        <v>0</v>
      </c>
    </row>
    <row r="41" spans="1:55" x14ac:dyDescent="0.25">
      <c r="A41" s="40" t="s">
        <v>1</v>
      </c>
      <c r="B41" s="5" t="s">
        <v>4</v>
      </c>
      <c r="C41" s="2" t="s">
        <v>8</v>
      </c>
      <c r="D41" s="2" t="s">
        <v>7</v>
      </c>
      <c r="E41" s="2" t="s">
        <v>12</v>
      </c>
      <c r="F41" s="2" t="s">
        <v>7</v>
      </c>
      <c r="G41" s="2" t="s">
        <v>17</v>
      </c>
      <c r="H41" s="2" t="s">
        <v>8</v>
      </c>
      <c r="J41" s="60" t="s">
        <v>20</v>
      </c>
      <c r="K41" s="45" t="s">
        <v>7</v>
      </c>
      <c r="L41" s="46">
        <f>COUNTIF(C38:C42,"S")</f>
        <v>3</v>
      </c>
      <c r="M41" s="46">
        <f>COUNTIFS(C38:C42,K41,H38:H42,"S")</f>
        <v>2</v>
      </c>
      <c r="N41" s="46">
        <f>COUNTIFS(C38:C42,K41,H38:H42,"N")</f>
        <v>1</v>
      </c>
      <c r="O41" s="46">
        <f t="shared" ref="O41" si="3">-(M41/L41)*IMLOG2(M41/L41)-(N41/L41)*IMLOG2(N41/L41)</f>
        <v>0.91829583405449056</v>
      </c>
      <c r="P41" s="38"/>
      <c r="AC41" s="59" t="s">
        <v>21</v>
      </c>
      <c r="AD41" s="19" t="s">
        <v>7</v>
      </c>
      <c r="AE41" s="17">
        <f>COUNTIF(W38:W40,"S")</f>
        <v>1</v>
      </c>
      <c r="AF41" s="17">
        <f>COUNTIFS(W38:W40,AD41,AA38:AA40,"S")</f>
        <v>0</v>
      </c>
      <c r="AG41" s="17">
        <f>COUNTIFS(W38:W40,AD41,AA38:AA40,"N")</f>
        <v>1</v>
      </c>
      <c r="AH41" s="17">
        <v>0</v>
      </c>
      <c r="AI41" s="38"/>
      <c r="AW41" s="59" t="s">
        <v>21</v>
      </c>
      <c r="AX41" s="19" t="s">
        <v>7</v>
      </c>
      <c r="AY41" s="17">
        <f>COUNTIF(AQ38:AQ39,"S")</f>
        <v>1</v>
      </c>
      <c r="AZ41" s="17">
        <f>COUNTIFS(AQ38:AQ39,AX41,AU38:AU39,"S")</f>
        <v>1</v>
      </c>
      <c r="BA41" s="17">
        <f>COUNTIFS(AQ38:AQ39,AX41,AU38:AU39,"N")</f>
        <v>0</v>
      </c>
      <c r="BB41" s="17">
        <v>0</v>
      </c>
      <c r="BC41" s="38"/>
    </row>
    <row r="42" spans="1:55" x14ac:dyDescent="0.25">
      <c r="A42" s="40" t="s">
        <v>1</v>
      </c>
      <c r="B42" s="5" t="s">
        <v>4</v>
      </c>
      <c r="C42" s="2" t="s">
        <v>7</v>
      </c>
      <c r="D42" s="2" t="s">
        <v>8</v>
      </c>
      <c r="E42" s="2" t="s">
        <v>12</v>
      </c>
      <c r="F42" s="2" t="s">
        <v>8</v>
      </c>
      <c r="G42" s="2" t="s">
        <v>8</v>
      </c>
      <c r="H42" s="2" t="s">
        <v>8</v>
      </c>
      <c r="J42" s="60"/>
      <c r="K42" s="45" t="s">
        <v>8</v>
      </c>
      <c r="L42" s="46">
        <f>COUNTIF(C38:C42,"N")</f>
        <v>2</v>
      </c>
      <c r="M42" s="46">
        <f>COUNTIFS(C38:C42,K42,H38:H42,"S")</f>
        <v>0</v>
      </c>
      <c r="N42" s="46">
        <f>COUNTIFS(C38:C42,K42,H38:H42,"N")</f>
        <v>2</v>
      </c>
      <c r="O42" s="46">
        <v>0</v>
      </c>
      <c r="P42" s="38"/>
      <c r="AC42" s="59"/>
      <c r="AD42" s="19" t="s">
        <v>8</v>
      </c>
      <c r="AE42" s="17">
        <f>COUNTIF(W38:W40,"N")</f>
        <v>2</v>
      </c>
      <c r="AF42" s="17">
        <f>COUNTIFS(W38:W40,AD42,AA38:AA40,"S")</f>
        <v>0</v>
      </c>
      <c r="AG42" s="17">
        <f>COUNTIFS(W38:W40,AD42,AA38:AA40,"N")</f>
        <v>2</v>
      </c>
      <c r="AH42" s="17">
        <v>0</v>
      </c>
      <c r="AI42" s="38"/>
      <c r="AW42" s="59"/>
      <c r="AX42" s="19" t="s">
        <v>8</v>
      </c>
      <c r="AY42" s="17">
        <f>COUNTIF(AQ38:AQ39,"N")</f>
        <v>1</v>
      </c>
      <c r="AZ42" s="17">
        <f>COUNTIFS(AQ38:AQ39,AX42,AU38:AU39,"S")</f>
        <v>1</v>
      </c>
      <c r="BA42" s="17">
        <f>COUNTIFS(AQ38:AQ39,AX42,AU38:AU39,"N")</f>
        <v>0</v>
      </c>
      <c r="BB42" s="17">
        <v>0</v>
      </c>
      <c r="BC42" s="38"/>
    </row>
    <row r="43" spans="1:55" x14ac:dyDescent="0.25">
      <c r="J43" s="37"/>
      <c r="K43" s="47"/>
      <c r="L43" s="37"/>
      <c r="M43" s="37"/>
      <c r="N43" s="37"/>
      <c r="O43" s="37"/>
      <c r="P43" s="22">
        <f>O36-((L44/L36)*O44)-((L45/L36)*O45)</f>
        <v>1.9973094021973115E-2</v>
      </c>
      <c r="AC43" s="27"/>
      <c r="AD43" s="23"/>
      <c r="AE43" s="22"/>
      <c r="AF43" s="22"/>
      <c r="AG43" s="22"/>
      <c r="AH43" s="22"/>
      <c r="AI43" s="22">
        <f>AH36-((AE44/AE36)*AH44)-((AE45/AE36)*AH45)-((AE46/AE36)*AH46)-((AE47/AE36)*AH47)</f>
        <v>0</v>
      </c>
      <c r="AW43" s="27"/>
      <c r="AX43" s="23"/>
      <c r="AY43" s="22"/>
      <c r="AZ43" s="22"/>
      <c r="BA43" s="22"/>
      <c r="BB43" s="22"/>
      <c r="BC43" s="22">
        <f>BB36-((AY44/AY36)*BB44)-((AY45/AY36)*BB45)-((AY46/AY36)*BB46)-((AY47/AY36)*BB47)</f>
        <v>0</v>
      </c>
    </row>
    <row r="44" spans="1:55" x14ac:dyDescent="0.25">
      <c r="J44" s="60" t="s">
        <v>21</v>
      </c>
      <c r="K44" s="45" t="s">
        <v>7</v>
      </c>
      <c r="L44" s="46">
        <f>COUNTIF(D38:D42,"S")</f>
        <v>2</v>
      </c>
      <c r="M44" s="46">
        <f>COUNTIFS(D38:D42,K44,H38:H42,"S")</f>
        <v>1</v>
      </c>
      <c r="N44" s="46">
        <f>COUNTIFS(D38:D42,K44,H38:H42,"N")</f>
        <v>1</v>
      </c>
      <c r="O44" s="46">
        <f>-(M44/L44)*IMLOG2(M44/L44)-(N44/L44)*IMLOG2(N44/L44)</f>
        <v>1</v>
      </c>
      <c r="P44" s="38"/>
      <c r="AC44" s="59" t="s">
        <v>22</v>
      </c>
      <c r="AD44" s="19" t="s">
        <v>5</v>
      </c>
      <c r="AE44" s="17">
        <f>COUNTIF($X$38:$X$40,AD44)</f>
        <v>0</v>
      </c>
      <c r="AF44" s="17">
        <f>COUNTIFS(X38:X40,AD44,AA38:AA40,"S")</f>
        <v>0</v>
      </c>
      <c r="AG44" s="17">
        <f>COUNTIFS(X38:X40,AD44,AA38:AA40,"N")</f>
        <v>0</v>
      </c>
      <c r="AH44" s="17">
        <v>0</v>
      </c>
      <c r="AI44" s="38"/>
      <c r="AW44" s="59" t="s">
        <v>22</v>
      </c>
      <c r="AX44" s="19" t="s">
        <v>5</v>
      </c>
      <c r="AY44" s="17">
        <f>COUNTIF($AR$38:$AR$39,AX44)</f>
        <v>0</v>
      </c>
      <c r="AZ44" s="17">
        <f>COUNTIFS(AR38:AR39,AX44,AU38:AU39,"S")</f>
        <v>0</v>
      </c>
      <c r="BA44" s="17">
        <f>COUNTIFS(AR38:AR39,AX44,AU38:AU39,"N")</f>
        <v>0</v>
      </c>
      <c r="BB44" s="17">
        <v>0</v>
      </c>
      <c r="BC44" s="38"/>
    </row>
    <row r="45" spans="1:55" x14ac:dyDescent="0.25">
      <c r="J45" s="60"/>
      <c r="K45" s="45" t="s">
        <v>8</v>
      </c>
      <c r="L45" s="46">
        <f>COUNTIF(D38:D42,"N")</f>
        <v>3</v>
      </c>
      <c r="M45" s="46">
        <f>COUNTIFS(D38:D42,K45,H38:H42,"S")</f>
        <v>1</v>
      </c>
      <c r="N45" s="46">
        <f>COUNTIFS(D38:D42,K45,H38:H42,"N")</f>
        <v>2</v>
      </c>
      <c r="O45" s="46">
        <f t="shared" ref="O45" si="4">-(M45/L45)*IMLOG2(M45/L45)-(N45/L45)*IMLOG2(N45/L45)</f>
        <v>0.91829583405449056</v>
      </c>
      <c r="P45" s="38"/>
      <c r="AC45" s="59"/>
      <c r="AD45" s="19" t="s">
        <v>2</v>
      </c>
      <c r="AE45" s="17">
        <f>COUNTIF($X$38:$X$40,AD45)</f>
        <v>0</v>
      </c>
      <c r="AF45" s="17">
        <f>COUNTIFS(X38:X40,AD45,AA38:AA40,"S")</f>
        <v>0</v>
      </c>
      <c r="AG45" s="17">
        <f>COUNTIFS(X38:X40,AD45,AA38:AA40,"N")</f>
        <v>0</v>
      </c>
      <c r="AH45" s="17">
        <v>0</v>
      </c>
      <c r="AI45" s="38"/>
      <c r="AW45" s="59"/>
      <c r="AX45" s="19" t="s">
        <v>2</v>
      </c>
      <c r="AY45" s="17">
        <f>COUNTIF($AR$38:$AR$39,AX45)</f>
        <v>2</v>
      </c>
      <c r="AZ45" s="17">
        <f>COUNTIFS(AR38:AR39,AX45,AU38:AU39,"S")</f>
        <v>2</v>
      </c>
      <c r="BA45" s="17">
        <f>COUNTIFS(AR38:AR39,AX45,AU38:AU39,"N")</f>
        <v>0</v>
      </c>
      <c r="BB45" s="17">
        <v>0</v>
      </c>
      <c r="BC45" s="38"/>
    </row>
    <row r="46" spans="1:55" x14ac:dyDescent="0.25">
      <c r="J46" s="37"/>
      <c r="K46" s="47"/>
      <c r="L46" s="37"/>
      <c r="M46" s="37"/>
      <c r="N46" s="37"/>
      <c r="O46" s="37"/>
      <c r="P46" s="22">
        <f>O36-((L47/L36)*O47)-((L48/L36)*O48)-((L49/L36)*O49)-((L50/L36)*O50)</f>
        <v>0.97095059445466747</v>
      </c>
      <c r="AC46" s="59"/>
      <c r="AD46" s="19" t="s">
        <v>11</v>
      </c>
      <c r="AE46" s="17">
        <f>COUNTIF($X$38:$X$40,AD46)</f>
        <v>1</v>
      </c>
      <c r="AF46" s="17">
        <f>COUNTIFS(X38:X40,AD46,AA38:AA40,"S")</f>
        <v>0</v>
      </c>
      <c r="AG46" s="17">
        <f>COUNTIFS(X38:X40,AD46,AA38:AA40,"N")</f>
        <v>1</v>
      </c>
      <c r="AH46" s="17">
        <v>0</v>
      </c>
      <c r="AI46" s="38"/>
      <c r="AW46" s="59"/>
      <c r="AX46" s="19" t="s">
        <v>11</v>
      </c>
      <c r="AY46" s="17">
        <f>COUNTIF($AR$38:$AR$39,AX46)</f>
        <v>0</v>
      </c>
      <c r="AZ46" s="17">
        <f>COUNTIFS(AR38:AR39,AX46,AU38:AU39,"S")</f>
        <v>0</v>
      </c>
      <c r="BA46" s="17">
        <f>COUNTIFS(AR38:AR39,AX46,AU38:AU39,"N")</f>
        <v>0</v>
      </c>
      <c r="BB46" s="17">
        <v>0</v>
      </c>
      <c r="BC46" s="38"/>
    </row>
    <row r="47" spans="1:55" x14ac:dyDescent="0.25">
      <c r="J47" s="60" t="s">
        <v>22</v>
      </c>
      <c r="K47" s="45" t="s">
        <v>5</v>
      </c>
      <c r="L47" s="46">
        <f>COUNTIF($E$38:$E$42,K47)</f>
        <v>0</v>
      </c>
      <c r="M47" s="46">
        <f>COUNTIFS(E38:E42,K47,H38:H42,"S")</f>
        <v>0</v>
      </c>
      <c r="N47" s="46">
        <f>COUNTIFS(E38:E42,K47,H38:H42,"N")</f>
        <v>0</v>
      </c>
      <c r="O47" s="46">
        <v>0</v>
      </c>
      <c r="P47" s="38"/>
      <c r="AC47" s="59"/>
      <c r="AD47" s="19" t="s">
        <v>12</v>
      </c>
      <c r="AE47" s="17">
        <f>COUNTIF($X$38:$X$40,AD47)</f>
        <v>2</v>
      </c>
      <c r="AF47" s="17">
        <f>COUNTIFS(X38:X40,AD47,AA38:AA40,"S")</f>
        <v>0</v>
      </c>
      <c r="AG47" s="17">
        <f>COUNTIFS(X38:X40,AD47,AA38:AA40,"N")</f>
        <v>2</v>
      </c>
      <c r="AH47" s="17">
        <v>0</v>
      </c>
      <c r="AI47" s="38"/>
      <c r="AW47" s="59"/>
      <c r="AX47" s="19" t="s">
        <v>12</v>
      </c>
      <c r="AY47" s="17">
        <f>COUNTIF($AR$38:$AR$39,AX47)</f>
        <v>0</v>
      </c>
      <c r="AZ47" s="17">
        <f>COUNTIFS(AR38:AR39,AX47,AU38:AU39,"S")</f>
        <v>0</v>
      </c>
      <c r="BA47" s="17">
        <f>COUNTIFS(AR38:AR39,AX47,AU38:AU39,"N")</f>
        <v>0</v>
      </c>
      <c r="BB47" s="17">
        <v>0</v>
      </c>
      <c r="BC47" s="38"/>
    </row>
    <row r="48" spans="1:55" x14ac:dyDescent="0.25">
      <c r="J48" s="60"/>
      <c r="K48" s="45" t="s">
        <v>2</v>
      </c>
      <c r="L48" s="46">
        <f t="shared" ref="L48:L50" si="5">COUNTIF($E$38:$E$42,K48)</f>
        <v>2</v>
      </c>
      <c r="M48" s="46">
        <f>COUNTIFS(E38:E42,K48,H38:H42,"S")</f>
        <v>2</v>
      </c>
      <c r="N48" s="46">
        <f>COUNTIFS(E38:E42,K48,H38:H42,"N")</f>
        <v>0</v>
      </c>
      <c r="O48" s="46">
        <v>0</v>
      </c>
      <c r="P48" s="38"/>
      <c r="AC48" s="27"/>
      <c r="AD48" s="23"/>
      <c r="AE48" s="22"/>
      <c r="AF48" s="22"/>
      <c r="AG48" s="22"/>
      <c r="AH48" s="22"/>
      <c r="AI48" s="22">
        <f>AH36-((AE49/AE36)*AH49)-((AE50/AE36)*AH50)</f>
        <v>0</v>
      </c>
      <c r="AW48" s="27"/>
      <c r="AX48" s="23"/>
      <c r="AY48" s="22"/>
      <c r="AZ48" s="22"/>
      <c r="BA48" s="22"/>
      <c r="BB48" s="22"/>
      <c r="BC48" s="22">
        <f>BB36-((AY49/AY36)*BB49)-((AY50/AY36)*BB50)</f>
        <v>0</v>
      </c>
    </row>
    <row r="49" spans="2:55" x14ac:dyDescent="0.25">
      <c r="J49" s="60"/>
      <c r="K49" s="45" t="s">
        <v>11</v>
      </c>
      <c r="L49" s="46">
        <f t="shared" si="5"/>
        <v>1</v>
      </c>
      <c r="M49" s="46">
        <f>COUNTIFS(E38:E42,K49,H38:H42,"S")</f>
        <v>0</v>
      </c>
      <c r="N49" s="46">
        <f>COUNTIFS(E38:E42,K49,H38:H42,"N")</f>
        <v>1</v>
      </c>
      <c r="O49" s="46">
        <v>0</v>
      </c>
      <c r="P49" s="38"/>
      <c r="AC49" s="59" t="s">
        <v>23</v>
      </c>
      <c r="AD49" s="19" t="s">
        <v>7</v>
      </c>
      <c r="AE49" s="17">
        <f>COUNTIF(Y38:Y40,"S")</f>
        <v>1</v>
      </c>
      <c r="AF49" s="17">
        <f>COUNTIFS(Y38:Y40,AD49,AA38:AA40,"S")</f>
        <v>0</v>
      </c>
      <c r="AG49" s="17">
        <f>COUNTIFS(Y38:Y40,AD49,AA38:AA40,"N")</f>
        <v>1</v>
      </c>
      <c r="AH49" s="17">
        <v>0</v>
      </c>
      <c r="AI49" s="38"/>
      <c r="AW49" s="59" t="s">
        <v>23</v>
      </c>
      <c r="AX49" s="19" t="s">
        <v>7</v>
      </c>
      <c r="AY49" s="17">
        <f>COUNTIF(AS38:AS39,"S")</f>
        <v>1</v>
      </c>
      <c r="AZ49" s="17">
        <f>COUNTIFS(AS38:AS39,AX49,AU38:AU39,"S")</f>
        <v>1</v>
      </c>
      <c r="BA49" s="17">
        <f>COUNTIFS(AS38:AS39,AX49,AU38:AU39,"N")</f>
        <v>0</v>
      </c>
      <c r="BB49" s="17">
        <v>0</v>
      </c>
      <c r="BC49" s="38"/>
    </row>
    <row r="50" spans="2:55" x14ac:dyDescent="0.25">
      <c r="J50" s="60"/>
      <c r="K50" s="45" t="s">
        <v>12</v>
      </c>
      <c r="L50" s="46">
        <f t="shared" si="5"/>
        <v>2</v>
      </c>
      <c r="M50" s="46">
        <f>COUNTIFS(E38:E42,K50,H38:H42,"S")</f>
        <v>0</v>
      </c>
      <c r="N50" s="46">
        <f>COUNTIFS(E38:E42,K50,H38:H42,"N")</f>
        <v>2</v>
      </c>
      <c r="O50" s="46">
        <v>0</v>
      </c>
      <c r="P50" s="38"/>
      <c r="AC50" s="59"/>
      <c r="AD50" s="19" t="s">
        <v>8</v>
      </c>
      <c r="AE50" s="17">
        <f>COUNTIF(Y38:Y40,"N")</f>
        <v>2</v>
      </c>
      <c r="AF50" s="17">
        <f>COUNTIFS(Y38:Y40,AD50,AA38:AA40,"S")</f>
        <v>0</v>
      </c>
      <c r="AG50" s="17">
        <f>COUNTIFS(Y38:Y40,AD50,AA38:AA40,"N")</f>
        <v>2</v>
      </c>
      <c r="AH50" s="17">
        <v>0</v>
      </c>
      <c r="AI50" s="38"/>
      <c r="AW50" s="59"/>
      <c r="AX50" s="19" t="s">
        <v>8</v>
      </c>
      <c r="AY50" s="17">
        <f>COUNTIF(AS38:AS39,"N")</f>
        <v>1</v>
      </c>
      <c r="AZ50" s="17">
        <f>COUNTIFS(AS38:AS39,AX50,AU38:AU39,"S")</f>
        <v>1</v>
      </c>
      <c r="BA50" s="17">
        <f>COUNTIFS(AS38:AS39,AX50,AU38:AU39,"N")</f>
        <v>0</v>
      </c>
      <c r="BB50" s="17">
        <v>0</v>
      </c>
      <c r="BC50" s="38"/>
    </row>
    <row r="51" spans="2:55" x14ac:dyDescent="0.25">
      <c r="J51" s="37"/>
      <c r="K51" s="47"/>
      <c r="L51" s="37"/>
      <c r="M51" s="37"/>
      <c r="N51" s="37"/>
      <c r="O51" s="37"/>
      <c r="P51" s="22">
        <f>O36-((L52/L36)*O52)-((L53/L36)*O53)</f>
        <v>1.9973094021973115E-2</v>
      </c>
      <c r="AC51" s="27"/>
      <c r="AD51" s="23"/>
      <c r="AE51" s="22"/>
      <c r="AF51" s="22"/>
      <c r="AG51" s="22"/>
      <c r="AH51" s="22"/>
      <c r="AI51" s="22">
        <f>AH36-((AE52/AE36)*AH52)-((AE53/AE36)*AH53)-((AE54/AE36)*AH54)-((AE55/AE36)*AH55)</f>
        <v>0</v>
      </c>
      <c r="AW51" s="27"/>
      <c r="AX51" s="23"/>
      <c r="AY51" s="22"/>
      <c r="AZ51" s="22"/>
      <c r="BA51" s="22"/>
      <c r="BB51" s="22"/>
      <c r="BC51" s="22">
        <f>BB36-((AY52/AY36)*BB52)-((AY53/AY36)*BB53)-((AY54/AY36)*BB54)-((AY55/AY36)*BB55)</f>
        <v>0</v>
      </c>
    </row>
    <row r="52" spans="2:55" x14ac:dyDescent="0.25">
      <c r="J52" s="60" t="s">
        <v>23</v>
      </c>
      <c r="K52" s="45" t="s">
        <v>7</v>
      </c>
      <c r="L52" s="46">
        <f>COUNTIF(F38:F42,"S")</f>
        <v>2</v>
      </c>
      <c r="M52" s="46">
        <f>COUNTIFS(F38:F42,K52,H38:H42,"S")</f>
        <v>1</v>
      </c>
      <c r="N52" s="46">
        <f>COUNTIFS(F38:F42,K52,H38:H42,"N")</f>
        <v>1</v>
      </c>
      <c r="O52" s="46">
        <f t="shared" ref="O52:O53" si="6">-(M52/L52)*IMLOG2(M52/L52)-(N52/L52)*IMLOG2(N52/L52)</f>
        <v>1</v>
      </c>
      <c r="P52" s="38"/>
      <c r="AC52" s="59" t="s">
        <v>15</v>
      </c>
      <c r="AD52" s="19" t="s">
        <v>7</v>
      </c>
      <c r="AE52" s="17">
        <f>COUNTIF($Z$38:$Z$40,AD52)</f>
        <v>0</v>
      </c>
      <c r="AF52" s="17">
        <f>COUNTIFS(Z38:Z40,AD52,AA38:AA40,"S")</f>
        <v>0</v>
      </c>
      <c r="AG52" s="17">
        <f>COUNTIFS(Z38:Z40,AD52,AA38:AA40,"N")</f>
        <v>0</v>
      </c>
      <c r="AH52" s="17">
        <v>0</v>
      </c>
      <c r="AI52" s="38"/>
      <c r="AW52" s="59" t="s">
        <v>15</v>
      </c>
      <c r="AX52" s="19" t="s">
        <v>7</v>
      </c>
      <c r="AY52" s="17">
        <f>COUNTIF($AT$38:$AT$39,AX52)</f>
        <v>0</v>
      </c>
      <c r="AZ52" s="17">
        <f>COUNTIFS(AT38:AT39,AX52,AU38:AU39,"S")</f>
        <v>0</v>
      </c>
      <c r="BA52" s="17">
        <f>COUNTIFS(AT38:AT39,AX52,AU38:AU39,"N")</f>
        <v>0</v>
      </c>
      <c r="BB52" s="17">
        <v>0</v>
      </c>
      <c r="BC52" s="38"/>
    </row>
    <row r="53" spans="2:55" x14ac:dyDescent="0.25">
      <c r="J53" s="60"/>
      <c r="K53" s="45" t="s">
        <v>8</v>
      </c>
      <c r="L53" s="46">
        <f>COUNTIF(F38:F42,"N")</f>
        <v>3</v>
      </c>
      <c r="M53" s="46">
        <f>COUNTIFS(F38:F42,K53,H38:H42,"S")</f>
        <v>1</v>
      </c>
      <c r="N53" s="46">
        <f>COUNTIFS(F38:F42,K53,H38:H42,"N")</f>
        <v>2</v>
      </c>
      <c r="O53" s="46">
        <f t="shared" si="6"/>
        <v>0.91829583405449056</v>
      </c>
      <c r="P53" s="38"/>
      <c r="AC53" s="59"/>
      <c r="AD53" s="19" t="s">
        <v>12</v>
      </c>
      <c r="AE53" s="17">
        <f>COUNTIF($Z$38:$Z$40,AD53)</f>
        <v>0</v>
      </c>
      <c r="AF53" s="17">
        <f>COUNTIFS(Z38:Z40,AD53,AA38:AA40,"S")</f>
        <v>0</v>
      </c>
      <c r="AG53" s="17">
        <f>COUNTIFS(Z38:Z40,AD53,AA38:AA40,"N")</f>
        <v>0</v>
      </c>
      <c r="AH53" s="17">
        <v>0</v>
      </c>
      <c r="AI53" s="38"/>
      <c r="AW53" s="59"/>
      <c r="AX53" s="19" t="s">
        <v>12</v>
      </c>
      <c r="AY53" s="17">
        <f>COUNTIF($AT$38:$AT$39,AX53)</f>
        <v>1</v>
      </c>
      <c r="AZ53" s="17">
        <f>COUNTIFS(AT38:AT39,AX53,AU38:AU39,"S")</f>
        <v>1</v>
      </c>
      <c r="BA53" s="17">
        <f>COUNTIFS(AT38:AT39,AX53,AU38:AU39,"N")</f>
        <v>0</v>
      </c>
      <c r="BB53" s="17">
        <v>0</v>
      </c>
      <c r="BC53" s="38"/>
    </row>
    <row r="54" spans="2:55" ht="19.5" customHeight="1" x14ac:dyDescent="0.5">
      <c r="J54" s="37"/>
      <c r="K54" s="47"/>
      <c r="L54" s="37"/>
      <c r="M54" s="37"/>
      <c r="N54" s="37"/>
      <c r="O54" s="37"/>
      <c r="P54" s="22">
        <f>O36-((L55/L36)*O55)-((L56/L36)*O56)-((L57/L36)*O57)-((L58/L36)*O58)</f>
        <v>0.57095059445466745</v>
      </c>
      <c r="Z54" s="11"/>
      <c r="AC54" s="59"/>
      <c r="AD54" s="19" t="s">
        <v>8</v>
      </c>
      <c r="AE54" s="17">
        <f>COUNTIF($Z$38:$Z$40,AD54)</f>
        <v>1</v>
      </c>
      <c r="AF54" s="17">
        <f>COUNTIFS(Z38:Z40,AD54,AA38:AA40,"S")</f>
        <v>0</v>
      </c>
      <c r="AG54" s="17">
        <f>COUNTIFS(Z38:Z40,AD54,AA38:AA40,"N")</f>
        <v>1</v>
      </c>
      <c r="AH54" s="17">
        <v>0</v>
      </c>
      <c r="AI54" s="38"/>
      <c r="AT54" s="11"/>
      <c r="AW54" s="59"/>
      <c r="AX54" s="19" t="s">
        <v>8</v>
      </c>
      <c r="AY54" s="17">
        <f>COUNTIF($AT$38:$AT$39,AX54)</f>
        <v>1</v>
      </c>
      <c r="AZ54" s="17">
        <f>COUNTIFS(AT38:AT39,AX54,AU38:AU39,"S")</f>
        <v>1</v>
      </c>
      <c r="BA54" s="17">
        <f>COUNTIFS(AT38:AT39,AX54,AU38:AU39,"N")</f>
        <v>0</v>
      </c>
      <c r="BB54" s="17">
        <v>0</v>
      </c>
      <c r="BC54" s="38"/>
    </row>
    <row r="55" spans="2:55" x14ac:dyDescent="0.25">
      <c r="J55" s="60" t="s">
        <v>15</v>
      </c>
      <c r="K55" s="45" t="s">
        <v>7</v>
      </c>
      <c r="L55" s="46">
        <f>COUNTIF($G$38:$G$42,K55)</f>
        <v>0</v>
      </c>
      <c r="M55" s="46">
        <f>COUNTIFS(G38:G42,K55,H38:H42,"S")</f>
        <v>0</v>
      </c>
      <c r="N55" s="46">
        <f>COUNTIFS(G38:G42,K55,H38:H42,"N")</f>
        <v>0</v>
      </c>
      <c r="O55" s="46">
        <v>0</v>
      </c>
      <c r="P55" s="38"/>
      <c r="AC55" s="59"/>
      <c r="AD55" s="19" t="s">
        <v>17</v>
      </c>
      <c r="AE55" s="17">
        <f>COUNTIF($Z$38:$Z$40,AD55)</f>
        <v>2</v>
      </c>
      <c r="AF55" s="17">
        <f>COUNTIFS(Z38:Z40,AD55,AA38:AA40,"S")</f>
        <v>0</v>
      </c>
      <c r="AG55" s="17">
        <f>COUNTIFS(Z38:Z40,AD55,AA38:AA40,"N")</f>
        <v>2</v>
      </c>
      <c r="AH55" s="17">
        <v>0</v>
      </c>
      <c r="AI55" s="38"/>
      <c r="AW55" s="59"/>
      <c r="AX55" s="19" t="s">
        <v>17</v>
      </c>
      <c r="AY55" s="17">
        <f>COUNTIF($AT$38:$AT$39,AX55)</f>
        <v>0</v>
      </c>
      <c r="AZ55" s="17">
        <f>COUNTIFS(AT38:AT39,AX55,AU38:AU39,"S")</f>
        <v>0</v>
      </c>
      <c r="BA55" s="17">
        <f>COUNTIFS(AT38:AT39,AX55,AU38:AU39,"N")</f>
        <v>0</v>
      </c>
      <c r="BB55" s="17">
        <v>0</v>
      </c>
      <c r="BC55" s="38"/>
    </row>
    <row r="56" spans="2:55" x14ac:dyDescent="0.25">
      <c r="J56" s="60"/>
      <c r="K56" s="45" t="s">
        <v>12</v>
      </c>
      <c r="L56" s="46">
        <f t="shared" ref="L56:L58" si="7">COUNTIF($G$38:$G$42,K56)</f>
        <v>1</v>
      </c>
      <c r="M56" s="46">
        <f>COUNTIFS(G38:G42,K56,H38:H42,"S")</f>
        <v>1</v>
      </c>
      <c r="N56" s="46">
        <f>COUNTIFS(G38:G42,K56,H38:H42,"N")</f>
        <v>0</v>
      </c>
      <c r="O56" s="46">
        <v>0</v>
      </c>
      <c r="P56" s="38"/>
    </row>
    <row r="57" spans="2:55" x14ac:dyDescent="0.25">
      <c r="J57" s="60"/>
      <c r="K57" s="45" t="s">
        <v>8</v>
      </c>
      <c r="L57" s="46">
        <f t="shared" si="7"/>
        <v>2</v>
      </c>
      <c r="M57" s="46">
        <f>COUNTIFS(G38:G42,K57,H38:H42,"S")</f>
        <v>1</v>
      </c>
      <c r="N57" s="46">
        <f>COUNTIFS(G38:G42,K57,H38:H42,"N")</f>
        <v>1</v>
      </c>
      <c r="O57" s="46">
        <f t="shared" ref="O57" si="8">-(M57/L57)*IMLOG2(M57/L57)-(N57/L57)*IMLOG2(N57/L57)</f>
        <v>1</v>
      </c>
      <c r="P57" s="38"/>
    </row>
    <row r="58" spans="2:55" x14ac:dyDescent="0.25">
      <c r="J58" s="60"/>
      <c r="K58" s="45" t="s">
        <v>17</v>
      </c>
      <c r="L58" s="46">
        <f t="shared" si="7"/>
        <v>2</v>
      </c>
      <c r="M58" s="46">
        <f>COUNTIFS(G38:G42,K58,H38:H42,"S")</f>
        <v>0</v>
      </c>
      <c r="N58" s="46">
        <f>COUNTIFS(G38:G42,K58,H38:H42,"N")</f>
        <v>2</v>
      </c>
      <c r="O58" s="46">
        <v>0</v>
      </c>
      <c r="P58" s="38"/>
    </row>
    <row r="59" spans="2:55" x14ac:dyDescent="0.25">
      <c r="J59" s="48"/>
      <c r="K59" s="48"/>
      <c r="L59" s="48"/>
      <c r="M59" s="48"/>
      <c r="N59" s="48"/>
      <c r="O59" s="48"/>
    </row>
    <row r="60" spans="2:55" x14ac:dyDescent="0.25">
      <c r="J60" s="48"/>
      <c r="K60" s="48"/>
      <c r="L60" s="48"/>
      <c r="M60" s="48"/>
      <c r="N60" s="48"/>
      <c r="O60" s="48"/>
    </row>
    <row r="61" spans="2:55" x14ac:dyDescent="0.25">
      <c r="J61" s="48"/>
      <c r="K61" s="48"/>
      <c r="L61" s="48"/>
      <c r="M61" s="48"/>
      <c r="N61" s="48"/>
      <c r="O61" s="48"/>
    </row>
    <row r="62" spans="2:55" x14ac:dyDescent="0.25">
      <c r="J62" s="48"/>
      <c r="K62" s="48"/>
      <c r="L62" s="48"/>
      <c r="M62" s="48"/>
      <c r="N62" s="48"/>
      <c r="O62" s="48"/>
    </row>
    <row r="63" spans="2:55" ht="33.75" x14ac:dyDescent="0.5">
      <c r="J63" s="48"/>
      <c r="K63" s="48"/>
      <c r="L63" s="48"/>
      <c r="M63" s="48"/>
      <c r="N63" s="48"/>
      <c r="O63" s="48"/>
      <c r="BA63" s="6"/>
    </row>
    <row r="64" spans="2:55" ht="18.75" x14ac:dyDescent="0.3">
      <c r="B64" s="8" t="s">
        <v>31</v>
      </c>
      <c r="J64" s="48"/>
      <c r="K64" s="48"/>
      <c r="L64" s="48"/>
      <c r="M64" s="48"/>
      <c r="N64" s="48"/>
      <c r="O64" s="48"/>
    </row>
    <row r="65" spans="1:111" ht="21" x14ac:dyDescent="0.35">
      <c r="J65" s="48"/>
      <c r="K65" s="48"/>
      <c r="L65" s="48"/>
      <c r="M65" s="48"/>
      <c r="N65" s="48"/>
      <c r="O65" s="48"/>
      <c r="W65" s="9"/>
      <c r="AX65" s="9"/>
      <c r="BO65" s="9"/>
    </row>
    <row r="66" spans="1:111" ht="18.75" x14ac:dyDescent="0.3">
      <c r="A66" s="1"/>
      <c r="J66" s="46"/>
      <c r="K66" s="49"/>
      <c r="L66" s="50" t="s">
        <v>24</v>
      </c>
      <c r="M66" s="50" t="s">
        <v>25</v>
      </c>
      <c r="N66" s="50" t="s">
        <v>26</v>
      </c>
      <c r="O66" s="50" t="s">
        <v>28</v>
      </c>
      <c r="P66" s="50" t="s">
        <v>29</v>
      </c>
      <c r="T66" s="1"/>
      <c r="U66" s="8" t="s">
        <v>7</v>
      </c>
      <c r="AC66" s="16"/>
      <c r="AD66" s="55"/>
      <c r="AE66" s="25" t="s">
        <v>24</v>
      </c>
      <c r="AF66" s="25" t="s">
        <v>25</v>
      </c>
      <c r="AG66" s="33" t="s">
        <v>26</v>
      </c>
      <c r="AH66" s="25" t="s">
        <v>28</v>
      </c>
      <c r="AI66" s="25" t="s">
        <v>29</v>
      </c>
      <c r="AN66" s="1"/>
      <c r="AO66" s="8" t="s">
        <v>8</v>
      </c>
      <c r="AW66" s="17"/>
      <c r="AX66" s="32"/>
      <c r="AY66" s="25" t="s">
        <v>24</v>
      </c>
      <c r="AZ66" s="25" t="s">
        <v>25</v>
      </c>
      <c r="BA66" s="33" t="s">
        <v>26</v>
      </c>
      <c r="BB66" s="25" t="s">
        <v>28</v>
      </c>
      <c r="BC66" s="25" t="s">
        <v>29</v>
      </c>
      <c r="BG66" s="1"/>
      <c r="BH66" s="8" t="s">
        <v>12</v>
      </c>
      <c r="BP66" s="17"/>
      <c r="BQ66" s="32"/>
      <c r="BR66" s="25" t="s">
        <v>24</v>
      </c>
      <c r="BS66" s="25" t="s">
        <v>25</v>
      </c>
      <c r="BT66" s="33" t="s">
        <v>26</v>
      </c>
      <c r="BU66" s="25" t="s">
        <v>28</v>
      </c>
      <c r="BV66" s="25" t="s">
        <v>29</v>
      </c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</row>
    <row r="67" spans="1:111" x14ac:dyDescent="0.25">
      <c r="J67" s="50" t="s">
        <v>27</v>
      </c>
      <c r="K67" s="50"/>
      <c r="L67" s="43">
        <f>M67+N67</f>
        <v>4</v>
      </c>
      <c r="M67" s="43">
        <f>COUNTIF(H69:H72,"S")</f>
        <v>1</v>
      </c>
      <c r="N67" s="43">
        <f>COUNTIF(H69:H72,"N")</f>
        <v>3</v>
      </c>
      <c r="O67" s="43">
        <f>-(M67/L67)*IMLOG2(M67/L67)-(N67/L67)*IMLOG2(N67/L67)</f>
        <v>0.81127812445913294</v>
      </c>
      <c r="P67" s="42"/>
      <c r="AC67" s="64" t="s">
        <v>27</v>
      </c>
      <c r="AD67" s="65"/>
      <c r="AE67" s="56">
        <f>AF67+AG67</f>
        <v>1</v>
      </c>
      <c r="AF67" s="18">
        <f>COUNTIF(AA69:AA71,"S")</f>
        <v>0</v>
      </c>
      <c r="AG67" s="18">
        <f>COUNTIF(AA69:AA71,"N")</f>
        <v>1</v>
      </c>
      <c r="AH67" s="18">
        <v>0</v>
      </c>
      <c r="AI67" s="42"/>
      <c r="AW67" s="58" t="s">
        <v>27</v>
      </c>
      <c r="AX67" s="58"/>
      <c r="AY67" s="18">
        <f>AZ67+BA67</f>
        <v>2</v>
      </c>
      <c r="AZ67" s="18">
        <f>COUNTIF(AU69:AU70,"S")</f>
        <v>0</v>
      </c>
      <c r="BA67" s="18">
        <f>COUNTIF(AU69:AU70,"N")</f>
        <v>2</v>
      </c>
      <c r="BB67" s="18">
        <v>0</v>
      </c>
      <c r="BC67" s="42"/>
      <c r="BP67" s="64" t="s">
        <v>27</v>
      </c>
      <c r="BQ67" s="65"/>
      <c r="BR67" s="18">
        <f>BS67+BT67</f>
        <v>1</v>
      </c>
      <c r="BS67" s="18">
        <f>COUNTIF(BN69:BN71,"S")</f>
        <v>1</v>
      </c>
      <c r="BT67" s="18">
        <f>COUNTIF(BN69:BN71,"N")</f>
        <v>0</v>
      </c>
      <c r="BU67" s="18">
        <v>0</v>
      </c>
      <c r="BV67" s="42"/>
      <c r="CR67" s="15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5"/>
      <c r="DD67" s="15"/>
      <c r="DE67" s="13"/>
      <c r="DF67" s="15"/>
      <c r="DG67" s="15"/>
    </row>
    <row r="68" spans="1:111" x14ac:dyDescent="0.25">
      <c r="A68" s="29" t="s">
        <v>0</v>
      </c>
      <c r="B68" s="29" t="s">
        <v>3</v>
      </c>
      <c r="C68" s="29" t="s">
        <v>6</v>
      </c>
      <c r="D68" s="29" t="s">
        <v>9</v>
      </c>
      <c r="E68" s="29" t="s">
        <v>10</v>
      </c>
      <c r="F68" s="29" t="s">
        <v>14</v>
      </c>
      <c r="G68" s="29" t="s">
        <v>16</v>
      </c>
      <c r="H68" s="29" t="s">
        <v>13</v>
      </c>
      <c r="J68" s="51"/>
      <c r="K68" s="52"/>
      <c r="L68" s="37"/>
      <c r="M68" s="37"/>
      <c r="N68" s="37"/>
      <c r="O68" s="37"/>
      <c r="P68" s="22">
        <f>O67-((L69/L67)*O69)-((L70/L67)*O70)</f>
        <v>0.122556248918265</v>
      </c>
      <c r="T68" s="29" t="s">
        <v>0</v>
      </c>
      <c r="U68" s="29" t="s">
        <v>3</v>
      </c>
      <c r="V68" s="29" t="s">
        <v>6</v>
      </c>
      <c r="W68" s="29" t="s">
        <v>9</v>
      </c>
      <c r="X68" s="29" t="s">
        <v>10</v>
      </c>
      <c r="Y68" s="29" t="s">
        <v>14</v>
      </c>
      <c r="Z68" s="29" t="s">
        <v>16</v>
      </c>
      <c r="AA68" s="29" t="s">
        <v>13</v>
      </c>
      <c r="AC68" s="34"/>
      <c r="AD68" s="35"/>
      <c r="AE68" s="22"/>
      <c r="AF68" s="22"/>
      <c r="AG68" s="22"/>
      <c r="AH68" s="22"/>
      <c r="AI68" s="22">
        <f>AH67-((AE69/AE67)*AH69)-((AE70/AE67)*AH70)</f>
        <v>0</v>
      </c>
      <c r="AN68" s="29" t="s">
        <v>0</v>
      </c>
      <c r="AO68" s="29" t="s">
        <v>3</v>
      </c>
      <c r="AP68" s="29" t="s">
        <v>6</v>
      </c>
      <c r="AQ68" s="29" t="s">
        <v>9</v>
      </c>
      <c r="AR68" s="29" t="s">
        <v>10</v>
      </c>
      <c r="AS68" s="29" t="s">
        <v>14</v>
      </c>
      <c r="AT68" s="29" t="s">
        <v>16</v>
      </c>
      <c r="AU68" s="29" t="s">
        <v>13</v>
      </c>
      <c r="AW68" s="34"/>
      <c r="AX68" s="35"/>
      <c r="AY68" s="22"/>
      <c r="AZ68" s="22"/>
      <c r="BA68" s="22"/>
      <c r="BB68" s="22"/>
      <c r="BC68" s="22">
        <f>BB67-((AY69/AY67)*BB69)-((AY70/AY67)*BB70)</f>
        <v>0</v>
      </c>
      <c r="BG68" s="29" t="s">
        <v>0</v>
      </c>
      <c r="BH68" s="29" t="s">
        <v>3</v>
      </c>
      <c r="BI68" s="29" t="s">
        <v>6</v>
      </c>
      <c r="BJ68" s="29" t="s">
        <v>9</v>
      </c>
      <c r="BK68" s="29" t="s">
        <v>10</v>
      </c>
      <c r="BL68" s="29" t="s">
        <v>14</v>
      </c>
      <c r="BM68" s="29" t="s">
        <v>16</v>
      </c>
      <c r="BN68" s="29" t="s">
        <v>13</v>
      </c>
      <c r="BP68" s="21"/>
      <c r="BQ68" s="22"/>
      <c r="BR68" s="22"/>
      <c r="BS68" s="22"/>
      <c r="BT68" s="22"/>
      <c r="BU68" s="22"/>
      <c r="BV68" s="22">
        <f>BU67-((BR69/BR67)*BU69)-((BR70/BR67)*BU70)</f>
        <v>0</v>
      </c>
    </row>
    <row r="69" spans="1:111" x14ac:dyDescent="0.25">
      <c r="A69" s="3" t="s">
        <v>1</v>
      </c>
      <c r="B69" s="30" t="s">
        <v>1</v>
      </c>
      <c r="C69" s="3" t="s">
        <v>8</v>
      </c>
      <c r="D69" s="3" t="s">
        <v>7</v>
      </c>
      <c r="E69" s="3" t="s">
        <v>11</v>
      </c>
      <c r="F69" s="14" t="s">
        <v>7</v>
      </c>
      <c r="G69" s="39" t="s">
        <v>7</v>
      </c>
      <c r="H69" s="3" t="s">
        <v>8</v>
      </c>
      <c r="J69" s="61" t="s">
        <v>18</v>
      </c>
      <c r="K69" s="45" t="s">
        <v>1</v>
      </c>
      <c r="L69" s="46">
        <f>COUNTIF(A69:A72,"M")</f>
        <v>1</v>
      </c>
      <c r="M69" s="46">
        <f>COUNTIFS(A69:A72,K69,H69:H72,"S")</f>
        <v>0</v>
      </c>
      <c r="N69" s="46">
        <f>COUNTIFS(A69:A72,K69,H69:H72,"N")</f>
        <v>1</v>
      </c>
      <c r="O69" s="46">
        <v>0</v>
      </c>
      <c r="P69" s="38"/>
      <c r="T69" s="3" t="s">
        <v>1</v>
      </c>
      <c r="U69" s="30" t="s">
        <v>1</v>
      </c>
      <c r="V69" s="3" t="s">
        <v>8</v>
      </c>
      <c r="W69" s="3" t="s">
        <v>7</v>
      </c>
      <c r="X69" s="3" t="s">
        <v>11</v>
      </c>
      <c r="Y69" s="3" t="s">
        <v>7</v>
      </c>
      <c r="Z69" s="3" t="s">
        <v>7</v>
      </c>
      <c r="AA69" s="53" t="s">
        <v>8</v>
      </c>
      <c r="AC69" s="66" t="s">
        <v>18</v>
      </c>
      <c r="AD69" s="19" t="s">
        <v>1</v>
      </c>
      <c r="AE69" s="17">
        <f>COUNTIF(T69:T71,"M")</f>
        <v>1</v>
      </c>
      <c r="AF69" s="17">
        <f>COUNTIFS(T69:T71,AD69,AA69:AA71,"S")</f>
        <v>0</v>
      </c>
      <c r="AG69" s="17">
        <f>COUNTIFS(T69:T71,AD69,AA69:AA71,"N")</f>
        <v>1</v>
      </c>
      <c r="AH69" s="17">
        <v>0</v>
      </c>
      <c r="AI69" s="38"/>
      <c r="AN69" s="3" t="s">
        <v>2</v>
      </c>
      <c r="AO69" s="30" t="s">
        <v>1</v>
      </c>
      <c r="AP69" s="3" t="s">
        <v>7</v>
      </c>
      <c r="AQ69" s="3" t="s">
        <v>8</v>
      </c>
      <c r="AR69" s="3" t="s">
        <v>5</v>
      </c>
      <c r="AS69" s="14" t="s">
        <v>7</v>
      </c>
      <c r="AT69" s="14" t="s">
        <v>8</v>
      </c>
      <c r="AU69" s="53" t="s">
        <v>8</v>
      </c>
      <c r="AW69" s="59" t="s">
        <v>18</v>
      </c>
      <c r="AX69" s="19" t="s">
        <v>1</v>
      </c>
      <c r="AY69" s="17">
        <f>COUNTIF(AN69:AN70,"M")</f>
        <v>0</v>
      </c>
      <c r="AZ69" s="17">
        <f>COUNTIFS(AN69:AN70,AX69,AU69:AU70,"S")</f>
        <v>0</v>
      </c>
      <c r="BA69" s="17">
        <f>COUNTIFS(AN69:AN70,AX69,AU69:AU70,"N")</f>
        <v>0</v>
      </c>
      <c r="BB69" s="17">
        <v>0</v>
      </c>
      <c r="BC69" s="38"/>
      <c r="BG69" s="2" t="s">
        <v>2</v>
      </c>
      <c r="BH69" s="5" t="s">
        <v>1</v>
      </c>
      <c r="BI69" s="2" t="s">
        <v>7</v>
      </c>
      <c r="BJ69" s="2" t="s">
        <v>7</v>
      </c>
      <c r="BK69" s="2" t="s">
        <v>2</v>
      </c>
      <c r="BL69" s="12" t="s">
        <v>8</v>
      </c>
      <c r="BM69" s="12" t="s">
        <v>12</v>
      </c>
      <c r="BN69" s="54" t="s">
        <v>7</v>
      </c>
      <c r="BP69" s="66" t="s">
        <v>18</v>
      </c>
      <c r="BQ69" s="19" t="s">
        <v>1</v>
      </c>
      <c r="BR69" s="17">
        <f>COUNTIF(BG69:BG71,"M")</f>
        <v>0</v>
      </c>
      <c r="BS69" s="17">
        <f>COUNTIFS(BG69:BG71,BQ69,BN69:BN71,"S")</f>
        <v>0</v>
      </c>
      <c r="BT69" s="17">
        <f>COUNTIFS(BG69:BG71,BQ69,BN69:BN71,"N")</f>
        <v>0</v>
      </c>
      <c r="BU69" s="17">
        <v>0</v>
      </c>
      <c r="BV69" s="38"/>
    </row>
    <row r="70" spans="1:111" x14ac:dyDescent="0.25">
      <c r="A70" s="2" t="s">
        <v>2</v>
      </c>
      <c r="B70" s="5" t="s">
        <v>1</v>
      </c>
      <c r="C70" s="2" t="s">
        <v>7</v>
      </c>
      <c r="D70" s="2" t="s">
        <v>8</v>
      </c>
      <c r="E70" s="2" t="s">
        <v>5</v>
      </c>
      <c r="F70" s="12" t="s">
        <v>7</v>
      </c>
      <c r="G70" s="40" t="s">
        <v>8</v>
      </c>
      <c r="H70" s="2" t="s">
        <v>8</v>
      </c>
      <c r="J70" s="62"/>
      <c r="K70" s="45" t="s">
        <v>2</v>
      </c>
      <c r="L70" s="46">
        <f>COUNTIF(A69:A72,"F")</f>
        <v>3</v>
      </c>
      <c r="M70" s="46">
        <f>COUNTIFS(A69:A72,K70,H69:H72,"S")</f>
        <v>1</v>
      </c>
      <c r="N70" s="46">
        <f>COUNTIFS(A69:A72,K70,H69:H72,"N")</f>
        <v>2</v>
      </c>
      <c r="O70" s="46">
        <f t="shared" ref="O70" si="9">-(M70/L70)*IMLOG2(M70/L70)-(N70/L70)*IMLOG2(N70/L70)</f>
        <v>0.91829583405449056</v>
      </c>
      <c r="P70" s="38"/>
      <c r="T70" s="13"/>
      <c r="U70" s="13"/>
      <c r="V70" s="13"/>
      <c r="W70" s="13"/>
      <c r="X70" s="13"/>
      <c r="Y70" s="13"/>
      <c r="Z70" s="13"/>
      <c r="AA70" s="13"/>
      <c r="AC70" s="67"/>
      <c r="AD70" s="19" t="s">
        <v>2</v>
      </c>
      <c r="AE70" s="17">
        <f>COUNTIF(T69:T71,"F")</f>
        <v>0</v>
      </c>
      <c r="AF70" s="17">
        <f>COUNTIFS(T69:T71,AD70,AA69:AA71,"S")</f>
        <v>0</v>
      </c>
      <c r="AG70" s="17">
        <f>COUNTIFS(T69:T71,AD70,AA69:AA71,"N")</f>
        <v>0</v>
      </c>
      <c r="AH70" s="17">
        <v>0</v>
      </c>
      <c r="AI70" s="38"/>
      <c r="AN70" s="2" t="s">
        <v>2</v>
      </c>
      <c r="AO70" s="5" t="s">
        <v>1</v>
      </c>
      <c r="AP70" s="2" t="s">
        <v>8</v>
      </c>
      <c r="AQ70" s="2" t="s">
        <v>7</v>
      </c>
      <c r="AR70" s="2" t="s">
        <v>5</v>
      </c>
      <c r="AS70" s="12" t="s">
        <v>7</v>
      </c>
      <c r="AT70" s="12" t="s">
        <v>8</v>
      </c>
      <c r="AU70" s="54" t="s">
        <v>8</v>
      </c>
      <c r="AW70" s="59"/>
      <c r="AX70" s="19" t="s">
        <v>2</v>
      </c>
      <c r="AY70" s="17">
        <f>COUNTIF(AN69:AN70,"F")</f>
        <v>2</v>
      </c>
      <c r="AZ70" s="17">
        <f>COUNTIFS(AN69:AN70,AX70,AU69:AU70,"S")</f>
        <v>0</v>
      </c>
      <c r="BA70" s="17">
        <f>COUNTIFS(AN69:AN70,AX70,AU69:AU70,"N")</f>
        <v>2</v>
      </c>
      <c r="BB70" s="17">
        <v>0</v>
      </c>
      <c r="BC70" s="38"/>
      <c r="BG70" s="13"/>
      <c r="BH70" s="13"/>
      <c r="BI70" s="13"/>
      <c r="BJ70" s="13"/>
      <c r="BK70" s="13"/>
      <c r="BL70" s="13"/>
      <c r="BM70" s="13"/>
      <c r="BN70" s="13"/>
      <c r="BP70" s="67"/>
      <c r="BQ70" s="19" t="s">
        <v>2</v>
      </c>
      <c r="BR70" s="17">
        <f>COUNTIF(BG69:BG71,"F")</f>
        <v>1</v>
      </c>
      <c r="BS70" s="17">
        <f>COUNTIFS(BG69:BG71,BQ70,BN69:BN71,"S")</f>
        <v>1</v>
      </c>
      <c r="BT70" s="17">
        <f>COUNTIFS(BG69:BG71,BQ70,BN69:BN71,"N")</f>
        <v>0</v>
      </c>
      <c r="BU70" s="17">
        <v>0</v>
      </c>
      <c r="BV70" s="38"/>
    </row>
    <row r="71" spans="1:111" x14ac:dyDescent="0.25">
      <c r="A71" s="2" t="s">
        <v>2</v>
      </c>
      <c r="B71" s="5" t="s">
        <v>1</v>
      </c>
      <c r="C71" s="2" t="s">
        <v>7</v>
      </c>
      <c r="D71" s="2" t="s">
        <v>7</v>
      </c>
      <c r="E71" s="2" t="s">
        <v>2</v>
      </c>
      <c r="F71" s="12" t="s">
        <v>8</v>
      </c>
      <c r="G71" s="40" t="s">
        <v>12</v>
      </c>
      <c r="H71" s="2" t="s">
        <v>7</v>
      </c>
      <c r="J71" s="37"/>
      <c r="K71" s="47"/>
      <c r="L71" s="37"/>
      <c r="M71" s="24"/>
      <c r="N71" s="37"/>
      <c r="O71" s="37"/>
      <c r="P71" s="22">
        <f>O67-((L72/L67)*O72)-((L73/L67)*O73)</f>
        <v>0.31127812445913294</v>
      </c>
      <c r="T71" s="13"/>
      <c r="U71" s="13"/>
      <c r="V71" s="13"/>
      <c r="W71" s="13"/>
      <c r="X71" s="13"/>
      <c r="Y71" s="13"/>
      <c r="Z71" s="13"/>
      <c r="AA71" s="13"/>
      <c r="AC71" s="27"/>
      <c r="AD71" s="23"/>
      <c r="AE71" s="22"/>
      <c r="AF71" s="24"/>
      <c r="AG71" s="22"/>
      <c r="AH71" s="22"/>
      <c r="AI71" s="22">
        <f>AH67-((AE72/AE67)*AH72)-((AE73/AE67)*AH73)</f>
        <v>0</v>
      </c>
      <c r="AW71" s="27"/>
      <c r="AX71" s="23"/>
      <c r="AY71" s="22"/>
      <c r="AZ71" s="24"/>
      <c r="BA71" s="22"/>
      <c r="BB71" s="22"/>
      <c r="BC71" s="22">
        <f>BB67-((AY72/AY67)*BB72)-((AY73/AY67)*BB73)</f>
        <v>0</v>
      </c>
      <c r="BG71" s="13"/>
      <c r="BH71" s="13"/>
      <c r="BI71" s="13"/>
      <c r="BJ71" s="13"/>
      <c r="BK71" s="13"/>
      <c r="BL71" s="13"/>
      <c r="BM71" s="13"/>
      <c r="BN71" s="13"/>
      <c r="BP71" s="27"/>
      <c r="BQ71" s="23"/>
      <c r="BR71" s="22"/>
      <c r="BS71" s="24"/>
      <c r="BT71" s="22"/>
      <c r="BU71" s="22"/>
      <c r="BV71" s="22">
        <f>BU67-((BR72/BR67)*BU72)-((BR73/BR67)*BU73)</f>
        <v>0</v>
      </c>
    </row>
    <row r="72" spans="1:111" x14ac:dyDescent="0.25">
      <c r="A72" s="2" t="s">
        <v>2</v>
      </c>
      <c r="B72" s="5" t="s">
        <v>1</v>
      </c>
      <c r="C72" s="2" t="s">
        <v>8</v>
      </c>
      <c r="D72" s="2" t="s">
        <v>7</v>
      </c>
      <c r="E72" s="2" t="s">
        <v>5</v>
      </c>
      <c r="F72" s="12" t="s">
        <v>7</v>
      </c>
      <c r="G72" s="40" t="s">
        <v>8</v>
      </c>
      <c r="H72" s="2" t="s">
        <v>8</v>
      </c>
      <c r="J72" s="61" t="s">
        <v>20</v>
      </c>
      <c r="K72" s="45" t="s">
        <v>7</v>
      </c>
      <c r="L72" s="46">
        <f>COUNTIF(C69:C72,"S")</f>
        <v>2</v>
      </c>
      <c r="M72" s="46">
        <f>COUNTIFS(C69:C72,K72,H69:H72,"S")</f>
        <v>1</v>
      </c>
      <c r="N72" s="46">
        <f>COUNTIFS(C69:C72,K72,H69:H72,"N")</f>
        <v>1</v>
      </c>
      <c r="O72" s="46">
        <f t="shared" ref="O72" si="10">-(M72/L72)*IMLOG2(M72/L72)-(N72/L72)*IMLOG2(N72/L72)</f>
        <v>1</v>
      </c>
      <c r="P72" s="38"/>
      <c r="AC72" s="66" t="s">
        <v>20</v>
      </c>
      <c r="AD72" s="19" t="s">
        <v>7</v>
      </c>
      <c r="AE72" s="17">
        <f>COUNTIF(V69:V71,"S")</f>
        <v>0</v>
      </c>
      <c r="AF72" s="17">
        <f>COUNTIFS(V69:V71,AD72,AA69:AA71,"S")</f>
        <v>0</v>
      </c>
      <c r="AG72" s="17">
        <f>COUNTIFS(V69:V71,AD72,AA69:AA71,"N")</f>
        <v>0</v>
      </c>
      <c r="AH72" s="17">
        <v>0</v>
      </c>
      <c r="AI72" s="38"/>
      <c r="AW72" s="59" t="s">
        <v>20</v>
      </c>
      <c r="AX72" s="19" t="s">
        <v>7</v>
      </c>
      <c r="AY72" s="17">
        <f>COUNTIF(AP69:AP70,"S")</f>
        <v>1</v>
      </c>
      <c r="AZ72" s="17">
        <f>COUNTIFS(AP69:AP70,AX72,AU69:AU70,"S")</f>
        <v>0</v>
      </c>
      <c r="BA72" s="17">
        <f>COUNTIFS(AP69:AP70,AX72,AU69:AU70,"N")</f>
        <v>1</v>
      </c>
      <c r="BB72" s="17">
        <v>0</v>
      </c>
      <c r="BC72" s="38"/>
      <c r="BP72" s="66" t="s">
        <v>20</v>
      </c>
      <c r="BQ72" s="19" t="s">
        <v>7</v>
      </c>
      <c r="BR72" s="17">
        <f>COUNTIF(BI69:BI71,"S")</f>
        <v>1</v>
      </c>
      <c r="BS72" s="17">
        <f>COUNTIFS(BI69:BI71,BQ72,BN69:BN71,"S")</f>
        <v>1</v>
      </c>
      <c r="BT72" s="17">
        <f>COUNTIFS(BI69:BI71,BQ72,BN69:BN71,"N")</f>
        <v>0</v>
      </c>
      <c r="BU72" s="17">
        <v>0</v>
      </c>
      <c r="BV72" s="38"/>
    </row>
    <row r="73" spans="1:111" x14ac:dyDescent="0.25">
      <c r="J73" s="62"/>
      <c r="K73" s="45" t="s">
        <v>8</v>
      </c>
      <c r="L73" s="46">
        <f>COUNTIF(C69:C72,"N")</f>
        <v>2</v>
      </c>
      <c r="M73" s="46">
        <f>COUNTIFS(C69:C72,K73,H69:H72,"S")</f>
        <v>0</v>
      </c>
      <c r="N73" s="46">
        <f>COUNTIFS(C69:C72,K73,H69:H72,"N")</f>
        <v>2</v>
      </c>
      <c r="O73" s="46">
        <v>0</v>
      </c>
      <c r="P73" s="38"/>
      <c r="AC73" s="67"/>
      <c r="AD73" s="19" t="s">
        <v>8</v>
      </c>
      <c r="AE73" s="17">
        <f>COUNTIF(V69:V71,"N")</f>
        <v>1</v>
      </c>
      <c r="AF73" s="17">
        <f>COUNTIFS(V69:V71,AD73,AA69:AA71,"S")</f>
        <v>0</v>
      </c>
      <c r="AG73" s="17">
        <f>COUNTIFS(V69:V71,AD73,AA69:AA71,"N")</f>
        <v>1</v>
      </c>
      <c r="AH73" s="17">
        <v>0</v>
      </c>
      <c r="AI73" s="38"/>
      <c r="AW73" s="59"/>
      <c r="AX73" s="19" t="s">
        <v>8</v>
      </c>
      <c r="AY73" s="17">
        <f>COUNTIF(AP69:AP70,"N")</f>
        <v>1</v>
      </c>
      <c r="AZ73" s="17">
        <f>COUNTIFS(AP69:AP70,AX73,AU69:AU70,"S")</f>
        <v>0</v>
      </c>
      <c r="BA73" s="17">
        <f>COUNTIFS(AP69:AP70,AX73,AU69:AU70,"N")</f>
        <v>1</v>
      </c>
      <c r="BB73" s="17">
        <v>0</v>
      </c>
      <c r="BC73" s="38"/>
      <c r="BP73" s="67"/>
      <c r="BQ73" s="19" t="s">
        <v>8</v>
      </c>
      <c r="BR73" s="17">
        <f>COUNTIF(BI69:BI71,"N")</f>
        <v>0</v>
      </c>
      <c r="BS73" s="17">
        <f>COUNTIFS(BI69:BI71,BQ73,BN69:BN71,"S")</f>
        <v>0</v>
      </c>
      <c r="BT73" s="17">
        <f>COUNTIFS(BI69:BI71,BQ73,BN69:BN71,"N")</f>
        <v>0</v>
      </c>
      <c r="BU73" s="17">
        <v>0</v>
      </c>
      <c r="BV73" s="38"/>
    </row>
    <row r="74" spans="1:111" x14ac:dyDescent="0.25">
      <c r="J74" s="37"/>
      <c r="K74" s="47"/>
      <c r="L74" s="37"/>
      <c r="M74" s="37"/>
      <c r="N74" s="37"/>
      <c r="O74" s="37"/>
      <c r="P74" s="22">
        <f>O67-((L75/L67)*O75)-((L76/L67)*O76)</f>
        <v>0.122556248918265</v>
      </c>
      <c r="AC74" s="27"/>
      <c r="AD74" s="23"/>
      <c r="AE74" s="22"/>
      <c r="AF74" s="22"/>
      <c r="AG74" s="22"/>
      <c r="AH74" s="22"/>
      <c r="AI74" s="22">
        <f>AH67-((AE75/AE67)*AH75)-((AE76/AE67)*AH76)</f>
        <v>0</v>
      </c>
      <c r="AW74" s="27"/>
      <c r="AX74" s="23"/>
      <c r="AY74" s="22"/>
      <c r="AZ74" s="22"/>
      <c r="BA74" s="22"/>
      <c r="BB74" s="22"/>
      <c r="BC74" s="22">
        <f>BB67-((AY75/AY67)*BB75)-((AY76/AY67)*BB76)</f>
        <v>0</v>
      </c>
      <c r="BP74" s="27"/>
      <c r="BQ74" s="23"/>
      <c r="BR74" s="22"/>
      <c r="BS74" s="22"/>
      <c r="BT74" s="22"/>
      <c r="BU74" s="22"/>
      <c r="BV74" s="22">
        <f>BU67-((BR75/BR67)*BU75)-((BR76/BR67)*BU76)</f>
        <v>0</v>
      </c>
    </row>
    <row r="75" spans="1:111" x14ac:dyDescent="0.25">
      <c r="J75" s="61" t="s">
        <v>21</v>
      </c>
      <c r="K75" s="45" t="s">
        <v>7</v>
      </c>
      <c r="L75" s="46">
        <f>COUNTIF(D69:D72,"S")</f>
        <v>3</v>
      </c>
      <c r="M75" s="46">
        <f>COUNTIFS(D69:D72,K75,H69:H72,"S")</f>
        <v>1</v>
      </c>
      <c r="N75" s="46">
        <f>COUNTIFS(D69:D72,K75,H69:H72,"N")</f>
        <v>2</v>
      </c>
      <c r="O75" s="46">
        <f t="shared" ref="O75" si="11">-(M75/L75)*IMLOG2(M75/L75)-(N75/L75)*IMLOG2(N75/L75)</f>
        <v>0.91829583405449056</v>
      </c>
      <c r="P75" s="38"/>
      <c r="AC75" s="66" t="s">
        <v>21</v>
      </c>
      <c r="AD75" s="19" t="s">
        <v>7</v>
      </c>
      <c r="AE75" s="17">
        <f>COUNTIF(W69:W71,"S")</f>
        <v>1</v>
      </c>
      <c r="AF75" s="17">
        <f>COUNTIFS(W69:W71,AD75,AA69:AA71,"S")</f>
        <v>0</v>
      </c>
      <c r="AG75" s="17">
        <f>COUNTIFS(W69:W71,AD75,AA69:AA71,"N")</f>
        <v>1</v>
      </c>
      <c r="AH75" s="17">
        <v>0</v>
      </c>
      <c r="AI75" s="38"/>
      <c r="AW75" s="66" t="s">
        <v>21</v>
      </c>
      <c r="AX75" s="19" t="s">
        <v>7</v>
      </c>
      <c r="AY75" s="17">
        <f>COUNTIF(AQ69:AQ70,"S")</f>
        <v>1</v>
      </c>
      <c r="AZ75" s="17">
        <f>COUNTIFS(AQ69:AQ70,AX75,AU69:AU70,"S")</f>
        <v>0</v>
      </c>
      <c r="BA75" s="17">
        <f>COUNTIFS(AQ69:AQ70,AX75,AU69:AU70,"N")</f>
        <v>1</v>
      </c>
      <c r="BB75" s="17">
        <v>0</v>
      </c>
      <c r="BC75" s="38"/>
      <c r="BP75" s="66" t="s">
        <v>21</v>
      </c>
      <c r="BQ75" s="19" t="s">
        <v>7</v>
      </c>
      <c r="BR75" s="17">
        <f>COUNTIF(BJ69:BJ71,"S")</f>
        <v>1</v>
      </c>
      <c r="BS75" s="17">
        <f>COUNTIFS(BJ69:BJ71,BQ75,BN69:BN71,"S")</f>
        <v>1</v>
      </c>
      <c r="BT75" s="17">
        <f>COUNTIFS(BJ69:BJ71,BQ75,BN69:BN71,"N")</f>
        <v>0</v>
      </c>
      <c r="BU75" s="17">
        <v>0</v>
      </c>
      <c r="BV75" s="38"/>
    </row>
    <row r="76" spans="1:111" x14ac:dyDescent="0.25">
      <c r="J76" s="62"/>
      <c r="K76" s="45" t="s">
        <v>8</v>
      </c>
      <c r="L76" s="46">
        <f>COUNTIF(D69:D72,"N")</f>
        <v>1</v>
      </c>
      <c r="M76" s="46">
        <f>COUNTIFS(D69:D72,K76,H69:H72,"S")</f>
        <v>0</v>
      </c>
      <c r="N76" s="46">
        <f>COUNTIFS(D69:D72,K76,H69:H72,"N")</f>
        <v>1</v>
      </c>
      <c r="O76" s="46">
        <v>0</v>
      </c>
      <c r="P76" s="38"/>
      <c r="AC76" s="67"/>
      <c r="AD76" s="19" t="s">
        <v>8</v>
      </c>
      <c r="AE76" s="17">
        <f>COUNTIF(W69:W71,"N")</f>
        <v>0</v>
      </c>
      <c r="AF76" s="17">
        <f>COUNTIFS(W69:W71,AD76,AA69:AA71,"S")</f>
        <v>0</v>
      </c>
      <c r="AG76" s="17">
        <f>COUNTIFS(W69:W71,AD76,AA69:AA71,"N")</f>
        <v>0</v>
      </c>
      <c r="AH76" s="17">
        <v>0</v>
      </c>
      <c r="AI76" s="38"/>
      <c r="AW76" s="67"/>
      <c r="AX76" s="19" t="s">
        <v>8</v>
      </c>
      <c r="AY76" s="17">
        <f>COUNTIF(AQ69:AQ70,"N")</f>
        <v>1</v>
      </c>
      <c r="AZ76" s="17">
        <f>COUNTIFS(AQ69:AQ70,AX76,AU69:AU70,"S")</f>
        <v>0</v>
      </c>
      <c r="BA76" s="17">
        <f>COUNTIFS(AQ69:AQ70,AX76,AU69:AU70,"N")</f>
        <v>1</v>
      </c>
      <c r="BB76" s="17">
        <v>0</v>
      </c>
      <c r="BC76" s="38"/>
      <c r="BP76" s="67"/>
      <c r="BQ76" s="19" t="s">
        <v>8</v>
      </c>
      <c r="BR76" s="17">
        <f>COUNTIF(BJ69:BJ71,"N")</f>
        <v>0</v>
      </c>
      <c r="BS76" s="17">
        <f>COUNTIFS(BJ69:BJ71,BQ76,BN69:BN71,"S")</f>
        <v>0</v>
      </c>
      <c r="BT76" s="17">
        <f>COUNTIFS(BJ69:BJ71,BQ76,BN69:BN71,"N")</f>
        <v>0</v>
      </c>
      <c r="BU76" s="17">
        <v>0</v>
      </c>
      <c r="BV76" s="38"/>
    </row>
    <row r="77" spans="1:111" x14ac:dyDescent="0.25">
      <c r="J77" s="37"/>
      <c r="K77" s="47"/>
      <c r="L77" s="37"/>
      <c r="M77" s="37"/>
      <c r="N77" s="37"/>
      <c r="O77" s="37"/>
      <c r="P77" s="22">
        <f>O67-((L78/L67)*O78)-((L79/L67)*O79)-((L80/L67)*O80)-((L81/L67)*O81)</f>
        <v>0.81127812445913294</v>
      </c>
      <c r="AC77" s="27"/>
      <c r="AD77" s="23"/>
      <c r="AE77" s="22"/>
      <c r="AF77" s="22"/>
      <c r="AG77" s="22"/>
      <c r="AH77" s="22"/>
      <c r="AI77" s="22">
        <f>AH67-((AE78/AE67)*AH78)-((AE79/AE67)*AH79)-((AE80/AE67)*AH80)-((AE81/AE67)*AH81)</f>
        <v>0</v>
      </c>
      <c r="AW77" s="27"/>
      <c r="AX77" s="23"/>
      <c r="AY77" s="22"/>
      <c r="AZ77" s="22"/>
      <c r="BA77" s="22"/>
      <c r="BB77" s="22"/>
      <c r="BC77" s="22">
        <f>BB67-((AY78/AY67)*BB78)-((AY79/AY67)*BB79)-((AY80/AY67)*BB80)-((AY81/AY67)*BB81)</f>
        <v>0</v>
      </c>
      <c r="BP77" s="27"/>
      <c r="BQ77" s="23"/>
      <c r="BR77" s="22"/>
      <c r="BS77" s="22"/>
      <c r="BT77" s="22"/>
      <c r="BU77" s="22"/>
      <c r="BV77" s="22">
        <f>BU67-((BR78/BR67)*BU78)-((BR79/BR67)*BU79)-((BR80/BR67)*BU80)-((BR81/BR67)*BU81)</f>
        <v>0</v>
      </c>
    </row>
    <row r="78" spans="1:111" x14ac:dyDescent="0.25">
      <c r="J78" s="61" t="s">
        <v>22</v>
      </c>
      <c r="K78" s="45" t="s">
        <v>5</v>
      </c>
      <c r="L78" s="46">
        <f>COUNTIF($E$69:$E$72,K78)</f>
        <v>2</v>
      </c>
      <c r="M78" s="46">
        <f>COUNTIFS(E69:E72,K78,H69:H72,"S")</f>
        <v>0</v>
      </c>
      <c r="N78" s="46">
        <f>COUNTIFS(E69:E72,K78,H69:H72,"N")</f>
        <v>2</v>
      </c>
      <c r="O78" s="46">
        <v>0</v>
      </c>
      <c r="P78" s="38"/>
      <c r="AC78" s="66" t="s">
        <v>22</v>
      </c>
      <c r="AD78" s="19" t="s">
        <v>5</v>
      </c>
      <c r="AE78" s="17">
        <f>COUNTIF($X$69:$X$71,AD78)</f>
        <v>0</v>
      </c>
      <c r="AF78" s="17">
        <f>COUNTIFS(X69:X71,AD78,AA69:AA71,"S")</f>
        <v>0</v>
      </c>
      <c r="AG78" s="17">
        <f>COUNTIFS(X69:X71,AD78,AA69:AA71,"N")</f>
        <v>0</v>
      </c>
      <c r="AH78" s="17">
        <v>0</v>
      </c>
      <c r="AI78" s="38"/>
      <c r="AW78" s="59" t="s">
        <v>22</v>
      </c>
      <c r="AX78" s="19" t="s">
        <v>5</v>
      </c>
      <c r="AY78" s="17">
        <f>COUNTIF($X$69:$X$71,AX78)</f>
        <v>0</v>
      </c>
      <c r="AZ78" s="17">
        <f>COUNTIFS(AR69:AR70,AX78,AU69:AU70,"S")</f>
        <v>0</v>
      </c>
      <c r="BA78" s="17">
        <f>COUNTIFS(AR69:AR70,AX78,AU69:AU70,"N")</f>
        <v>2</v>
      </c>
      <c r="BB78" s="17">
        <v>0</v>
      </c>
      <c r="BC78" s="38"/>
      <c r="BP78" s="66" t="s">
        <v>22</v>
      </c>
      <c r="BQ78" s="19" t="s">
        <v>5</v>
      </c>
      <c r="BR78" s="17">
        <f>COUNTIF($X$69:$X$71,BQ78)</f>
        <v>0</v>
      </c>
      <c r="BS78" s="17">
        <f>COUNTIFS(BK69:BK71,BQ78,BN69:BN71,"S")</f>
        <v>0</v>
      </c>
      <c r="BT78" s="17">
        <f>COUNTIFS(BK69:BK71,BQ78,BN69:BN71,"N")</f>
        <v>0</v>
      </c>
      <c r="BU78" s="17">
        <v>0</v>
      </c>
      <c r="BV78" s="38"/>
    </row>
    <row r="79" spans="1:111" x14ac:dyDescent="0.25">
      <c r="J79" s="63"/>
      <c r="K79" s="45" t="s">
        <v>2</v>
      </c>
      <c r="L79" s="46">
        <f>COUNTIF($E$69:$E$72,K79)</f>
        <v>1</v>
      </c>
      <c r="M79" s="46">
        <f>COUNTIFS(E69:E72,K79,H69:H72,"S")</f>
        <v>1</v>
      </c>
      <c r="N79" s="46">
        <f>COUNTIFS(E69:E72,K79,H69:H72,"N")</f>
        <v>0</v>
      </c>
      <c r="O79" s="46">
        <v>0</v>
      </c>
      <c r="P79" s="38"/>
      <c r="AC79" s="68"/>
      <c r="AD79" s="19" t="s">
        <v>2</v>
      </c>
      <c r="AE79" s="17">
        <f>COUNTIF($X$69:$X$71,AD79)</f>
        <v>0</v>
      </c>
      <c r="AF79" s="17">
        <f>COUNTIFS(X69:X71,AD79,AA69:AA71,"S")</f>
        <v>0</v>
      </c>
      <c r="AG79" s="17">
        <f>COUNTIFS(X69:X71,AD79,AA69:AA71,"N")</f>
        <v>0</v>
      </c>
      <c r="AH79" s="17">
        <v>0</v>
      </c>
      <c r="AI79" s="38"/>
      <c r="AW79" s="59"/>
      <c r="AX79" s="19" t="s">
        <v>2</v>
      </c>
      <c r="AY79" s="17">
        <f>COUNTIF($X$69:$X$71,AX79)</f>
        <v>0</v>
      </c>
      <c r="AZ79" s="17">
        <f>COUNTIFS(AR69:AR70,AX79,AU69:AU70,"S")</f>
        <v>0</v>
      </c>
      <c r="BA79" s="17">
        <f>COUNTIFS(AR69:AR70,AX79,AU69:AU70,"N")</f>
        <v>0</v>
      </c>
      <c r="BB79" s="17">
        <v>0</v>
      </c>
      <c r="BC79" s="38"/>
      <c r="BP79" s="68"/>
      <c r="BQ79" s="19" t="s">
        <v>2</v>
      </c>
      <c r="BR79" s="17">
        <f>COUNTIF($X$69:$X$71,BQ79)</f>
        <v>0</v>
      </c>
      <c r="BS79" s="17">
        <f>COUNTIFS(BK69:BK71,BQ79,BN69:BN71,"S")</f>
        <v>1</v>
      </c>
      <c r="BT79" s="17">
        <f>COUNTIFS(BK69:BK71,BQ79,BN69:BN71,"N")</f>
        <v>0</v>
      </c>
      <c r="BU79" s="17">
        <v>0</v>
      </c>
      <c r="BV79" s="38"/>
    </row>
    <row r="80" spans="1:111" x14ac:dyDescent="0.25">
      <c r="J80" s="63"/>
      <c r="K80" s="45" t="s">
        <v>11</v>
      </c>
      <c r="L80" s="46">
        <f>COUNTIF($E$69:$E$72,K80)</f>
        <v>1</v>
      </c>
      <c r="M80" s="46">
        <f>COUNTIFS(E69:E72,K80,H69:H72,"S")</f>
        <v>0</v>
      </c>
      <c r="N80" s="46">
        <f>COUNTIFS(E69:E72,K80,H69:H72,"N")</f>
        <v>1</v>
      </c>
      <c r="O80" s="46">
        <v>0</v>
      </c>
      <c r="P80" s="38"/>
      <c r="AC80" s="68"/>
      <c r="AD80" s="19" t="s">
        <v>11</v>
      </c>
      <c r="AE80" s="17">
        <f>COUNTIF($X$69:$X$71,AD80)</f>
        <v>1</v>
      </c>
      <c r="AF80" s="17">
        <f>COUNTIFS(X69:X71,AD80,AA69:AA71,"S")</f>
        <v>0</v>
      </c>
      <c r="AG80" s="17">
        <f>COUNTIFS(X69:X71,AD80,AA69:AA71,"N")</f>
        <v>1</v>
      </c>
      <c r="AH80" s="17">
        <v>0</v>
      </c>
      <c r="AI80" s="38"/>
      <c r="AW80" s="59"/>
      <c r="AX80" s="19" t="s">
        <v>11</v>
      </c>
      <c r="AY80" s="17">
        <f>COUNTIF($X$69:$X$71,AX80)</f>
        <v>1</v>
      </c>
      <c r="AZ80" s="17">
        <f>COUNTIFS(AR69:AR70,AX80,AU69:AU70,"S")</f>
        <v>0</v>
      </c>
      <c r="BA80" s="17">
        <f>COUNTIFS(AR69:AR70,AX80,AU69:AU70,"N")</f>
        <v>0</v>
      </c>
      <c r="BB80" s="17">
        <v>0</v>
      </c>
      <c r="BC80" s="38"/>
      <c r="BP80" s="68"/>
      <c r="BQ80" s="19" t="s">
        <v>11</v>
      </c>
      <c r="BR80" s="17">
        <f>COUNTIF($X$69:$X$71,BQ80)</f>
        <v>1</v>
      </c>
      <c r="BS80" s="17">
        <f>COUNTIFS(BK69:BK71,BQ80,BN69:BN71,"S")</f>
        <v>0</v>
      </c>
      <c r="BT80" s="17">
        <f>COUNTIFS(BK69:BK71,BQ80,BN69:BN71,"N")</f>
        <v>0</v>
      </c>
      <c r="BU80" s="17">
        <v>0</v>
      </c>
      <c r="BV80" s="38"/>
    </row>
    <row r="81" spans="10:74" x14ac:dyDescent="0.25">
      <c r="J81" s="62"/>
      <c r="K81" s="45" t="s">
        <v>12</v>
      </c>
      <c r="L81" s="46">
        <f>COUNTIF($E$69:$E$72,K81)</f>
        <v>0</v>
      </c>
      <c r="M81" s="46">
        <f>COUNTIFS(E69:E72,K81,H69:H72,"S")</f>
        <v>0</v>
      </c>
      <c r="N81" s="46">
        <f>COUNTIFS(E69:E72,K81,H69:H72,"N")</f>
        <v>0</v>
      </c>
      <c r="O81" s="46">
        <v>0</v>
      </c>
      <c r="P81" s="38"/>
      <c r="AC81" s="67"/>
      <c r="AD81" s="19" t="s">
        <v>12</v>
      </c>
      <c r="AE81" s="17">
        <f>COUNTIF($X$69:$X$71,AD81)</f>
        <v>0</v>
      </c>
      <c r="AF81" s="17">
        <f>COUNTIFS(X69:X71,AD81,AA69:AA71,"S")</f>
        <v>0</v>
      </c>
      <c r="AG81" s="17">
        <f>COUNTIFS(X69:X71,AD81,AA69:AA71,"N")</f>
        <v>0</v>
      </c>
      <c r="AH81" s="17">
        <v>0</v>
      </c>
      <c r="AI81" s="38"/>
      <c r="AW81" s="59"/>
      <c r="AX81" s="19" t="s">
        <v>12</v>
      </c>
      <c r="AY81" s="17">
        <f>COUNTIF($X$69:$X$71,AX81)</f>
        <v>0</v>
      </c>
      <c r="AZ81" s="17">
        <f>COUNTIFS(AR69:AR70,AX81,AU69:AU70,"S")</f>
        <v>0</v>
      </c>
      <c r="BA81" s="17">
        <f>COUNTIFS(AR69:AR70,AX81,AU69:AU70,"N")</f>
        <v>0</v>
      </c>
      <c r="BB81" s="17">
        <v>0</v>
      </c>
      <c r="BC81" s="38"/>
      <c r="BP81" s="67"/>
      <c r="BQ81" s="19" t="s">
        <v>12</v>
      </c>
      <c r="BR81" s="17">
        <f>COUNTIF($X$69:$X$71,BQ81)</f>
        <v>0</v>
      </c>
      <c r="BS81" s="17">
        <f>COUNTIFS(BK69:BK71,BQ81,BN69:BN71,"S")</f>
        <v>0</v>
      </c>
      <c r="BT81" s="17">
        <f>COUNTIFS(BK69:BK71,BQ81,BN69:BN71,"N")</f>
        <v>0</v>
      </c>
      <c r="BU81" s="17">
        <v>0</v>
      </c>
      <c r="BV81" s="38"/>
    </row>
    <row r="82" spans="10:74" x14ac:dyDescent="0.25">
      <c r="J82" s="37"/>
      <c r="K82" s="47"/>
      <c r="L82" s="37"/>
      <c r="M82" s="37"/>
      <c r="N82" s="37"/>
      <c r="O82" s="37"/>
      <c r="P82" s="37">
        <f>O67-((L83/L67)*O83)-((L84/L67)*O84)</f>
        <v>0.81127812445913294</v>
      </c>
      <c r="AC82" s="27"/>
      <c r="AD82" s="23"/>
      <c r="AE82" s="22"/>
      <c r="AF82" s="22"/>
      <c r="AG82" s="22"/>
      <c r="AH82" s="22"/>
      <c r="AI82" s="22">
        <f>AH67-((AE83/AE67)*AH83)-((AE84/AE67)*AH84)-((AE85/AE67)*AH85)-((AE86/AE67)*AH86)</f>
        <v>0</v>
      </c>
      <c r="AW82" s="27"/>
      <c r="AX82" s="23"/>
      <c r="AY82" s="22"/>
      <c r="AZ82" s="22"/>
      <c r="BA82" s="22"/>
      <c r="BB82" s="22"/>
      <c r="BC82" s="22">
        <f>BB67-((AY83/AY67)*BB83)-((AY84/AY67)*BB84)-((AY85/AY67)*BB85)-((AY86/AY67)*BB86)</f>
        <v>0</v>
      </c>
      <c r="BP82" s="27"/>
      <c r="BQ82" s="23"/>
      <c r="BR82" s="22"/>
      <c r="BS82" s="22"/>
      <c r="BT82" s="22"/>
      <c r="BU82" s="22"/>
      <c r="BV82" s="22">
        <f>BU67-((BR83/BR67)*BU83)-((BR84/BR67)*BU84)-((BR85/BR67)*BU85)-((BR86/BR67)*BU86)</f>
        <v>0</v>
      </c>
    </row>
    <row r="83" spans="10:74" x14ac:dyDescent="0.25">
      <c r="J83" s="61" t="s">
        <v>23</v>
      </c>
      <c r="K83" s="45" t="s">
        <v>7</v>
      </c>
      <c r="L83" s="46">
        <f>COUNTIF(F69:F72,"S")</f>
        <v>3</v>
      </c>
      <c r="M83" s="46">
        <f>COUNTIFS(F69:F72,K83,H69:H72,"S")</f>
        <v>0</v>
      </c>
      <c r="N83" s="46">
        <f>COUNTIFS(F69:F72,K83,H69:H72,"N")</f>
        <v>3</v>
      </c>
      <c r="O83" s="46">
        <v>0</v>
      </c>
      <c r="P83" s="38"/>
      <c r="AC83" s="66" t="s">
        <v>15</v>
      </c>
      <c r="AD83" s="19" t="s">
        <v>7</v>
      </c>
      <c r="AE83" s="17">
        <f>COUNTIF($Z$69:$Z$71,AD83)</f>
        <v>1</v>
      </c>
      <c r="AF83" s="17">
        <f>COUNTIFS(Z69:Z71,AD83,AA69:AA71,"S")</f>
        <v>0</v>
      </c>
      <c r="AG83" s="17">
        <f>COUNTIFS(Z69:Z71,AD83,AA69:AA71,"N")</f>
        <v>1</v>
      </c>
      <c r="AH83" s="17">
        <v>0</v>
      </c>
      <c r="AI83" s="38"/>
      <c r="AW83" s="59" t="s">
        <v>15</v>
      </c>
      <c r="AX83" s="19" t="s">
        <v>7</v>
      </c>
      <c r="AY83" s="17">
        <f>COUNTIF($Z$69:$Z$71,AX83)</f>
        <v>1</v>
      </c>
      <c r="AZ83" s="17">
        <f>COUNTIFS(AT69:AT70,AX83,AU69:AU70,"S")</f>
        <v>0</v>
      </c>
      <c r="BA83" s="17">
        <f>COUNTIFS(AT69:AT70,AX83,AU69:AU70,"N")</f>
        <v>0</v>
      </c>
      <c r="BB83" s="17">
        <v>0</v>
      </c>
      <c r="BC83" s="38"/>
      <c r="BP83" s="66" t="s">
        <v>15</v>
      </c>
      <c r="BQ83" s="19" t="s">
        <v>7</v>
      </c>
      <c r="BR83" s="17">
        <f>COUNTIF($Z$69:$Z$71,BQ83)</f>
        <v>1</v>
      </c>
      <c r="BS83" s="17">
        <f>COUNTIFS(BM69:BM71,BQ83,BN69:BN71,"S")</f>
        <v>0</v>
      </c>
      <c r="BT83" s="17">
        <f>COUNTIFS(BM69:BM71,BQ83,BN69:BN71,"N")</f>
        <v>0</v>
      </c>
      <c r="BU83" s="17">
        <v>0</v>
      </c>
      <c r="BV83" s="38"/>
    </row>
    <row r="84" spans="10:74" ht="16.5" customHeight="1" x14ac:dyDescent="0.5">
      <c r="J84" s="62"/>
      <c r="K84" s="45" t="s">
        <v>8</v>
      </c>
      <c r="L84" s="46">
        <f>COUNTIF(F69:F72,"N")</f>
        <v>1</v>
      </c>
      <c r="M84" s="46">
        <f>COUNTIFS(F69:F72,K84,H69:H72,"S")</f>
        <v>1</v>
      </c>
      <c r="N84" s="46">
        <f>COUNTIFS(F69:F72,K84,H69:H72,"N")</f>
        <v>0</v>
      </c>
      <c r="O84" s="46">
        <v>0</v>
      </c>
      <c r="P84" s="38"/>
      <c r="Y84" s="11"/>
      <c r="AC84" s="68"/>
      <c r="AD84" s="19" t="s">
        <v>12</v>
      </c>
      <c r="AE84" s="17">
        <f>COUNTIF($Z$69:$Z$71,AD84)</f>
        <v>0</v>
      </c>
      <c r="AF84" s="17">
        <f>COUNTIFS(Z69:Z71,AD84,AA69:AA71,"S")</f>
        <v>0</v>
      </c>
      <c r="AG84" s="17">
        <f>COUNTIFS(Z69:Z71,AD84,AA69:AA71,"N")</f>
        <v>0</v>
      </c>
      <c r="AH84" s="17">
        <v>0</v>
      </c>
      <c r="AI84" s="38"/>
      <c r="AS84" s="11"/>
      <c r="AW84" s="59"/>
      <c r="AX84" s="19" t="s">
        <v>12</v>
      </c>
      <c r="AY84" s="17">
        <f>COUNTIF($Z$69:$Z$71,AX84)</f>
        <v>0</v>
      </c>
      <c r="AZ84" s="17">
        <f>COUNTIFS(AT69:AT70,AX84,AU69:AU70,"S")</f>
        <v>0</v>
      </c>
      <c r="BA84" s="17">
        <f>COUNTIFS(AT69:AT70,AX84,AU69:AU70,"N")</f>
        <v>0</v>
      </c>
      <c r="BB84" s="17">
        <v>0</v>
      </c>
      <c r="BC84" s="38"/>
      <c r="BL84" s="11"/>
      <c r="BP84" s="68"/>
      <c r="BQ84" s="19" t="s">
        <v>12</v>
      </c>
      <c r="BR84" s="17">
        <f>COUNTIF($Z$69:$Z$71,BQ84)</f>
        <v>0</v>
      </c>
      <c r="BS84" s="17">
        <f>COUNTIFS(BM69:BM71,BQ84,BN69:BN71,"S")</f>
        <v>1</v>
      </c>
      <c r="BT84" s="17">
        <f>COUNTIFS(BM69:BM71,BQ84,BN69:BN71,"N")</f>
        <v>0</v>
      </c>
      <c r="BU84" s="17">
        <v>0</v>
      </c>
      <c r="BV84" s="38"/>
    </row>
    <row r="85" spans="10:74" x14ac:dyDescent="0.25">
      <c r="J85" s="37"/>
      <c r="K85" s="47"/>
      <c r="L85" s="37"/>
      <c r="M85" s="37"/>
      <c r="N85" s="37"/>
      <c r="O85" s="37"/>
      <c r="P85" s="28">
        <f>O67-((L86/L67)*O86)-((L87/L67)*O87)-((L88/L67)*O88)-((L89/L67)*O89)</f>
        <v>0.81127812445913294</v>
      </c>
      <c r="AC85" s="68"/>
      <c r="AD85" s="19" t="s">
        <v>8</v>
      </c>
      <c r="AE85" s="17">
        <f>COUNTIF($Z$69:$Z$71,AD85)</f>
        <v>0</v>
      </c>
      <c r="AF85" s="17">
        <f>COUNTIFS(Z69:Z71,AD85,AA69:AA71,"S")</f>
        <v>0</v>
      </c>
      <c r="AG85" s="17">
        <f>COUNTIFS(Z69:Z71,AD85,AA69:AA71,"N")</f>
        <v>0</v>
      </c>
      <c r="AH85" s="17">
        <v>0</v>
      </c>
      <c r="AI85" s="38"/>
      <c r="AW85" s="59"/>
      <c r="AX85" s="19" t="s">
        <v>8</v>
      </c>
      <c r="AY85" s="17">
        <f>COUNTIF($Z$69:$Z$71,AX85)</f>
        <v>0</v>
      </c>
      <c r="AZ85" s="17">
        <f>COUNTIFS(AT69:AT70,AX85,AU69:AU70,"S")</f>
        <v>0</v>
      </c>
      <c r="BA85" s="17">
        <f>COUNTIFS(AT69:AT70,AX85,AU69:AU70,"N")</f>
        <v>2</v>
      </c>
      <c r="BB85" s="17">
        <v>0</v>
      </c>
      <c r="BC85" s="38"/>
      <c r="BP85" s="68"/>
      <c r="BQ85" s="19" t="s">
        <v>8</v>
      </c>
      <c r="BR85" s="17">
        <f>COUNTIF($Z$69:$Z$71,BQ85)</f>
        <v>0</v>
      </c>
      <c r="BS85" s="17">
        <f>COUNTIFS(BM69:BM71,BQ85,BN69:BN71,"S")</f>
        <v>0</v>
      </c>
      <c r="BT85" s="17">
        <f>COUNTIFS(BM69:BM71,BQ85,BN69:BN71,"N")</f>
        <v>0</v>
      </c>
      <c r="BU85" s="17">
        <v>0</v>
      </c>
      <c r="BV85" s="38"/>
    </row>
    <row r="86" spans="10:74" ht="18.75" customHeight="1" x14ac:dyDescent="0.25">
      <c r="J86" s="61" t="s">
        <v>15</v>
      </c>
      <c r="K86" s="45" t="s">
        <v>7</v>
      </c>
      <c r="L86" s="46">
        <f>COUNTIF($G$69:$G$72,K86)</f>
        <v>1</v>
      </c>
      <c r="M86" s="46">
        <f>COUNTIFS(G69:G72,K86,H69:H72,"S")</f>
        <v>0</v>
      </c>
      <c r="N86" s="46">
        <f>COUNTIFS(G69:G72,K86,H69:H72,"N")</f>
        <v>1</v>
      </c>
      <c r="O86" s="36">
        <v>0</v>
      </c>
      <c r="P86" s="38"/>
      <c r="AC86" s="67"/>
      <c r="AD86" s="19" t="s">
        <v>17</v>
      </c>
      <c r="AE86" s="17">
        <f>COUNTIF($Z$69:$Z$71,AD86)</f>
        <v>0</v>
      </c>
      <c r="AF86" s="17">
        <f>COUNTIFS(Z69:Z71,AD86,AA69:AA71,"S")</f>
        <v>0</v>
      </c>
      <c r="AG86" s="17">
        <f>COUNTIFS(Z69:Z71,AD86,AA69:AA71,"N")</f>
        <v>0</v>
      </c>
      <c r="AH86" s="17">
        <v>0</v>
      </c>
      <c r="AI86" s="38"/>
      <c r="AW86" s="59"/>
      <c r="AX86" s="19" t="s">
        <v>17</v>
      </c>
      <c r="AY86" s="17">
        <f>COUNTIF($Z$69:$Z$71,AX86)</f>
        <v>0</v>
      </c>
      <c r="AZ86" s="17">
        <f>COUNTIFS(AT69:AT70,AX86,AU69:AU70,"S")</f>
        <v>0</v>
      </c>
      <c r="BA86" s="17">
        <f>COUNTIFS(AT69:AT70,AX86,AU69:AU70,"N")</f>
        <v>0</v>
      </c>
      <c r="BB86" s="17">
        <v>0</v>
      </c>
      <c r="BC86" s="38"/>
      <c r="BP86" s="67"/>
      <c r="BQ86" s="19" t="s">
        <v>17</v>
      </c>
      <c r="BR86" s="17">
        <f>COUNTIF($Z$69:$Z$71,BQ86)</f>
        <v>0</v>
      </c>
      <c r="BS86" s="17">
        <f>COUNTIFS(BM69:BM71,BQ86,BN69:BN71,"S")</f>
        <v>0</v>
      </c>
      <c r="BT86" s="17">
        <f>COUNTIFS(BM69:BM71,BQ86,BN69:BN71,"N")</f>
        <v>0</v>
      </c>
      <c r="BU86" s="17">
        <v>0</v>
      </c>
      <c r="BV86" s="38"/>
    </row>
    <row r="87" spans="10:74" x14ac:dyDescent="0.25">
      <c r="J87" s="63"/>
      <c r="K87" s="45" t="s">
        <v>12</v>
      </c>
      <c r="L87" s="46">
        <f>COUNTIF($G$69:$G$72,K87)</f>
        <v>1</v>
      </c>
      <c r="M87" s="46">
        <f>COUNTIFS(G69:G72,K87,H69:H72,"S")</f>
        <v>1</v>
      </c>
      <c r="N87" s="46">
        <f>COUNTIFS(G69:G72,K87,H69:H72,"N")</f>
        <v>0</v>
      </c>
      <c r="O87" s="46">
        <v>0</v>
      </c>
      <c r="P87" s="38"/>
    </row>
    <row r="88" spans="10:74" x14ac:dyDescent="0.25">
      <c r="J88" s="63"/>
      <c r="K88" s="45" t="s">
        <v>8</v>
      </c>
      <c r="L88" s="46">
        <f>COUNTIF($G$69:$G$72,K88)</f>
        <v>2</v>
      </c>
      <c r="M88" s="46">
        <f>COUNTIFS(G69:G72,K88,H69:H72,"S")</f>
        <v>0</v>
      </c>
      <c r="N88" s="46">
        <f>COUNTIFS(G69:G72,K88,H69:H72,"N")</f>
        <v>2</v>
      </c>
      <c r="O88" s="46">
        <v>0</v>
      </c>
      <c r="P88" s="38"/>
    </row>
    <row r="89" spans="10:74" x14ac:dyDescent="0.25">
      <c r="J89" s="62"/>
      <c r="K89" s="45" t="s">
        <v>17</v>
      </c>
      <c r="L89" s="46">
        <f>COUNTIF($G$69:$G$72,K89)</f>
        <v>0</v>
      </c>
      <c r="M89" s="46">
        <f>COUNTIFS(G69:G72,K89,H69:H72,"S")</f>
        <v>0</v>
      </c>
      <c r="N89" s="46">
        <f>COUNTIFS(G69:G72,K89,H69:H72,"N")</f>
        <v>0</v>
      </c>
      <c r="O89" s="46">
        <v>0</v>
      </c>
      <c r="P89" s="38"/>
    </row>
    <row r="90" spans="10:74" x14ac:dyDescent="0.25">
      <c r="J90" s="48"/>
      <c r="K90" s="48"/>
      <c r="L90" s="48"/>
      <c r="M90" s="48"/>
      <c r="N90" s="48"/>
      <c r="O90" s="48"/>
    </row>
    <row r="91" spans="10:74" x14ac:dyDescent="0.25">
      <c r="J91" s="48"/>
      <c r="K91" s="48"/>
      <c r="L91" s="48"/>
      <c r="M91" s="48"/>
      <c r="N91" s="48"/>
      <c r="O91" s="48"/>
    </row>
    <row r="92" spans="10:74" x14ac:dyDescent="0.25">
      <c r="J92" s="48"/>
      <c r="K92" s="48"/>
      <c r="L92" s="48"/>
      <c r="M92" s="48"/>
      <c r="N92" s="48"/>
      <c r="O92" s="48"/>
    </row>
    <row r="93" spans="10:74" x14ac:dyDescent="0.25">
      <c r="J93" s="48"/>
      <c r="K93" s="48"/>
      <c r="L93" s="48"/>
      <c r="M93" s="48"/>
      <c r="N93" s="48"/>
      <c r="O93" s="48"/>
    </row>
    <row r="94" spans="10:74" x14ac:dyDescent="0.25">
      <c r="J94" s="48"/>
      <c r="K94" s="48"/>
      <c r="L94" s="48"/>
      <c r="M94" s="48"/>
      <c r="N94" s="48"/>
      <c r="O94" s="48"/>
    </row>
    <row r="95" spans="10:74" x14ac:dyDescent="0.25">
      <c r="J95" s="48"/>
      <c r="K95" s="48"/>
      <c r="L95" s="48"/>
      <c r="M95" s="48"/>
      <c r="N95" s="48"/>
      <c r="O95" s="48"/>
    </row>
    <row r="96" spans="10:74" x14ac:dyDescent="0.25">
      <c r="J96" s="48"/>
      <c r="K96" s="48"/>
      <c r="L96" s="48"/>
      <c r="M96" s="48"/>
      <c r="N96" s="48"/>
      <c r="O96" s="48"/>
    </row>
    <row r="97" spans="1:16" x14ac:dyDescent="0.25">
      <c r="J97" s="48"/>
      <c r="K97" s="48"/>
      <c r="L97" s="48"/>
      <c r="M97" s="48"/>
      <c r="N97" s="48"/>
      <c r="O97" s="48"/>
    </row>
    <row r="98" spans="1:16" x14ac:dyDescent="0.25">
      <c r="J98" s="48"/>
      <c r="K98" s="48"/>
      <c r="L98" s="48"/>
      <c r="M98" s="48"/>
      <c r="N98" s="48"/>
      <c r="O98" s="48"/>
    </row>
    <row r="99" spans="1:16" ht="18" customHeight="1" x14ac:dyDescent="0.4">
      <c r="H99" s="10"/>
      <c r="J99" s="48"/>
      <c r="K99" s="48"/>
      <c r="L99" s="48"/>
      <c r="M99" s="48"/>
      <c r="N99" s="48"/>
      <c r="O99" s="48"/>
    </row>
    <row r="100" spans="1:16" ht="18.75" x14ac:dyDescent="0.3">
      <c r="B100" s="8" t="s">
        <v>32</v>
      </c>
      <c r="J100" s="48"/>
      <c r="K100" s="48"/>
      <c r="L100" s="48"/>
      <c r="M100" s="48"/>
      <c r="N100" s="48"/>
      <c r="O100" s="48"/>
    </row>
    <row r="101" spans="1:16" x14ac:dyDescent="0.25">
      <c r="A101" s="1"/>
      <c r="J101" s="46"/>
      <c r="K101" s="49"/>
      <c r="L101" s="50" t="s">
        <v>24</v>
      </c>
      <c r="M101" s="50" t="s">
        <v>25</v>
      </c>
      <c r="N101" s="50" t="s">
        <v>26</v>
      </c>
      <c r="O101" s="50" t="s">
        <v>28</v>
      </c>
      <c r="P101" s="50" t="s">
        <v>29</v>
      </c>
    </row>
    <row r="102" spans="1:16" x14ac:dyDescent="0.25">
      <c r="J102" s="50" t="s">
        <v>27</v>
      </c>
      <c r="K102" s="50"/>
      <c r="L102" s="43">
        <v>5</v>
      </c>
      <c r="M102" s="43">
        <f>COUNTIF(H104:H108,"S")</f>
        <v>5</v>
      </c>
      <c r="N102" s="43">
        <f>COUNTIF(H104:H108,"N")</f>
        <v>0</v>
      </c>
      <c r="O102" s="43">
        <v>0</v>
      </c>
      <c r="P102" s="42"/>
    </row>
    <row r="103" spans="1:16" x14ac:dyDescent="0.25">
      <c r="A103" s="29" t="s">
        <v>0</v>
      </c>
      <c r="B103" s="29" t="s">
        <v>3</v>
      </c>
      <c r="C103" s="29" t="s">
        <v>6</v>
      </c>
      <c r="D103" s="29" t="s">
        <v>9</v>
      </c>
      <c r="E103" s="29" t="s">
        <v>10</v>
      </c>
      <c r="F103" s="29" t="s">
        <v>14</v>
      </c>
      <c r="G103" s="29" t="s">
        <v>16</v>
      </c>
      <c r="H103" s="29" t="s">
        <v>13</v>
      </c>
      <c r="J103" s="51"/>
      <c r="K103" s="52"/>
      <c r="L103" s="37"/>
      <c r="M103" s="37"/>
      <c r="N103" s="37"/>
      <c r="O103" s="37"/>
      <c r="P103" s="22">
        <f>O102-((L104/L102)*O104)-((L105/L102)*O105)</f>
        <v>0</v>
      </c>
    </row>
    <row r="104" spans="1:16" x14ac:dyDescent="0.25">
      <c r="A104" s="3" t="s">
        <v>2</v>
      </c>
      <c r="B104" s="30" t="s">
        <v>5</v>
      </c>
      <c r="C104" s="3" t="s">
        <v>7</v>
      </c>
      <c r="D104" s="3" t="s">
        <v>7</v>
      </c>
      <c r="E104" s="3" t="s">
        <v>5</v>
      </c>
      <c r="F104" s="3" t="s">
        <v>7</v>
      </c>
      <c r="G104" s="3" t="s">
        <v>7</v>
      </c>
      <c r="H104" s="39" t="s">
        <v>7</v>
      </c>
      <c r="J104" s="61" t="s">
        <v>18</v>
      </c>
      <c r="K104" s="45" t="s">
        <v>1</v>
      </c>
      <c r="L104" s="46">
        <f>COUNTIF(A104:A108,"M")</f>
        <v>3</v>
      </c>
      <c r="M104" s="46">
        <f>COUNTIFS(A104:A108,K104,H104:H108,"S")</f>
        <v>3</v>
      </c>
      <c r="N104" s="46">
        <f>COUNTIFS(A104:A108,K104,H104:H108,"N")</f>
        <v>0</v>
      </c>
      <c r="O104" s="46">
        <v>0</v>
      </c>
      <c r="P104" s="38"/>
    </row>
    <row r="105" spans="1:16" x14ac:dyDescent="0.25">
      <c r="A105" s="2" t="s">
        <v>2</v>
      </c>
      <c r="B105" s="5" t="s">
        <v>5</v>
      </c>
      <c r="C105" s="2" t="s">
        <v>7</v>
      </c>
      <c r="D105" s="2" t="s">
        <v>8</v>
      </c>
      <c r="E105" s="2" t="s">
        <v>11</v>
      </c>
      <c r="F105" s="2" t="s">
        <v>7</v>
      </c>
      <c r="G105" s="2" t="s">
        <v>7</v>
      </c>
      <c r="H105" s="40" t="s">
        <v>7</v>
      </c>
      <c r="J105" s="62"/>
      <c r="K105" s="45" t="s">
        <v>2</v>
      </c>
      <c r="L105" s="46">
        <f>COUNTIF(A104:A108,"F")</f>
        <v>2</v>
      </c>
      <c r="M105" s="46">
        <f>COUNTIFS(A104:A108,K105,H104:H108,"S")</f>
        <v>2</v>
      </c>
      <c r="N105" s="46">
        <f>COUNTIFS(A104:A108,K105,H104:H108,"N")</f>
        <v>0</v>
      </c>
      <c r="O105" s="46">
        <v>0</v>
      </c>
      <c r="P105" s="38"/>
    </row>
    <row r="106" spans="1:16" x14ac:dyDescent="0.25">
      <c r="A106" s="2" t="s">
        <v>1</v>
      </c>
      <c r="B106" s="5" t="s">
        <v>5</v>
      </c>
      <c r="C106" s="2" t="s">
        <v>7</v>
      </c>
      <c r="D106" s="2" t="s">
        <v>7</v>
      </c>
      <c r="E106" s="2" t="s">
        <v>12</v>
      </c>
      <c r="F106" s="2" t="s">
        <v>8</v>
      </c>
      <c r="G106" s="2" t="s">
        <v>12</v>
      </c>
      <c r="H106" s="40" t="s">
        <v>7</v>
      </c>
      <c r="J106" s="37"/>
      <c r="K106" s="47"/>
      <c r="L106" s="37"/>
      <c r="M106" s="24"/>
      <c r="N106" s="37"/>
      <c r="O106" s="37"/>
      <c r="P106" s="22">
        <f>O102-((L107/L102)*O107)-((L108/L102)*O108)</f>
        <v>0</v>
      </c>
    </row>
    <row r="107" spans="1:16" x14ac:dyDescent="0.25">
      <c r="A107" s="2" t="s">
        <v>1</v>
      </c>
      <c r="B107" s="5" t="s">
        <v>5</v>
      </c>
      <c r="C107" s="2" t="s">
        <v>8</v>
      </c>
      <c r="D107" s="2" t="s">
        <v>8</v>
      </c>
      <c r="E107" s="2" t="s">
        <v>11</v>
      </c>
      <c r="F107" s="2" t="s">
        <v>8</v>
      </c>
      <c r="G107" s="2" t="s">
        <v>17</v>
      </c>
      <c r="H107" s="40" t="s">
        <v>7</v>
      </c>
      <c r="J107" s="61" t="s">
        <v>20</v>
      </c>
      <c r="K107" s="45" t="s">
        <v>7</v>
      </c>
      <c r="L107" s="46">
        <f>COUNTIF(C104:C108,"S")</f>
        <v>3</v>
      </c>
      <c r="M107" s="46">
        <f>COUNTIFS(C104:C108,K107,H104:H108,"S")</f>
        <v>3</v>
      </c>
      <c r="N107" s="46">
        <f>COUNTIFS(C104:C108,K107,H104:H108,"N")</f>
        <v>0</v>
      </c>
      <c r="O107" s="46">
        <v>0</v>
      </c>
      <c r="P107" s="38"/>
    </row>
    <row r="108" spans="1:16" x14ac:dyDescent="0.25">
      <c r="A108" s="2" t="s">
        <v>1</v>
      </c>
      <c r="B108" s="5" t="s">
        <v>5</v>
      </c>
      <c r="C108" s="2" t="s">
        <v>8</v>
      </c>
      <c r="D108" s="2" t="s">
        <v>8</v>
      </c>
      <c r="E108" s="2" t="s">
        <v>11</v>
      </c>
      <c r="F108" s="2" t="s">
        <v>7</v>
      </c>
      <c r="G108" s="2" t="s">
        <v>7</v>
      </c>
      <c r="H108" s="40" t="s">
        <v>7</v>
      </c>
      <c r="J108" s="62"/>
      <c r="K108" s="45" t="s">
        <v>8</v>
      </c>
      <c r="L108" s="46">
        <f>COUNTIF(C104:C108,"N")</f>
        <v>2</v>
      </c>
      <c r="M108" s="46">
        <f>COUNTIFS(C104:C108,K108,H104:H108,"S")</f>
        <v>2</v>
      </c>
      <c r="N108" s="46">
        <f>COUNTIFS(C104:C108,K108,H104:H108,"N")</f>
        <v>0</v>
      </c>
      <c r="O108" s="46">
        <v>0</v>
      </c>
      <c r="P108" s="38"/>
    </row>
    <row r="109" spans="1:16" x14ac:dyDescent="0.25">
      <c r="J109" s="37"/>
      <c r="K109" s="47"/>
      <c r="L109" s="37"/>
      <c r="M109" s="37"/>
      <c r="N109" s="37"/>
      <c r="O109" s="37"/>
      <c r="P109" s="22">
        <f>O102-((L110/L102)*O110)-((L111/L102)*O111)</f>
        <v>0</v>
      </c>
    </row>
    <row r="110" spans="1:16" x14ac:dyDescent="0.25">
      <c r="J110" s="61" t="s">
        <v>21</v>
      </c>
      <c r="K110" s="45" t="s">
        <v>7</v>
      </c>
      <c r="L110" s="46">
        <f>COUNTIF(D104:D108,"S")</f>
        <v>2</v>
      </c>
      <c r="M110" s="46">
        <f>COUNTIFS(D104:D108,K110,H104:H108,"S")</f>
        <v>2</v>
      </c>
      <c r="N110" s="46">
        <f>COUNTIFS(D104:D108,K110,H104:H108,"N")</f>
        <v>0</v>
      </c>
      <c r="O110" s="46">
        <v>0</v>
      </c>
      <c r="P110" s="38"/>
    </row>
    <row r="111" spans="1:16" x14ac:dyDescent="0.25">
      <c r="J111" s="62"/>
      <c r="K111" s="45" t="s">
        <v>8</v>
      </c>
      <c r="L111" s="46">
        <f>COUNTIF(D104:D108,"N")</f>
        <v>3</v>
      </c>
      <c r="M111" s="46">
        <f>COUNTIFS(D104:D108,K111,H104:H108,"S")</f>
        <v>3</v>
      </c>
      <c r="N111" s="46">
        <f>COUNTIFS(D104:D108,K111,H104:H108,"N")</f>
        <v>0</v>
      </c>
      <c r="O111" s="46">
        <v>0</v>
      </c>
      <c r="P111" s="38"/>
    </row>
    <row r="112" spans="1:16" x14ac:dyDescent="0.25">
      <c r="J112" s="37"/>
      <c r="K112" s="47"/>
      <c r="L112" s="37"/>
      <c r="M112" s="37"/>
      <c r="N112" s="37"/>
      <c r="O112" s="37"/>
      <c r="P112" s="22">
        <f>O102-((L113/L102)*O113)-((L114/L102)*O114)-((L115/L102)*O115)-((L116/L102)*O116)</f>
        <v>0</v>
      </c>
    </row>
    <row r="113" spans="6:16" x14ac:dyDescent="0.25">
      <c r="J113" s="61" t="s">
        <v>22</v>
      </c>
      <c r="K113" s="45" t="s">
        <v>5</v>
      </c>
      <c r="L113" s="46">
        <f>COUNTIF($E$104:$E$108,K113)</f>
        <v>1</v>
      </c>
      <c r="M113" s="46">
        <f>COUNTIFS(E104:E108,K113,H104:H108,"S")</f>
        <v>1</v>
      </c>
      <c r="N113" s="46">
        <f>COUNTIFS(E104:E108,K113,H104:H108,"N")</f>
        <v>0</v>
      </c>
      <c r="O113" s="46">
        <v>0</v>
      </c>
      <c r="P113" s="38"/>
    </row>
    <row r="114" spans="6:16" x14ac:dyDescent="0.25">
      <c r="J114" s="63"/>
      <c r="K114" s="45" t="s">
        <v>2</v>
      </c>
      <c r="L114" s="46">
        <f>COUNTIF($E$104:$E$108,K114)</f>
        <v>0</v>
      </c>
      <c r="M114" s="46">
        <f>COUNTIFS(E104:E108,K114,H104:H108,"S")</f>
        <v>0</v>
      </c>
      <c r="N114" s="46">
        <f>COUNTIFS(E104:E108,K114,H104:H108,"N")</f>
        <v>0</v>
      </c>
      <c r="O114" s="46">
        <v>0</v>
      </c>
      <c r="P114" s="38"/>
    </row>
    <row r="115" spans="6:16" x14ac:dyDescent="0.25">
      <c r="J115" s="63"/>
      <c r="K115" s="45" t="s">
        <v>11</v>
      </c>
      <c r="L115" s="46">
        <f>COUNTIF($E$104:$E$108,K115)</f>
        <v>3</v>
      </c>
      <c r="M115" s="46">
        <f>COUNTIFS(E104:E108,K115,H104:H108,"S")</f>
        <v>3</v>
      </c>
      <c r="N115" s="46">
        <f>COUNTIFS(E104:E108,K115,H104:H108,"N")</f>
        <v>0</v>
      </c>
      <c r="O115" s="46">
        <v>0</v>
      </c>
      <c r="P115" s="38"/>
    </row>
    <row r="116" spans="6:16" x14ac:dyDescent="0.25">
      <c r="J116" s="62"/>
      <c r="K116" s="45" t="s">
        <v>12</v>
      </c>
      <c r="L116" s="46">
        <f>COUNTIF($E$104:$E$108,K116)</f>
        <v>1</v>
      </c>
      <c r="M116" s="46">
        <f>COUNTIFS(E104:E108,K116,H104:H108,"S")</f>
        <v>1</v>
      </c>
      <c r="N116" s="46">
        <f>COUNTIFS(E104:E108,K116,H104:H108,"N")</f>
        <v>0</v>
      </c>
      <c r="O116" s="46">
        <v>0</v>
      </c>
      <c r="P116" s="38"/>
    </row>
    <row r="117" spans="6:16" ht="17.25" customHeight="1" x14ac:dyDescent="0.5">
      <c r="F117" s="11"/>
      <c r="J117" s="37"/>
      <c r="K117" s="47"/>
      <c r="L117" s="37"/>
      <c r="M117" s="37"/>
      <c r="N117" s="37"/>
      <c r="O117" s="37"/>
      <c r="P117" s="22">
        <f>O102-((L118/L102)*O118)-((L119/L102)*O119)</f>
        <v>0</v>
      </c>
    </row>
    <row r="118" spans="6:16" x14ac:dyDescent="0.25">
      <c r="J118" s="61" t="s">
        <v>23</v>
      </c>
      <c r="K118" s="45" t="s">
        <v>7</v>
      </c>
      <c r="L118" s="46">
        <f>COUNTIF(F104:F108,"S")</f>
        <v>3</v>
      </c>
      <c r="M118" s="46">
        <f>COUNTIFS(F104:F108,K118,H104:H108,"S")</f>
        <v>3</v>
      </c>
      <c r="N118" s="46">
        <f>COUNTIFS(F104:F108,K118,H104:H108,"N")</f>
        <v>0</v>
      </c>
      <c r="O118" s="46">
        <v>0</v>
      </c>
      <c r="P118" s="38"/>
    </row>
    <row r="119" spans="6:16" x14ac:dyDescent="0.25">
      <c r="J119" s="62"/>
      <c r="K119" s="45" t="s">
        <v>8</v>
      </c>
      <c r="L119" s="46">
        <f>COUNTIF(F104:F108,"N")</f>
        <v>2</v>
      </c>
      <c r="M119" s="46">
        <f>COUNTIFS(F104:F108,K119,H104:H108,"S")</f>
        <v>2</v>
      </c>
      <c r="N119" s="46">
        <f>COUNTIFS(F104:F108,K119,H104:H108,"N")</f>
        <v>0</v>
      </c>
      <c r="O119" s="46">
        <v>0</v>
      </c>
      <c r="P119" s="38"/>
    </row>
    <row r="120" spans="6:16" x14ac:dyDescent="0.25">
      <c r="J120" s="37"/>
      <c r="K120" s="47"/>
      <c r="L120" s="37"/>
      <c r="M120" s="37"/>
      <c r="N120" s="37"/>
      <c r="O120" s="37"/>
      <c r="P120" s="22">
        <f>O102-((L121/L102)*O121)-((L122/L102)*O122)-((L123/L102)*O123)-((L124/L102)*O124)</f>
        <v>0</v>
      </c>
    </row>
    <row r="121" spans="6:16" x14ac:dyDescent="0.25">
      <c r="J121" s="60" t="s">
        <v>15</v>
      </c>
      <c r="K121" s="45" t="s">
        <v>7</v>
      </c>
      <c r="L121" s="46">
        <f>COUNTIF($G$104:$G$108,K121)</f>
        <v>3</v>
      </c>
      <c r="M121" s="46">
        <f>COUNTIFS(G104:G108,K121,H104:H108,"S")</f>
        <v>3</v>
      </c>
      <c r="N121" s="46">
        <f>COUNTIFS(G104:G108,K121,H104:H108,"N")</f>
        <v>0</v>
      </c>
      <c r="O121" s="46">
        <v>0</v>
      </c>
      <c r="P121" s="38"/>
    </row>
    <row r="122" spans="6:16" x14ac:dyDescent="0.25">
      <c r="J122" s="60"/>
      <c r="K122" s="45" t="s">
        <v>12</v>
      </c>
      <c r="L122" s="46">
        <f>COUNTIF($G$104:$G$108,K122)</f>
        <v>1</v>
      </c>
      <c r="M122" s="46">
        <f>COUNTIFS(G104:G108,K122,H104:H108,"S")</f>
        <v>1</v>
      </c>
      <c r="N122" s="46">
        <f>COUNTIFS(G104:G108,K122,H104:H108,"N")</f>
        <v>0</v>
      </c>
      <c r="O122" s="46">
        <v>0</v>
      </c>
      <c r="P122" s="38"/>
    </row>
    <row r="123" spans="6:16" x14ac:dyDescent="0.25">
      <c r="J123" s="60"/>
      <c r="K123" s="45" t="s">
        <v>8</v>
      </c>
      <c r="L123" s="46">
        <f>COUNTIF($G$104:$G$108,K123)</f>
        <v>0</v>
      </c>
      <c r="M123" s="46">
        <f>COUNTIFS(G104:G108,K123,H104:H108,"S")</f>
        <v>0</v>
      </c>
      <c r="N123" s="46">
        <f>COUNTIFS(G104:G108,K123,H104:H108,"N")</f>
        <v>0</v>
      </c>
      <c r="O123" s="46">
        <v>0</v>
      </c>
      <c r="P123" s="38"/>
    </row>
    <row r="124" spans="6:16" x14ac:dyDescent="0.25">
      <c r="J124" s="60"/>
      <c r="K124" s="45" t="s">
        <v>17</v>
      </c>
      <c r="L124" s="46">
        <f>COUNTIF($G$104:$G$108,K124)</f>
        <v>1</v>
      </c>
      <c r="M124" s="46">
        <f>COUNTIFS(G104:G108,K124,H104:H108,"S")</f>
        <v>1</v>
      </c>
      <c r="N124" s="46">
        <f>COUNTIFS(G104:G108,K124,H104:H108,"N")</f>
        <v>0</v>
      </c>
      <c r="O124" s="46">
        <v>0</v>
      </c>
      <c r="P124" s="38"/>
    </row>
  </sheetData>
  <autoFilter ref="A3:E17" xr:uid="{F11FDB89-E7BF-4DFF-92A3-EF11AF4CA14B}"/>
  <sortState ref="J29:K30">
    <sortCondition sortBy="fontColor" ref="J29:J30"/>
  </sortState>
  <mergeCells count="57">
    <mergeCell ref="AW83:AW86"/>
    <mergeCell ref="BP67:BQ67"/>
    <mergeCell ref="BP69:BP70"/>
    <mergeCell ref="BP72:BP73"/>
    <mergeCell ref="BP75:BP76"/>
    <mergeCell ref="BP78:BP81"/>
    <mergeCell ref="BP83:BP86"/>
    <mergeCell ref="AW67:AX67"/>
    <mergeCell ref="AW69:AW70"/>
    <mergeCell ref="AW72:AW73"/>
    <mergeCell ref="AW75:AW76"/>
    <mergeCell ref="AW78:AW81"/>
    <mergeCell ref="J104:J105"/>
    <mergeCell ref="J107:J108"/>
    <mergeCell ref="J113:J116"/>
    <mergeCell ref="J118:J119"/>
    <mergeCell ref="AC67:AD67"/>
    <mergeCell ref="AC69:AC70"/>
    <mergeCell ref="AC72:AC73"/>
    <mergeCell ref="AC75:AC76"/>
    <mergeCell ref="AC78:AC81"/>
    <mergeCell ref="AC83:AC86"/>
    <mergeCell ref="J110:J111"/>
    <mergeCell ref="J75:J76"/>
    <mergeCell ref="AW52:AW55"/>
    <mergeCell ref="AW36:AX36"/>
    <mergeCell ref="AW38:AW39"/>
    <mergeCell ref="AW41:AW42"/>
    <mergeCell ref="AW44:AW47"/>
    <mergeCell ref="AW49:AW50"/>
    <mergeCell ref="J121:J124"/>
    <mergeCell ref="J72:J73"/>
    <mergeCell ref="J78:J81"/>
    <mergeCell ref="J25:J28"/>
    <mergeCell ref="J2:K2"/>
    <mergeCell ref="J4:J5"/>
    <mergeCell ref="J7:J9"/>
    <mergeCell ref="J11:J12"/>
    <mergeCell ref="J14:J15"/>
    <mergeCell ref="J17:J20"/>
    <mergeCell ref="J22:J23"/>
    <mergeCell ref="J52:J53"/>
    <mergeCell ref="J55:J58"/>
    <mergeCell ref="J69:J70"/>
    <mergeCell ref="J83:J84"/>
    <mergeCell ref="J86:J89"/>
    <mergeCell ref="AC36:AD36"/>
    <mergeCell ref="AC52:AC55"/>
    <mergeCell ref="J36:K36"/>
    <mergeCell ref="J38:J39"/>
    <mergeCell ref="J41:J42"/>
    <mergeCell ref="J44:J45"/>
    <mergeCell ref="J47:J50"/>
    <mergeCell ref="AC38:AC39"/>
    <mergeCell ref="AC41:AC42"/>
    <mergeCell ref="AC44:AC47"/>
    <mergeCell ref="AC49:AC50"/>
  </mergeCells>
  <pageMargins left="0.7" right="0.7" top="0.75" bottom="0.75" header="0.3" footer="0.3"/>
  <pageSetup scale="54" orientation="landscape" r:id="rId1"/>
  <colBreaks count="1" manualBreakCount="1">
    <brk id="1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Huanca</dc:creator>
  <cp:lastModifiedBy>USUARIO</cp:lastModifiedBy>
  <cp:lastPrinted>2023-10-15T12:04:01Z</cp:lastPrinted>
  <dcterms:created xsi:type="dcterms:W3CDTF">2023-09-19T15:27:02Z</dcterms:created>
  <dcterms:modified xsi:type="dcterms:W3CDTF">2023-10-15T12:09:54Z</dcterms:modified>
</cp:coreProperties>
</file>