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C583" i="22"/>
  <c r="C586" i="22" s="1"/>
  <c r="Y546" i="22"/>
  <c r="Y565" i="22" s="1"/>
  <c r="Y542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592" i="22" l="1"/>
  <c r="C611" i="22" s="1"/>
  <c r="C587" i="22" s="1"/>
  <c r="C588" i="22" s="1"/>
  <c r="X592" i="22" s="1"/>
  <c r="Y592" i="22"/>
  <c r="Y611" i="22" s="1"/>
  <c r="Y587" i="22" s="1"/>
  <c r="Y583" i="22"/>
  <c r="C639" i="22" s="1"/>
  <c r="C658" i="22" s="1"/>
  <c r="C635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B590" i="22" l="1"/>
  <c r="C111" i="19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Y111" i="19"/>
  <c r="B160" i="19" s="1"/>
  <c r="C62" i="16"/>
  <c r="C81" i="16" s="1"/>
  <c r="C57" i="16" s="1"/>
  <c r="C58" i="16" s="1"/>
  <c r="B62" i="16"/>
  <c r="X14" i="16"/>
  <c r="B637" i="22" l="1"/>
  <c r="Y639" i="22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7" i="7" s="1"/>
  <c r="X238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365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97" i="4" l="1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02" i="4" l="1"/>
  <c r="X403" i="4" s="1"/>
  <c r="C443" i="4"/>
  <c r="C446" i="4" s="1"/>
  <c r="Y477" i="7"/>
  <c r="Y496" i="7" s="1"/>
  <c r="Y473" i="7" s="1"/>
  <c r="Y474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451" i="4" l="1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51" i="4" l="1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B536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38" i="4" l="1"/>
  <c r="Y557" i="4" s="1"/>
  <c r="Y534" i="4" s="1"/>
  <c r="Y530" i="4"/>
  <c r="Y533" i="4" s="1"/>
  <c r="Y535" i="4" s="1"/>
  <c r="C584" i="4" s="1"/>
  <c r="C603" i="4" s="1"/>
  <c r="C579" i="4" s="1"/>
  <c r="C580" i="4" s="1"/>
  <c r="Y552" i="8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Y679" i="11" s="1"/>
  <c r="C728" i="11" s="1"/>
  <c r="C747" i="11" s="1"/>
  <c r="C723" i="11" s="1"/>
  <c r="C724" i="11" s="1"/>
  <c r="B680" i="11"/>
  <c r="X632" i="1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64" i="4" s="1"/>
  <c r="Y770" i="4"/>
  <c r="Y789" i="4" s="1"/>
  <c r="Y765" i="4" s="1"/>
  <c r="X770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C908" i="4" l="1"/>
  <c r="B909" i="4" s="1"/>
  <c r="Y812" i="6"/>
  <c r="Y903" i="4"/>
  <c r="Y906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48" i="4" l="1"/>
  <c r="C951" i="4" s="1"/>
  <c r="Y911" i="4"/>
  <c r="Y930" i="4" s="1"/>
  <c r="Y907" i="4" s="1"/>
  <c r="X911" i="4"/>
  <c r="Y908" i="4"/>
  <c r="X909" i="4" s="1"/>
  <c r="X813" i="6"/>
  <c r="B861" i="6"/>
  <c r="C861" i="6"/>
  <c r="C880" i="6" s="1"/>
  <c r="C856" i="6" s="1"/>
  <c r="C857" i="6" s="1"/>
  <c r="C957" i="4"/>
  <c r="C976" i="4" s="1"/>
  <c r="C952" i="4" s="1"/>
  <c r="C953" i="4" s="1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B1050" i="4" l="1"/>
  <c r="Y906" i="6"/>
  <c r="X907" i="6" s="1"/>
  <c r="Y599" i="1"/>
  <c r="Y601" i="1" s="1"/>
  <c r="C644" i="1" s="1"/>
  <c r="C647" i="1" s="1"/>
  <c r="C649" i="1" s="1"/>
  <c r="Y652" i="1" s="1"/>
  <c r="Y671" i="1" s="1"/>
  <c r="Y648" i="1" s="1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<sst xmlns="http://schemas.openxmlformats.org/spreadsheetml/2006/main" count="25735" uniqueCount="1052">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</sst>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  <numFmt numFmtId="167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4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7" fontId="28" fillId="0" borderId="16" xfId="0" applyNumberFormat="1" applyFont="1" applyBorder="1" applyAlignment="1">
      <alignment wrapText="1"/>
    </xf>
    <xf numFmtId="167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7" fontId="28" fillId="0" borderId="1" xfId="0" applyNumberFormat="1" applyFont="1" applyBorder="1" applyAlignment="1">
      <alignment wrapText="1"/>
    </xf>
    <xf numFmtId="167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7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5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9" workbookViewId="0">
      <selection activeCell="B528" sqref="B52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81</v>
      </c>
      <c r="F8" s="175"/>
      <c r="G8" s="175"/>
      <c r="H8" s="175"/>
      <c r="V8" s="17"/>
      <c r="X8" s="23" t="s">
        <v>32</v>
      </c>
      <c r="Y8" s="20">
        <f>IF(B8="PAGADO",0,C13)</f>
        <v>-261</v>
      </c>
      <c r="AA8" s="175" t="s">
        <v>60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75" t="s">
        <v>60</v>
      </c>
      <c r="F53" s="175"/>
      <c r="G53" s="175"/>
      <c r="H53" s="175"/>
      <c r="V53" s="17"/>
      <c r="X53" s="23" t="s">
        <v>32</v>
      </c>
      <c r="Y53" s="20">
        <f>IF(B53="PAGADO",0,C58)</f>
        <v>97.079999999999984</v>
      </c>
      <c r="AA53" s="175" t="s">
        <v>81</v>
      </c>
      <c r="AB53" s="175"/>
      <c r="AC53" s="175"/>
      <c r="AD53" s="17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75" t="s">
        <v>81</v>
      </c>
      <c r="F106" s="175"/>
      <c r="G106" s="175"/>
      <c r="H106" s="175"/>
      <c r="V106" s="17"/>
      <c r="X106" s="23" t="s">
        <v>32</v>
      </c>
      <c r="Y106" s="20">
        <f>IF(B106="PAGADO",0,C111)</f>
        <v>97.079999999999984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75" t="s">
        <v>81</v>
      </c>
      <c r="F151" s="175"/>
      <c r="G151" s="175"/>
      <c r="H151" s="175"/>
      <c r="V151" s="17"/>
      <c r="X151" s="23" t="s">
        <v>32</v>
      </c>
      <c r="Y151" s="20">
        <f>IF(B151="PAGADO",0,C156)</f>
        <v>97.079999999999984</v>
      </c>
      <c r="AA151" s="175" t="s">
        <v>81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75" t="s">
        <v>81</v>
      </c>
      <c r="F200" s="175"/>
      <c r="G200" s="175"/>
      <c r="H200" s="175"/>
      <c r="V200" s="17"/>
      <c r="X200" s="23" t="s">
        <v>32</v>
      </c>
      <c r="Y200" s="20">
        <f>IF(B200="PAGADO",0,C205)</f>
        <v>-796.44</v>
      </c>
      <c r="AA200" s="175" t="s">
        <v>81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75" t="s">
        <v>20</v>
      </c>
      <c r="F245" s="175"/>
      <c r="G245" s="175"/>
      <c r="H245" s="175"/>
      <c r="V245" s="17"/>
      <c r="X245" s="23" t="s">
        <v>32</v>
      </c>
      <c r="Y245" s="20">
        <f>IF(B245="PAGADO",0,C250)</f>
        <v>-892.3900000000001</v>
      </c>
      <c r="AA245" s="175" t="s">
        <v>20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NO PAGAR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75" t="s">
        <v>601</v>
      </c>
      <c r="F292" s="175"/>
      <c r="G292" s="175"/>
      <c r="H292" s="175"/>
      <c r="V292" s="17"/>
      <c r="X292" s="23" t="s">
        <v>32</v>
      </c>
      <c r="Y292" s="20">
        <f>IF(B292="PAGADO",0,C297)</f>
        <v>-892.3900000000001</v>
      </c>
      <c r="AA292" s="175" t="s">
        <v>81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75" t="s">
        <v>81</v>
      </c>
      <c r="F337" s="175"/>
      <c r="G337" s="175"/>
      <c r="H337" s="175"/>
      <c r="V337" s="17"/>
      <c r="X337" s="23" t="s">
        <v>32</v>
      </c>
      <c r="Y337" s="20">
        <f>IF(B1137="PAGADO",0,C342)</f>
        <v>-1988.3400000000001</v>
      </c>
      <c r="AA337" s="175" t="s">
        <v>60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NO PAGAR</v>
      </c>
      <c r="Y343" s="177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NO PAGAR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3" t="s">
        <v>29</v>
      </c>
      <c r="AD379" s="173"/>
      <c r="AE379" s="173"/>
    </row>
    <row r="380" spans="2:31" x14ac:dyDescent="0.25">
      <c r="H380" s="174" t="s">
        <v>28</v>
      </c>
      <c r="I380" s="174"/>
      <c r="J380" s="174"/>
      <c r="V380" s="17"/>
      <c r="AC380" s="173"/>
      <c r="AD380" s="173"/>
      <c r="AE380" s="173"/>
    </row>
    <row r="381" spans="2:31" x14ac:dyDescent="0.25">
      <c r="H381" s="174"/>
      <c r="I381" s="174"/>
      <c r="J381" s="174"/>
      <c r="V381" s="17"/>
      <c r="AC381" s="173"/>
      <c r="AD381" s="173"/>
      <c r="AE381" s="17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-2044.2500000000002</v>
      </c>
      <c r="AA385" s="175" t="s">
        <v>20</v>
      </c>
      <c r="AB385" s="175"/>
      <c r="AC385" s="175"/>
      <c r="AD385" s="17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 x14ac:dyDescent="0.25">
      <c r="H426" s="174"/>
      <c r="I426" s="174"/>
      <c r="J426" s="174"/>
      <c r="V426" s="17"/>
      <c r="AA426" s="174"/>
      <c r="AB426" s="174"/>
      <c r="AC426" s="17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75" t="s">
        <v>844</v>
      </c>
      <c r="F430" s="175"/>
      <c r="G430" s="175"/>
      <c r="H430" s="175"/>
      <c r="V430" s="17"/>
      <c r="X430" s="23" t="s">
        <v>32</v>
      </c>
      <c r="Y430" s="20">
        <f>IF(B1230="PAGADO",0,C435)</f>
        <v>-2044.2500000000002</v>
      </c>
      <c r="AA430" s="175" t="s">
        <v>20</v>
      </c>
      <c r="AB430" s="175"/>
      <c r="AC430" s="175"/>
      <c r="AD430" s="17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NO PAGAR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7" t="str">
        <f>IF(C435&lt;0,"NO PAGAR","COBRAR'")</f>
        <v>NO PAGAR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73" t="s">
        <v>29</v>
      </c>
      <c r="AD476" s="173"/>
      <c r="AE476" s="173"/>
    </row>
    <row r="477" spans="8:31" x14ac:dyDescent="0.25">
      <c r="H477" s="174" t="s">
        <v>28</v>
      </c>
      <c r="I477" s="174"/>
      <c r="J477" s="174"/>
      <c r="V477" s="17"/>
      <c r="AC477" s="173"/>
      <c r="AD477" s="173"/>
      <c r="AE477" s="173"/>
    </row>
    <row r="478" spans="8:31" x14ac:dyDescent="0.25">
      <c r="H478" s="174"/>
      <c r="I478" s="174"/>
      <c r="J478" s="174"/>
      <c r="V478" s="17"/>
      <c r="AC478" s="173"/>
      <c r="AD478" s="173"/>
      <c r="AE478" s="17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75" t="s">
        <v>20</v>
      </c>
      <c r="F482" s="175"/>
      <c r="G482" s="175"/>
      <c r="H482" s="175"/>
      <c r="V482" s="17"/>
      <c r="X482" s="23" t="s">
        <v>32</v>
      </c>
      <c r="Y482" s="20">
        <f>IF(B482="PAGADO",0,C487)</f>
        <v>-2044.2500000000002</v>
      </c>
      <c r="AA482" s="175" t="s">
        <v>20</v>
      </c>
      <c r="AB482" s="175"/>
      <c r="AC482" s="175"/>
      <c r="AD482" s="17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74" t="s">
        <v>30</v>
      </c>
      <c r="I522" s="174"/>
      <c r="J522" s="174"/>
      <c r="V522" s="17"/>
      <c r="AA522" s="174" t="s">
        <v>31</v>
      </c>
      <c r="AB522" s="174"/>
      <c r="AC522" s="174"/>
    </row>
    <row r="523" spans="1:43" x14ac:dyDescent="0.25">
      <c r="H523" s="174"/>
      <c r="I523" s="174"/>
      <c r="J523" s="174"/>
      <c r="V523" s="17"/>
      <c r="AA523" s="174"/>
      <c r="AB523" s="174"/>
      <c r="AC523" s="17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75" t="s">
        <v>20</v>
      </c>
      <c r="F527" s="175"/>
      <c r="G527" s="175"/>
      <c r="H527" s="175"/>
      <c r="V527" s="17"/>
      <c r="X527" s="23" t="s">
        <v>32</v>
      </c>
      <c r="Y527" s="20">
        <f>IF(B1327="PAGADO",0,C532)</f>
        <v>-2044.2500000000002</v>
      </c>
      <c r="AA527" s="175" t="s">
        <v>20</v>
      </c>
      <c r="AB527" s="175"/>
      <c r="AC527" s="175"/>
      <c r="AD527" s="17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7" t="str">
        <f>IF(Y532&lt;0,"NO PAGAR","COBRAR'")</f>
        <v>NO PAGAR</v>
      </c>
      <c r="Y533" s="17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77" t="str">
        <f>IF(C532&lt;0,"NO PAGAR","COBRAR'")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73" t="s">
        <v>29</v>
      </c>
      <c r="AD575" s="173"/>
      <c r="AE575" s="173"/>
    </row>
    <row r="576" spans="8:31" x14ac:dyDescent="0.25">
      <c r="H576" s="174" t="s">
        <v>28</v>
      </c>
      <c r="I576" s="174"/>
      <c r="J576" s="174"/>
      <c r="V576" s="17"/>
      <c r="AC576" s="173"/>
      <c r="AD576" s="173"/>
      <c r="AE576" s="173"/>
    </row>
    <row r="577" spans="2:41" x14ac:dyDescent="0.25">
      <c r="H577" s="174"/>
      <c r="I577" s="174"/>
      <c r="J577" s="174"/>
      <c r="V577" s="17"/>
      <c r="AC577" s="173"/>
      <c r="AD577" s="173"/>
      <c r="AE577" s="17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-2044.2500000000002</v>
      </c>
      <c r="AA581" s="175" t="s">
        <v>20</v>
      </c>
      <c r="AB581" s="175"/>
      <c r="AC581" s="175"/>
      <c r="AD581" s="17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 x14ac:dyDescent="0.25">
      <c r="H622" s="174"/>
      <c r="I622" s="174"/>
      <c r="J622" s="174"/>
      <c r="V622" s="17"/>
      <c r="AA622" s="174"/>
      <c r="AB622" s="174"/>
      <c r="AC622" s="17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-2044.2500000000002</v>
      </c>
      <c r="AA626" s="175" t="s">
        <v>20</v>
      </c>
      <c r="AB626" s="175"/>
      <c r="AC626" s="175"/>
      <c r="AD626" s="17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3" t="s">
        <v>29</v>
      </c>
      <c r="AD668" s="173"/>
      <c r="AE668" s="173"/>
    </row>
    <row r="669" spans="8:31" x14ac:dyDescent="0.25">
      <c r="H669" s="174" t="s">
        <v>28</v>
      </c>
      <c r="I669" s="174"/>
      <c r="J669" s="174"/>
      <c r="V669" s="17"/>
      <c r="AC669" s="173"/>
      <c r="AD669" s="173"/>
      <c r="AE669" s="173"/>
    </row>
    <row r="670" spans="8:31" x14ac:dyDescent="0.25">
      <c r="H670" s="174"/>
      <c r="I670" s="174"/>
      <c r="J670" s="174"/>
      <c r="V670" s="17"/>
      <c r="AC670" s="173"/>
      <c r="AD670" s="173"/>
      <c r="AE670" s="17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-2044.2500000000002</v>
      </c>
      <c r="AA674" s="175" t="s">
        <v>20</v>
      </c>
      <c r="AB674" s="175"/>
      <c r="AC674" s="175"/>
      <c r="AD674" s="17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 x14ac:dyDescent="0.25">
      <c r="H715" s="174"/>
      <c r="I715" s="174"/>
      <c r="J715" s="174"/>
      <c r="V715" s="17"/>
      <c r="AA715" s="174"/>
      <c r="AB715" s="174"/>
      <c r="AC715" s="174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-2044.2500000000002</v>
      </c>
      <c r="AA719" s="175" t="s">
        <v>20</v>
      </c>
      <c r="AB719" s="175"/>
      <c r="AC719" s="175"/>
      <c r="AD719" s="175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3" t="s">
        <v>29</v>
      </c>
      <c r="AD761" s="173"/>
      <c r="AE761" s="173"/>
    </row>
    <row r="762" spans="2:41" x14ac:dyDescent="0.25">
      <c r="H762" s="174" t="s">
        <v>28</v>
      </c>
      <c r="I762" s="174"/>
      <c r="J762" s="174"/>
      <c r="V762" s="17"/>
      <c r="AC762" s="173"/>
      <c r="AD762" s="173"/>
      <c r="AE762" s="173"/>
    </row>
    <row r="763" spans="2:41" x14ac:dyDescent="0.25">
      <c r="H763" s="174"/>
      <c r="I763" s="174"/>
      <c r="J763" s="174"/>
      <c r="V763" s="17"/>
      <c r="AC763" s="173"/>
      <c r="AD763" s="173"/>
      <c r="AE763" s="173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-2044.2500000000002</v>
      </c>
      <c r="AA767" s="175" t="s">
        <v>20</v>
      </c>
      <c r="AB767" s="175"/>
      <c r="AC767" s="175"/>
      <c r="AD767" s="175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 x14ac:dyDescent="0.25">
      <c r="H808" s="174"/>
      <c r="I808" s="174"/>
      <c r="J808" s="174"/>
      <c r="V808" s="17"/>
      <c r="AA808" s="174"/>
      <c r="AB808" s="174"/>
      <c r="AC808" s="174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-2044.2500000000002</v>
      </c>
      <c r="AA812" s="175" t="s">
        <v>20</v>
      </c>
      <c r="AB812" s="175"/>
      <c r="AC812" s="175"/>
      <c r="AD812" s="175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73" t="s">
        <v>29</v>
      </c>
      <c r="AD854" s="173"/>
      <c r="AE854" s="173"/>
    </row>
    <row r="855" spans="2:41" x14ac:dyDescent="0.25">
      <c r="H855" s="174" t="s">
        <v>28</v>
      </c>
      <c r="I855" s="174"/>
      <c r="J855" s="174"/>
      <c r="V855" s="17"/>
      <c r="AC855" s="173"/>
      <c r="AD855" s="173"/>
      <c r="AE855" s="173"/>
    </row>
    <row r="856" spans="2:41" x14ac:dyDescent="0.25">
      <c r="H856" s="174"/>
      <c r="I856" s="174"/>
      <c r="J856" s="174"/>
      <c r="V856" s="17"/>
      <c r="AC856" s="173"/>
      <c r="AD856" s="173"/>
      <c r="AE856" s="173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75" t="s">
        <v>20</v>
      </c>
      <c r="F860" s="175"/>
      <c r="G860" s="175"/>
      <c r="H860" s="175"/>
      <c r="V860" s="17"/>
      <c r="X860" s="23" t="s">
        <v>32</v>
      </c>
      <c r="Y860" s="20">
        <f>IF(B860="PAGADO",0,C865)</f>
        <v>-2044.2500000000002</v>
      </c>
      <c r="AA860" s="175" t="s">
        <v>20</v>
      </c>
      <c r="AB860" s="175"/>
      <c r="AC860" s="175"/>
      <c r="AD860" s="175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74" t="s">
        <v>30</v>
      </c>
      <c r="I900" s="174"/>
      <c r="J900" s="174"/>
      <c r="V900" s="17"/>
      <c r="AA900" s="174" t="s">
        <v>31</v>
      </c>
      <c r="AB900" s="174"/>
      <c r="AC900" s="174"/>
    </row>
    <row r="901" spans="1:43" x14ac:dyDescent="0.25">
      <c r="H901" s="174"/>
      <c r="I901" s="174"/>
      <c r="J901" s="174"/>
      <c r="V901" s="17"/>
      <c r="AA901" s="174"/>
      <c r="AB901" s="174"/>
      <c r="AC901" s="174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75" t="s">
        <v>20</v>
      </c>
      <c r="F905" s="175"/>
      <c r="G905" s="175"/>
      <c r="H905" s="175"/>
      <c r="V905" s="17"/>
      <c r="X905" s="23" t="s">
        <v>32</v>
      </c>
      <c r="Y905" s="20">
        <f>IF(B1705="PAGADO",0,C910)</f>
        <v>-2044.2500000000002</v>
      </c>
      <c r="AA905" s="175" t="s">
        <v>20</v>
      </c>
      <c r="AB905" s="175"/>
      <c r="AC905" s="175"/>
      <c r="AD905" s="175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7" t="str">
        <f>IF(Y910&lt;0,"NO PAGAR","COBRAR'")</f>
        <v>NO PAGAR</v>
      </c>
      <c r="Y911" s="177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77" t="str">
        <f>IF(C910&lt;0,"NO PAGAR","COBRAR'")</f>
        <v>NO PAGAR</v>
      </c>
      <c r="C912" s="17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3" t="s">
        <v>29</v>
      </c>
      <c r="AD948" s="173"/>
      <c r="AE948" s="173"/>
    </row>
    <row r="949" spans="2:41" x14ac:dyDescent="0.25">
      <c r="H949" s="174" t="s">
        <v>28</v>
      </c>
      <c r="I949" s="174"/>
      <c r="J949" s="174"/>
      <c r="V949" s="17"/>
      <c r="AC949" s="173"/>
      <c r="AD949" s="173"/>
      <c r="AE949" s="173"/>
    </row>
    <row r="950" spans="2:41" x14ac:dyDescent="0.25">
      <c r="H950" s="174"/>
      <c r="I950" s="174"/>
      <c r="J950" s="174"/>
      <c r="V950" s="17"/>
      <c r="AC950" s="173"/>
      <c r="AD950" s="173"/>
      <c r="AE950" s="173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-2044.2500000000002</v>
      </c>
      <c r="AA954" s="175" t="s">
        <v>20</v>
      </c>
      <c r="AB954" s="175"/>
      <c r="AC954" s="175"/>
      <c r="AD954" s="175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 x14ac:dyDescent="0.25">
      <c r="H995" s="174"/>
      <c r="I995" s="174"/>
      <c r="J995" s="174"/>
      <c r="V995" s="17"/>
      <c r="AA995" s="174"/>
      <c r="AB995" s="174"/>
      <c r="AC995" s="174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-2044.2500000000002</v>
      </c>
      <c r="AA999" s="175" t="s">
        <v>20</v>
      </c>
      <c r="AB999" s="175"/>
      <c r="AC999" s="175"/>
      <c r="AD999" s="175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73" t="s">
        <v>29</v>
      </c>
      <c r="AD1041" s="173"/>
      <c r="AE1041" s="173"/>
    </row>
    <row r="1042" spans="2:41" x14ac:dyDescent="0.25">
      <c r="H1042" s="174" t="s">
        <v>28</v>
      </c>
      <c r="I1042" s="174"/>
      <c r="J1042" s="174"/>
      <c r="V1042" s="17"/>
      <c r="AC1042" s="173"/>
      <c r="AD1042" s="173"/>
      <c r="AE1042" s="173"/>
    </row>
    <row r="1043" spans="2:41" x14ac:dyDescent="0.25">
      <c r="H1043" s="174"/>
      <c r="I1043" s="174"/>
      <c r="J1043" s="174"/>
      <c r="V1043" s="17"/>
      <c r="AC1043" s="173"/>
      <c r="AD1043" s="173"/>
      <c r="AE1043" s="173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75" t="s">
        <v>20</v>
      </c>
      <c r="F1047" s="175"/>
      <c r="G1047" s="175"/>
      <c r="H1047" s="175"/>
      <c r="V1047" s="17"/>
      <c r="X1047" s="23" t="s">
        <v>32</v>
      </c>
      <c r="Y1047" s="20">
        <f>IF(B1047="PAGADO",0,C1052)</f>
        <v>-2044.2500000000002</v>
      </c>
      <c r="AA1047" s="175" t="s">
        <v>20</v>
      </c>
      <c r="AB1047" s="175"/>
      <c r="AC1047" s="175"/>
      <c r="AD1047" s="175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74" t="s">
        <v>30</v>
      </c>
      <c r="I1087" s="174"/>
      <c r="J1087" s="174"/>
      <c r="V1087" s="17"/>
      <c r="AA1087" s="174" t="s">
        <v>31</v>
      </c>
      <c r="AB1087" s="174"/>
      <c r="AC1087" s="174"/>
    </row>
    <row r="1088" spans="1:43" x14ac:dyDescent="0.25">
      <c r="H1088" s="174"/>
      <c r="I1088" s="174"/>
      <c r="J1088" s="174"/>
      <c r="V1088" s="17"/>
      <c r="AA1088" s="174"/>
      <c r="AB1088" s="174"/>
      <c r="AC1088" s="174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75" t="s">
        <v>20</v>
      </c>
      <c r="F1092" s="175"/>
      <c r="G1092" s="175"/>
      <c r="H1092" s="175"/>
      <c r="V1092" s="17"/>
      <c r="X1092" s="23" t="s">
        <v>32</v>
      </c>
      <c r="Y1092" s="20">
        <f>IF(B1892="PAGADO",0,C1097)</f>
        <v>-2044.2500000000002</v>
      </c>
      <c r="AA1092" s="175" t="s">
        <v>20</v>
      </c>
      <c r="AB1092" s="175"/>
      <c r="AC1092" s="175"/>
      <c r="AD1092" s="175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7" t="str">
        <f>IF(Y1097&lt;0,"NO PAGAR","COBRAR'")</f>
        <v>NO PAGAR</v>
      </c>
      <c r="Y1098" s="177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77" t="str">
        <f>IF(C1097&lt;0,"NO PAGAR","COBRAR'")</f>
        <v>NO PAGAR</v>
      </c>
      <c r="C1099" s="177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E545" zoomScale="89" zoomScaleNormal="89" workbookViewId="0">
      <selection activeCell="N556" sqref="N556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75" t="s">
        <v>20</v>
      </c>
      <c r="F151" s="175"/>
      <c r="G151" s="175"/>
      <c r="H151" s="175"/>
      <c r="V151" s="17"/>
      <c r="X151" s="23" t="s">
        <v>75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NO PAGAR</v>
      </c>
      <c r="Y157" s="17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-2894.8</v>
      </c>
      <c r="AA236" s="175" t="s">
        <v>20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NO PAGAR</v>
      </c>
      <c r="Y242" s="17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NO PAGAR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75" t="s">
        <v>20</v>
      </c>
      <c r="F328" s="175"/>
      <c r="G328" s="175"/>
      <c r="H328" s="175"/>
      <c r="V328" s="17"/>
      <c r="X328" s="23" t="s">
        <v>32</v>
      </c>
      <c r="Y328" s="20">
        <f>IF(B1107="PAGADO",0,C333)</f>
        <v>-412.94000000000005</v>
      </c>
      <c r="AA328" s="175" t="s">
        <v>20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NO PAGAR</v>
      </c>
      <c r="Y334" s="17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NO PAGAR</v>
      </c>
      <c r="C335" s="17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4" t="s">
        <v>28</v>
      </c>
      <c r="I371" s="174"/>
      <c r="J371" s="174"/>
      <c r="V371" s="17"/>
    </row>
    <row r="372" spans="2:41" x14ac:dyDescent="0.25">
      <c r="H372" s="174"/>
      <c r="I372" s="174"/>
      <c r="J372" s="174"/>
      <c r="V372" s="17"/>
    </row>
    <row r="373" spans="2:41" x14ac:dyDescent="0.25">
      <c r="V373" s="17"/>
      <c r="AA373" s="106"/>
      <c r="AB373" s="106"/>
      <c r="AC373" s="180" t="s">
        <v>29</v>
      </c>
      <c r="AD373" s="180"/>
      <c r="AE373" s="180"/>
    </row>
    <row r="374" spans="2:41" x14ac:dyDescent="0.25">
      <c r="V374" s="17"/>
      <c r="AA374" s="106"/>
      <c r="AB374" s="106"/>
      <c r="AC374" s="180"/>
      <c r="AD374" s="180"/>
      <c r="AE374" s="180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80"/>
      <c r="AD375" s="180"/>
      <c r="AE375" s="180"/>
    </row>
    <row r="376" spans="2:41" ht="23.25" x14ac:dyDescent="0.35">
      <c r="B376" s="23" t="s">
        <v>32</v>
      </c>
      <c r="C376" s="20">
        <f>IF(X328="PAGADO",0,Y333)</f>
        <v>-1811.12</v>
      </c>
      <c r="E376" s="175" t="s">
        <v>20</v>
      </c>
      <c r="F376" s="175"/>
      <c r="G376" s="175"/>
      <c r="H376" s="175"/>
      <c r="V376" s="17"/>
      <c r="X376" s="23" t="s">
        <v>32</v>
      </c>
      <c r="Y376" s="20">
        <f>IF(B376="PAGADO",0,C381)</f>
        <v>-1561.12</v>
      </c>
      <c r="AA376" s="175" t="s">
        <v>20</v>
      </c>
      <c r="AB376" s="175"/>
      <c r="AC376" s="175"/>
      <c r="AD376" s="17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74" t="s">
        <v>31</v>
      </c>
      <c r="AB411" s="174"/>
      <c r="AC411" s="174"/>
    </row>
    <row r="412" spans="1:43" ht="15" customHeight="1" x14ac:dyDescent="0.4">
      <c r="H412" s="76"/>
      <c r="I412" s="76"/>
      <c r="J412" s="76"/>
      <c r="V412" s="17"/>
      <c r="AA412" s="174"/>
      <c r="AB412" s="174"/>
      <c r="AC412" s="17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75" t="s">
        <v>20</v>
      </c>
      <c r="F416" s="175"/>
      <c r="G416" s="175"/>
      <c r="H416" s="175"/>
      <c r="V416" s="17"/>
      <c r="X416" s="23" t="s">
        <v>32</v>
      </c>
      <c r="Y416" s="20">
        <f>IF(B416="PAGADO",0,C421)</f>
        <v>0</v>
      </c>
      <c r="AA416" s="175" t="s">
        <v>20</v>
      </c>
      <c r="AB416" s="175"/>
      <c r="AC416" s="175"/>
      <c r="AD416" s="17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7" t="str">
        <f>IF(Y421&lt;0,"NO PAGAR","COBRAR'")</f>
        <v>NO PAGAR</v>
      </c>
      <c r="Y422" s="17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77" t="str">
        <f>IF(C421&lt;0,"NO PAGAR","COBRAR'")</f>
        <v>COBRAR'</v>
      </c>
      <c r="C423" s="17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75" t="s">
        <v>20</v>
      </c>
      <c r="F462" s="175"/>
      <c r="G462" s="175"/>
      <c r="H462" s="175"/>
      <c r="V462" s="17"/>
      <c r="X462" s="23" t="s">
        <v>32</v>
      </c>
      <c r="Y462" s="20">
        <f>IF(B462="PAGADO",0,C467)</f>
        <v>-526.89999999999986</v>
      </c>
      <c r="AA462" s="175" t="s">
        <v>20</v>
      </c>
      <c r="AB462" s="175"/>
      <c r="AC462" s="175"/>
      <c r="AD462" s="17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74" t="s">
        <v>31</v>
      </c>
      <c r="AB497" s="174"/>
      <c r="AC497" s="174"/>
    </row>
    <row r="498" spans="2:41" ht="15" customHeight="1" x14ac:dyDescent="0.4">
      <c r="E498" s="174"/>
      <c r="F498" s="174"/>
      <c r="H498" s="76"/>
      <c r="I498" s="76"/>
      <c r="J498" s="76"/>
      <c r="V498" s="17"/>
      <c r="AA498" s="174"/>
      <c r="AB498" s="174"/>
      <c r="AC498" s="174"/>
    </row>
    <row r="499" spans="2:41" ht="26.25" x14ac:dyDescent="0.4">
      <c r="B499" s="24" t="s">
        <v>66</v>
      </c>
      <c r="E499" s="174" t="s">
        <v>30</v>
      </c>
      <c r="F499" s="17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75" t="s">
        <v>20</v>
      </c>
      <c r="F500" s="175"/>
      <c r="G500" s="175"/>
      <c r="H500" s="175"/>
      <c r="V500" s="17"/>
      <c r="X500" s="23" t="s">
        <v>32</v>
      </c>
      <c r="Y500" s="20">
        <f>IF(B500="PAGADO",0,C505)</f>
        <v>0</v>
      </c>
      <c r="AA500" s="175" t="s">
        <v>20</v>
      </c>
      <c r="AB500" s="175"/>
      <c r="AC500" s="175"/>
      <c r="AD500" s="17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7" t="str">
        <f>IF(Y505&lt;0,"NO PAGAR","COBRAR'")</f>
        <v>COBRAR'</v>
      </c>
      <c r="Y506" s="17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77" t="str">
        <f>IF(C505&lt;0,"NO PAGAR","COBRAR'")</f>
        <v>COBRAR'</v>
      </c>
      <c r="C507" s="17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81" t="s">
        <v>957</v>
      </c>
      <c r="F524" s="182"/>
      <c r="G524" s="183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73" t="s">
        <v>29</v>
      </c>
      <c r="AD545" s="173"/>
      <c r="AE545" s="173"/>
    </row>
    <row r="546" spans="2:41" ht="15" customHeight="1" x14ac:dyDescent="0.4">
      <c r="H546" s="76" t="s">
        <v>28</v>
      </c>
      <c r="I546" s="76"/>
      <c r="J546" s="76"/>
      <c r="V546" s="17"/>
      <c r="AC546" s="173"/>
      <c r="AD546" s="173"/>
      <c r="AE546" s="173"/>
    </row>
    <row r="547" spans="2:41" ht="15" customHeight="1" x14ac:dyDescent="0.4">
      <c r="H547" s="76"/>
      <c r="I547" s="76"/>
      <c r="J547" s="76"/>
      <c r="V547" s="17"/>
      <c r="AC547" s="173"/>
      <c r="AD547" s="173"/>
      <c r="AE547" s="17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75" t="s">
        <v>20</v>
      </c>
      <c r="F551" s="175"/>
      <c r="G551" s="175"/>
      <c r="H551" s="175"/>
      <c r="V551" s="17"/>
      <c r="X551" s="23" t="s">
        <v>32</v>
      </c>
      <c r="Y551" s="20">
        <f>IF(B551="PAGADO",0,C556)</f>
        <v>-153.00000000000023</v>
      </c>
      <c r="AA551" s="175" t="s">
        <v>20</v>
      </c>
      <c r="AB551" s="175"/>
      <c r="AC551" s="175"/>
      <c r="AD551" s="17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C578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Y578</f>
        <v>153.00000000000023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-153.00000000000023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 x14ac:dyDescent="0.4">
      <c r="B557" s="176" t="str">
        <f>IF(C556&lt;0,"NO PAGAR","COBRAR")</f>
        <v>NO PAGAR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NO PAGAR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70" t="s">
        <v>7</v>
      </c>
      <c r="O569" s="171"/>
      <c r="P569" s="171"/>
      <c r="Q569" s="172"/>
      <c r="R569" s="18">
        <f>SUM(R553:R568)</f>
        <v>1287.51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E572" s="14"/>
      <c r="V572" s="17"/>
      <c r="X572" s="12"/>
      <c r="Y572" s="10"/>
      <c r="AA572" s="14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SUM(C559:C577)</f>
        <v>1663.12</v>
      </c>
      <c r="V578" s="17"/>
      <c r="X578" s="15" t="s">
        <v>18</v>
      </c>
      <c r="Y578" s="16">
        <f>SUM(Y559:Y577)</f>
        <v>153.00000000000023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ht="15" customHeight="1" x14ac:dyDescent="0.4">
      <c r="H591" s="76" t="s">
        <v>30</v>
      </c>
      <c r="I591" s="76"/>
      <c r="J591" s="76"/>
      <c r="V591" s="17"/>
      <c r="AA591" s="174" t="s">
        <v>31</v>
      </c>
      <c r="AB591" s="174"/>
      <c r="AC591" s="174"/>
    </row>
    <row r="592" spans="1:43" ht="15" customHeight="1" x14ac:dyDescent="0.4">
      <c r="H592" s="76"/>
      <c r="I592" s="76"/>
      <c r="J592" s="76"/>
      <c r="V592" s="17"/>
      <c r="AA592" s="174"/>
      <c r="AB592" s="174"/>
      <c r="AC592" s="17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IF(X551="PAGADO",0,C556)</f>
        <v>-153.00000000000023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-153.00000000000023</v>
      </c>
      <c r="AA596" s="175" t="s">
        <v>20</v>
      </c>
      <c r="AB596" s="175"/>
      <c r="AC596" s="175"/>
      <c r="AD596" s="17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153.00000000000023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153.00000000000023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-153.00000000000023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-153.00000000000023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NO PAGAR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7" t="str">
        <f>IF(C601&lt;0,"NO PAGAR","COBRAR'")</f>
        <v>NO PAGAR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IF(Y556&lt;0,"SALDO ADELANTADO","SALDO A FAVOR '")</f>
        <v>SALDO ADELANTADO</v>
      </c>
      <c r="C605" s="10">
        <f>IF(Y556&lt;=0,Y556*-1)</f>
        <v>153.00000000000023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ADELANTADO</v>
      </c>
      <c r="Y605" s="10">
        <f>IF(C601&lt;=0,C601*-1)</f>
        <v>153.00000000000023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153.00000000000023</v>
      </c>
      <c r="D624" t="s">
        <v>22</v>
      </c>
      <c r="E624" t="s">
        <v>21</v>
      </c>
      <c r="V624" s="17"/>
      <c r="X624" s="15" t="s">
        <v>18</v>
      </c>
      <c r="Y624" s="16">
        <f>SUM(Y605:Y623)</f>
        <v>153.00000000000023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3" t="s">
        <v>29</v>
      </c>
      <c r="AD638" s="173"/>
      <c r="AE638" s="173"/>
    </row>
    <row r="639" spans="5:31" ht="15" customHeight="1" x14ac:dyDescent="0.4">
      <c r="H639" s="76" t="s">
        <v>28</v>
      </c>
      <c r="I639" s="76"/>
      <c r="J639" s="76"/>
      <c r="V639" s="17"/>
      <c r="AC639" s="173"/>
      <c r="AD639" s="173"/>
      <c r="AE639" s="173"/>
    </row>
    <row r="640" spans="5:31" ht="15" customHeight="1" x14ac:dyDescent="0.4">
      <c r="H640" s="76"/>
      <c r="I640" s="76"/>
      <c r="J640" s="76"/>
      <c r="V640" s="17"/>
      <c r="AC640" s="173"/>
      <c r="AD640" s="173"/>
      <c r="AE640" s="17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-153.00000000000023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-153.00000000000023</v>
      </c>
      <c r="AA644" s="175" t="s">
        <v>20</v>
      </c>
      <c r="AB644" s="175"/>
      <c r="AC644" s="175"/>
      <c r="AD644" s="175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153.00000000000023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153.00000000000023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-153.00000000000023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-153.00000000000023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6" t="str">
        <f>IF(C649&lt;0,"NO PAGAR","COBRAR")</f>
        <v>NO PAGAR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NO PAGAR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>
        <f>IF(Y596&lt;=0,Y596*-1)</f>
        <v>153.00000000000023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ADELANTADO</v>
      </c>
      <c r="Y652" s="10">
        <f>IF(C649&lt;=0,C649*-1)</f>
        <v>153.00000000000023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153.00000000000023</v>
      </c>
      <c r="V671" s="17"/>
      <c r="X671" s="15" t="s">
        <v>18</v>
      </c>
      <c r="Y671" s="16">
        <f>SUM(Y652:Y670)</f>
        <v>153.00000000000023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ht="15" customHeight="1" x14ac:dyDescent="0.4">
      <c r="H684" s="76" t="s">
        <v>30</v>
      </c>
      <c r="I684" s="76"/>
      <c r="J684" s="76"/>
      <c r="V684" s="17"/>
      <c r="AA684" s="174" t="s">
        <v>31</v>
      </c>
      <c r="AB684" s="174"/>
      <c r="AC684" s="174"/>
    </row>
    <row r="685" spans="1:43" ht="15" customHeight="1" x14ac:dyDescent="0.4">
      <c r="H685" s="76"/>
      <c r="I685" s="76"/>
      <c r="J685" s="76"/>
      <c r="V685" s="17"/>
      <c r="AA685" s="174"/>
      <c r="AB685" s="174"/>
      <c r="AC685" s="174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-153.00000000000023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-153.00000000000023</v>
      </c>
      <c r="AA689" s="175" t="s">
        <v>20</v>
      </c>
      <c r="AB689" s="175"/>
      <c r="AC689" s="175"/>
      <c r="AD689" s="175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153.00000000000023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153.00000000000023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-153.00000000000023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-153.00000000000023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NO PAGAR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7" t="str">
        <f>IF(C694&lt;0,"NO PAGAR","COBRAR'")</f>
        <v>NO PAGAR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ADELANTADO</v>
      </c>
      <c r="C698" s="10">
        <f>IF(Y649&lt;=0,Y649*-1)</f>
        <v>153.00000000000023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ADELANTADO</v>
      </c>
      <c r="Y698" s="10">
        <f>IF(C694&lt;=0,C694*-1)</f>
        <v>153.00000000000023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153.00000000000023</v>
      </c>
      <c r="D717" t="s">
        <v>22</v>
      </c>
      <c r="E717" t="s">
        <v>21</v>
      </c>
      <c r="V717" s="17"/>
      <c r="X717" s="15" t="s">
        <v>18</v>
      </c>
      <c r="Y717" s="16">
        <f>SUM(Y698:Y716)</f>
        <v>153.00000000000023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3" t="s">
        <v>29</v>
      </c>
      <c r="AD731" s="173"/>
      <c r="AE731" s="173"/>
    </row>
    <row r="732" spans="2:31" ht="15" customHeight="1" x14ac:dyDescent="0.4">
      <c r="H732" s="76" t="s">
        <v>28</v>
      </c>
      <c r="I732" s="76"/>
      <c r="J732" s="76"/>
      <c r="V732" s="17"/>
      <c r="AC732" s="173"/>
      <c r="AD732" s="173"/>
      <c r="AE732" s="173"/>
    </row>
    <row r="733" spans="2:31" ht="15" customHeight="1" x14ac:dyDescent="0.4">
      <c r="H733" s="76"/>
      <c r="I733" s="76"/>
      <c r="J733" s="76"/>
      <c r="V733" s="17"/>
      <c r="AC733" s="173"/>
      <c r="AD733" s="173"/>
      <c r="AE733" s="173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-153.00000000000023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-153.00000000000023</v>
      </c>
      <c r="AA737" s="175" t="s">
        <v>20</v>
      </c>
      <c r="AB737" s="175"/>
      <c r="AC737" s="175"/>
      <c r="AD737" s="175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153.00000000000023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153.00000000000023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-153.00000000000023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-153.00000000000023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6" t="str">
        <f>IF(C742&lt;0,"NO PAGAR","COBRAR")</f>
        <v>NO PAGAR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NO PAGAR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>
        <f>IF(Y689&lt;=0,Y689*-1)</f>
        <v>153.00000000000023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ADELANTADO</v>
      </c>
      <c r="Y745" s="10">
        <f>IF(C742&lt;=0,C742*-1)</f>
        <v>153.00000000000023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153.00000000000023</v>
      </c>
      <c r="V764" s="17"/>
      <c r="X764" s="15" t="s">
        <v>18</v>
      </c>
      <c r="Y764" s="16">
        <f>SUM(Y745:Y763)</f>
        <v>153.00000000000023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ht="15" customHeight="1" x14ac:dyDescent="0.4">
      <c r="H777" s="76" t="s">
        <v>30</v>
      </c>
      <c r="I777" s="76"/>
      <c r="J777" s="76"/>
      <c r="V777" s="17"/>
      <c r="AA777" s="174" t="s">
        <v>31</v>
      </c>
      <c r="AB777" s="174"/>
      <c r="AC777" s="174"/>
    </row>
    <row r="778" spans="1:43" ht="15" customHeight="1" x14ac:dyDescent="0.4">
      <c r="H778" s="76"/>
      <c r="I778" s="76"/>
      <c r="J778" s="76"/>
      <c r="V778" s="17"/>
      <c r="AA778" s="174"/>
      <c r="AB778" s="174"/>
      <c r="AC778" s="174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-153.00000000000023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-153.00000000000023</v>
      </c>
      <c r="AA782" s="175" t="s">
        <v>20</v>
      </c>
      <c r="AB782" s="175"/>
      <c r="AC782" s="175"/>
      <c r="AD782" s="175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153.00000000000023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153.00000000000023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-153.00000000000023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-153.00000000000023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NO PAGAR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7" t="str">
        <f>IF(C787&lt;0,"NO PAGAR","COBRAR'")</f>
        <v>NO PAGAR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ADELANTADO</v>
      </c>
      <c r="C791" s="10">
        <f>IF(Y742&lt;=0,Y742*-1)</f>
        <v>153.00000000000023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ADELANTADO</v>
      </c>
      <c r="Y791" s="10">
        <f>IF(C787&lt;=0,C787*-1)</f>
        <v>153.00000000000023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153.00000000000023</v>
      </c>
      <c r="D810" t="s">
        <v>22</v>
      </c>
      <c r="E810" t="s">
        <v>21</v>
      </c>
      <c r="V810" s="17"/>
      <c r="X810" s="15" t="s">
        <v>18</v>
      </c>
      <c r="Y810" s="16">
        <f>SUM(Y791:Y809)</f>
        <v>153.00000000000023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3" t="s">
        <v>29</v>
      </c>
      <c r="AD824" s="173"/>
      <c r="AE824" s="173"/>
    </row>
    <row r="825" spans="2:41" ht="15" customHeight="1" x14ac:dyDescent="0.4">
      <c r="H825" s="76" t="s">
        <v>28</v>
      </c>
      <c r="I825" s="76"/>
      <c r="J825" s="76"/>
      <c r="V825" s="17"/>
      <c r="AC825" s="173"/>
      <c r="AD825" s="173"/>
      <c r="AE825" s="173"/>
    </row>
    <row r="826" spans="2:41" ht="15" customHeight="1" x14ac:dyDescent="0.4">
      <c r="H826" s="76"/>
      <c r="I826" s="76"/>
      <c r="J826" s="76"/>
      <c r="V826" s="17"/>
      <c r="AC826" s="173"/>
      <c r="AD826" s="173"/>
      <c r="AE826" s="173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-153.00000000000023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-153.00000000000023</v>
      </c>
      <c r="AA830" s="175" t="s">
        <v>20</v>
      </c>
      <c r="AB830" s="175"/>
      <c r="AC830" s="175"/>
      <c r="AD830" s="175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153.00000000000023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153.00000000000023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-153.00000000000023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-153.00000000000023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6" t="str">
        <f>IF(C835&lt;0,"NO PAGAR","COBRAR")</f>
        <v>NO PAGAR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NO PAGAR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>
        <f>IF(Y782&lt;=0,Y782*-1)</f>
        <v>153.00000000000023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ADELANTADO</v>
      </c>
      <c r="Y838" s="10">
        <f>IF(C835&lt;=0,C835*-1)</f>
        <v>153.00000000000023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153.00000000000023</v>
      </c>
      <c r="V857" s="17"/>
      <c r="X857" s="15" t="s">
        <v>18</v>
      </c>
      <c r="Y857" s="16">
        <f>SUM(Y838:Y856)</f>
        <v>153.00000000000023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ht="15" customHeight="1" x14ac:dyDescent="0.4">
      <c r="H870" s="76" t="s">
        <v>30</v>
      </c>
      <c r="I870" s="76"/>
      <c r="J870" s="76"/>
      <c r="V870" s="17"/>
      <c r="AA870" s="174" t="s">
        <v>31</v>
      </c>
      <c r="AB870" s="174"/>
      <c r="AC870" s="174"/>
    </row>
    <row r="871" spans="1:43" ht="15" customHeight="1" x14ac:dyDescent="0.4">
      <c r="H871" s="76"/>
      <c r="I871" s="76"/>
      <c r="J871" s="76"/>
      <c r="V871" s="17"/>
      <c r="AA871" s="174"/>
      <c r="AB871" s="174"/>
      <c r="AC871" s="174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-153.00000000000023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-153.00000000000023</v>
      </c>
      <c r="AA875" s="175" t="s">
        <v>20</v>
      </c>
      <c r="AB875" s="175"/>
      <c r="AC875" s="175"/>
      <c r="AD875" s="175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153.00000000000023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153.00000000000023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-153.00000000000023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-153.00000000000023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NO PAGAR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7" t="str">
        <f>IF(C880&lt;0,"NO PAGAR","COBRAR'")</f>
        <v>NO PAGAR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ADELANTADO</v>
      </c>
      <c r="C884" s="10">
        <f>IF(Y835&lt;=0,Y835*-1)</f>
        <v>153.00000000000023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ADELANTADO</v>
      </c>
      <c r="Y884" s="10">
        <f>IF(C880&lt;=0,C880*-1)</f>
        <v>153.00000000000023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153.00000000000023</v>
      </c>
      <c r="D903" t="s">
        <v>22</v>
      </c>
      <c r="E903" t="s">
        <v>21</v>
      </c>
      <c r="V903" s="17"/>
      <c r="X903" s="15" t="s">
        <v>18</v>
      </c>
      <c r="Y903" s="16">
        <f>SUM(Y884:Y902)</f>
        <v>153.00000000000023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3" t="s">
        <v>29</v>
      </c>
      <c r="AD918" s="173"/>
      <c r="AE918" s="173"/>
    </row>
    <row r="919" spans="2:41" ht="15" customHeight="1" x14ac:dyDescent="0.4">
      <c r="H919" s="76" t="s">
        <v>28</v>
      </c>
      <c r="I919" s="76"/>
      <c r="J919" s="76"/>
      <c r="V919" s="17"/>
      <c r="AC919" s="173"/>
      <c r="AD919" s="173"/>
      <c r="AE919" s="173"/>
    </row>
    <row r="920" spans="2:41" ht="15" customHeight="1" x14ac:dyDescent="0.4">
      <c r="H920" s="76"/>
      <c r="I920" s="76"/>
      <c r="J920" s="76"/>
      <c r="V920" s="17"/>
      <c r="AC920" s="173"/>
      <c r="AD920" s="173"/>
      <c r="AE920" s="173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-153.00000000000023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-153.00000000000023</v>
      </c>
      <c r="AA924" s="175" t="s">
        <v>20</v>
      </c>
      <c r="AB924" s="175"/>
      <c r="AC924" s="175"/>
      <c r="AD924" s="175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153.00000000000023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153.00000000000023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-153.00000000000023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-153.00000000000023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6" t="str">
        <f>IF(C929&lt;0,"NO PAGAR","COBRAR")</f>
        <v>NO PAGAR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NO PAGAR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>
        <f>IF(Y880&lt;=0,Y880*-1)</f>
        <v>153.00000000000023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ADELANTADO</v>
      </c>
      <c r="Y932" s="10">
        <f>IF(C929&lt;=0,C929*-1)</f>
        <v>153.00000000000023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153.00000000000023</v>
      </c>
      <c r="V951" s="17"/>
      <c r="X951" s="15" t="s">
        <v>18</v>
      </c>
      <c r="Y951" s="16">
        <f>SUM(Y932:Y950)</f>
        <v>153.00000000000023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ht="15" customHeight="1" x14ac:dyDescent="0.4">
      <c r="H964" s="76" t="s">
        <v>30</v>
      </c>
      <c r="I964" s="76"/>
      <c r="J964" s="76"/>
      <c r="V964" s="17"/>
      <c r="AA964" s="174" t="s">
        <v>31</v>
      </c>
      <c r="AB964" s="174"/>
      <c r="AC964" s="174"/>
    </row>
    <row r="965" spans="1:43" ht="15" customHeight="1" x14ac:dyDescent="0.4">
      <c r="H965" s="76"/>
      <c r="I965" s="76"/>
      <c r="J965" s="76"/>
      <c r="V965" s="17"/>
      <c r="AA965" s="174"/>
      <c r="AB965" s="174"/>
      <c r="AC965" s="174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-153.00000000000023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-153.00000000000023</v>
      </c>
      <c r="AA969" s="175" t="s">
        <v>20</v>
      </c>
      <c r="AB969" s="175"/>
      <c r="AC969" s="175"/>
      <c r="AD969" s="175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153.00000000000023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153.00000000000023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-153.00000000000023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-153.00000000000023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NO PAGAR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7" t="str">
        <f>IF(C974&lt;0,"NO PAGAR","COBRAR'")</f>
        <v>NO PAGAR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ADELANTADO</v>
      </c>
      <c r="C978" s="10">
        <f>IF(Y929&lt;=0,Y929*-1)</f>
        <v>153.00000000000023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ADELANTADO</v>
      </c>
      <c r="Y978" s="10">
        <f>IF(C974&lt;=0,C974*-1)</f>
        <v>153.00000000000023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153.00000000000023</v>
      </c>
      <c r="D997" t="s">
        <v>22</v>
      </c>
      <c r="E997" t="s">
        <v>21</v>
      </c>
      <c r="V997" s="17"/>
      <c r="X997" s="15" t="s">
        <v>18</v>
      </c>
      <c r="Y997" s="16">
        <f>SUM(Y978:Y996)</f>
        <v>153.00000000000023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3" t="s">
        <v>29</v>
      </c>
      <c r="AD1011" s="173"/>
      <c r="AE1011" s="173"/>
    </row>
    <row r="1012" spans="2:41" ht="15" customHeight="1" x14ac:dyDescent="0.4">
      <c r="H1012" s="76" t="s">
        <v>28</v>
      </c>
      <c r="I1012" s="76"/>
      <c r="J1012" s="76"/>
      <c r="V1012" s="17"/>
      <c r="AC1012" s="173"/>
      <c r="AD1012" s="173"/>
      <c r="AE1012" s="173"/>
    </row>
    <row r="1013" spans="2:41" ht="15" customHeight="1" x14ac:dyDescent="0.4">
      <c r="H1013" s="76"/>
      <c r="I1013" s="76"/>
      <c r="J1013" s="76"/>
      <c r="V1013" s="17"/>
      <c r="AC1013" s="173"/>
      <c r="AD1013" s="173"/>
      <c r="AE1013" s="173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-153.00000000000023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-153.00000000000023</v>
      </c>
      <c r="AA1017" s="175" t="s">
        <v>20</v>
      </c>
      <c r="AB1017" s="175"/>
      <c r="AC1017" s="175"/>
      <c r="AD1017" s="175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153.00000000000023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153.00000000000023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-153.00000000000023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-153.00000000000023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6" t="str">
        <f>IF(C1022&lt;0,"NO PAGAR","COBRAR")</f>
        <v>NO PAGAR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NO PAGAR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>
        <f>IF(Y969&lt;=0,Y969*-1)</f>
        <v>153.00000000000023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ADELANTADO</v>
      </c>
      <c r="Y1025" s="10">
        <f>IF(C1022&lt;=0,C1022*-1)</f>
        <v>153.00000000000023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153.00000000000023</v>
      </c>
      <c r="V1044" s="17"/>
      <c r="X1044" s="15" t="s">
        <v>18</v>
      </c>
      <c r="Y1044" s="16">
        <f>SUM(Y1025:Y1043)</f>
        <v>153.00000000000023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ht="15" customHeight="1" x14ac:dyDescent="0.4">
      <c r="H1057" s="76" t="s">
        <v>30</v>
      </c>
      <c r="I1057" s="76"/>
      <c r="J1057" s="76"/>
      <c r="V1057" s="17"/>
      <c r="AA1057" s="174" t="s">
        <v>31</v>
      </c>
      <c r="AB1057" s="174"/>
      <c r="AC1057" s="174"/>
    </row>
    <row r="1058" spans="2:41" ht="15" customHeight="1" x14ac:dyDescent="0.4">
      <c r="H1058" s="76"/>
      <c r="I1058" s="76"/>
      <c r="J1058" s="76"/>
      <c r="V1058" s="17"/>
      <c r="AA1058" s="174"/>
      <c r="AB1058" s="174"/>
      <c r="AC1058" s="174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-153.00000000000023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-153.00000000000023</v>
      </c>
      <c r="AA1062" s="175" t="s">
        <v>20</v>
      </c>
      <c r="AB1062" s="175"/>
      <c r="AC1062" s="175"/>
      <c r="AD1062" s="175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153.00000000000023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153.00000000000023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-153.00000000000023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-153.00000000000023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NO PAGAR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7" t="str">
        <f>IF(C1067&lt;0,"NO PAGAR","COBRAR'")</f>
        <v>NO PAGAR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ADELANTADO</v>
      </c>
      <c r="C1071" s="10">
        <f>IF(Y1022&lt;=0,Y1022*-1)</f>
        <v>153.00000000000023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ADELANTADO</v>
      </c>
      <c r="Y1071" s="10">
        <f>IF(C1067&lt;=0,C1067*-1)</f>
        <v>153.00000000000023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153.00000000000023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153.00000000000023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74"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F515" zoomScale="96" zoomScaleNormal="96" zoomScalePageLayoutView="118" workbookViewId="0">
      <selection activeCell="N529" sqref="N52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75" t="s">
        <v>77</v>
      </c>
      <c r="F8" s="175"/>
      <c r="G8" s="175"/>
      <c r="H8" s="175"/>
      <c r="O8" s="184" t="s">
        <v>10</v>
      </c>
      <c r="P8" s="184"/>
      <c r="Q8" s="184"/>
      <c r="R8" s="184"/>
      <c r="V8" s="17"/>
      <c r="X8" s="23" t="s">
        <v>32</v>
      </c>
      <c r="Y8" s="20">
        <f>IF(B8="PAGADO",0,C13)</f>
        <v>-6043.71</v>
      </c>
      <c r="AA8" s="175" t="s">
        <v>140</v>
      </c>
      <c r="AB8" s="175"/>
      <c r="AC8" s="175"/>
      <c r="AD8" s="175"/>
      <c r="AK8" s="185" t="s">
        <v>188</v>
      </c>
      <c r="AL8" s="185"/>
      <c r="AM8" s="18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75" t="s">
        <v>77</v>
      </c>
      <c r="F53" s="175"/>
      <c r="G53" s="175"/>
      <c r="H53" s="175"/>
      <c r="V53" s="17"/>
      <c r="X53" s="23" t="s">
        <v>32</v>
      </c>
      <c r="Y53" s="20">
        <f>IF(B53="PAGADO",0,C58)</f>
        <v>-6418.1900000000005</v>
      </c>
      <c r="AA53" s="175" t="s">
        <v>77</v>
      </c>
      <c r="AB53" s="175"/>
      <c r="AC53" s="175"/>
      <c r="AD53" s="17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73" t="s">
        <v>29</v>
      </c>
      <c r="AD97" s="173"/>
      <c r="AE97" s="173"/>
    </row>
    <row r="98" spans="2:41" x14ac:dyDescent="0.25">
      <c r="H98" s="174" t="s">
        <v>28</v>
      </c>
      <c r="I98" s="174"/>
      <c r="J98" s="174"/>
      <c r="V98" s="17"/>
      <c r="AC98" s="173"/>
      <c r="AD98" s="173"/>
      <c r="AE98" s="173"/>
    </row>
    <row r="99" spans="2:41" x14ac:dyDescent="0.25">
      <c r="H99" s="174"/>
      <c r="I99" s="174"/>
      <c r="J99" s="174"/>
      <c r="V99" s="17"/>
      <c r="AC99" s="173"/>
      <c r="AD99" s="173"/>
      <c r="AE99" s="17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75" t="s">
        <v>273</v>
      </c>
      <c r="F103" s="175"/>
      <c r="G103" s="175"/>
      <c r="H103" s="175"/>
      <c r="V103" s="17"/>
      <c r="X103" s="23" t="s">
        <v>32</v>
      </c>
      <c r="Y103" s="20">
        <f>IF(B103="PAGADO",0,C108)</f>
        <v>-5740.3400000000011</v>
      </c>
      <c r="AA103" s="175" t="s">
        <v>273</v>
      </c>
      <c r="AB103" s="175"/>
      <c r="AC103" s="175"/>
      <c r="AD103" s="17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 x14ac:dyDescent="0.25">
      <c r="H132" s="174"/>
      <c r="I132" s="174"/>
      <c r="J132" s="174"/>
      <c r="V132" s="17"/>
      <c r="AA132" s="174"/>
      <c r="AB132" s="174"/>
      <c r="AC132" s="17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75" t="s">
        <v>273</v>
      </c>
      <c r="F136" s="175"/>
      <c r="G136" s="175"/>
      <c r="H136" s="175"/>
      <c r="V136" s="17"/>
      <c r="X136" s="23" t="s">
        <v>32</v>
      </c>
      <c r="Y136" s="20">
        <f>IF(B136="PAGADO",0,C141)</f>
        <v>-5568.4800000000014</v>
      </c>
      <c r="AA136" s="175" t="s">
        <v>273</v>
      </c>
      <c r="AB136" s="175"/>
      <c r="AC136" s="175"/>
      <c r="AD136" s="17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NO PAGAR</v>
      </c>
      <c r="Y142" s="17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77" t="str">
        <f>IF(C141&lt;0,"NO PAGAR","COBRAR'")</f>
        <v>NO PAGAR</v>
      </c>
      <c r="C143" s="17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73" t="s">
        <v>29</v>
      </c>
      <c r="AD170" s="173"/>
      <c r="AE170" s="173"/>
    </row>
    <row r="171" spans="2:31" x14ac:dyDescent="0.25">
      <c r="H171" s="174" t="s">
        <v>28</v>
      </c>
      <c r="I171" s="174"/>
      <c r="J171" s="174"/>
      <c r="V171" s="17"/>
      <c r="AC171" s="173"/>
      <c r="AD171" s="173"/>
      <c r="AE171" s="173"/>
    </row>
    <row r="172" spans="2:31" x14ac:dyDescent="0.25">
      <c r="H172" s="174"/>
      <c r="I172" s="174"/>
      <c r="J172" s="174"/>
      <c r="V172" s="17"/>
      <c r="AC172" s="173"/>
      <c r="AD172" s="173"/>
      <c r="AE172" s="17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75" t="s">
        <v>273</v>
      </c>
      <c r="F176" s="175"/>
      <c r="G176" s="175"/>
      <c r="H176" s="175"/>
      <c r="V176" s="17"/>
      <c r="X176" s="23" t="s">
        <v>32</v>
      </c>
      <c r="Y176" s="20">
        <f>IF(B176="PAGADO",0,C181)</f>
        <v>-5626.8700000000008</v>
      </c>
      <c r="AA176" s="175" t="s">
        <v>273</v>
      </c>
      <c r="AB176" s="175"/>
      <c r="AC176" s="175"/>
      <c r="AD176" s="17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74" t="s">
        <v>30</v>
      </c>
      <c r="I216" s="174"/>
      <c r="J216" s="174"/>
      <c r="V216" s="17"/>
      <c r="AA216" s="174" t="s">
        <v>31</v>
      </c>
      <c r="AB216" s="174"/>
      <c r="AC216" s="174"/>
    </row>
    <row r="217" spans="1:43" x14ac:dyDescent="0.25">
      <c r="H217" s="174"/>
      <c r="I217" s="174"/>
      <c r="J217" s="174"/>
      <c r="V217" s="17"/>
      <c r="AA217" s="174"/>
      <c r="AB217" s="174"/>
      <c r="AC217" s="17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75" t="s">
        <v>273</v>
      </c>
      <c r="F221" s="175"/>
      <c r="G221" s="175"/>
      <c r="H221" s="175"/>
      <c r="V221" s="17"/>
      <c r="X221" s="23" t="s">
        <v>32</v>
      </c>
      <c r="Y221" s="20">
        <f>IF(B221="PAGADO",0,C226)</f>
        <v>-5840.9500000000007</v>
      </c>
      <c r="AA221" s="175" t="s">
        <v>77</v>
      </c>
      <c r="AB221" s="175"/>
      <c r="AC221" s="175"/>
      <c r="AD221" s="17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7" t="str">
        <f>IF(Y226&lt;0,"NO PAGAR","COBRAR'")</f>
        <v>NO PAGAR</v>
      </c>
      <c r="Y227" s="17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77" t="str">
        <f>IF(C226&lt;0,"NO PAGAR","COBRAR'")</f>
        <v>NO PAGAR</v>
      </c>
      <c r="C228" s="17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73" t="s">
        <v>29</v>
      </c>
      <c r="AD262" s="173"/>
      <c r="AE262" s="173"/>
    </row>
    <row r="263" spans="2:41" x14ac:dyDescent="0.25">
      <c r="H263" s="174" t="s">
        <v>28</v>
      </c>
      <c r="I263" s="174"/>
      <c r="J263" s="174"/>
      <c r="V263" s="17"/>
      <c r="AC263" s="173"/>
      <c r="AD263" s="173"/>
      <c r="AE263" s="173"/>
    </row>
    <row r="264" spans="2:41" x14ac:dyDescent="0.25">
      <c r="H264" s="174"/>
      <c r="I264" s="174"/>
      <c r="J264" s="174"/>
      <c r="V264" s="17"/>
      <c r="AC264" s="173"/>
      <c r="AD264" s="173"/>
      <c r="AE264" s="17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75" t="s">
        <v>565</v>
      </c>
      <c r="F268" s="175"/>
      <c r="G268" s="175"/>
      <c r="H268" s="175"/>
      <c r="V268" s="17"/>
      <c r="X268" s="23" t="s">
        <v>32</v>
      </c>
      <c r="Y268" s="20">
        <f>IF(B268="PAGADO",0,C273)</f>
        <v>-6873.1060000000016</v>
      </c>
      <c r="AA268" s="175" t="s">
        <v>565</v>
      </c>
      <c r="AB268" s="175"/>
      <c r="AC268" s="175"/>
      <c r="AD268" s="17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76" t="str">
        <f>IF(C273&lt;0,"NO PAGAR","COBRAR")</f>
        <v>NO PAGAR</v>
      </c>
      <c r="C274" s="176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74" t="s">
        <v>30</v>
      </c>
      <c r="I308" s="174"/>
      <c r="J308" s="174"/>
      <c r="V308" s="17"/>
      <c r="AA308" s="174" t="s">
        <v>31</v>
      </c>
      <c r="AB308" s="174"/>
      <c r="AC308" s="174"/>
    </row>
    <row r="309" spans="1:43" x14ac:dyDescent="0.25">
      <c r="H309" s="174"/>
      <c r="I309" s="174"/>
      <c r="J309" s="174"/>
      <c r="V309" s="17"/>
      <c r="AA309" s="174"/>
      <c r="AB309" s="174"/>
      <c r="AC309" s="17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75" t="s">
        <v>273</v>
      </c>
      <c r="F313" s="175"/>
      <c r="G313" s="175"/>
      <c r="H313" s="175"/>
      <c r="V313" s="17"/>
      <c r="X313" s="23" t="s">
        <v>32</v>
      </c>
      <c r="Y313" s="20">
        <f>IF(B1076="PAGADO",0,C318)</f>
        <v>-6076.113000000003</v>
      </c>
      <c r="AA313" s="175" t="s">
        <v>565</v>
      </c>
      <c r="AB313" s="175"/>
      <c r="AC313" s="175"/>
      <c r="AD313" s="17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7" t="str">
        <f>IF(Y318&lt;0,"NO PAGAR","COBRAR'")</f>
        <v>NO PAGAR</v>
      </c>
      <c r="Y319" s="17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77" t="str">
        <f>IF(C318&lt;0,"NO PAGAR","COBRAR'")</f>
        <v>NO PAGAR</v>
      </c>
      <c r="C320" s="17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86" t="s">
        <v>64</v>
      </c>
      <c r="AC358" s="180" t="s">
        <v>29</v>
      </c>
      <c r="AD358" s="180"/>
      <c r="AE358" s="180"/>
    </row>
    <row r="359" spans="2:41" x14ac:dyDescent="0.25">
      <c r="V359" s="17"/>
      <c r="X359" s="186"/>
      <c r="AC359" s="180"/>
      <c r="AD359" s="180"/>
      <c r="AE359" s="180"/>
    </row>
    <row r="360" spans="2:41" ht="23.25" x14ac:dyDescent="0.35">
      <c r="B360" s="22" t="s">
        <v>64</v>
      </c>
      <c r="V360" s="17"/>
      <c r="X360" s="186"/>
      <c r="AC360" s="180"/>
      <c r="AD360" s="180"/>
      <c r="AE360" s="180"/>
    </row>
    <row r="361" spans="2:41" ht="23.25" x14ac:dyDescent="0.35">
      <c r="B361" s="23" t="s">
        <v>32</v>
      </c>
      <c r="C361" s="20">
        <f>IF(X313="PAGADO",0,Y318)</f>
        <v>-5949.8130000000028</v>
      </c>
      <c r="E361" s="175" t="s">
        <v>273</v>
      </c>
      <c r="F361" s="175"/>
      <c r="G361" s="175"/>
      <c r="H361" s="175"/>
      <c r="V361" s="17"/>
      <c r="X361" s="23" t="s">
        <v>32</v>
      </c>
      <c r="Y361" s="20">
        <f>IF(B361="PAGADO",0,C366)</f>
        <v>-8314.8130000000019</v>
      </c>
      <c r="AA361" s="175" t="s">
        <v>77</v>
      </c>
      <c r="AB361" s="175"/>
      <c r="AC361" s="175"/>
      <c r="AD361" s="17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74" t="s">
        <v>31</v>
      </c>
      <c r="AB394" s="174"/>
      <c r="AC394" s="174"/>
    </row>
    <row r="395" spans="1:43" ht="15" customHeight="1" x14ac:dyDescent="0.4">
      <c r="H395" s="76"/>
      <c r="I395" s="76"/>
      <c r="J395" s="76"/>
      <c r="V395" s="17"/>
      <c r="AA395" s="174"/>
      <c r="AB395" s="174"/>
      <c r="AC395" s="174"/>
    </row>
    <row r="396" spans="1:43" x14ac:dyDescent="0.25">
      <c r="B396" s="188" t="s">
        <v>64</v>
      </c>
      <c r="F396" s="187" t="s">
        <v>30</v>
      </c>
      <c r="G396" s="187"/>
      <c r="H396" s="187"/>
      <c r="V396" s="17"/>
    </row>
    <row r="397" spans="1:43" x14ac:dyDescent="0.25">
      <c r="B397" s="188"/>
      <c r="F397" s="187"/>
      <c r="G397" s="187"/>
      <c r="H397" s="187"/>
      <c r="V397" s="17"/>
    </row>
    <row r="398" spans="1:43" ht="26.25" customHeight="1" x14ac:dyDescent="0.35">
      <c r="B398" s="188"/>
      <c r="F398" s="187"/>
      <c r="G398" s="187"/>
      <c r="H398" s="18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75" t="s">
        <v>77</v>
      </c>
      <c r="F399" s="175"/>
      <c r="G399" s="175"/>
      <c r="H399" s="175"/>
      <c r="V399" s="17"/>
      <c r="X399" s="23" t="s">
        <v>32</v>
      </c>
      <c r="Y399" s="20">
        <f>IF(B1169="PAGADO",0,C404)</f>
        <v>-4920.3502550000012</v>
      </c>
      <c r="AA399" s="175" t="s">
        <v>565</v>
      </c>
      <c r="AB399" s="175"/>
      <c r="AC399" s="175"/>
      <c r="AD399" s="17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7" t="str">
        <f>IF(Y404&lt;0,"NO PAGAR","COBRAR'")</f>
        <v>NO PAGAR</v>
      </c>
      <c r="Y405" s="17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77" t="str">
        <f>IF(C404&lt;0,"NO PAGAR","COBRAR'")</f>
        <v>NO PAGAR</v>
      </c>
      <c r="C406" s="17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73" t="s">
        <v>29</v>
      </c>
      <c r="AC434" s="173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5" t="s">
        <v>565</v>
      </c>
      <c r="AB436" s="175"/>
      <c r="AC436" s="175"/>
      <c r="AD436" s="17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75" t="s">
        <v>273</v>
      </c>
      <c r="F439" s="175"/>
      <c r="G439" s="175"/>
      <c r="H439" s="17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74" t="s">
        <v>31</v>
      </c>
      <c r="AB471" s="174"/>
      <c r="AC471" s="174"/>
    </row>
    <row r="472" spans="1:43" ht="15" customHeight="1" x14ac:dyDescent="0.4">
      <c r="H472" s="76"/>
      <c r="J472" s="76"/>
      <c r="V472" s="17"/>
      <c r="AA472" s="174"/>
      <c r="AB472" s="174"/>
      <c r="AC472" s="17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75" t="s">
        <v>273</v>
      </c>
      <c r="F474" s="175"/>
      <c r="G474" s="175"/>
      <c r="H474" s="175"/>
      <c r="V474" s="17"/>
      <c r="X474" s="23" t="s">
        <v>32</v>
      </c>
      <c r="Y474" s="20">
        <f>IF(B1266="PAGADO",0,C479)</f>
        <v>-5841.0592550000019</v>
      </c>
      <c r="AA474" s="175" t="s">
        <v>565</v>
      </c>
      <c r="AB474" s="175"/>
      <c r="AC474" s="175"/>
      <c r="AD474" s="17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77" t="str">
        <f>IF(C479&lt;0,"NO PAGAR","COBRAR'")</f>
        <v>NO PAGAR</v>
      </c>
      <c r="C481" s="17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73" t="s">
        <v>29</v>
      </c>
      <c r="AD514" s="173"/>
      <c r="AE514" s="173"/>
    </row>
    <row r="515" spans="2:41" ht="25.5" customHeight="1" x14ac:dyDescent="0.4">
      <c r="H515" s="76" t="s">
        <v>28</v>
      </c>
      <c r="J515" s="76"/>
      <c r="V515" s="17"/>
      <c r="AC515" s="173"/>
      <c r="AD515" s="173"/>
      <c r="AE515" s="173"/>
    </row>
    <row r="516" spans="2:41" ht="15" customHeight="1" x14ac:dyDescent="0.4">
      <c r="H516" s="76"/>
      <c r="J516" s="76"/>
      <c r="V516" s="17"/>
      <c r="AC516" s="173"/>
      <c r="AD516" s="173"/>
      <c r="AE516" s="173"/>
    </row>
    <row r="517" spans="2:41" x14ac:dyDescent="0.25">
      <c r="V517" s="17"/>
    </row>
    <row r="518" spans="2:41" x14ac:dyDescent="0.25">
      <c r="V518" s="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-5427.5192550000011</v>
      </c>
      <c r="E520" s="175" t="s">
        <v>77</v>
      </c>
      <c r="F520" s="175"/>
      <c r="G520" s="175"/>
      <c r="H520" s="175"/>
      <c r="V520" s="17"/>
      <c r="X520" s="23" t="s">
        <v>32</v>
      </c>
      <c r="Y520" s="20">
        <f>IF(B520="PAGADO",0,C525)</f>
        <v>-6934.3492550000019</v>
      </c>
      <c r="AA520" s="175" t="s">
        <v>20</v>
      </c>
      <c r="AB520" s="175"/>
      <c r="AC520" s="175"/>
      <c r="AD520" s="175"/>
    </row>
    <row r="521" spans="2:41" x14ac:dyDescent="0.25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C547</f>
        <v>7244.3492550000019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6934.3492550000019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-6934.3492550000019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-6934.3492550000019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 x14ac:dyDescent="0.4">
      <c r="B526" s="176" t="str">
        <f>IF(C525&lt;0,"NO PAGAR","COBRAR")</f>
        <v>NO PAGAR</v>
      </c>
      <c r="C526" s="176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25">
        <v>45112</v>
      </c>
      <c r="O527" s="3" t="s">
        <v>1041</v>
      </c>
      <c r="P527" s="3"/>
      <c r="Q527" s="3"/>
      <c r="R527" s="18">
        <v>76.5</v>
      </c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25">
        <v>45112</v>
      </c>
      <c r="O528" s="3" t="s">
        <v>1042</v>
      </c>
      <c r="P528" s="3"/>
      <c r="Q528" s="3"/>
      <c r="R528" s="18">
        <v>76.5</v>
      </c>
      <c r="S528" s="3"/>
      <c r="V528" s="17"/>
      <c r="X528" s="9" t="str">
        <f>IF(C525&lt;0,"SALDO ADELANTADO","SALDO A FAVOR'")</f>
        <v>SALDO ADELANTADO</v>
      </c>
      <c r="Y528" s="10">
        <f>IF(C525&lt;=0,C525*-1)</f>
        <v>6934.3492550000019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1371.2800000000002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80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345.55</v>
      </c>
      <c r="E536" s="170" t="s">
        <v>7</v>
      </c>
      <c r="F536" s="171"/>
      <c r="G536" s="172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70" t="s">
        <v>7</v>
      </c>
      <c r="O538" s="171"/>
      <c r="P538" s="171"/>
      <c r="Q538" s="172"/>
      <c r="R538" s="18">
        <f>SUM(R522:R537)</f>
        <v>1371.2800000000002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0</v>
      </c>
      <c r="AO538" s="3"/>
    </row>
    <row r="539" spans="2:41" ht="27" thickBot="1" x14ac:dyDescent="0.3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 x14ac:dyDescent="0.3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 x14ac:dyDescent="0.3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 x14ac:dyDescent="0.3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 x14ac:dyDescent="0.25">
      <c r="B544" s="12"/>
      <c r="C544" s="10"/>
      <c r="Q544" s="167">
        <f>SUM(Q539:Q543)</f>
        <v>345.55</v>
      </c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1"/>
      <c r="C546" s="10"/>
      <c r="V546" s="17"/>
      <c r="X546" s="11"/>
      <c r="Y546" s="10"/>
    </row>
    <row r="547" spans="1:43" x14ac:dyDescent="0.25">
      <c r="B547" s="15" t="s">
        <v>18</v>
      </c>
      <c r="C547" s="16">
        <f>SUM(C528:C546)</f>
        <v>7244.3492550000019</v>
      </c>
      <c r="V547" s="17"/>
      <c r="X547" s="15" t="s">
        <v>18</v>
      </c>
      <c r="Y547" s="16">
        <f>SUM(Y528:Y546)</f>
        <v>6934.3492550000019</v>
      </c>
    </row>
    <row r="548" spans="1:43" x14ac:dyDescent="0.25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 x14ac:dyDescent="0.25">
      <c r="E549" s="1" t="s">
        <v>19</v>
      </c>
      <c r="V549" s="17"/>
      <c r="AA549" s="1" t="s">
        <v>19</v>
      </c>
    </row>
    <row r="550" spans="1:43" x14ac:dyDescent="0.25">
      <c r="V550" s="17"/>
    </row>
    <row r="551" spans="1:43" x14ac:dyDescent="0.25">
      <c r="V551" s="17"/>
    </row>
    <row r="552" spans="1:43" x14ac:dyDescent="0.25">
      <c r="V552" s="17"/>
    </row>
    <row r="553" spans="1:43" x14ac:dyDescent="0.25">
      <c r="I553" s="17"/>
      <c r="V553" s="17"/>
    </row>
    <row r="554" spans="1:43" x14ac:dyDescent="0.25">
      <c r="I554" s="17"/>
      <c r="V554" s="17"/>
    </row>
    <row r="555" spans="1:43" x14ac:dyDescent="0.25">
      <c r="I555" s="17"/>
      <c r="V555" s="17"/>
    </row>
    <row r="556" spans="1:43" x14ac:dyDescent="0.25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 x14ac:dyDescent="0.4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 x14ac:dyDescent="0.4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V559" s="17"/>
    </row>
    <row r="560" spans="1:43" ht="15" customHeight="1" x14ac:dyDescent="0.4">
      <c r="H560" s="76" t="s">
        <v>30</v>
      </c>
      <c r="J560" s="76"/>
      <c r="V560" s="17"/>
      <c r="AA560" s="174" t="s">
        <v>31</v>
      </c>
      <c r="AB560" s="174"/>
      <c r="AC560" s="174"/>
    </row>
    <row r="561" spans="2:41" ht="15" customHeight="1" x14ac:dyDescent="0.4">
      <c r="H561" s="76"/>
      <c r="J561" s="76"/>
      <c r="V561" s="17"/>
      <c r="AA561" s="174"/>
      <c r="AB561" s="174"/>
      <c r="AC561" s="174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4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IF(X520="PAGADO",0,C525)</f>
        <v>-6934.3492550000019</v>
      </c>
      <c r="E565" s="175" t="s">
        <v>20</v>
      </c>
      <c r="F565" s="175"/>
      <c r="G565" s="175"/>
      <c r="H565" s="175"/>
      <c r="V565" s="17"/>
      <c r="X565" s="23" t="s">
        <v>32</v>
      </c>
      <c r="Y565" s="20">
        <f>IF(B1365="PAGADO",0,C570)</f>
        <v>-6934.3492550000019</v>
      </c>
      <c r="AA565" s="175" t="s">
        <v>20</v>
      </c>
      <c r="AB565" s="175"/>
      <c r="AC565" s="175"/>
      <c r="AD565" s="175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C593</f>
        <v>6934.3492550000019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6934.3492550000019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26</v>
      </c>
      <c r="C570" s="21">
        <f>C568-C569</f>
        <v>-6934.3492550000019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-6934.3492550000019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 x14ac:dyDescent="0.3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7" t="str">
        <f>IF(Y570&lt;0,"NO PAGAR","COBRAR'")</f>
        <v>NO PAGAR</v>
      </c>
      <c r="Y571" s="177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 x14ac:dyDescent="0.35">
      <c r="B572" s="177" t="str">
        <f>IF(C570&lt;0,"NO PAGAR","COBRAR'")</f>
        <v>NO PAGAR</v>
      </c>
      <c r="C572" s="17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68" t="s">
        <v>9</v>
      </c>
      <c r="C573" s="169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8" t="s">
        <v>9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IF(Y525&lt;0,"SALDO ADELANTADO","SALDO A FAVOR '")</f>
        <v>SALDO ADELANTADO</v>
      </c>
      <c r="C574" s="10">
        <f>IF(Y525&lt;=0,Y525*-1)</f>
        <v>6934.3492550000019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6934.3492550000019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170" t="s">
        <v>7</v>
      </c>
      <c r="F581" s="171"/>
      <c r="G581" s="172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70" t="s">
        <v>7</v>
      </c>
      <c r="AB581" s="171"/>
      <c r="AC581" s="172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70" t="s">
        <v>7</v>
      </c>
      <c r="O583" s="171"/>
      <c r="P583" s="171"/>
      <c r="Q583" s="172"/>
      <c r="R583" s="18">
        <f>SUM(R567:R582)</f>
        <v>0</v>
      </c>
      <c r="S583" s="3"/>
      <c r="V583" s="17"/>
      <c r="X583" s="12"/>
      <c r="Y583" s="10"/>
      <c r="AJ583" s="170" t="s">
        <v>7</v>
      </c>
      <c r="AK583" s="171"/>
      <c r="AL583" s="171"/>
      <c r="AM583" s="172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2:31" x14ac:dyDescent="0.25">
      <c r="B593" s="15" t="s">
        <v>18</v>
      </c>
      <c r="C593" s="16">
        <f>SUM(C574:C592)</f>
        <v>6934.3492550000019</v>
      </c>
      <c r="D593" t="s">
        <v>22</v>
      </c>
      <c r="E593" t="s">
        <v>21</v>
      </c>
      <c r="V593" s="17"/>
      <c r="X593" s="15" t="s">
        <v>18</v>
      </c>
      <c r="Y593" s="16">
        <f>SUM(Y574:Y592)</f>
        <v>6934.3492550000019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ht="26.25" x14ac:dyDescent="0.4">
      <c r="I605" s="76"/>
      <c r="V605" s="17"/>
    </row>
    <row r="606" spans="2:31" ht="26.25" x14ac:dyDescent="0.4">
      <c r="I606" s="76"/>
      <c r="V606" s="17"/>
    </row>
    <row r="607" spans="2:31" x14ac:dyDescent="0.25">
      <c r="V607" s="17"/>
      <c r="AC607" s="173" t="s">
        <v>29</v>
      </c>
      <c r="AD607" s="173"/>
      <c r="AE607" s="173"/>
    </row>
    <row r="608" spans="2:31" ht="15" customHeight="1" x14ac:dyDescent="0.4">
      <c r="H608" s="76" t="s">
        <v>28</v>
      </c>
      <c r="J608" s="76"/>
      <c r="V608" s="17"/>
      <c r="AC608" s="173"/>
      <c r="AD608" s="173"/>
      <c r="AE608" s="173"/>
    </row>
    <row r="609" spans="2:41" ht="15" customHeight="1" x14ac:dyDescent="0.4">
      <c r="H609" s="76"/>
      <c r="J609" s="76"/>
      <c r="V609" s="17"/>
      <c r="AC609" s="173"/>
      <c r="AD609" s="173"/>
      <c r="AE609" s="17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2" t="s">
        <v>68</v>
      </c>
      <c r="V612" s="17"/>
      <c r="X612" s="22" t="s">
        <v>68</v>
      </c>
    </row>
    <row r="613" spans="2:41" ht="23.25" x14ac:dyDescent="0.35">
      <c r="B613" s="23" t="s">
        <v>32</v>
      </c>
      <c r="C613" s="20">
        <f>IF(X565="PAGADO",0,Y570)</f>
        <v>-6934.3492550000019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IF(B613="PAGADO",0,C618)</f>
        <v>-6934.3492550000019</v>
      </c>
      <c r="AA613" s="175" t="s">
        <v>20</v>
      </c>
      <c r="AB613" s="175"/>
      <c r="AC613" s="175"/>
      <c r="AD613" s="17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C640</f>
        <v>6934.3492550000019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6934.3492550000019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25</v>
      </c>
      <c r="C618" s="21">
        <f>C616-C617</f>
        <v>-6934.3492550000019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-6934.3492550000019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 x14ac:dyDescent="0.4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68" t="s">
        <v>9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8" t="s">
        <v>9</v>
      </c>
      <c r="Y620" s="16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IF(C654&lt;0,"SALDO A FAVOR","SALDO ADELANTAD0'")</f>
        <v>SALDO ADELANTAD0'</v>
      </c>
      <c r="C621" s="10">
        <f>IF(Y565&lt;=0,Y565*-1)</f>
        <v>6934.3492550000019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6934.3492550000019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6934.3492550000019</v>
      </c>
      <c r="V640" s="17"/>
      <c r="X640" s="15" t="s">
        <v>18</v>
      </c>
      <c r="Y640" s="16">
        <f>SUM(Y621:Y639)</f>
        <v>6934.3492550000019</v>
      </c>
    </row>
    <row r="641" spans="1:43" x14ac:dyDescent="0.25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 x14ac:dyDescent="0.25">
      <c r="E642" s="1" t="s">
        <v>19</v>
      </c>
      <c r="V642" s="17"/>
      <c r="AA642" s="1" t="s">
        <v>19</v>
      </c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I646" s="17"/>
      <c r="V646" s="17"/>
    </row>
    <row r="647" spans="1:43" x14ac:dyDescent="0.25">
      <c r="I647" s="17"/>
      <c r="V647" s="17"/>
    </row>
    <row r="648" spans="1:43" x14ac:dyDescent="0.25">
      <c r="I648" s="17"/>
      <c r="V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 x14ac:dyDescent="0.4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 x14ac:dyDescent="0.4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V652" s="17"/>
    </row>
    <row r="653" spans="1:43" ht="15" customHeight="1" x14ac:dyDescent="0.4">
      <c r="H653" s="76" t="s">
        <v>30</v>
      </c>
      <c r="J653" s="76"/>
      <c r="V653" s="17"/>
      <c r="AA653" s="174" t="s">
        <v>31</v>
      </c>
      <c r="AB653" s="174"/>
      <c r="AC653" s="174"/>
    </row>
    <row r="654" spans="1:43" ht="15" customHeight="1" x14ac:dyDescent="0.4">
      <c r="H654" s="76"/>
      <c r="J654" s="76"/>
      <c r="V654" s="17"/>
      <c r="AA654" s="174"/>
      <c r="AB654" s="174"/>
      <c r="AC654" s="174"/>
    </row>
    <row r="655" spans="1:43" x14ac:dyDescent="0.25">
      <c r="V655" s="17"/>
    </row>
    <row r="656" spans="1:43" x14ac:dyDescent="0.25">
      <c r="V656" s="17"/>
    </row>
    <row r="657" spans="2:41" ht="23.25" x14ac:dyDescent="0.35">
      <c r="B657" s="24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IF(X613="PAGADO",0,C618)</f>
        <v>-6934.3492550000019</v>
      </c>
      <c r="E658" s="175" t="s">
        <v>20</v>
      </c>
      <c r="F658" s="175"/>
      <c r="G658" s="175"/>
      <c r="H658" s="175"/>
      <c r="V658" s="17"/>
      <c r="X658" s="23" t="s">
        <v>32</v>
      </c>
      <c r="Y658" s="20">
        <f>IF(B1458="PAGADO",0,C663)</f>
        <v>-6934.3492550000019</v>
      </c>
      <c r="AA658" s="175" t="s">
        <v>20</v>
      </c>
      <c r="AB658" s="175"/>
      <c r="AC658" s="175"/>
      <c r="AD658" s="175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C686</f>
        <v>6934.3492550000019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6934.3492550000019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26</v>
      </c>
      <c r="C663" s="21">
        <f>C661-C662</f>
        <v>-6934.3492550000019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-6934.3492550000019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 x14ac:dyDescent="0.3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7" t="str">
        <f>IF(Y663&lt;0,"NO PAGAR","COBRAR'")</f>
        <v>NO PAGAR</v>
      </c>
      <c r="Y664" s="17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 x14ac:dyDescent="0.35">
      <c r="B665" s="177" t="str">
        <f>IF(C663&lt;0,"NO PAGAR","COBRAR'")</f>
        <v>NO PAGAR</v>
      </c>
      <c r="C665" s="17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68" t="s">
        <v>9</v>
      </c>
      <c r="C666" s="16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8" t="s">
        <v>9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IF(Y618&lt;0,"SALDO ADELANTADO","SALDO A FAVOR '")</f>
        <v>SALDO ADELANTADO</v>
      </c>
      <c r="C667" s="10">
        <f>IF(Y618&lt;=0,Y618*-1)</f>
        <v>6934.3492550000019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6934.3492550000019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170" t="s">
        <v>7</v>
      </c>
      <c r="F674" s="171"/>
      <c r="G674" s="172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0" t="s">
        <v>7</v>
      </c>
      <c r="AB674" s="171"/>
      <c r="AC674" s="172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70" t="s">
        <v>7</v>
      </c>
      <c r="O676" s="171"/>
      <c r="P676" s="171"/>
      <c r="Q676" s="172"/>
      <c r="R676" s="18">
        <f>SUM(R660:R675)</f>
        <v>0</v>
      </c>
      <c r="S676" s="3"/>
      <c r="V676" s="17"/>
      <c r="X676" s="12"/>
      <c r="Y676" s="10"/>
      <c r="AJ676" s="170" t="s">
        <v>7</v>
      </c>
      <c r="AK676" s="171"/>
      <c r="AL676" s="171"/>
      <c r="AM676" s="172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6934.3492550000019</v>
      </c>
      <c r="D686" t="s">
        <v>22</v>
      </c>
      <c r="E686" t="s">
        <v>21</v>
      </c>
      <c r="V686" s="17"/>
      <c r="X686" s="15" t="s">
        <v>18</v>
      </c>
      <c r="Y686" s="16">
        <f>SUM(Y667:Y685)</f>
        <v>6934.3492550000019</v>
      </c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8:31" x14ac:dyDescent="0.25">
      <c r="V689" s="17"/>
    </row>
    <row r="690" spans="8:31" x14ac:dyDescent="0.25">
      <c r="V690" s="17"/>
    </row>
    <row r="691" spans="8:31" x14ac:dyDescent="0.25">
      <c r="V691" s="17"/>
    </row>
    <row r="692" spans="8:31" x14ac:dyDescent="0.25">
      <c r="V692" s="17"/>
    </row>
    <row r="693" spans="8:31" x14ac:dyDescent="0.25">
      <c r="V693" s="17"/>
    </row>
    <row r="694" spans="8:31" x14ac:dyDescent="0.25">
      <c r="V694" s="17"/>
    </row>
    <row r="695" spans="8:31" x14ac:dyDescent="0.25">
      <c r="V695" s="17"/>
    </row>
    <row r="696" spans="8:31" x14ac:dyDescent="0.25">
      <c r="V696" s="17"/>
    </row>
    <row r="697" spans="8:31" x14ac:dyDescent="0.25">
      <c r="V697" s="17"/>
    </row>
    <row r="698" spans="8:31" ht="26.25" x14ac:dyDescent="0.4">
      <c r="I698" s="76"/>
      <c r="V698" s="17"/>
    </row>
    <row r="699" spans="8:31" ht="26.25" x14ac:dyDescent="0.4">
      <c r="I699" s="76"/>
      <c r="V699" s="17"/>
    </row>
    <row r="700" spans="8:31" x14ac:dyDescent="0.25">
      <c r="V700" s="17"/>
      <c r="AC700" s="173" t="s">
        <v>29</v>
      </c>
      <c r="AD700" s="173"/>
      <c r="AE700" s="173"/>
    </row>
    <row r="701" spans="8:31" ht="15" customHeight="1" x14ac:dyDescent="0.4">
      <c r="H701" s="76" t="s">
        <v>28</v>
      </c>
      <c r="J701" s="76"/>
      <c r="V701" s="17"/>
      <c r="AC701" s="173"/>
      <c r="AD701" s="173"/>
      <c r="AE701" s="173"/>
    </row>
    <row r="702" spans="8:31" ht="15" customHeight="1" x14ac:dyDescent="0.4">
      <c r="H702" s="76"/>
      <c r="J702" s="76"/>
      <c r="V702" s="17"/>
      <c r="AC702" s="173"/>
      <c r="AD702" s="173"/>
      <c r="AE702" s="173"/>
    </row>
    <row r="703" spans="8:31" x14ac:dyDescent="0.25">
      <c r="V703" s="17"/>
    </row>
    <row r="704" spans="8:31" x14ac:dyDescent="0.25">
      <c r="V704" s="17"/>
    </row>
    <row r="705" spans="2:41" ht="23.25" x14ac:dyDescent="0.35">
      <c r="B705" s="22" t="s">
        <v>69</v>
      </c>
      <c r="V705" s="17"/>
      <c r="X705" s="22" t="s">
        <v>69</v>
      </c>
    </row>
    <row r="706" spans="2:41" ht="23.25" x14ac:dyDescent="0.35">
      <c r="B706" s="23" t="s">
        <v>32</v>
      </c>
      <c r="C706" s="20">
        <f>IF(X658="PAGADO",0,Y663)</f>
        <v>-6934.3492550000019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IF(B706="PAGADO",0,C711)</f>
        <v>-6934.3492550000019</v>
      </c>
      <c r="AA706" s="175" t="s">
        <v>20</v>
      </c>
      <c r="AB706" s="175"/>
      <c r="AC706" s="175"/>
      <c r="AD706" s="17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C733</f>
        <v>6934.3492550000019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6934.3492550000019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25</v>
      </c>
      <c r="C711" s="21">
        <f>C709-C710</f>
        <v>-6934.3492550000019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-6934.3492550000019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 x14ac:dyDescent="0.4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68" t="s">
        <v>9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8" t="s">
        <v>9</v>
      </c>
      <c r="Y713" s="16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IF(C747&lt;0,"SALDO A FAVOR","SALDO ADELANTAD0'")</f>
        <v>SALDO ADELANTAD0'</v>
      </c>
      <c r="C714" s="10">
        <f>IF(Y658&lt;=0,Y658*-1)</f>
        <v>6934.3492550000019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6934.3492550000019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6934.3492550000019</v>
      </c>
      <c r="V733" s="17"/>
      <c r="X733" s="15" t="s">
        <v>18</v>
      </c>
      <c r="Y733" s="16">
        <f>SUM(Y714:Y732)</f>
        <v>6934.3492550000019</v>
      </c>
    </row>
    <row r="734" spans="2:41" x14ac:dyDescent="0.25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I739" s="17"/>
      <c r="V739" s="17"/>
    </row>
    <row r="740" spans="1:43" x14ac:dyDescent="0.25">
      <c r="I740" s="17"/>
      <c r="V740" s="17"/>
    </row>
    <row r="741" spans="1:43" x14ac:dyDescent="0.25">
      <c r="I741" s="17"/>
      <c r="V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 x14ac:dyDescent="0.4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 x14ac:dyDescent="0.4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V745" s="17"/>
    </row>
    <row r="746" spans="1:43" ht="15" customHeight="1" x14ac:dyDescent="0.4">
      <c r="H746" s="76" t="s">
        <v>30</v>
      </c>
      <c r="J746" s="76"/>
      <c r="V746" s="17"/>
      <c r="AA746" s="174" t="s">
        <v>31</v>
      </c>
      <c r="AB746" s="174"/>
      <c r="AC746" s="174"/>
    </row>
    <row r="747" spans="1:43" ht="15" customHeight="1" x14ac:dyDescent="0.4">
      <c r="H747" s="76"/>
      <c r="J747" s="76"/>
      <c r="V747" s="17"/>
      <c r="AA747" s="174"/>
      <c r="AB747" s="174"/>
      <c r="AC747" s="174"/>
    </row>
    <row r="748" spans="1:43" x14ac:dyDescent="0.25">
      <c r="V748" s="17"/>
    </row>
    <row r="749" spans="1:43" x14ac:dyDescent="0.25">
      <c r="V749" s="17"/>
    </row>
    <row r="750" spans="1:43" ht="23.25" x14ac:dyDescent="0.35">
      <c r="B750" s="24" t="s">
        <v>69</v>
      </c>
      <c r="V750" s="17"/>
      <c r="X750" s="22" t="s">
        <v>69</v>
      </c>
    </row>
    <row r="751" spans="1:43" ht="23.25" x14ac:dyDescent="0.35">
      <c r="B751" s="23" t="s">
        <v>32</v>
      </c>
      <c r="C751" s="20">
        <f>IF(X706="PAGADO",0,C711)</f>
        <v>-6934.3492550000019</v>
      </c>
      <c r="E751" s="175" t="s">
        <v>20</v>
      </c>
      <c r="F751" s="175"/>
      <c r="G751" s="175"/>
      <c r="H751" s="175"/>
      <c r="V751" s="17"/>
      <c r="X751" s="23" t="s">
        <v>32</v>
      </c>
      <c r="Y751" s="20">
        <f>IF(B1551="PAGADO",0,C756)</f>
        <v>-6934.3492550000019</v>
      </c>
      <c r="AA751" s="175" t="s">
        <v>20</v>
      </c>
      <c r="AB751" s="175"/>
      <c r="AC751" s="175"/>
      <c r="AD751" s="175"/>
    </row>
    <row r="752" spans="1:43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C779</f>
        <v>6934.3492550000019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6934.3492550000019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26</v>
      </c>
      <c r="C756" s="21">
        <f>C754-C755</f>
        <v>-6934.3492550000019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-6934.3492550000019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 x14ac:dyDescent="0.3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7" t="str">
        <f>IF(Y756&lt;0,"NO PAGAR","COBRAR'")</f>
        <v>NO PAGAR</v>
      </c>
      <c r="Y757" s="17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 x14ac:dyDescent="0.35">
      <c r="B758" s="177" t="str">
        <f>IF(C756&lt;0,"NO PAGAR","COBRAR'")</f>
        <v>NO PAGAR</v>
      </c>
      <c r="C758" s="17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68" t="s">
        <v>9</v>
      </c>
      <c r="C759" s="16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8" t="s">
        <v>9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IF(Y711&lt;0,"SALDO ADELANTADO","SALDO A FAVOR '")</f>
        <v>SALDO ADELANTADO</v>
      </c>
      <c r="C760" s="10">
        <f>IF(Y711&lt;=0,Y711*-1)</f>
        <v>6934.3492550000019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6934.3492550000019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170" t="s">
        <v>7</v>
      </c>
      <c r="F767" s="171"/>
      <c r="G767" s="172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0" t="s">
        <v>7</v>
      </c>
      <c r="AB767" s="171"/>
      <c r="AC767" s="172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70" t="s">
        <v>7</v>
      </c>
      <c r="O769" s="171"/>
      <c r="P769" s="171"/>
      <c r="Q769" s="172"/>
      <c r="R769" s="18">
        <f>SUM(R753:R768)</f>
        <v>0</v>
      </c>
      <c r="S769" s="3"/>
      <c r="V769" s="17"/>
      <c r="X769" s="12"/>
      <c r="Y769" s="10"/>
      <c r="AJ769" s="170" t="s">
        <v>7</v>
      </c>
      <c r="AK769" s="171"/>
      <c r="AL769" s="171"/>
      <c r="AM769" s="172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6934.3492550000019</v>
      </c>
      <c r="D779" t="s">
        <v>22</v>
      </c>
      <c r="E779" t="s">
        <v>21</v>
      </c>
      <c r="V779" s="17"/>
      <c r="X779" s="15" t="s">
        <v>18</v>
      </c>
      <c r="Y779" s="16">
        <f>SUM(Y760:Y778)</f>
        <v>6934.3492550000019</v>
      </c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ht="26.25" x14ac:dyDescent="0.4">
      <c r="I791" s="76"/>
      <c r="V791" s="17"/>
    </row>
    <row r="792" spans="2:41" ht="26.25" x14ac:dyDescent="0.4">
      <c r="I792" s="76"/>
      <c r="V792" s="17"/>
    </row>
    <row r="793" spans="2:41" x14ac:dyDescent="0.25">
      <c r="V793" s="17"/>
      <c r="AC793" s="173" t="s">
        <v>29</v>
      </c>
      <c r="AD793" s="173"/>
      <c r="AE793" s="173"/>
    </row>
    <row r="794" spans="2:41" ht="15" customHeight="1" x14ac:dyDescent="0.4">
      <c r="H794" s="76" t="s">
        <v>28</v>
      </c>
      <c r="J794" s="76"/>
      <c r="V794" s="17"/>
      <c r="AC794" s="173"/>
      <c r="AD794" s="173"/>
      <c r="AE794" s="173"/>
    </row>
    <row r="795" spans="2:41" ht="15" customHeight="1" x14ac:dyDescent="0.4">
      <c r="H795" s="76"/>
      <c r="J795" s="76"/>
      <c r="V795" s="17"/>
      <c r="AC795" s="173"/>
      <c r="AD795" s="173"/>
      <c r="AE795" s="173"/>
    </row>
    <row r="796" spans="2:41" x14ac:dyDescent="0.25">
      <c r="V796" s="17"/>
    </row>
    <row r="797" spans="2:41" x14ac:dyDescent="0.25">
      <c r="V797" s="17"/>
    </row>
    <row r="798" spans="2:41" ht="23.25" x14ac:dyDescent="0.35">
      <c r="B798" s="22" t="s">
        <v>70</v>
      </c>
      <c r="V798" s="17"/>
      <c r="X798" s="22" t="s">
        <v>70</v>
      </c>
    </row>
    <row r="799" spans="2:41" ht="23.25" x14ac:dyDescent="0.35">
      <c r="B799" s="23" t="s">
        <v>32</v>
      </c>
      <c r="C799" s="20">
        <f>IF(X751="PAGADO",0,Y756)</f>
        <v>-6934.3492550000019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IF(B799="PAGADO",0,C804)</f>
        <v>-6934.3492550000019</v>
      </c>
      <c r="AA799" s="175" t="s">
        <v>20</v>
      </c>
      <c r="AB799" s="175"/>
      <c r="AC799" s="175"/>
      <c r="AD799" s="175"/>
    </row>
    <row r="800" spans="2:41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C826</f>
        <v>6934.3492550000019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6934.3492550000019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25</v>
      </c>
      <c r="C804" s="21">
        <f>C802-C803</f>
        <v>-6934.3492550000019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-6934.3492550000019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 x14ac:dyDescent="0.4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68" t="s">
        <v>9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8" t="s">
        <v>9</v>
      </c>
      <c r="Y806" s="16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IF(C840&lt;0,"SALDO A FAVOR","SALDO ADELANTAD0'")</f>
        <v>SALDO ADELANTAD0'</v>
      </c>
      <c r="C807" s="10">
        <f>IF(Y751&lt;=0,Y751*-1)</f>
        <v>6934.3492550000019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6934.3492550000019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1"/>
      <c r="C825" s="10"/>
      <c r="V825" s="17"/>
      <c r="X825" s="11"/>
      <c r="Y825" s="10"/>
    </row>
    <row r="826" spans="2:41" x14ac:dyDescent="0.25">
      <c r="B826" s="15" t="s">
        <v>18</v>
      </c>
      <c r="C826" s="16">
        <f>SUM(C807:C825)</f>
        <v>6934.3492550000019</v>
      </c>
      <c r="V826" s="17"/>
      <c r="X826" s="15" t="s">
        <v>18</v>
      </c>
      <c r="Y826" s="16">
        <f>SUM(Y807:Y825)</f>
        <v>6934.3492550000019</v>
      </c>
    </row>
    <row r="827" spans="2:41" x14ac:dyDescent="0.25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I832" s="17"/>
      <c r="V832" s="17"/>
    </row>
    <row r="833" spans="1:43" x14ac:dyDescent="0.25">
      <c r="I833" s="17"/>
      <c r="V833" s="17"/>
    </row>
    <row r="834" spans="1:43" x14ac:dyDescent="0.25">
      <c r="I834" s="17"/>
      <c r="V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 x14ac:dyDescent="0.4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 x14ac:dyDescent="0.4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V838" s="17"/>
    </row>
    <row r="839" spans="1:43" ht="15" customHeight="1" x14ac:dyDescent="0.4">
      <c r="H839" s="76" t="s">
        <v>30</v>
      </c>
      <c r="J839" s="76"/>
      <c r="V839" s="17"/>
      <c r="AA839" s="174" t="s">
        <v>31</v>
      </c>
      <c r="AB839" s="174"/>
      <c r="AC839" s="174"/>
    </row>
    <row r="840" spans="1:43" ht="15" customHeight="1" x14ac:dyDescent="0.4">
      <c r="H840" s="76"/>
      <c r="J840" s="76"/>
      <c r="V840" s="17"/>
      <c r="AA840" s="174"/>
      <c r="AB840" s="174"/>
      <c r="AC840" s="174"/>
    </row>
    <row r="841" spans="1:43" x14ac:dyDescent="0.25">
      <c r="V841" s="17"/>
    </row>
    <row r="842" spans="1:43" x14ac:dyDescent="0.25">
      <c r="V842" s="17"/>
    </row>
    <row r="843" spans="1:43" ht="23.25" x14ac:dyDescent="0.35">
      <c r="B843" s="24" t="s">
        <v>70</v>
      </c>
      <c r="V843" s="17"/>
      <c r="X843" s="22" t="s">
        <v>70</v>
      </c>
    </row>
    <row r="844" spans="1:43" ht="23.25" x14ac:dyDescent="0.35">
      <c r="B844" s="23" t="s">
        <v>32</v>
      </c>
      <c r="C844" s="20">
        <f>IF(X799="PAGADO",0,C804)</f>
        <v>-6934.3492550000019</v>
      </c>
      <c r="E844" s="175" t="s">
        <v>20</v>
      </c>
      <c r="F844" s="175"/>
      <c r="G844" s="175"/>
      <c r="H844" s="175"/>
      <c r="V844" s="17"/>
      <c r="X844" s="23" t="s">
        <v>32</v>
      </c>
      <c r="Y844" s="20">
        <f>IF(B1644="PAGADO",0,C849)</f>
        <v>-6934.3492550000019</v>
      </c>
      <c r="AA844" s="175" t="s">
        <v>20</v>
      </c>
      <c r="AB844" s="175"/>
      <c r="AC844" s="175"/>
      <c r="AD844" s="175"/>
    </row>
    <row r="845" spans="1:43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C872</f>
        <v>6934.3492550000019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6934.3492550000019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-6934.3492550000019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-6934.3492550000019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7" t="str">
        <f>IF(Y849&lt;0,"NO PAGAR","COBRAR'")</f>
        <v>NO PAGAR</v>
      </c>
      <c r="Y850" s="17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 x14ac:dyDescent="0.35">
      <c r="B851" s="177" t="str">
        <f>IF(C849&lt;0,"NO PAGAR","COBRAR'")</f>
        <v>NO PAGAR</v>
      </c>
      <c r="C851" s="17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68" t="s">
        <v>9</v>
      </c>
      <c r="C852" s="16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8" t="s">
        <v>9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IF(Y804&lt;0,"SALDO ADELANTADO","SALDO A FAVOR '")</f>
        <v>SALDO ADELANTADO</v>
      </c>
      <c r="C853" s="10">
        <f>IF(Y804&lt;=0,Y804*-1)</f>
        <v>6934.3492550000019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6934.3492550000019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170" t="s">
        <v>7</v>
      </c>
      <c r="F860" s="171"/>
      <c r="G860" s="172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0" t="s">
        <v>7</v>
      </c>
      <c r="AB860" s="171"/>
      <c r="AC860" s="172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70" t="s">
        <v>7</v>
      </c>
      <c r="O862" s="171"/>
      <c r="P862" s="171"/>
      <c r="Q862" s="172"/>
      <c r="R862" s="18">
        <f>SUM(R846:R861)</f>
        <v>0</v>
      </c>
      <c r="S862" s="3"/>
      <c r="V862" s="17"/>
      <c r="X862" s="12"/>
      <c r="Y862" s="10"/>
      <c r="AJ862" s="170" t="s">
        <v>7</v>
      </c>
      <c r="AK862" s="171"/>
      <c r="AL862" s="171"/>
      <c r="AM862" s="172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E865" s="14"/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6934.3492550000019</v>
      </c>
      <c r="D872" t="s">
        <v>22</v>
      </c>
      <c r="E872" t="s">
        <v>21</v>
      </c>
      <c r="V872" s="17"/>
      <c r="X872" s="15" t="s">
        <v>18</v>
      </c>
      <c r="Y872" s="16">
        <f>SUM(Y853:Y871)</f>
        <v>6934.3492550000019</v>
      </c>
      <c r="Z872" t="s">
        <v>22</v>
      </c>
      <c r="AA872" t="s">
        <v>21</v>
      </c>
    </row>
    <row r="873" spans="2:27" x14ac:dyDescent="0.25">
      <c r="E873" s="1" t="s">
        <v>19</v>
      </c>
      <c r="V873" s="17"/>
      <c r="AA873" s="1" t="s">
        <v>19</v>
      </c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ht="26.25" x14ac:dyDescent="0.4">
      <c r="I885" s="76"/>
      <c r="V885" s="17"/>
    </row>
    <row r="886" spans="2:41" ht="26.25" x14ac:dyDescent="0.4">
      <c r="I886" s="76"/>
      <c r="V886" s="17"/>
    </row>
    <row r="887" spans="2:41" x14ac:dyDescent="0.25">
      <c r="V887" s="17"/>
      <c r="AC887" s="173" t="s">
        <v>29</v>
      </c>
      <c r="AD887" s="173"/>
      <c r="AE887" s="173"/>
    </row>
    <row r="888" spans="2:41" ht="15" customHeight="1" x14ac:dyDescent="0.4">
      <c r="H888" s="76" t="s">
        <v>28</v>
      </c>
      <c r="J888" s="76"/>
      <c r="V888" s="17"/>
      <c r="AC888" s="173"/>
      <c r="AD888" s="173"/>
      <c r="AE888" s="173"/>
    </row>
    <row r="889" spans="2:41" ht="15" customHeight="1" x14ac:dyDescent="0.4">
      <c r="H889" s="76"/>
      <c r="J889" s="76"/>
      <c r="V889" s="17"/>
      <c r="AC889" s="173"/>
      <c r="AD889" s="173"/>
      <c r="AE889" s="173"/>
    </row>
    <row r="890" spans="2:41" x14ac:dyDescent="0.25">
      <c r="V890" s="17"/>
    </row>
    <row r="891" spans="2:41" x14ac:dyDescent="0.25">
      <c r="V891" s="17"/>
    </row>
    <row r="892" spans="2:41" ht="23.25" x14ac:dyDescent="0.35">
      <c r="B892" s="22" t="s">
        <v>71</v>
      </c>
      <c r="V892" s="17"/>
      <c r="X892" s="22" t="s">
        <v>71</v>
      </c>
    </row>
    <row r="893" spans="2:41" ht="23.25" x14ac:dyDescent="0.35">
      <c r="B893" s="23" t="s">
        <v>32</v>
      </c>
      <c r="C893" s="20">
        <f>IF(X844="PAGADO",0,Y849)</f>
        <v>-6934.3492550000019</v>
      </c>
      <c r="E893" s="175" t="s">
        <v>20</v>
      </c>
      <c r="F893" s="175"/>
      <c r="G893" s="175"/>
      <c r="H893" s="175"/>
      <c r="V893" s="17"/>
      <c r="X893" s="23" t="s">
        <v>32</v>
      </c>
      <c r="Y893" s="20">
        <f>IF(B893="PAGADO",0,C898)</f>
        <v>-6934.3492550000019</v>
      </c>
      <c r="AA893" s="175" t="s">
        <v>20</v>
      </c>
      <c r="AB893" s="175"/>
      <c r="AC893" s="175"/>
      <c r="AD893" s="175"/>
    </row>
    <row r="894" spans="2:41" x14ac:dyDescent="0.25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 x14ac:dyDescent="0.25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9</v>
      </c>
      <c r="C897" s="20">
        <f>C920</f>
        <v>6934.3492550000019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6934.3492550000019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6" t="s">
        <v>25</v>
      </c>
      <c r="C898" s="21">
        <f>C896-C897</f>
        <v>-6934.3492550000019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-6934.3492550000019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 x14ac:dyDescent="0.4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IF(C934&lt;0,"SALDO A FAVOR","SALDO ADELANTAD0'")</f>
        <v>SALDO ADELANTAD0'</v>
      </c>
      <c r="C901" s="10">
        <f>IF(Y849&lt;=0,Y849*-1)</f>
        <v>6934.3492550000019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6934.3492550000019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70" t="s">
        <v>7</v>
      </c>
      <c r="F909" s="171"/>
      <c r="G909" s="172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0" t="s">
        <v>7</v>
      </c>
      <c r="AB909" s="171"/>
      <c r="AC909" s="172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N911" s="170" t="s">
        <v>7</v>
      </c>
      <c r="O911" s="171"/>
      <c r="P911" s="171"/>
      <c r="Q911" s="172"/>
      <c r="R911" s="18">
        <f>SUM(R895:R910)</f>
        <v>0</v>
      </c>
      <c r="S911" s="3"/>
      <c r="V911" s="17"/>
      <c r="X911" s="12"/>
      <c r="Y911" s="10"/>
      <c r="AJ911" s="170" t="s">
        <v>7</v>
      </c>
      <c r="AK911" s="171"/>
      <c r="AL911" s="171"/>
      <c r="AM911" s="172"/>
      <c r="AN911" s="18">
        <f>SUM(AN895:AN910)</f>
        <v>0</v>
      </c>
      <c r="AO911" s="3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E914" s="14"/>
      <c r="V914" s="17"/>
      <c r="X914" s="12"/>
      <c r="Y914" s="10"/>
      <c r="AA914" s="14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6934.3492550000019</v>
      </c>
      <c r="V920" s="17"/>
      <c r="X920" s="15" t="s">
        <v>18</v>
      </c>
      <c r="Y920" s="16">
        <f>SUM(Y901:Y919)</f>
        <v>6934.3492550000019</v>
      </c>
    </row>
    <row r="921" spans="2:27" x14ac:dyDescent="0.25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 x14ac:dyDescent="0.25">
      <c r="E922" s="1" t="s">
        <v>19</v>
      </c>
      <c r="V922" s="17"/>
      <c r="AA922" s="1" t="s">
        <v>19</v>
      </c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I926" s="17"/>
      <c r="V926" s="17"/>
    </row>
    <row r="927" spans="2:27" x14ac:dyDescent="0.25">
      <c r="I927" s="17"/>
      <c r="V927" s="17"/>
    </row>
    <row r="928" spans="2:27" x14ac:dyDescent="0.25">
      <c r="I928" s="17"/>
      <c r="V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 x14ac:dyDescent="0.4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 x14ac:dyDescent="0.4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V932" s="17"/>
    </row>
    <row r="933" spans="1:43" ht="15" customHeight="1" x14ac:dyDescent="0.4">
      <c r="H933" s="76" t="s">
        <v>30</v>
      </c>
      <c r="J933" s="76"/>
      <c r="V933" s="17"/>
      <c r="AA933" s="174" t="s">
        <v>31</v>
      </c>
      <c r="AB933" s="174"/>
      <c r="AC933" s="174"/>
    </row>
    <row r="934" spans="1:43" ht="15" customHeight="1" x14ac:dyDescent="0.4">
      <c r="H934" s="76"/>
      <c r="J934" s="76"/>
      <c r="V934" s="17"/>
      <c r="AA934" s="174"/>
      <c r="AB934" s="174"/>
      <c r="AC934" s="174"/>
    </row>
    <row r="935" spans="1:43" x14ac:dyDescent="0.25">
      <c r="V935" s="17"/>
    </row>
    <row r="936" spans="1:43" x14ac:dyDescent="0.25">
      <c r="V936" s="17"/>
    </row>
    <row r="937" spans="1:43" ht="23.25" x14ac:dyDescent="0.35">
      <c r="B937" s="24" t="s">
        <v>73</v>
      </c>
      <c r="V937" s="17"/>
      <c r="X937" s="22" t="s">
        <v>71</v>
      </c>
    </row>
    <row r="938" spans="1:43" ht="23.25" x14ac:dyDescent="0.35">
      <c r="B938" s="23" t="s">
        <v>32</v>
      </c>
      <c r="C938" s="20">
        <f>IF(X893="PAGADO",0,C898)</f>
        <v>-6934.3492550000019</v>
      </c>
      <c r="E938" s="175" t="s">
        <v>20</v>
      </c>
      <c r="F938" s="175"/>
      <c r="G938" s="175"/>
      <c r="H938" s="175"/>
      <c r="V938" s="17"/>
      <c r="X938" s="23" t="s">
        <v>32</v>
      </c>
      <c r="Y938" s="20">
        <f>IF(B1738="PAGADO",0,C943)</f>
        <v>-6934.3492550000019</v>
      </c>
      <c r="AA938" s="175" t="s">
        <v>20</v>
      </c>
      <c r="AB938" s="175"/>
      <c r="AC938" s="175"/>
      <c r="AD938" s="175"/>
    </row>
    <row r="939" spans="1:43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9</v>
      </c>
      <c r="C942" s="20">
        <f>C966</f>
        <v>6934.3492550000019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6934.3492550000019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6" t="s">
        <v>26</v>
      </c>
      <c r="C943" s="21">
        <f>C941-C942</f>
        <v>-6934.3492550000019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-6934.3492550000019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 x14ac:dyDescent="0.3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7" t="str">
        <f>IF(Y943&lt;0,"NO PAGAR","COBRAR'")</f>
        <v>NO PAGAR</v>
      </c>
      <c r="Y944" s="17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177" t="str">
        <f>IF(C943&lt;0,"NO PAGAR","COBRAR'")</f>
        <v>NO PAGAR</v>
      </c>
      <c r="C945" s="17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68" t="s">
        <v>9</v>
      </c>
      <c r="C946" s="16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8" t="s">
        <v>9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IF(Y898&lt;0,"SALDO ADELANTADO","SALDO A FAVOR '")</f>
        <v>SALDO ADELANTADO</v>
      </c>
      <c r="C947" s="10">
        <f>IF(Y898&lt;=0,Y898*-1)</f>
        <v>6934.3492550000019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6934.3492550000019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170" t="s">
        <v>7</v>
      </c>
      <c r="F954" s="171"/>
      <c r="G954" s="172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0" t="s">
        <v>7</v>
      </c>
      <c r="AB954" s="171"/>
      <c r="AC954" s="172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70" t="s">
        <v>7</v>
      </c>
      <c r="O956" s="171"/>
      <c r="P956" s="171"/>
      <c r="Q956" s="172"/>
      <c r="R956" s="18">
        <f>SUM(R940:R955)</f>
        <v>0</v>
      </c>
      <c r="S956" s="3"/>
      <c r="V956" s="17"/>
      <c r="X956" s="12"/>
      <c r="Y956" s="10"/>
      <c r="AJ956" s="170" t="s">
        <v>7</v>
      </c>
      <c r="AK956" s="171"/>
      <c r="AL956" s="171"/>
      <c r="AM956" s="172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1"/>
      <c r="C965" s="10"/>
      <c r="V965" s="17"/>
      <c r="X965" s="11"/>
      <c r="Y965" s="10"/>
    </row>
    <row r="966" spans="2:27" x14ac:dyDescent="0.25">
      <c r="B966" s="15" t="s">
        <v>18</v>
      </c>
      <c r="C966" s="16">
        <f>SUM(C947:C965)</f>
        <v>6934.3492550000019</v>
      </c>
      <c r="D966" t="s">
        <v>22</v>
      </c>
      <c r="E966" t="s">
        <v>21</v>
      </c>
      <c r="V966" s="17"/>
      <c r="X966" s="15" t="s">
        <v>18</v>
      </c>
      <c r="Y966" s="16">
        <f>SUM(Y947:Y965)</f>
        <v>6934.3492550000019</v>
      </c>
      <c r="Z966" t="s">
        <v>22</v>
      </c>
      <c r="AA966" t="s">
        <v>21</v>
      </c>
    </row>
    <row r="967" spans="2:27" x14ac:dyDescent="0.25">
      <c r="E967" s="1" t="s">
        <v>19</v>
      </c>
      <c r="V967" s="17"/>
      <c r="AA967" s="1" t="s">
        <v>19</v>
      </c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ht="26.25" x14ac:dyDescent="0.4">
      <c r="I978" s="76"/>
      <c r="V978" s="17"/>
    </row>
    <row r="979" spans="2:41" ht="26.25" x14ac:dyDescent="0.4">
      <c r="I979" s="76"/>
      <c r="V979" s="17"/>
    </row>
    <row r="980" spans="2:41" x14ac:dyDescent="0.25">
      <c r="V980" s="17"/>
      <c r="AC980" s="173" t="s">
        <v>29</v>
      </c>
      <c r="AD980" s="173"/>
      <c r="AE980" s="173"/>
    </row>
    <row r="981" spans="2:41" ht="15" customHeight="1" x14ac:dyDescent="0.4">
      <c r="H981" s="76" t="s">
        <v>28</v>
      </c>
      <c r="J981" s="76"/>
      <c r="V981" s="17"/>
      <c r="AC981" s="173"/>
      <c r="AD981" s="173"/>
      <c r="AE981" s="173"/>
    </row>
    <row r="982" spans="2:41" ht="15" customHeight="1" x14ac:dyDescent="0.4">
      <c r="H982" s="76"/>
      <c r="J982" s="76"/>
      <c r="V982" s="17"/>
      <c r="AC982" s="173"/>
      <c r="AD982" s="173"/>
      <c r="AE982" s="173"/>
    </row>
    <row r="983" spans="2:41" x14ac:dyDescent="0.25">
      <c r="V983" s="17"/>
    </row>
    <row r="984" spans="2:41" x14ac:dyDescent="0.25">
      <c r="V984" s="17"/>
    </row>
    <row r="985" spans="2:41" ht="23.25" x14ac:dyDescent="0.35">
      <c r="B985" s="22" t="s">
        <v>72</v>
      </c>
      <c r="V985" s="17"/>
      <c r="X985" s="22" t="s">
        <v>74</v>
      </c>
    </row>
    <row r="986" spans="2:41" ht="23.25" x14ac:dyDescent="0.35">
      <c r="B986" s="23" t="s">
        <v>32</v>
      </c>
      <c r="C986" s="20">
        <f>IF(X938="PAGADO",0,Y943)</f>
        <v>-6934.3492550000019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IF(B986="PAGADO",0,C991)</f>
        <v>-6934.3492550000019</v>
      </c>
      <c r="AA986" s="175" t="s">
        <v>20</v>
      </c>
      <c r="AB986" s="175"/>
      <c r="AC986" s="175"/>
      <c r="AD986" s="175"/>
    </row>
    <row r="987" spans="2:41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9</v>
      </c>
      <c r="C990" s="20">
        <f>C1013</f>
        <v>6934.3492550000019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6934.3492550000019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6" t="s">
        <v>25</v>
      </c>
      <c r="C991" s="21">
        <f>C989-C990</f>
        <v>-6934.3492550000019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-6934.3492550000019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 x14ac:dyDescent="0.4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68" t="s">
        <v>9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8" t="s">
        <v>9</v>
      </c>
      <c r="Y993" s="16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IF(C1027&lt;0,"SALDO A FAVOR","SALDO ADELANTAD0'")</f>
        <v>SALDO ADELANTAD0'</v>
      </c>
      <c r="C994" s="10">
        <f>IF(Y938&lt;=0,Y938*-1)</f>
        <v>6934.3492550000019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6934.3492550000019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1"/>
      <c r="C1012" s="10"/>
      <c r="V1012" s="17"/>
      <c r="X1012" s="11"/>
      <c r="Y1012" s="10"/>
    </row>
    <row r="1013" spans="1:43" x14ac:dyDescent="0.25">
      <c r="B1013" s="15" t="s">
        <v>18</v>
      </c>
      <c r="C1013" s="16">
        <f>SUM(C994:C1012)</f>
        <v>6934.3492550000019</v>
      </c>
      <c r="V1013" s="17"/>
      <c r="X1013" s="15" t="s">
        <v>18</v>
      </c>
      <c r="Y1013" s="16">
        <f>SUM(Y994:Y1012)</f>
        <v>6934.3492550000019</v>
      </c>
    </row>
    <row r="1014" spans="1:43" x14ac:dyDescent="0.25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 x14ac:dyDescent="0.25">
      <c r="E1015" s="1" t="s">
        <v>19</v>
      </c>
      <c r="V1015" s="17"/>
      <c r="AA1015" s="1" t="s">
        <v>19</v>
      </c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I1019" s="17"/>
      <c r="V1019" s="17"/>
    </row>
    <row r="1020" spans="1:43" x14ac:dyDescent="0.25">
      <c r="I1020" s="17"/>
      <c r="V1020" s="17"/>
    </row>
    <row r="1021" spans="1:43" x14ac:dyDescent="0.25">
      <c r="I1021" s="17"/>
      <c r="V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 x14ac:dyDescent="0.4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 x14ac:dyDescent="0.4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 x14ac:dyDescent="0.25">
      <c r="V1025" s="17"/>
    </row>
    <row r="1026" spans="2:41" ht="15" customHeight="1" x14ac:dyDescent="0.4">
      <c r="H1026" s="76" t="s">
        <v>30</v>
      </c>
      <c r="J1026" s="76"/>
      <c r="V1026" s="17"/>
      <c r="AA1026" s="174" t="s">
        <v>31</v>
      </c>
      <c r="AB1026" s="174"/>
      <c r="AC1026" s="174"/>
    </row>
    <row r="1027" spans="2:41" ht="15" customHeight="1" x14ac:dyDescent="0.4">
      <c r="H1027" s="76"/>
      <c r="J1027" s="76"/>
      <c r="V1027" s="17"/>
      <c r="AA1027" s="174"/>
      <c r="AB1027" s="174"/>
      <c r="AC1027" s="174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4" t="s">
        <v>72</v>
      </c>
      <c r="V1030" s="17"/>
      <c r="X1030" s="22" t="s">
        <v>72</v>
      </c>
    </row>
    <row r="1031" spans="2:41" ht="23.25" x14ac:dyDescent="0.35">
      <c r="B1031" s="23" t="s">
        <v>32</v>
      </c>
      <c r="C1031" s="20">
        <f>IF(X986="PAGADO",0,C991)</f>
        <v>-6934.3492550000019</v>
      </c>
      <c r="E1031" s="175" t="s">
        <v>20</v>
      </c>
      <c r="F1031" s="175"/>
      <c r="G1031" s="175"/>
      <c r="H1031" s="175"/>
      <c r="V1031" s="17"/>
      <c r="X1031" s="23" t="s">
        <v>32</v>
      </c>
      <c r="Y1031" s="20">
        <f>IF(B1831="PAGADO",0,C1036)</f>
        <v>-6934.3492550000019</v>
      </c>
      <c r="AA1031" s="175" t="s">
        <v>20</v>
      </c>
      <c r="AB1031" s="175"/>
      <c r="AC1031" s="175"/>
      <c r="AD1031" s="175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C1059</f>
        <v>6934.3492550000019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6934.3492550000019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26</v>
      </c>
      <c r="C1036" s="21">
        <f>C1034-C1035</f>
        <v>-6934.3492550000019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-6934.3492550000019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7" t="str">
        <f>IF(Y1036&lt;0,"NO PAGAR","COBRAR'")</f>
        <v>NO PAGAR</v>
      </c>
      <c r="Y1037" s="17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 x14ac:dyDescent="0.35">
      <c r="B1038" s="177" t="str">
        <f>IF(C1036&lt;0,"NO PAGAR","COBRAR'")</f>
        <v>NO PAGAR</v>
      </c>
      <c r="C1038" s="17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68" t="s">
        <v>9</v>
      </c>
      <c r="C1039" s="16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8" t="s">
        <v>9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IF(Y991&lt;0,"SALDO ADELANTADO","SALDO A FAVOR '")</f>
        <v>SALDO ADELANTADO</v>
      </c>
      <c r="C1040" s="10">
        <f>IF(Y991&lt;=0,Y991*-1)</f>
        <v>6934.3492550000019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6934.3492550000019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170" t="s">
        <v>7</v>
      </c>
      <c r="F1047" s="171"/>
      <c r="G1047" s="17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0" t="s">
        <v>7</v>
      </c>
      <c r="AB1047" s="171"/>
      <c r="AC1047" s="17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70" t="s">
        <v>7</v>
      </c>
      <c r="O1049" s="171"/>
      <c r="P1049" s="171"/>
      <c r="Q1049" s="172"/>
      <c r="R1049" s="18">
        <f>SUM(R1033:R1048)</f>
        <v>0</v>
      </c>
      <c r="S1049" s="3"/>
      <c r="V1049" s="17"/>
      <c r="X1049" s="12"/>
      <c r="Y1049" s="10"/>
      <c r="AJ1049" s="170" t="s">
        <v>7</v>
      </c>
      <c r="AK1049" s="171"/>
      <c r="AL1049" s="171"/>
      <c r="AM1049" s="172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6934.3492550000019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6934.3492550000019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77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abSelected="1" topLeftCell="A549" zoomScale="82" zoomScaleNormal="82" workbookViewId="0">
      <selection activeCell="I560" sqref="I56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61</v>
      </c>
      <c r="F8" s="175"/>
      <c r="G8" s="175"/>
      <c r="H8" s="175"/>
      <c r="V8" s="17"/>
      <c r="X8" s="23" t="s">
        <v>82</v>
      </c>
      <c r="Y8" s="20">
        <f>IF(B8="PAGADO",0,C13)</f>
        <v>-702.65</v>
      </c>
      <c r="AA8" s="175" t="s">
        <v>61</v>
      </c>
      <c r="AB8" s="175"/>
      <c r="AC8" s="175"/>
      <c r="AD8" s="17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5" t="s">
        <v>204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204</v>
      </c>
      <c r="AB53" s="175"/>
      <c r="AC53" s="175"/>
      <c r="AD53" s="17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75" t="s">
        <v>204</v>
      </c>
      <c r="F106" s="175"/>
      <c r="G106" s="175"/>
      <c r="H106" s="175"/>
      <c r="V106" s="17"/>
      <c r="X106" s="23" t="s">
        <v>32</v>
      </c>
      <c r="Y106" s="20">
        <f>IF(B106="PAGADO",0,C111)</f>
        <v>-110</v>
      </c>
      <c r="AA106" s="175" t="s">
        <v>316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74" t="s">
        <v>30</v>
      </c>
      <c r="I140" s="174"/>
      <c r="J140" s="174"/>
      <c r="V140" s="17"/>
      <c r="AA140" s="174" t="s">
        <v>31</v>
      </c>
      <c r="AB140" s="174"/>
      <c r="AC140" s="174"/>
    </row>
    <row r="141" spans="1:43" x14ac:dyDescent="0.25">
      <c r="H141" s="174"/>
      <c r="I141" s="174"/>
      <c r="J141" s="174"/>
      <c r="V141" s="17"/>
      <c r="AA141" s="174"/>
      <c r="AB141" s="174"/>
      <c r="AC141" s="17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75" t="s">
        <v>204</v>
      </c>
      <c r="F145" s="175"/>
      <c r="G145" s="175"/>
      <c r="H145" s="175"/>
      <c r="V145" s="17"/>
      <c r="X145" s="23" t="s">
        <v>32</v>
      </c>
      <c r="Y145" s="20">
        <f>IF(B145="PAGADO",0,C150)</f>
        <v>-267.52</v>
      </c>
      <c r="AA145" s="175" t="s">
        <v>204</v>
      </c>
      <c r="AB145" s="175"/>
      <c r="AC145" s="175"/>
      <c r="AD145" s="17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7" t="str">
        <f>IF(Y150&lt;0,"NO PAGAR","COBRAR'")</f>
        <v>NO PAGAR</v>
      </c>
      <c r="Y151" s="17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77" t="str">
        <f>IF(C150&lt;0,"NO PAGAR","COBRAR'")</f>
        <v>NO PAGAR</v>
      </c>
      <c r="C152" s="17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73" t="s">
        <v>29</v>
      </c>
      <c r="AD188" s="173"/>
      <c r="AE188" s="173"/>
    </row>
    <row r="189" spans="8:31" x14ac:dyDescent="0.25">
      <c r="H189" s="174" t="s">
        <v>28</v>
      </c>
      <c r="I189" s="174"/>
      <c r="J189" s="174"/>
      <c r="V189" s="17"/>
      <c r="AC189" s="173"/>
      <c r="AD189" s="173"/>
      <c r="AE189" s="173"/>
    </row>
    <row r="190" spans="8:31" x14ac:dyDescent="0.25">
      <c r="H190" s="174"/>
      <c r="I190" s="174"/>
      <c r="J190" s="174"/>
      <c r="V190" s="17"/>
      <c r="AC190" s="173"/>
      <c r="AD190" s="173"/>
      <c r="AE190" s="17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75" t="s">
        <v>360</v>
      </c>
      <c r="F194" s="175"/>
      <c r="G194" s="175"/>
      <c r="H194" s="175"/>
      <c r="V194" s="17"/>
      <c r="X194" s="23" t="s">
        <v>32</v>
      </c>
      <c r="Y194" s="20">
        <f>IF(B194="PAGADO",0,C199)</f>
        <v>0</v>
      </c>
      <c r="AA194" s="175" t="s">
        <v>61</v>
      </c>
      <c r="AB194" s="175"/>
      <c r="AC194" s="175"/>
      <c r="AD194" s="17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76" t="str">
        <f>IF(C199&lt;0,"NO PAGAR","COBRAR")</f>
        <v>COBRAR</v>
      </c>
      <c r="C200" s="176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74" t="s">
        <v>30</v>
      </c>
      <c r="I234" s="174"/>
      <c r="J234" s="174"/>
      <c r="V234" s="17"/>
      <c r="AA234" s="174" t="s">
        <v>31</v>
      </c>
      <c r="AB234" s="174"/>
      <c r="AC234" s="174"/>
    </row>
    <row r="235" spans="1:43" x14ac:dyDescent="0.25">
      <c r="H235" s="174"/>
      <c r="I235" s="174"/>
      <c r="J235" s="174"/>
      <c r="V235" s="17"/>
      <c r="AA235" s="174"/>
      <c r="AB235" s="174"/>
      <c r="AC235" s="17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75" t="s">
        <v>204</v>
      </c>
      <c r="F239" s="175"/>
      <c r="G239" s="175"/>
      <c r="H239" s="175"/>
      <c r="V239" s="17"/>
      <c r="X239" s="23" t="s">
        <v>32</v>
      </c>
      <c r="Y239" s="20">
        <f>IF(B239="PAGADO",0,C244)</f>
        <v>-50.880000000000109</v>
      </c>
      <c r="AA239" s="175" t="s">
        <v>360</v>
      </c>
      <c r="AB239" s="175"/>
      <c r="AC239" s="175"/>
      <c r="AD239" s="17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7" t="str">
        <f>IF(Y244&lt;0,"NO PAGAR","COBRAR'")</f>
        <v>NO PAGAR</v>
      </c>
      <c r="Y245" s="17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77" t="str">
        <f>IF(C244&lt;0,"NO PAGAR","COBRAR'")</f>
        <v>NO PAGAR</v>
      </c>
      <c r="C246" s="17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73" t="s">
        <v>29</v>
      </c>
      <c r="AD280" s="173"/>
      <c r="AE280" s="173"/>
    </row>
    <row r="281" spans="2:41" x14ac:dyDescent="0.25">
      <c r="H281" s="174" t="s">
        <v>28</v>
      </c>
      <c r="I281" s="174"/>
      <c r="J281" s="174"/>
      <c r="V281" s="17"/>
      <c r="AC281" s="173"/>
      <c r="AD281" s="173"/>
      <c r="AE281" s="173"/>
    </row>
    <row r="282" spans="2:41" x14ac:dyDescent="0.25">
      <c r="H282" s="174"/>
      <c r="I282" s="174"/>
      <c r="J282" s="174"/>
      <c r="V282" s="17"/>
      <c r="AC282" s="173"/>
      <c r="AD282" s="173"/>
      <c r="AE282" s="17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75" t="s">
        <v>360</v>
      </c>
      <c r="F286" s="175"/>
      <c r="G286" s="175"/>
      <c r="H286" s="175"/>
      <c r="V286" s="17"/>
      <c r="X286" s="23" t="s">
        <v>32</v>
      </c>
      <c r="Y286" s="20">
        <f>IF(B286="PAGADO",0,C291)</f>
        <v>-293.98</v>
      </c>
      <c r="AA286" s="175" t="s">
        <v>360</v>
      </c>
      <c r="AB286" s="175"/>
      <c r="AC286" s="175"/>
      <c r="AD286" s="17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74" t="s">
        <v>30</v>
      </c>
      <c r="I326" s="174"/>
      <c r="J326" s="174"/>
      <c r="V326" s="17"/>
      <c r="AA326" s="174" t="s">
        <v>31</v>
      </c>
      <c r="AB326" s="174"/>
      <c r="AC326" s="174"/>
    </row>
    <row r="327" spans="1:43" x14ac:dyDescent="0.25">
      <c r="H327" s="174"/>
      <c r="I327" s="174"/>
      <c r="J327" s="174"/>
      <c r="V327" s="17"/>
      <c r="AA327" s="174"/>
      <c r="AB327" s="174"/>
      <c r="AC327" s="17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75" t="s">
        <v>360</v>
      </c>
      <c r="F331" s="175"/>
      <c r="G331" s="175"/>
      <c r="H331" s="175"/>
      <c r="V331" s="17"/>
      <c r="X331" s="23" t="s">
        <v>32</v>
      </c>
      <c r="Y331" s="20">
        <f>IF(B1102="PAGADO",0,C336)</f>
        <v>-457.30000000000018</v>
      </c>
      <c r="AA331" s="175" t="s">
        <v>61</v>
      </c>
      <c r="AB331" s="175"/>
      <c r="AC331" s="175"/>
      <c r="AD331" s="17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7" t="str">
        <f>IF(Y336&lt;0,"NO PAGAR","COBRAR'")</f>
        <v>NO PAGAR</v>
      </c>
      <c r="Y337" s="17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77" t="str">
        <f>IF(C336&lt;0,"NO PAGAR","COBRAR'")</f>
        <v>NO PAGAR</v>
      </c>
      <c r="C338" s="17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74" t="s">
        <v>28</v>
      </c>
      <c r="I374" s="174"/>
      <c r="J374" s="174"/>
      <c r="V374" s="17"/>
    </row>
    <row r="375" spans="2:41" x14ac:dyDescent="0.25">
      <c r="H375" s="174"/>
      <c r="I375" s="174"/>
      <c r="J375" s="174"/>
      <c r="V375" s="17"/>
    </row>
    <row r="376" spans="2:41" x14ac:dyDescent="0.25">
      <c r="V376" s="17"/>
      <c r="X376" s="186" t="s">
        <v>64</v>
      </c>
      <c r="AB376" s="180" t="s">
        <v>29</v>
      </c>
      <c r="AC376" s="180"/>
      <c r="AD376" s="180"/>
    </row>
    <row r="377" spans="2:41" x14ac:dyDescent="0.25">
      <c r="V377" s="17"/>
      <c r="X377" s="186"/>
      <c r="AB377" s="180"/>
      <c r="AC377" s="180"/>
      <c r="AD377" s="180"/>
    </row>
    <row r="378" spans="2:41" ht="23.25" x14ac:dyDescent="0.35">
      <c r="B378" s="22" t="s">
        <v>64</v>
      </c>
      <c r="V378" s="17"/>
      <c r="X378" s="186"/>
      <c r="AB378" s="180"/>
      <c r="AC378" s="180"/>
      <c r="AD378" s="180"/>
    </row>
    <row r="379" spans="2:41" ht="23.25" x14ac:dyDescent="0.35">
      <c r="B379" s="23" t="s">
        <v>32</v>
      </c>
      <c r="C379" s="20">
        <f>IF(X331="PAGADO",0,Y336)</f>
        <v>-852.37000000000012</v>
      </c>
      <c r="E379" s="175" t="s">
        <v>360</v>
      </c>
      <c r="F379" s="175"/>
      <c r="G379" s="175"/>
      <c r="H379" s="175"/>
      <c r="V379" s="17"/>
      <c r="X379" s="23" t="s">
        <v>32</v>
      </c>
      <c r="Y379" s="20">
        <f>IF(B379="PAGADO",0,C384)</f>
        <v>-887.71000000000015</v>
      </c>
      <c r="AA379" s="175" t="s">
        <v>61</v>
      </c>
      <c r="AB379" s="175"/>
      <c r="AC379" s="175"/>
      <c r="AD379" s="17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76" t="str">
        <f>IF(C384&lt;0,"NO PAGAR","COBRAR")</f>
        <v>NO PAGAR</v>
      </c>
      <c r="C385" s="176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74" t="s">
        <v>30</v>
      </c>
      <c r="I413" s="174"/>
      <c r="J413" s="174"/>
      <c r="V413" s="17"/>
      <c r="AA413" s="174" t="s">
        <v>31</v>
      </c>
      <c r="AB413" s="174"/>
      <c r="AC413" s="174"/>
    </row>
    <row r="414" spans="1:44" x14ac:dyDescent="0.25">
      <c r="H414" s="174"/>
      <c r="I414" s="174"/>
      <c r="J414" s="174"/>
      <c r="V414" s="17"/>
      <c r="AA414" s="174"/>
      <c r="AB414" s="174"/>
      <c r="AC414" s="17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75" t="s">
        <v>360</v>
      </c>
      <c r="F418" s="175"/>
      <c r="G418" s="175"/>
      <c r="H418" s="175"/>
      <c r="V418" s="17"/>
      <c r="X418" s="23" t="s">
        <v>32</v>
      </c>
      <c r="Y418" s="20">
        <f>IF(B1195="PAGADO",0,C423)</f>
        <v>-980.52000000000021</v>
      </c>
      <c r="AA418" s="175" t="s">
        <v>843</v>
      </c>
      <c r="AB418" s="175"/>
      <c r="AC418" s="175"/>
      <c r="AD418" s="17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7" t="str">
        <f>IF(Y423&lt;0,"NO PAGAR","COBRAR'")</f>
        <v>NO PAGAR</v>
      </c>
      <c r="Y424" s="17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77" t="str">
        <f>IF(C423&lt;0,"NO PAGAR","COBRAR'")</f>
        <v>NO PAGAR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3" t="s">
        <v>29</v>
      </c>
      <c r="AD458" s="173"/>
      <c r="AE458" s="17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74" t="s">
        <v>28</v>
      </c>
      <c r="I459" s="174"/>
      <c r="J459" s="17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3"/>
      <c r="AD459" s="173"/>
      <c r="AE459" s="17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74"/>
      <c r="I460" s="174"/>
      <c r="J460" s="17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3"/>
      <c r="AD460" s="173"/>
      <c r="AE460" s="17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75" t="s">
        <v>360</v>
      </c>
      <c r="F464" s="175"/>
      <c r="G464" s="175"/>
      <c r="H464" s="17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5" t="s">
        <v>204</v>
      </c>
      <c r="AB464" s="175"/>
      <c r="AC464" s="175"/>
      <c r="AD464" s="17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74" t="s">
        <v>30</v>
      </c>
      <c r="I498" s="174"/>
      <c r="J498" s="174"/>
      <c r="V498" s="17"/>
      <c r="AA498" s="174" t="s">
        <v>31</v>
      </c>
      <c r="AB498" s="174"/>
      <c r="AC498" s="174"/>
    </row>
    <row r="499" spans="2:41" x14ac:dyDescent="0.25">
      <c r="H499" s="174"/>
      <c r="I499" s="174"/>
      <c r="J499" s="174"/>
      <c r="V499" s="17"/>
      <c r="AA499" s="174"/>
      <c r="AB499" s="174"/>
      <c r="AC499" s="17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75" t="s">
        <v>204</v>
      </c>
      <c r="F503" s="175"/>
      <c r="G503" s="175"/>
      <c r="H503" s="175"/>
      <c r="V503" s="17"/>
      <c r="X503" s="23" t="s">
        <v>32</v>
      </c>
      <c r="Y503" s="20">
        <f>IF(B1292="PAGADO",0,C508)</f>
        <v>-237.65000000000032</v>
      </c>
      <c r="AA503" s="175" t="s">
        <v>360</v>
      </c>
      <c r="AB503" s="175"/>
      <c r="AC503" s="175"/>
      <c r="AD503" s="17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7" t="str">
        <f>IF(Y508&lt;0,"NO PAGAR","COBRAR'")</f>
        <v>NO PAGAR</v>
      </c>
      <c r="Y509" s="17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77" t="str">
        <f>IF(C508&lt;0,"NO PAGAR","COBRAR'")</f>
        <v>NO PAGAR</v>
      </c>
      <c r="C510" s="17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IF(X503="PAGADO",0,Y508)</f>
        <v>-503.32000000000016</v>
      </c>
      <c r="E552" s="175" t="s">
        <v>360</v>
      </c>
      <c r="F552" s="175"/>
      <c r="G552" s="175"/>
      <c r="H552" s="175"/>
      <c r="V552" s="17"/>
      <c r="X552" s="23" t="s">
        <v>32</v>
      </c>
      <c r="Y552" s="20">
        <f>IF(B552="PAGADO",0,C557)</f>
        <v>-140.01000000000022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1270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1270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C573</f>
        <v>1410.0100000000002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25">
        <v>45112</v>
      </c>
      <c r="O556" s="3" t="s">
        <v>1043</v>
      </c>
      <c r="P556" s="3"/>
      <c r="Q556" s="3"/>
      <c r="R556" s="18">
        <v>76.5</v>
      </c>
      <c r="S556" s="3"/>
      <c r="V556" s="17"/>
      <c r="X556" s="1" t="s">
        <v>9</v>
      </c>
      <c r="Y556" s="20">
        <f>Y573</f>
        <v>140.01000000000022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-140.01000000000022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25">
        <v>45112</v>
      </c>
      <c r="O557" s="3" t="s">
        <v>360</v>
      </c>
      <c r="P557" s="3"/>
      <c r="Q557" s="3"/>
      <c r="R557" s="18">
        <v>55</v>
      </c>
      <c r="S557" s="3"/>
      <c r="V557" s="17"/>
      <c r="X557" s="6" t="s">
        <v>8</v>
      </c>
      <c r="Y557" s="21">
        <f>Y555-Y556</f>
        <v>-140.01000000000022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NO PAGAR</v>
      </c>
      <c r="C558" s="176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IF(Y508&lt;=0,Y508*-1)</f>
        <v>503.32000000000016</v>
      </c>
      <c r="E560" s="4">
        <v>45040</v>
      </c>
      <c r="F560" s="3" t="s">
        <v>88</v>
      </c>
      <c r="G560" s="3" t="s">
        <v>89</v>
      </c>
      <c r="H560" s="5">
        <v>150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140.01000000000022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581.5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 x14ac:dyDescent="0.3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 x14ac:dyDescent="0.3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1270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 x14ac:dyDescent="0.3">
      <c r="B570" s="12"/>
      <c r="C570" s="10"/>
      <c r="N570" s="170" t="s">
        <v>7</v>
      </c>
      <c r="O570" s="171"/>
      <c r="P570" s="171"/>
      <c r="Q570" s="172"/>
      <c r="R570" s="18">
        <f>SUM(R554:R569)</f>
        <v>581.5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ht="27" thickBot="1" x14ac:dyDescent="0.3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 x14ac:dyDescent="0.3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 x14ac:dyDescent="0.25">
      <c r="B573" s="15" t="s">
        <v>18</v>
      </c>
      <c r="C573" s="16">
        <f>SUM(C560:C572)</f>
        <v>1410.0100000000002</v>
      </c>
      <c r="Q573" s="167">
        <f>SUM(Q571:Q572)</f>
        <v>196.05</v>
      </c>
      <c r="V573" s="17"/>
      <c r="X573" s="15" t="s">
        <v>18</v>
      </c>
      <c r="Y573" s="16">
        <f>SUM(Y560:Y572)</f>
        <v>140.01000000000022</v>
      </c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74" t="s">
        <v>30</v>
      </c>
      <c r="I586" s="174"/>
      <c r="J586" s="174"/>
      <c r="V586" s="17"/>
      <c r="AA586" s="174" t="s">
        <v>31</v>
      </c>
      <c r="AB586" s="174"/>
      <c r="AC586" s="174"/>
    </row>
    <row r="587" spans="1:43" x14ac:dyDescent="0.25">
      <c r="H587" s="174"/>
      <c r="I587" s="174"/>
      <c r="J587" s="174"/>
      <c r="V587" s="17"/>
      <c r="AA587" s="174"/>
      <c r="AB587" s="174"/>
      <c r="AC587" s="17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IF(X552="PAGADO",0,C557)</f>
        <v>-140.01000000000022</v>
      </c>
      <c r="E591" s="175" t="s">
        <v>20</v>
      </c>
      <c r="F591" s="175"/>
      <c r="G591" s="175"/>
      <c r="H591" s="175"/>
      <c r="V591" s="17"/>
      <c r="X591" s="23" t="s">
        <v>32</v>
      </c>
      <c r="Y591" s="20">
        <f>IF(B1391="PAGADO",0,C596)</f>
        <v>-140.01000000000022</v>
      </c>
      <c r="AA591" s="175" t="s">
        <v>20</v>
      </c>
      <c r="AB591" s="175"/>
      <c r="AC591" s="175"/>
      <c r="AD591" s="17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140.01000000000022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140.01000000000022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-140.01000000000022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-140.01000000000022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7" t="str">
        <f>IF(Y596&lt;0,"NO PAGAR","COBRAR'")</f>
        <v>NO PAGAR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77" t="str">
        <f>IF(C596&lt;0,"NO PAGAR","COBRAR'")</f>
        <v>NO PAGAR</v>
      </c>
      <c r="C598" s="17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ADELANTADO</v>
      </c>
      <c r="C600" s="10">
        <f>IF(Y557&lt;=0,Y557*-1)</f>
        <v>140.01000000000022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140.01000000000022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140.01000000000022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140.01000000000022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73" t="s">
        <v>29</v>
      </c>
      <c r="AD633" s="173"/>
      <c r="AE633" s="173"/>
    </row>
    <row r="634" spans="2:41" x14ac:dyDescent="0.25">
      <c r="H634" s="174" t="s">
        <v>28</v>
      </c>
      <c r="I634" s="174"/>
      <c r="J634" s="174"/>
      <c r="V634" s="17"/>
      <c r="AC634" s="173"/>
      <c r="AD634" s="173"/>
      <c r="AE634" s="173"/>
    </row>
    <row r="635" spans="2:41" x14ac:dyDescent="0.25">
      <c r="H635" s="174"/>
      <c r="I635" s="174"/>
      <c r="J635" s="174"/>
      <c r="V635" s="17"/>
      <c r="AC635" s="173"/>
      <c r="AD635" s="173"/>
      <c r="AE635" s="17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-140.01000000000022</v>
      </c>
      <c r="E639" s="175" t="s">
        <v>20</v>
      </c>
      <c r="F639" s="175"/>
      <c r="G639" s="175"/>
      <c r="H639" s="175"/>
      <c r="V639" s="17"/>
      <c r="X639" s="23" t="s">
        <v>32</v>
      </c>
      <c r="Y639" s="20">
        <f>IF(B639="PAGADO",0,C644)</f>
        <v>-140.01000000000022</v>
      </c>
      <c r="AA639" s="175" t="s">
        <v>20</v>
      </c>
      <c r="AB639" s="175"/>
      <c r="AC639" s="175"/>
      <c r="AD639" s="175"/>
    </row>
    <row r="640" spans="2:41" x14ac:dyDescent="0.25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140.01000000000022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140.01000000000022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-140.01000000000022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-140.01000000000022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76" t="str">
        <f>IF(C644&lt;0,"NO PAGAR","COBRAR")</f>
        <v>NO PAGAR</v>
      </c>
      <c r="C645" s="176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6" t="str">
        <f>IF(Y644&lt;0,"NO PAGAR","COBRAR")</f>
        <v>NO PAGAR</v>
      </c>
      <c r="Y645" s="17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140.01000000000022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140.01000000000022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140.01000000000022</v>
      </c>
      <c r="V666" s="17"/>
      <c r="X666" s="15" t="s">
        <v>18</v>
      </c>
      <c r="Y666" s="16">
        <f>SUM(Y647:Y665)</f>
        <v>140.01000000000022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74" t="s">
        <v>30</v>
      </c>
      <c r="I679" s="174"/>
      <c r="J679" s="174"/>
      <c r="V679" s="17"/>
      <c r="AA679" s="174" t="s">
        <v>31</v>
      </c>
      <c r="AB679" s="174"/>
      <c r="AC679" s="174"/>
    </row>
    <row r="680" spans="1:43" x14ac:dyDescent="0.25">
      <c r="H680" s="174"/>
      <c r="I680" s="174"/>
      <c r="J680" s="174"/>
      <c r="V680" s="17"/>
      <c r="AA680" s="174"/>
      <c r="AB680" s="174"/>
      <c r="AC680" s="17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-140.01000000000022</v>
      </c>
      <c r="E684" s="175" t="s">
        <v>20</v>
      </c>
      <c r="F684" s="175"/>
      <c r="G684" s="175"/>
      <c r="H684" s="175"/>
      <c r="V684" s="17"/>
      <c r="X684" s="23" t="s">
        <v>32</v>
      </c>
      <c r="Y684" s="20">
        <f>IF(B1484="PAGADO",0,C689)</f>
        <v>-140.01000000000022</v>
      </c>
      <c r="AA684" s="175" t="s">
        <v>20</v>
      </c>
      <c r="AB684" s="175"/>
      <c r="AC684" s="175"/>
      <c r="AD684" s="175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140.01000000000022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140.01000000000022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-140.01000000000022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-140.01000000000022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7" t="str">
        <f>IF(Y689&lt;0,"NO PAGAR","COBRAR'")</f>
        <v>NO PAGAR</v>
      </c>
      <c r="Y690" s="17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77" t="str">
        <f>IF(C689&lt;0,"NO PAGAR","COBRAR'")</f>
        <v>NO PAGAR</v>
      </c>
      <c r="C691" s="17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140.01000000000022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140.01000000000022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140.01000000000022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140.01000000000022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73" t="s">
        <v>29</v>
      </c>
      <c r="AD726" s="173"/>
      <c r="AE726" s="173"/>
    </row>
    <row r="727" spans="2:41" x14ac:dyDescent="0.25">
      <c r="H727" s="174" t="s">
        <v>28</v>
      </c>
      <c r="I727" s="174"/>
      <c r="J727" s="174"/>
      <c r="V727" s="17"/>
      <c r="AC727" s="173"/>
      <c r="AD727" s="173"/>
      <c r="AE727" s="173"/>
    </row>
    <row r="728" spans="2:41" x14ac:dyDescent="0.25">
      <c r="H728" s="174"/>
      <c r="I728" s="174"/>
      <c r="J728" s="174"/>
      <c r="V728" s="17"/>
      <c r="AC728" s="173"/>
      <c r="AD728" s="173"/>
      <c r="AE728" s="173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-140.01000000000022</v>
      </c>
      <c r="E732" s="175" t="s">
        <v>20</v>
      </c>
      <c r="F732" s="175"/>
      <c r="G732" s="175"/>
      <c r="H732" s="175"/>
      <c r="V732" s="17"/>
      <c r="X732" s="23" t="s">
        <v>32</v>
      </c>
      <c r="Y732" s="20">
        <f>IF(B732="PAGADO",0,C737)</f>
        <v>-140.01000000000022</v>
      </c>
      <c r="AA732" s="175" t="s">
        <v>20</v>
      </c>
      <c r="AB732" s="175"/>
      <c r="AC732" s="175"/>
      <c r="AD732" s="175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140.01000000000022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140.01000000000022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-140.01000000000022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-140.01000000000022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76" t="str">
        <f>IF(C737&lt;0,"NO PAGAR","COBRAR")</f>
        <v>NO PAGAR</v>
      </c>
      <c r="C738" s="176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6" t="str">
        <f>IF(Y737&lt;0,"NO PAGAR","COBRAR")</f>
        <v>NO PAGAR</v>
      </c>
      <c r="Y738" s="176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140.01000000000022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140.01000000000022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140.01000000000022</v>
      </c>
      <c r="V759" s="17"/>
      <c r="X759" s="15" t="s">
        <v>18</v>
      </c>
      <c r="Y759" s="16">
        <f>SUM(Y740:Y758)</f>
        <v>140.01000000000022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74" t="s">
        <v>30</v>
      </c>
      <c r="I772" s="174"/>
      <c r="J772" s="174"/>
      <c r="V772" s="17"/>
      <c r="AA772" s="174" t="s">
        <v>31</v>
      </c>
      <c r="AB772" s="174"/>
      <c r="AC772" s="174"/>
    </row>
    <row r="773" spans="1:43" x14ac:dyDescent="0.25">
      <c r="H773" s="174"/>
      <c r="I773" s="174"/>
      <c r="J773" s="174"/>
      <c r="V773" s="17"/>
      <c r="AA773" s="174"/>
      <c r="AB773" s="174"/>
      <c r="AC773" s="174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-140.01000000000022</v>
      </c>
      <c r="E777" s="175" t="s">
        <v>20</v>
      </c>
      <c r="F777" s="175"/>
      <c r="G777" s="175"/>
      <c r="H777" s="175"/>
      <c r="V777" s="17"/>
      <c r="X777" s="23" t="s">
        <v>32</v>
      </c>
      <c r="Y777" s="20">
        <f>IF(B1577="PAGADO",0,C782)</f>
        <v>-140.01000000000022</v>
      </c>
      <c r="AA777" s="175" t="s">
        <v>20</v>
      </c>
      <c r="AB777" s="175"/>
      <c r="AC777" s="175"/>
      <c r="AD777" s="175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140.01000000000022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140.01000000000022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-140.01000000000022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-140.01000000000022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7" t="str">
        <f>IF(Y782&lt;0,"NO PAGAR","COBRAR'")</f>
        <v>NO PAGAR</v>
      </c>
      <c r="Y783" s="17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77" t="str">
        <f>IF(C782&lt;0,"NO PAGAR","COBRAR'")</f>
        <v>NO PAGAR</v>
      </c>
      <c r="C784" s="17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140.01000000000022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140.01000000000022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140.01000000000022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140.01000000000022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73" t="s">
        <v>29</v>
      </c>
      <c r="AD819" s="173"/>
      <c r="AE819" s="173"/>
    </row>
    <row r="820" spans="2:41" x14ac:dyDescent="0.25">
      <c r="H820" s="174" t="s">
        <v>28</v>
      </c>
      <c r="I820" s="174"/>
      <c r="J820" s="174"/>
      <c r="V820" s="17"/>
      <c r="AC820" s="173"/>
      <c r="AD820" s="173"/>
      <c r="AE820" s="173"/>
    </row>
    <row r="821" spans="2:41" x14ac:dyDescent="0.25">
      <c r="H821" s="174"/>
      <c r="I821" s="174"/>
      <c r="J821" s="174"/>
      <c r="V821" s="17"/>
      <c r="AC821" s="173"/>
      <c r="AD821" s="173"/>
      <c r="AE821" s="173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-140.01000000000022</v>
      </c>
      <c r="E825" s="175" t="s">
        <v>20</v>
      </c>
      <c r="F825" s="175"/>
      <c r="G825" s="175"/>
      <c r="H825" s="175"/>
      <c r="V825" s="17"/>
      <c r="X825" s="23" t="s">
        <v>32</v>
      </c>
      <c r="Y825" s="20">
        <f>IF(B825="PAGADO",0,C830)</f>
        <v>-140.01000000000022</v>
      </c>
      <c r="AA825" s="175" t="s">
        <v>20</v>
      </c>
      <c r="AB825" s="175"/>
      <c r="AC825" s="175"/>
      <c r="AD825" s="175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140.01000000000022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140.01000000000022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-140.01000000000022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-140.01000000000022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76" t="str">
        <f>IF(C830&lt;0,"NO PAGAR","COBRAR")</f>
        <v>NO PAGAR</v>
      </c>
      <c r="C831" s="176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6" t="str">
        <f>IF(Y830&lt;0,"NO PAGAR","COBRAR")</f>
        <v>NO PAGAR</v>
      </c>
      <c r="Y831" s="176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140.01000000000022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140.01000000000022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140.01000000000022</v>
      </c>
      <c r="V852" s="17"/>
      <c r="X852" s="15" t="s">
        <v>18</v>
      </c>
      <c r="Y852" s="16">
        <f>SUM(Y833:Y851)</f>
        <v>140.01000000000022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74" t="s">
        <v>30</v>
      </c>
      <c r="I865" s="174"/>
      <c r="J865" s="174"/>
      <c r="V865" s="17"/>
      <c r="AA865" s="174" t="s">
        <v>31</v>
      </c>
      <c r="AB865" s="174"/>
      <c r="AC865" s="174"/>
    </row>
    <row r="866" spans="2:41" x14ac:dyDescent="0.25">
      <c r="H866" s="174"/>
      <c r="I866" s="174"/>
      <c r="J866" s="174"/>
      <c r="V866" s="17"/>
      <c r="AA866" s="174"/>
      <c r="AB866" s="174"/>
      <c r="AC866" s="17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-140.01000000000022</v>
      </c>
      <c r="E870" s="175" t="s">
        <v>20</v>
      </c>
      <c r="F870" s="175"/>
      <c r="G870" s="175"/>
      <c r="H870" s="175"/>
      <c r="V870" s="17"/>
      <c r="X870" s="23" t="s">
        <v>32</v>
      </c>
      <c r="Y870" s="20">
        <f>IF(B1670="PAGADO",0,C875)</f>
        <v>-140.01000000000022</v>
      </c>
      <c r="AA870" s="175" t="s">
        <v>20</v>
      </c>
      <c r="AB870" s="175"/>
      <c r="AC870" s="175"/>
      <c r="AD870" s="17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140.01000000000022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140.01000000000022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-140.01000000000022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-140.01000000000022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7" t="str">
        <f>IF(Y875&lt;0,"NO PAGAR","COBRAR'")</f>
        <v>NO PAGAR</v>
      </c>
      <c r="Y876" s="17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77" t="str">
        <f>IF(C875&lt;0,"NO PAGAR","COBRAR'")</f>
        <v>NO PAGAR</v>
      </c>
      <c r="C877" s="17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140.01000000000022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140.01000000000022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140.01000000000022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140.01000000000022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73" t="s">
        <v>29</v>
      </c>
      <c r="AD913" s="173"/>
      <c r="AE913" s="173"/>
    </row>
    <row r="914" spans="2:41" x14ac:dyDescent="0.25">
      <c r="H914" s="174" t="s">
        <v>28</v>
      </c>
      <c r="I914" s="174"/>
      <c r="J914" s="174"/>
      <c r="V914" s="17"/>
      <c r="AC914" s="173"/>
      <c r="AD914" s="173"/>
      <c r="AE914" s="173"/>
    </row>
    <row r="915" spans="2:41" x14ac:dyDescent="0.25">
      <c r="H915" s="174"/>
      <c r="I915" s="174"/>
      <c r="J915" s="174"/>
      <c r="V915" s="17"/>
      <c r="AC915" s="173"/>
      <c r="AD915" s="173"/>
      <c r="AE915" s="173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-140.01000000000022</v>
      </c>
      <c r="E919" s="175" t="s">
        <v>20</v>
      </c>
      <c r="F919" s="175"/>
      <c r="G919" s="175"/>
      <c r="H919" s="175"/>
      <c r="V919" s="17"/>
      <c r="X919" s="23" t="s">
        <v>32</v>
      </c>
      <c r="Y919" s="20">
        <f>IF(B919="PAGADO",0,C924)</f>
        <v>-140.01000000000022</v>
      </c>
      <c r="AA919" s="175" t="s">
        <v>20</v>
      </c>
      <c r="AB919" s="175"/>
      <c r="AC919" s="175"/>
      <c r="AD919" s="175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140.01000000000022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140.01000000000022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-140.01000000000022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-140.01000000000022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76" t="str">
        <f>IF(C924&lt;0,"NO PAGAR","COBRAR")</f>
        <v>NO PAGAR</v>
      </c>
      <c r="C925" s="17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6" t="str">
        <f>IF(Y924&lt;0,"NO PAGAR","COBRAR")</f>
        <v>NO PAGAR</v>
      </c>
      <c r="Y925" s="176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140.01000000000022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140.01000000000022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140.01000000000022</v>
      </c>
      <c r="V946" s="17"/>
      <c r="X946" s="15" t="s">
        <v>18</v>
      </c>
      <c r="Y946" s="16">
        <f>SUM(Y927:Y945)</f>
        <v>140.01000000000022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74" t="s">
        <v>30</v>
      </c>
      <c r="I959" s="174"/>
      <c r="J959" s="174"/>
      <c r="V959" s="17"/>
      <c r="AA959" s="174" t="s">
        <v>31</v>
      </c>
      <c r="AB959" s="174"/>
      <c r="AC959" s="174"/>
    </row>
    <row r="960" spans="1:43" x14ac:dyDescent="0.25">
      <c r="H960" s="174"/>
      <c r="I960" s="174"/>
      <c r="J960" s="174"/>
      <c r="V960" s="17"/>
      <c r="AA960" s="174"/>
      <c r="AB960" s="174"/>
      <c r="AC960" s="174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-140.01000000000022</v>
      </c>
      <c r="E964" s="175" t="s">
        <v>20</v>
      </c>
      <c r="F964" s="175"/>
      <c r="G964" s="175"/>
      <c r="H964" s="175"/>
      <c r="V964" s="17"/>
      <c r="X964" s="23" t="s">
        <v>32</v>
      </c>
      <c r="Y964" s="20">
        <f>IF(B1764="PAGADO",0,C969)</f>
        <v>-140.01000000000022</v>
      </c>
      <c r="AA964" s="175" t="s">
        <v>20</v>
      </c>
      <c r="AB964" s="175"/>
      <c r="AC964" s="175"/>
      <c r="AD964" s="175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140.01000000000022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140.01000000000022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-140.01000000000022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-140.01000000000022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7" t="str">
        <f>IF(Y969&lt;0,"NO PAGAR","COBRAR'")</f>
        <v>NO PAGAR</v>
      </c>
      <c r="Y970" s="17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77" t="str">
        <f>IF(C969&lt;0,"NO PAGAR","COBRAR'")</f>
        <v>NO PAGAR</v>
      </c>
      <c r="C971" s="17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140.01000000000022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140.01000000000022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140.01000000000022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140.01000000000022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73" t="s">
        <v>29</v>
      </c>
      <c r="AD1006" s="173"/>
      <c r="AE1006" s="173"/>
    </row>
    <row r="1007" spans="5:31" x14ac:dyDescent="0.25">
      <c r="H1007" s="174" t="s">
        <v>28</v>
      </c>
      <c r="I1007" s="174"/>
      <c r="J1007" s="174"/>
      <c r="V1007" s="17"/>
      <c r="AC1007" s="173"/>
      <c r="AD1007" s="173"/>
      <c r="AE1007" s="173"/>
    </row>
    <row r="1008" spans="5:31" x14ac:dyDescent="0.25">
      <c r="H1008" s="174"/>
      <c r="I1008" s="174"/>
      <c r="J1008" s="174"/>
      <c r="V1008" s="17"/>
      <c r="AC1008" s="173"/>
      <c r="AD1008" s="173"/>
      <c r="AE1008" s="173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-140.01000000000022</v>
      </c>
      <c r="E1012" s="175" t="s">
        <v>20</v>
      </c>
      <c r="F1012" s="175"/>
      <c r="G1012" s="175"/>
      <c r="H1012" s="175"/>
      <c r="V1012" s="17"/>
      <c r="X1012" s="23" t="s">
        <v>32</v>
      </c>
      <c r="Y1012" s="20">
        <f>IF(B1012="PAGADO",0,C1017)</f>
        <v>-140.01000000000022</v>
      </c>
      <c r="AA1012" s="175" t="s">
        <v>20</v>
      </c>
      <c r="AB1012" s="175"/>
      <c r="AC1012" s="175"/>
      <c r="AD1012" s="175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140.01000000000022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140.01000000000022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-140.01000000000022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-140.01000000000022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76" t="str">
        <f>IF(C1017&lt;0,"NO PAGAR","COBRAR")</f>
        <v>NO PAGAR</v>
      </c>
      <c r="C1018" s="17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6" t="str">
        <f>IF(Y1017&lt;0,"NO PAGAR","COBRAR")</f>
        <v>NO PAGAR</v>
      </c>
      <c r="Y1018" s="176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140.01000000000022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140.01000000000022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140.01000000000022</v>
      </c>
      <c r="V1039" s="17"/>
      <c r="X1039" s="15" t="s">
        <v>18</v>
      </c>
      <c r="Y1039" s="16">
        <f>SUM(Y1020:Y1038)</f>
        <v>140.01000000000022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74" t="s">
        <v>30</v>
      </c>
      <c r="I1052" s="174"/>
      <c r="J1052" s="174"/>
      <c r="V1052" s="17"/>
      <c r="AA1052" s="174" t="s">
        <v>31</v>
      </c>
      <c r="AB1052" s="174"/>
      <c r="AC1052" s="174"/>
    </row>
    <row r="1053" spans="1:43" x14ac:dyDescent="0.25">
      <c r="H1053" s="174"/>
      <c r="I1053" s="174"/>
      <c r="J1053" s="174"/>
      <c r="V1053" s="17"/>
      <c r="AA1053" s="174"/>
      <c r="AB1053" s="174"/>
      <c r="AC1053" s="174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-140.01000000000022</v>
      </c>
      <c r="E1057" s="175" t="s">
        <v>20</v>
      </c>
      <c r="F1057" s="175"/>
      <c r="G1057" s="175"/>
      <c r="H1057" s="175"/>
      <c r="V1057" s="17"/>
      <c r="X1057" s="23" t="s">
        <v>32</v>
      </c>
      <c r="Y1057" s="20">
        <f>IF(B1857="PAGADO",0,C1062)</f>
        <v>-140.01000000000022</v>
      </c>
      <c r="AA1057" s="175" t="s">
        <v>20</v>
      </c>
      <c r="AB1057" s="175"/>
      <c r="AC1057" s="175"/>
      <c r="AD1057" s="175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140.01000000000022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140.01000000000022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-140.01000000000022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-140.01000000000022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7" t="str">
        <f>IF(Y1062&lt;0,"NO PAGAR","COBRAR'")</f>
        <v>NO PAGAR</v>
      </c>
      <c r="Y1063" s="17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77" t="str">
        <f>IF(C1062&lt;0,"NO PAGAR","COBRAR'")</f>
        <v>NO PAGAR</v>
      </c>
      <c r="C1064" s="17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140.01000000000022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140.01000000000022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140.01000000000022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140.01000000000022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9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E533" zoomScale="89" zoomScaleNormal="89" workbookViewId="0">
      <selection activeCell="R542" sqref="R5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20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20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5" t="s">
        <v>20</v>
      </c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75" t="s">
        <v>20</v>
      </c>
      <c r="F151" s="175"/>
      <c r="G151" s="175"/>
      <c r="H151" s="175"/>
      <c r="V151" s="17"/>
      <c r="X151" s="23" t="s">
        <v>82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75" t="s">
        <v>20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32</v>
      </c>
      <c r="Y236" s="20">
        <f>IF(B236="PAGADO",0,C241)</f>
        <v>0</v>
      </c>
      <c r="AA236" s="175" t="s">
        <v>20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75" t="s">
        <v>20</v>
      </c>
      <c r="F328" s="175"/>
      <c r="G328" s="175"/>
      <c r="H328" s="175"/>
      <c r="V328" s="17"/>
      <c r="X328" s="23" t="s">
        <v>156</v>
      </c>
      <c r="Y328" s="20">
        <f>IF(B1094="PAGADO",0,C333)</f>
        <v>0</v>
      </c>
      <c r="AA328" s="175" t="s">
        <v>20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4" t="s">
        <v>28</v>
      </c>
      <c r="I371" s="174"/>
      <c r="J371" s="174"/>
      <c r="V371" s="17"/>
    </row>
    <row r="372" spans="2:41" x14ac:dyDescent="0.25">
      <c r="H372" s="174"/>
      <c r="I372" s="174"/>
      <c r="J372" s="174"/>
      <c r="V372" s="17"/>
    </row>
    <row r="373" spans="2:41" x14ac:dyDescent="0.25">
      <c r="V373" s="17"/>
      <c r="X373" s="186" t="s">
        <v>64</v>
      </c>
      <c r="AB373" s="180" t="s">
        <v>29</v>
      </c>
      <c r="AC373" s="180"/>
      <c r="AD373" s="180"/>
    </row>
    <row r="374" spans="2:41" x14ac:dyDescent="0.25">
      <c r="V374" s="17"/>
      <c r="X374" s="186"/>
      <c r="AB374" s="180"/>
      <c r="AC374" s="180"/>
      <c r="AD374" s="180"/>
    </row>
    <row r="375" spans="2:41" ht="23.25" x14ac:dyDescent="0.35">
      <c r="B375" s="22" t="s">
        <v>64</v>
      </c>
      <c r="V375" s="17"/>
      <c r="X375" s="186"/>
      <c r="AB375" s="180"/>
      <c r="AC375" s="180"/>
      <c r="AD375" s="180"/>
    </row>
    <row r="376" spans="2:41" ht="23.25" x14ac:dyDescent="0.35">
      <c r="B376" s="23" t="s">
        <v>130</v>
      </c>
      <c r="C376" s="20">
        <f>IF(X328="PAGADO",0,Y333)</f>
        <v>0</v>
      </c>
      <c r="E376" s="175" t="s">
        <v>930</v>
      </c>
      <c r="F376" s="175"/>
      <c r="G376" s="175"/>
      <c r="H376" s="175"/>
      <c r="V376" s="17"/>
      <c r="X376" s="23" t="s">
        <v>32</v>
      </c>
      <c r="Y376" s="20">
        <f>IF(B376="PAGADO",0,C381)</f>
        <v>0</v>
      </c>
      <c r="AA376" s="175" t="s">
        <v>555</v>
      </c>
      <c r="AB376" s="175"/>
      <c r="AC376" s="175"/>
      <c r="AD376" s="17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74" t="s">
        <v>31</v>
      </c>
      <c r="AB410" s="174"/>
      <c r="AC410" s="174"/>
    </row>
    <row r="411" spans="1:43" ht="15" customHeight="1" x14ac:dyDescent="0.4">
      <c r="H411" s="76"/>
      <c r="I411" s="76"/>
      <c r="J411" s="76"/>
      <c r="V411" s="17"/>
      <c r="AA411" s="174"/>
      <c r="AB411" s="174"/>
      <c r="AC411" s="174"/>
    </row>
    <row r="412" spans="1:43" x14ac:dyDescent="0.25">
      <c r="B412" s="188" t="s">
        <v>64</v>
      </c>
      <c r="F412" s="187" t="s">
        <v>30</v>
      </c>
      <c r="G412" s="187"/>
      <c r="H412" s="187"/>
      <c r="V412" s="17"/>
    </row>
    <row r="413" spans="1:43" x14ac:dyDescent="0.25">
      <c r="B413" s="188"/>
      <c r="F413" s="187"/>
      <c r="G413" s="187"/>
      <c r="H413" s="187"/>
      <c r="V413" s="17"/>
    </row>
    <row r="414" spans="1:43" ht="26.25" customHeight="1" x14ac:dyDescent="0.35">
      <c r="B414" s="188"/>
      <c r="F414" s="187"/>
      <c r="G414" s="187"/>
      <c r="H414" s="18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75" t="s">
        <v>555</v>
      </c>
      <c r="F415" s="175"/>
      <c r="G415" s="175"/>
      <c r="H415" s="175"/>
      <c r="V415" s="17"/>
      <c r="X415" s="23" t="s">
        <v>32</v>
      </c>
      <c r="Y415" s="20">
        <f>IF(B415="PAGADO",0,C420)</f>
        <v>0</v>
      </c>
      <c r="AA415" s="175" t="s">
        <v>555</v>
      </c>
      <c r="AB415" s="175"/>
      <c r="AC415" s="175"/>
      <c r="AD415" s="17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NO PAGAR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88" t="s">
        <v>66</v>
      </c>
      <c r="F449" s="187" t="s">
        <v>28</v>
      </c>
      <c r="G449" s="187"/>
      <c r="H449" s="187"/>
      <c r="V449" s="17"/>
      <c r="X449" s="186" t="s">
        <v>66</v>
      </c>
      <c r="AB449" s="180" t="s">
        <v>29</v>
      </c>
      <c r="AC449" s="180"/>
      <c r="AD449" s="180"/>
    </row>
    <row r="450" spans="2:41" x14ac:dyDescent="0.25">
      <c r="B450" s="188"/>
      <c r="F450" s="187"/>
      <c r="G450" s="187"/>
      <c r="H450" s="187"/>
      <c r="V450" s="17"/>
      <c r="X450" s="186"/>
      <c r="AB450" s="180"/>
      <c r="AC450" s="180"/>
      <c r="AD450" s="180"/>
    </row>
    <row r="451" spans="2:41" ht="23.25" customHeight="1" x14ac:dyDescent="0.25">
      <c r="B451" s="188"/>
      <c r="F451" s="187"/>
      <c r="G451" s="187"/>
      <c r="H451" s="187"/>
      <c r="V451" s="17"/>
      <c r="X451" s="186"/>
      <c r="AB451" s="180"/>
      <c r="AC451" s="180"/>
      <c r="AD451" s="180"/>
    </row>
    <row r="452" spans="2:41" ht="23.25" x14ac:dyDescent="0.35">
      <c r="B452" s="23" t="s">
        <v>32</v>
      </c>
      <c r="C452" s="20">
        <f>IF(X415="PAGADO",0,Y420)</f>
        <v>-64.009999999999991</v>
      </c>
      <c r="E452" s="175" t="s">
        <v>555</v>
      </c>
      <c r="F452" s="175"/>
      <c r="G452" s="175"/>
      <c r="H452" s="175"/>
      <c r="V452" s="17"/>
      <c r="X452" s="23" t="s">
        <v>32</v>
      </c>
      <c r="Y452" s="20">
        <f>IF(B452="PAGADO",0,C457)</f>
        <v>27.330000000000013</v>
      </c>
      <c r="AA452" s="175" t="s">
        <v>555</v>
      </c>
      <c r="AB452" s="175"/>
      <c r="AC452" s="175"/>
      <c r="AD452" s="17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88" t="s">
        <v>66</v>
      </c>
      <c r="F488" s="191" t="s">
        <v>30</v>
      </c>
      <c r="G488" s="191"/>
      <c r="H488" s="191"/>
      <c r="V488" s="17"/>
      <c r="X488" s="186" t="s">
        <v>66</v>
      </c>
      <c r="AB488" s="187" t="s">
        <v>31</v>
      </c>
      <c r="AC488" s="187"/>
      <c r="AD488" s="187"/>
    </row>
    <row r="489" spans="1:43" ht="15" customHeight="1" x14ac:dyDescent="0.25">
      <c r="B489" s="188"/>
      <c r="F489" s="191"/>
      <c r="G489" s="191"/>
      <c r="H489" s="191"/>
      <c r="V489" s="17"/>
      <c r="X489" s="186"/>
      <c r="AB489" s="187"/>
      <c r="AC489" s="187"/>
      <c r="AD489" s="187"/>
    </row>
    <row r="490" spans="1:43" ht="23.25" customHeight="1" x14ac:dyDescent="0.25">
      <c r="B490" s="188"/>
      <c r="F490" s="191"/>
      <c r="G490" s="191"/>
      <c r="H490" s="191"/>
      <c r="V490" s="17"/>
      <c r="X490" s="186"/>
      <c r="AB490" s="187"/>
      <c r="AC490" s="187"/>
      <c r="AD490" s="187"/>
    </row>
    <row r="491" spans="1:43" ht="23.25" x14ac:dyDescent="0.35">
      <c r="B491" s="23" t="s">
        <v>82</v>
      </c>
      <c r="C491" s="20">
        <f>IF(X452="PAGADO",0,Y457)</f>
        <v>-239.15</v>
      </c>
      <c r="E491" s="175" t="s">
        <v>555</v>
      </c>
      <c r="F491" s="175"/>
      <c r="G491" s="175"/>
      <c r="H491" s="175"/>
      <c r="V491" s="17"/>
      <c r="X491" s="23" t="s">
        <v>32</v>
      </c>
      <c r="Y491" s="20">
        <f>IF(B491="PAGADO",0,C496)</f>
        <v>0</v>
      </c>
      <c r="AA491" s="175" t="s">
        <v>555</v>
      </c>
      <c r="AB491" s="175"/>
      <c r="AC491" s="175"/>
      <c r="AD491" s="17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7" t="str">
        <f>IF(Y496&lt;0,"NO PAGAR","COBRAR'")</f>
        <v>COBRAR'</v>
      </c>
      <c r="Y497" s="17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77" t="str">
        <f>IF(C496&lt;0,"NO PAGAR","COBRAR'")</f>
        <v>COBRAR'</v>
      </c>
      <c r="C498" s="17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73" t="s">
        <v>29</v>
      </c>
      <c r="AD532" s="173"/>
      <c r="AE532" s="173"/>
    </row>
    <row r="533" spans="2:41" ht="15" customHeight="1" x14ac:dyDescent="0.4">
      <c r="I533" s="76"/>
      <c r="J533" s="76"/>
      <c r="V533" s="17"/>
      <c r="AC533" s="173"/>
      <c r="AD533" s="173"/>
      <c r="AE533" s="173"/>
    </row>
    <row r="534" spans="2:41" ht="15" customHeight="1" x14ac:dyDescent="0.4">
      <c r="H534" s="76"/>
      <c r="I534" s="76"/>
      <c r="J534" s="76"/>
      <c r="V534" s="17"/>
      <c r="AC534" s="173"/>
      <c r="AD534" s="173"/>
      <c r="AE534" s="173"/>
    </row>
    <row r="535" spans="2:41" x14ac:dyDescent="0.25">
      <c r="B535" s="186" t="s">
        <v>67</v>
      </c>
      <c r="F535" s="187" t="s">
        <v>28</v>
      </c>
      <c r="G535" s="187"/>
      <c r="H535" s="187"/>
      <c r="V535" s="17"/>
    </row>
    <row r="536" spans="2:41" x14ac:dyDescent="0.25">
      <c r="B536" s="186"/>
      <c r="F536" s="187"/>
      <c r="G536" s="187"/>
      <c r="H536" s="187"/>
      <c r="V536" s="17"/>
    </row>
    <row r="537" spans="2:41" ht="26.25" customHeight="1" x14ac:dyDescent="0.35">
      <c r="B537" s="186"/>
      <c r="F537" s="187"/>
      <c r="G537" s="187"/>
      <c r="H537" s="18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75" t="s">
        <v>555</v>
      </c>
      <c r="F538" s="175"/>
      <c r="G538" s="175"/>
      <c r="H538" s="175"/>
      <c r="V538" s="17"/>
      <c r="X538" s="23" t="s">
        <v>32</v>
      </c>
      <c r="Y538" s="20">
        <f>IF(B538="PAGADO",0,C543)</f>
        <v>-76.499999999999773</v>
      </c>
      <c r="AA538" s="175" t="s">
        <v>20</v>
      </c>
      <c r="AB538" s="175"/>
      <c r="AC538" s="175"/>
      <c r="AD538" s="17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C565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76.499999999999773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-76.499999999999773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 x14ac:dyDescent="0.4">
      <c r="B544" s="176" t="str">
        <f>IF(C543&lt;0,"NO PAGAR","COBRAR")</f>
        <v>NO PAGAR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NO PAGAR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70" t="s">
        <v>7</v>
      </c>
      <c r="O556" s="171"/>
      <c r="P556" s="171"/>
      <c r="Q556" s="172"/>
      <c r="R556" s="18">
        <f>SUM(R540:R555)</f>
        <v>985.81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27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2"/>
      <c r="C562" s="10"/>
      <c r="V562" s="17"/>
      <c r="X562" s="12"/>
      <c r="Y562" s="10"/>
    </row>
    <row r="563" spans="1:43" x14ac:dyDescent="0.25">
      <c r="B563" s="12"/>
      <c r="C563" s="10"/>
      <c r="V563" s="17"/>
      <c r="X563" s="12"/>
      <c r="Y563" s="10"/>
    </row>
    <row r="564" spans="1:43" x14ac:dyDescent="0.25">
      <c r="B564" s="11"/>
      <c r="C564" s="10"/>
      <c r="V564" s="17"/>
      <c r="X564" s="11"/>
      <c r="Y564" s="10"/>
    </row>
    <row r="565" spans="1:43" x14ac:dyDescent="0.25">
      <c r="B565" s="15" t="s">
        <v>18</v>
      </c>
      <c r="C565" s="16">
        <f>SUM(C546:C564)</f>
        <v>1226.3799999999999</v>
      </c>
      <c r="V565" s="17"/>
      <c r="X565" s="15" t="s">
        <v>18</v>
      </c>
      <c r="Y565" s="16">
        <f>SUM(Y546:Y564)</f>
        <v>76.499999999999773</v>
      </c>
    </row>
    <row r="566" spans="1:43" x14ac:dyDescent="0.25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 x14ac:dyDescent="0.25">
      <c r="E567" s="1" t="s">
        <v>19</v>
      </c>
      <c r="V567" s="17"/>
      <c r="AA567" s="1" t="s">
        <v>19</v>
      </c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V572" s="17"/>
    </row>
    <row r="573" spans="1:43" x14ac:dyDescent="0.25">
      <c r="V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 x14ac:dyDescent="0.25">
      <c r="V577" s="17"/>
    </row>
    <row r="578" spans="2:41" ht="15" customHeight="1" x14ac:dyDescent="0.4">
      <c r="I578" s="76"/>
      <c r="J578" s="76"/>
      <c r="V578" s="17"/>
      <c r="AA578" s="174" t="s">
        <v>31</v>
      </c>
      <c r="AB578" s="174"/>
      <c r="AC578" s="174"/>
    </row>
    <row r="579" spans="2:41" ht="15" customHeight="1" x14ac:dyDescent="0.4">
      <c r="H579" s="76"/>
      <c r="I579" s="76"/>
      <c r="J579" s="76"/>
      <c r="V579" s="17"/>
      <c r="AA579" s="174"/>
      <c r="AB579" s="174"/>
      <c r="AC579" s="174"/>
    </row>
    <row r="580" spans="2:41" x14ac:dyDescent="0.25">
      <c r="B580" s="188" t="s">
        <v>67</v>
      </c>
      <c r="F580" s="187" t="s">
        <v>30</v>
      </c>
      <c r="G580" s="187"/>
      <c r="H580" s="187"/>
      <c r="V580" s="17"/>
    </row>
    <row r="581" spans="2:41" x14ac:dyDescent="0.25">
      <c r="B581" s="188"/>
      <c r="F581" s="187"/>
      <c r="G581" s="187"/>
      <c r="H581" s="187"/>
      <c r="V581" s="17"/>
    </row>
    <row r="582" spans="2:41" ht="26.25" customHeight="1" x14ac:dyDescent="0.35">
      <c r="B582" s="188"/>
      <c r="F582" s="187"/>
      <c r="G582" s="187"/>
      <c r="H582" s="187"/>
      <c r="V582" s="17"/>
      <c r="X582" s="22" t="s">
        <v>67</v>
      </c>
    </row>
    <row r="583" spans="2:41" ht="23.25" x14ac:dyDescent="0.35">
      <c r="B583" s="23" t="s">
        <v>32</v>
      </c>
      <c r="C583" s="20">
        <f>IF(X538="PAGADO",0,C543)</f>
        <v>-76.499999999999773</v>
      </c>
      <c r="E583" s="175" t="s">
        <v>555</v>
      </c>
      <c r="F583" s="175"/>
      <c r="G583" s="175"/>
      <c r="H583" s="175"/>
      <c r="V583" s="17"/>
      <c r="X583" s="23" t="s">
        <v>32</v>
      </c>
      <c r="Y583" s="20">
        <f>IF(B1383="PAGADO",0,C588)</f>
        <v>-91.499999999999773</v>
      </c>
      <c r="AA583" s="175" t="s">
        <v>20</v>
      </c>
      <c r="AB583" s="175"/>
      <c r="AC583" s="175"/>
      <c r="AD583" s="175"/>
    </row>
    <row r="584" spans="2:41" x14ac:dyDescent="0.25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 x14ac:dyDescent="0.25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" t="s">
        <v>9</v>
      </c>
      <c r="C587" s="20">
        <f>C611</f>
        <v>91.499999999999773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91.499999999999773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6" t="s">
        <v>26</v>
      </c>
      <c r="C588" s="21">
        <f>C586-C587</f>
        <v>-91.499999999999773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-91.499999999999773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 x14ac:dyDescent="0.3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7" t="str">
        <f>IF(Y588&lt;0,"NO PAGAR","COBRAR'")</f>
        <v>NO PAGAR</v>
      </c>
      <c r="Y589" s="177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 x14ac:dyDescent="0.35">
      <c r="B590" s="177" t="str">
        <f>IF(C588&lt;0,"NO PAGAR","COBRAR'")</f>
        <v>NO PAGAR</v>
      </c>
      <c r="C590" s="177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68" t="s">
        <v>9</v>
      </c>
      <c r="C591" s="16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8" t="s">
        <v>9</v>
      </c>
      <c r="Y591" s="16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9" t="str">
        <f>IF(Y543&lt;0,"SALDO ADELANTADO","SALDO A FAVOR '")</f>
        <v>SALDO ADELANTADO</v>
      </c>
      <c r="C592" s="10">
        <f>IF(Y543&lt;=0,Y543*-1)</f>
        <v>76.499999999999773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91.499999999999773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16</v>
      </c>
      <c r="C599" s="10"/>
      <c r="E599" s="170" t="s">
        <v>7</v>
      </c>
      <c r="F599" s="171"/>
      <c r="G599" s="17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70" t="s">
        <v>7</v>
      </c>
      <c r="AB599" s="171"/>
      <c r="AC599" s="17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 x14ac:dyDescent="0.25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 x14ac:dyDescent="0.25">
      <c r="B601" s="12"/>
      <c r="C601" s="10"/>
      <c r="N601" s="170" t="s">
        <v>7</v>
      </c>
      <c r="O601" s="171"/>
      <c r="P601" s="171"/>
      <c r="Q601" s="172"/>
      <c r="R601" s="18">
        <f>SUM(R585:R600)</f>
        <v>0</v>
      </c>
      <c r="S601" s="3"/>
      <c r="V601" s="17"/>
      <c r="X601" s="12"/>
      <c r="Y601" s="10"/>
      <c r="AJ601" s="170" t="s">
        <v>7</v>
      </c>
      <c r="AK601" s="171"/>
      <c r="AL601" s="171"/>
      <c r="AM601" s="172"/>
      <c r="AN601" s="18">
        <f>SUM(AN585:AN600)</f>
        <v>0</v>
      </c>
      <c r="AO601" s="3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E604" s="14"/>
      <c r="V604" s="17"/>
      <c r="X604" s="12"/>
      <c r="Y604" s="10"/>
      <c r="AA604" s="14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1"/>
      <c r="C610" s="10"/>
      <c r="V610" s="17"/>
      <c r="X610" s="11"/>
      <c r="Y610" s="10"/>
    </row>
    <row r="611" spans="2:27" x14ac:dyDescent="0.25">
      <c r="B611" s="15" t="s">
        <v>18</v>
      </c>
      <c r="C611" s="16">
        <f>SUM(C592:C610)</f>
        <v>91.499999999999773</v>
      </c>
      <c r="D611" t="s">
        <v>22</v>
      </c>
      <c r="E611" t="s">
        <v>21</v>
      </c>
      <c r="V611" s="17"/>
      <c r="X611" s="15" t="s">
        <v>18</v>
      </c>
      <c r="Y611" s="16">
        <f>SUM(Y592:Y610)</f>
        <v>91.499999999999773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73" t="s">
        <v>29</v>
      </c>
      <c r="AD625" s="173"/>
      <c r="AE625" s="173"/>
    </row>
    <row r="626" spans="2:41" ht="15" customHeight="1" x14ac:dyDescent="0.4">
      <c r="I626" s="76"/>
      <c r="J626" s="76"/>
      <c r="V626" s="17"/>
      <c r="AC626" s="173"/>
      <c r="AD626" s="173"/>
      <c r="AE626" s="173"/>
    </row>
    <row r="627" spans="2:41" ht="15" customHeight="1" x14ac:dyDescent="0.4">
      <c r="H627" s="76"/>
      <c r="I627" s="76"/>
      <c r="J627" s="76"/>
      <c r="V627" s="17"/>
      <c r="AC627" s="173"/>
      <c r="AD627" s="173"/>
      <c r="AE627" s="173"/>
    </row>
    <row r="628" spans="2:41" x14ac:dyDescent="0.25">
      <c r="B628" s="186" t="s">
        <v>68</v>
      </c>
      <c r="F628" s="187" t="s">
        <v>28</v>
      </c>
      <c r="G628" s="187"/>
      <c r="H628" s="187"/>
      <c r="V628" s="17"/>
    </row>
    <row r="629" spans="2:41" x14ac:dyDescent="0.25">
      <c r="B629" s="186"/>
      <c r="F629" s="187"/>
      <c r="G629" s="187"/>
      <c r="H629" s="187"/>
      <c r="V629" s="17"/>
    </row>
    <row r="630" spans="2:41" ht="26.25" customHeight="1" x14ac:dyDescent="0.35">
      <c r="B630" s="186"/>
      <c r="F630" s="187"/>
      <c r="G630" s="187"/>
      <c r="H630" s="187"/>
      <c r="V630" s="17"/>
      <c r="X630" s="22" t="s">
        <v>68</v>
      </c>
    </row>
    <row r="631" spans="2:41" ht="23.25" x14ac:dyDescent="0.35">
      <c r="B631" s="23" t="s">
        <v>32</v>
      </c>
      <c r="C631" s="20">
        <f>IF(X583="PAGADO",0,Y588)</f>
        <v>-91.499999999999773</v>
      </c>
      <c r="E631" s="175" t="s">
        <v>555</v>
      </c>
      <c r="F631" s="175"/>
      <c r="G631" s="175"/>
      <c r="H631" s="175"/>
      <c r="V631" s="17"/>
      <c r="X631" s="23" t="s">
        <v>32</v>
      </c>
      <c r="Y631" s="20">
        <f>IF(B631="PAGADO",0,C636)</f>
        <v>-91.499999999999773</v>
      </c>
      <c r="AA631" s="175" t="s">
        <v>20</v>
      </c>
      <c r="AB631" s="175"/>
      <c r="AC631" s="175"/>
      <c r="AD631" s="175"/>
    </row>
    <row r="632" spans="2:41" x14ac:dyDescent="0.25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" t="s">
        <v>9</v>
      </c>
      <c r="C635" s="20">
        <f>C658</f>
        <v>91.499999999999773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91.499999999999773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6" t="s">
        <v>25</v>
      </c>
      <c r="C636" s="21">
        <f>C634-C635</f>
        <v>-91.499999999999773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-91.499999999999773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 x14ac:dyDescent="0.4">
      <c r="B637" s="176" t="str">
        <f>IF(C636&lt;0,"NO PAGAR","COBRAR")</f>
        <v>NO PAGAR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NO PAGAR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68" t="s">
        <v>9</v>
      </c>
      <c r="C638" s="16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8" t="s">
        <v>9</v>
      </c>
      <c r="Y638" s="16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IF(Y583&lt;=0,Y583*-1)</f>
        <v>91.499999999999773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91.499999999999773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/>
      <c r="E647" s="170" t="s">
        <v>7</v>
      </c>
      <c r="F647" s="171"/>
      <c r="G647" s="17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0" t="s">
        <v>7</v>
      </c>
      <c r="AB647" s="171"/>
      <c r="AC647" s="17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70" t="s">
        <v>7</v>
      </c>
      <c r="O649" s="171"/>
      <c r="P649" s="171"/>
      <c r="Q649" s="172"/>
      <c r="R649" s="18">
        <f>SUM(R633:R648)</f>
        <v>0</v>
      </c>
      <c r="S649" s="3"/>
      <c r="V649" s="17"/>
      <c r="X649" s="12"/>
      <c r="Y649" s="10"/>
      <c r="AJ649" s="170" t="s">
        <v>7</v>
      </c>
      <c r="AK649" s="171"/>
      <c r="AL649" s="171"/>
      <c r="AM649" s="172"/>
      <c r="AN649" s="18">
        <f>SUM(AN633:AN648)</f>
        <v>0</v>
      </c>
      <c r="AO649" s="3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E652" s="14"/>
      <c r="V652" s="17"/>
      <c r="X652" s="12"/>
      <c r="Y652" s="10"/>
      <c r="AA652" s="14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91.499999999999773</v>
      </c>
      <c r="V658" s="17"/>
      <c r="X658" s="15" t="s">
        <v>18</v>
      </c>
      <c r="Y658" s="16">
        <f>SUM(Y639:Y657)</f>
        <v>91.499999999999773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ht="15" customHeight="1" x14ac:dyDescent="0.4">
      <c r="I671" s="76"/>
      <c r="J671" s="76"/>
      <c r="V671" s="17"/>
      <c r="AA671" s="174" t="s">
        <v>31</v>
      </c>
      <c r="AB671" s="174"/>
      <c r="AC671" s="174"/>
    </row>
    <row r="672" spans="1:43" ht="15" customHeight="1" x14ac:dyDescent="0.4">
      <c r="H672" s="76"/>
      <c r="I672" s="76"/>
      <c r="J672" s="76"/>
      <c r="V672" s="17"/>
      <c r="AA672" s="174"/>
      <c r="AB672" s="174"/>
      <c r="AC672" s="174"/>
    </row>
    <row r="673" spans="2:41" x14ac:dyDescent="0.25">
      <c r="B673" s="188" t="s">
        <v>68</v>
      </c>
      <c r="F673" s="187" t="s">
        <v>30</v>
      </c>
      <c r="G673" s="187"/>
      <c r="H673" s="187"/>
      <c r="V673" s="17"/>
    </row>
    <row r="674" spans="2:41" x14ac:dyDescent="0.25">
      <c r="B674" s="188"/>
      <c r="F674" s="187"/>
      <c r="G674" s="187"/>
      <c r="H674" s="187"/>
      <c r="V674" s="17"/>
    </row>
    <row r="675" spans="2:41" ht="26.25" customHeight="1" x14ac:dyDescent="0.35">
      <c r="B675" s="188"/>
      <c r="F675" s="187"/>
      <c r="G675" s="187"/>
      <c r="H675" s="187"/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-91.499999999999773</v>
      </c>
      <c r="E676" s="175" t="s">
        <v>555</v>
      </c>
      <c r="F676" s="175"/>
      <c r="G676" s="175"/>
      <c r="H676" s="175"/>
      <c r="V676" s="17"/>
      <c r="X676" s="23" t="s">
        <v>32</v>
      </c>
      <c r="Y676" s="20">
        <f>IF(B1476="PAGADO",0,C681)</f>
        <v>-91.499999999999773</v>
      </c>
      <c r="AA676" s="175" t="s">
        <v>20</v>
      </c>
      <c r="AB676" s="175"/>
      <c r="AC676" s="175"/>
      <c r="AD676" s="175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91.499999999999773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91.499999999999773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-91.499999999999773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-91.499999999999773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 x14ac:dyDescent="0.35">
      <c r="B682" s="189" t="str">
        <f>IF(C681&lt;0,"NO PAGAR","COBRAR'")</f>
        <v>NO PAGAR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7" t="str">
        <f>IF(Y681&lt;0,"NO PAGAR","COBRAR'")</f>
        <v>NO PAGAR</v>
      </c>
      <c r="Y682" s="17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 x14ac:dyDescent="0.25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68" t="s">
        <v>9</v>
      </c>
      <c r="C684" s="16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8" t="s">
        <v>9</v>
      </c>
      <c r="Y684" s="16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91.499999999999773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91.499999999999773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70" t="s">
        <v>7</v>
      </c>
      <c r="F692" s="171"/>
      <c r="G692" s="17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0" t="s">
        <v>7</v>
      </c>
      <c r="AB692" s="171"/>
      <c r="AC692" s="17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70" t="s">
        <v>7</v>
      </c>
      <c r="O694" s="171"/>
      <c r="P694" s="171"/>
      <c r="Q694" s="172"/>
      <c r="R694" s="18">
        <f>SUM(R678:R693)</f>
        <v>0</v>
      </c>
      <c r="S694" s="3"/>
      <c r="V694" s="17"/>
      <c r="X694" s="12"/>
      <c r="Y694" s="10"/>
      <c r="AJ694" s="170" t="s">
        <v>7</v>
      </c>
      <c r="AK694" s="171"/>
      <c r="AL694" s="171"/>
      <c r="AM694" s="172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91.499999999999773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91.499999999999773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73" t="s">
        <v>29</v>
      </c>
      <c r="AD718" s="173"/>
      <c r="AE718" s="173"/>
    </row>
    <row r="719" spans="5:31" ht="15" customHeight="1" x14ac:dyDescent="0.4">
      <c r="I719" s="76"/>
      <c r="J719" s="76"/>
      <c r="V719" s="17"/>
      <c r="AC719" s="173"/>
      <c r="AD719" s="173"/>
      <c r="AE719" s="173"/>
    </row>
    <row r="720" spans="5:31" ht="15" customHeight="1" x14ac:dyDescent="0.4">
      <c r="H720" s="76"/>
      <c r="I720" s="76"/>
      <c r="J720" s="76"/>
      <c r="V720" s="17"/>
      <c r="AC720" s="173"/>
      <c r="AD720" s="173"/>
      <c r="AE720" s="173"/>
    </row>
    <row r="721" spans="2:41" x14ac:dyDescent="0.25">
      <c r="B721" s="186" t="s">
        <v>69</v>
      </c>
      <c r="F721" s="187" t="s">
        <v>28</v>
      </c>
      <c r="G721" s="187"/>
      <c r="H721" s="187"/>
      <c r="V721" s="17"/>
    </row>
    <row r="722" spans="2:41" x14ac:dyDescent="0.25">
      <c r="B722" s="186"/>
      <c r="F722" s="187"/>
      <c r="G722" s="187"/>
      <c r="H722" s="187"/>
      <c r="V722" s="17"/>
    </row>
    <row r="723" spans="2:41" ht="26.25" customHeight="1" x14ac:dyDescent="0.35">
      <c r="B723" s="186"/>
      <c r="F723" s="187"/>
      <c r="G723" s="187"/>
      <c r="H723" s="187"/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-91.499999999999773</v>
      </c>
      <c r="E724" s="175" t="s">
        <v>555</v>
      </c>
      <c r="F724" s="175"/>
      <c r="G724" s="175"/>
      <c r="H724" s="175"/>
      <c r="V724" s="17"/>
      <c r="X724" s="23" t="s">
        <v>32</v>
      </c>
      <c r="Y724" s="20">
        <f>IF(B724="PAGADO",0,C729)</f>
        <v>-91.499999999999773</v>
      </c>
      <c r="AA724" s="175" t="s">
        <v>20</v>
      </c>
      <c r="AB724" s="175"/>
      <c r="AC724" s="175"/>
      <c r="AD724" s="175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91.499999999999773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91.499999999999773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-91.499999999999773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-91.499999999999773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76" t="str">
        <f>IF(C729&lt;0,"NO PAGAR","COBRAR")</f>
        <v>NO PAGAR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NO PAGAR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68" t="s">
        <v>9</v>
      </c>
      <c r="C731" s="16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8" t="s">
        <v>9</v>
      </c>
      <c r="Y731" s="16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91.499999999999773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91.499999999999773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70" t="s">
        <v>7</v>
      </c>
      <c r="F740" s="171"/>
      <c r="G740" s="17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0" t="s">
        <v>7</v>
      </c>
      <c r="AB740" s="171"/>
      <c r="AC740" s="17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70" t="s">
        <v>7</v>
      </c>
      <c r="O742" s="171"/>
      <c r="P742" s="171"/>
      <c r="Q742" s="172"/>
      <c r="R742" s="18">
        <f>SUM(R726:R741)</f>
        <v>0</v>
      </c>
      <c r="S742" s="3"/>
      <c r="V742" s="17"/>
      <c r="X742" s="12"/>
      <c r="Y742" s="10"/>
      <c r="AJ742" s="170" t="s">
        <v>7</v>
      </c>
      <c r="AK742" s="171"/>
      <c r="AL742" s="171"/>
      <c r="AM742" s="172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91.499999999999773</v>
      </c>
      <c r="V751" s="17"/>
      <c r="X751" s="15" t="s">
        <v>18</v>
      </c>
      <c r="Y751" s="16">
        <f>SUM(Y732:Y750)</f>
        <v>91.499999999999773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ht="15" customHeight="1" x14ac:dyDescent="0.4">
      <c r="H764" s="76" t="s">
        <v>30</v>
      </c>
      <c r="I764" s="76"/>
      <c r="J764" s="76"/>
      <c r="V764" s="17"/>
      <c r="AA764" s="174" t="s">
        <v>31</v>
      </c>
      <c r="AB764" s="174"/>
      <c r="AC764" s="174"/>
    </row>
    <row r="765" spans="1:43" ht="15" customHeight="1" x14ac:dyDescent="0.4">
      <c r="H765" s="76"/>
      <c r="I765" s="76"/>
      <c r="J765" s="76"/>
      <c r="V765" s="17"/>
      <c r="AA765" s="174"/>
      <c r="AB765" s="174"/>
      <c r="AC765" s="174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-91.499999999999773</v>
      </c>
      <c r="E769" s="175" t="s">
        <v>555</v>
      </c>
      <c r="F769" s="175"/>
      <c r="G769" s="175"/>
      <c r="H769" s="175"/>
      <c r="V769" s="17"/>
      <c r="X769" s="23" t="s">
        <v>32</v>
      </c>
      <c r="Y769" s="20">
        <f>IF(B1569="PAGADO",0,C774)</f>
        <v>-91.499999999999773</v>
      </c>
      <c r="AA769" s="175" t="s">
        <v>20</v>
      </c>
      <c r="AB769" s="175"/>
      <c r="AC769" s="175"/>
      <c r="AD769" s="175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91.499999999999773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91.499999999999773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-91.499999999999773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-91.499999999999773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7" t="str">
        <f>IF(Y774&lt;0,"NO PAGAR","COBRAR'")</f>
        <v>NO PAGAR</v>
      </c>
      <c r="Y775" s="17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77" t="str">
        <f>IF(C774&lt;0,"NO PAGAR","COBRAR'")</f>
        <v>NO PAGAR</v>
      </c>
      <c r="C776" s="17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68" t="s">
        <v>9</v>
      </c>
      <c r="C777" s="16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8" t="s">
        <v>9</v>
      </c>
      <c r="Y777" s="16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91.499999999999773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91.499999999999773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70" t="s">
        <v>7</v>
      </c>
      <c r="F785" s="171"/>
      <c r="G785" s="17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0" t="s">
        <v>7</v>
      </c>
      <c r="AB785" s="171"/>
      <c r="AC785" s="17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70" t="s">
        <v>7</v>
      </c>
      <c r="O787" s="171"/>
      <c r="P787" s="171"/>
      <c r="Q787" s="172"/>
      <c r="R787" s="18">
        <f>SUM(R771:R786)</f>
        <v>0</v>
      </c>
      <c r="S787" s="3"/>
      <c r="V787" s="17"/>
      <c r="X787" s="12"/>
      <c r="Y787" s="10"/>
      <c r="AJ787" s="170" t="s">
        <v>7</v>
      </c>
      <c r="AK787" s="171"/>
      <c r="AL787" s="171"/>
      <c r="AM787" s="172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91.499999999999773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91.499999999999773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73" t="s">
        <v>29</v>
      </c>
      <c r="AD811" s="173"/>
      <c r="AE811" s="173"/>
    </row>
    <row r="812" spans="2:31" ht="15" customHeight="1" x14ac:dyDescent="0.4">
      <c r="H812" s="76" t="s">
        <v>28</v>
      </c>
      <c r="I812" s="76"/>
      <c r="J812" s="76"/>
      <c r="V812" s="17"/>
      <c r="AC812" s="173"/>
      <c r="AD812" s="173"/>
      <c r="AE812" s="173"/>
    </row>
    <row r="813" spans="2:31" ht="15" customHeight="1" x14ac:dyDescent="0.4">
      <c r="H813" s="76"/>
      <c r="I813" s="76"/>
      <c r="J813" s="76"/>
      <c r="V813" s="17"/>
      <c r="AC813" s="173"/>
      <c r="AD813" s="173"/>
      <c r="AE813" s="173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-91.499999999999773</v>
      </c>
      <c r="E817" s="175" t="s">
        <v>555</v>
      </c>
      <c r="F817" s="175"/>
      <c r="G817" s="175"/>
      <c r="H817" s="175"/>
      <c r="V817" s="17"/>
      <c r="X817" s="23" t="s">
        <v>32</v>
      </c>
      <c r="Y817" s="20">
        <f>IF(B817="PAGADO",0,C822)</f>
        <v>-91.499999999999773</v>
      </c>
      <c r="AA817" s="175" t="s">
        <v>20</v>
      </c>
      <c r="AB817" s="175"/>
      <c r="AC817" s="175"/>
      <c r="AD817" s="175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91.499999999999773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91.499999999999773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-91.499999999999773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-91.499999999999773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76" t="str">
        <f>IF(C822&lt;0,"NO PAGAR","COBRAR")</f>
        <v>NO PAGAR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NO PAGAR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68" t="s">
        <v>9</v>
      </c>
      <c r="C824" s="16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8" t="s">
        <v>9</v>
      </c>
      <c r="Y824" s="16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91.499999999999773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91.499999999999773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70" t="s">
        <v>7</v>
      </c>
      <c r="F833" s="171"/>
      <c r="G833" s="17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0" t="s">
        <v>7</v>
      </c>
      <c r="AB833" s="171"/>
      <c r="AC833" s="17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70" t="s">
        <v>7</v>
      </c>
      <c r="O835" s="171"/>
      <c r="P835" s="171"/>
      <c r="Q835" s="172"/>
      <c r="R835" s="18">
        <f>SUM(R819:R834)</f>
        <v>0</v>
      </c>
      <c r="S835" s="3"/>
      <c r="V835" s="17"/>
      <c r="X835" s="12"/>
      <c r="Y835" s="10"/>
      <c r="AJ835" s="170" t="s">
        <v>7</v>
      </c>
      <c r="AK835" s="171"/>
      <c r="AL835" s="171"/>
      <c r="AM835" s="172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91.499999999999773</v>
      </c>
      <c r="V844" s="17"/>
      <c r="X844" s="15" t="s">
        <v>18</v>
      </c>
      <c r="Y844" s="16">
        <f>SUM(Y825:Y843)</f>
        <v>91.499999999999773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ht="15" customHeight="1" x14ac:dyDescent="0.4">
      <c r="H857" s="76" t="s">
        <v>30</v>
      </c>
      <c r="I857" s="76"/>
      <c r="J857" s="76"/>
      <c r="V857" s="17"/>
      <c r="AA857" s="174" t="s">
        <v>31</v>
      </c>
      <c r="AB857" s="174"/>
      <c r="AC857" s="174"/>
    </row>
    <row r="858" spans="1:43" ht="15" customHeight="1" x14ac:dyDescent="0.4">
      <c r="H858" s="76"/>
      <c r="I858" s="76"/>
      <c r="J858" s="76"/>
      <c r="V858" s="17"/>
      <c r="AA858" s="174"/>
      <c r="AB858" s="174"/>
      <c r="AC858" s="174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-91.499999999999773</v>
      </c>
      <c r="E862" s="175" t="s">
        <v>555</v>
      </c>
      <c r="F862" s="175"/>
      <c r="G862" s="175"/>
      <c r="H862" s="175"/>
      <c r="V862" s="17"/>
      <c r="X862" s="23" t="s">
        <v>32</v>
      </c>
      <c r="Y862" s="20">
        <f>IF(B1662="PAGADO",0,C867)</f>
        <v>-91.499999999999773</v>
      </c>
      <c r="AA862" s="175" t="s">
        <v>20</v>
      </c>
      <c r="AB862" s="175"/>
      <c r="AC862" s="175"/>
      <c r="AD862" s="175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91.499999999999773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91.499999999999773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-91.499999999999773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-91.499999999999773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7" t="str">
        <f>IF(Y867&lt;0,"NO PAGAR","COBRAR'")</f>
        <v>NO PAGAR</v>
      </c>
      <c r="Y868" s="17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77" t="str">
        <f>IF(C867&lt;0,"NO PAGAR","COBRAR'")</f>
        <v>NO PAGAR</v>
      </c>
      <c r="C869" s="17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68" t="s">
        <v>9</v>
      </c>
      <c r="C870" s="16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8" t="s">
        <v>9</v>
      </c>
      <c r="Y870" s="16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91.499999999999773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91.499999999999773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70" t="s">
        <v>7</v>
      </c>
      <c r="F878" s="171"/>
      <c r="G878" s="17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0" t="s">
        <v>7</v>
      </c>
      <c r="AB878" s="171"/>
      <c r="AC878" s="17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70" t="s">
        <v>7</v>
      </c>
      <c r="O880" s="171"/>
      <c r="P880" s="171"/>
      <c r="Q880" s="172"/>
      <c r="R880" s="18">
        <f>SUM(R864:R879)</f>
        <v>0</v>
      </c>
      <c r="S880" s="3"/>
      <c r="V880" s="17"/>
      <c r="X880" s="12"/>
      <c r="Y880" s="10"/>
      <c r="AJ880" s="170" t="s">
        <v>7</v>
      </c>
      <c r="AK880" s="171"/>
      <c r="AL880" s="171"/>
      <c r="AM880" s="172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91.499999999999773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91.499999999999773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73" t="s">
        <v>29</v>
      </c>
      <c r="AD905" s="173"/>
      <c r="AE905" s="173"/>
    </row>
    <row r="906" spans="2:41" ht="15" customHeight="1" x14ac:dyDescent="0.4">
      <c r="H906" s="76" t="s">
        <v>28</v>
      </c>
      <c r="I906" s="76"/>
      <c r="J906" s="76"/>
      <c r="V906" s="17"/>
      <c r="AC906" s="173"/>
      <c r="AD906" s="173"/>
      <c r="AE906" s="173"/>
    </row>
    <row r="907" spans="2:41" ht="15" customHeight="1" x14ac:dyDescent="0.4">
      <c r="H907" s="76"/>
      <c r="I907" s="76"/>
      <c r="J907" s="76"/>
      <c r="V907" s="17"/>
      <c r="AC907" s="173"/>
      <c r="AD907" s="173"/>
      <c r="AE907" s="173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-91.499999999999773</v>
      </c>
      <c r="E911" s="175" t="s">
        <v>555</v>
      </c>
      <c r="F911" s="175"/>
      <c r="G911" s="175"/>
      <c r="H911" s="175"/>
      <c r="V911" s="17"/>
      <c r="X911" s="23" t="s">
        <v>32</v>
      </c>
      <c r="Y911" s="20">
        <f>IF(B911="PAGADO",0,C916)</f>
        <v>-91.499999999999773</v>
      </c>
      <c r="AA911" s="175" t="s">
        <v>20</v>
      </c>
      <c r="AB911" s="175"/>
      <c r="AC911" s="175"/>
      <c r="AD911" s="175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91.499999999999773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91.499999999999773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-91.499999999999773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-91.499999999999773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76" t="str">
        <f>IF(C916&lt;0,"NO PAGAR","COBRAR")</f>
        <v>NO PAGAR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NO PAGAR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68" t="s">
        <v>9</v>
      </c>
      <c r="C918" s="16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8" t="s">
        <v>9</v>
      </c>
      <c r="Y918" s="16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91.499999999999773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91.499999999999773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70" t="s">
        <v>7</v>
      </c>
      <c r="F927" s="171"/>
      <c r="G927" s="17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0" t="s">
        <v>7</v>
      </c>
      <c r="AB927" s="171"/>
      <c r="AC927" s="17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70" t="s">
        <v>7</v>
      </c>
      <c r="O929" s="171"/>
      <c r="P929" s="171"/>
      <c r="Q929" s="172"/>
      <c r="R929" s="18">
        <f>SUM(R913:R928)</f>
        <v>0</v>
      </c>
      <c r="S929" s="3"/>
      <c r="V929" s="17"/>
      <c r="X929" s="12"/>
      <c r="Y929" s="10"/>
      <c r="AJ929" s="170" t="s">
        <v>7</v>
      </c>
      <c r="AK929" s="171"/>
      <c r="AL929" s="171"/>
      <c r="AM929" s="172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91.499999999999773</v>
      </c>
      <c r="V938" s="17"/>
      <c r="X938" s="15" t="s">
        <v>18</v>
      </c>
      <c r="Y938" s="16">
        <f>SUM(Y919:Y937)</f>
        <v>91.499999999999773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ht="15" customHeight="1" x14ac:dyDescent="0.4">
      <c r="H951" s="76" t="s">
        <v>30</v>
      </c>
      <c r="I951" s="76"/>
      <c r="J951" s="76"/>
      <c r="V951" s="17"/>
      <c r="AA951" s="174" t="s">
        <v>31</v>
      </c>
      <c r="AB951" s="174"/>
      <c r="AC951" s="174"/>
    </row>
    <row r="952" spans="1:43" ht="15" customHeight="1" x14ac:dyDescent="0.4">
      <c r="H952" s="76"/>
      <c r="I952" s="76"/>
      <c r="J952" s="76"/>
      <c r="V952" s="17"/>
      <c r="AA952" s="174"/>
      <c r="AB952" s="174"/>
      <c r="AC952" s="174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-91.499999999999773</v>
      </c>
      <c r="E956" s="175" t="s">
        <v>555</v>
      </c>
      <c r="F956" s="175"/>
      <c r="G956" s="175"/>
      <c r="H956" s="175"/>
      <c r="V956" s="17"/>
      <c r="X956" s="23" t="s">
        <v>32</v>
      </c>
      <c r="Y956" s="20">
        <f>IF(B1756="PAGADO",0,C961)</f>
        <v>-91.499999999999773</v>
      </c>
      <c r="AA956" s="175" t="s">
        <v>20</v>
      </c>
      <c r="AB956" s="175"/>
      <c r="AC956" s="175"/>
      <c r="AD956" s="175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91.499999999999773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91.499999999999773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-91.499999999999773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-91.499999999999773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7" t="str">
        <f>IF(Y961&lt;0,"NO PAGAR","COBRAR'")</f>
        <v>NO PAGAR</v>
      </c>
      <c r="Y962" s="17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77" t="str">
        <f>IF(C961&lt;0,"NO PAGAR","COBRAR'")</f>
        <v>NO PAGAR</v>
      </c>
      <c r="C963" s="17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68" t="s">
        <v>9</v>
      </c>
      <c r="C964" s="16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8" t="s">
        <v>9</v>
      </c>
      <c r="Y964" s="16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91.499999999999773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91.499999999999773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70" t="s">
        <v>7</v>
      </c>
      <c r="F972" s="171"/>
      <c r="G972" s="17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0" t="s">
        <v>7</v>
      </c>
      <c r="AB972" s="171"/>
      <c r="AC972" s="17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70" t="s">
        <v>7</v>
      </c>
      <c r="O974" s="171"/>
      <c r="P974" s="171"/>
      <c r="Q974" s="172"/>
      <c r="R974" s="18">
        <f>SUM(R958:R973)</f>
        <v>0</v>
      </c>
      <c r="S974" s="3"/>
      <c r="V974" s="17"/>
      <c r="X974" s="12"/>
      <c r="Y974" s="10"/>
      <c r="AJ974" s="170" t="s">
        <v>7</v>
      </c>
      <c r="AK974" s="171"/>
      <c r="AL974" s="171"/>
      <c r="AM974" s="172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91.499999999999773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91.499999999999773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73" t="s">
        <v>29</v>
      </c>
      <c r="AD998" s="173"/>
      <c r="AE998" s="173"/>
    </row>
    <row r="999" spans="2:41" ht="15" customHeight="1" x14ac:dyDescent="0.4">
      <c r="H999" s="76" t="s">
        <v>28</v>
      </c>
      <c r="I999" s="76"/>
      <c r="J999" s="76"/>
      <c r="V999" s="17"/>
      <c r="AC999" s="173"/>
      <c r="AD999" s="173"/>
      <c r="AE999" s="173"/>
    </row>
    <row r="1000" spans="2:41" ht="15" customHeight="1" x14ac:dyDescent="0.4">
      <c r="H1000" s="76"/>
      <c r="I1000" s="76"/>
      <c r="J1000" s="76"/>
      <c r="V1000" s="17"/>
      <c r="AC1000" s="173"/>
      <c r="AD1000" s="173"/>
      <c r="AE1000" s="173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-91.499999999999773</v>
      </c>
      <c r="E1004" s="175" t="s">
        <v>555</v>
      </c>
      <c r="F1004" s="175"/>
      <c r="G1004" s="175"/>
      <c r="H1004" s="175"/>
      <c r="V1004" s="17"/>
      <c r="X1004" s="23" t="s">
        <v>32</v>
      </c>
      <c r="Y1004" s="20">
        <f>IF(B1004="PAGADO",0,C1009)</f>
        <v>-91.499999999999773</v>
      </c>
      <c r="AA1004" s="175" t="s">
        <v>20</v>
      </c>
      <c r="AB1004" s="175"/>
      <c r="AC1004" s="175"/>
      <c r="AD1004" s="175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91.499999999999773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91.499999999999773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-91.499999999999773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-91.499999999999773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76" t="str">
        <f>IF(C1009&lt;0,"NO PAGAR","COBRAR")</f>
        <v>NO PAGAR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NO PAGAR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68" t="s">
        <v>9</v>
      </c>
      <c r="C1011" s="16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8" t="s">
        <v>9</v>
      </c>
      <c r="Y1011" s="16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91.499999999999773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91.499999999999773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70" t="s">
        <v>7</v>
      </c>
      <c r="F1020" s="171"/>
      <c r="G1020" s="17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0" t="s">
        <v>7</v>
      </c>
      <c r="AB1020" s="171"/>
      <c r="AC1020" s="17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70" t="s">
        <v>7</v>
      </c>
      <c r="O1022" s="171"/>
      <c r="P1022" s="171"/>
      <c r="Q1022" s="172"/>
      <c r="R1022" s="18">
        <f>SUM(R1006:R1021)</f>
        <v>0</v>
      </c>
      <c r="S1022" s="3"/>
      <c r="V1022" s="17"/>
      <c r="X1022" s="12"/>
      <c r="Y1022" s="10"/>
      <c r="AJ1022" s="170" t="s">
        <v>7</v>
      </c>
      <c r="AK1022" s="171"/>
      <c r="AL1022" s="171"/>
      <c r="AM1022" s="172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91.499999999999773</v>
      </c>
      <c r="V1031" s="17"/>
      <c r="X1031" s="15" t="s">
        <v>18</v>
      </c>
      <c r="Y1031" s="16">
        <f>SUM(Y1012:Y1030)</f>
        <v>91.499999999999773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ht="15" customHeight="1" x14ac:dyDescent="0.4">
      <c r="H1044" s="76" t="s">
        <v>30</v>
      </c>
      <c r="I1044" s="76"/>
      <c r="J1044" s="76"/>
      <c r="V1044" s="17"/>
      <c r="AA1044" s="174" t="s">
        <v>31</v>
      </c>
      <c r="AB1044" s="174"/>
      <c r="AC1044" s="174"/>
    </row>
    <row r="1045" spans="1:43" ht="15" customHeight="1" x14ac:dyDescent="0.4">
      <c r="H1045" s="76"/>
      <c r="I1045" s="76"/>
      <c r="J1045" s="76"/>
      <c r="V1045" s="17"/>
      <c r="AA1045" s="174"/>
      <c r="AB1045" s="174"/>
      <c r="AC1045" s="174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-91.499999999999773</v>
      </c>
      <c r="E1049" s="175" t="s">
        <v>555</v>
      </c>
      <c r="F1049" s="175"/>
      <c r="G1049" s="175"/>
      <c r="H1049" s="175"/>
      <c r="V1049" s="17"/>
      <c r="X1049" s="23" t="s">
        <v>32</v>
      </c>
      <c r="Y1049" s="20">
        <f>IF(B1849="PAGADO",0,C1054)</f>
        <v>-91.499999999999773</v>
      </c>
      <c r="AA1049" s="175" t="s">
        <v>20</v>
      </c>
      <c r="AB1049" s="175"/>
      <c r="AC1049" s="175"/>
      <c r="AD1049" s="175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91.499999999999773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91.499999999999773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-91.499999999999773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-91.499999999999773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7" t="str">
        <f>IF(Y1054&lt;0,"NO PAGAR","COBRAR'")</f>
        <v>NO PAGAR</v>
      </c>
      <c r="Y1055" s="17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77" t="str">
        <f>IF(C1054&lt;0,"NO PAGAR","COBRAR'")</f>
        <v>NO PAGAR</v>
      </c>
      <c r="C1056" s="17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68" t="s">
        <v>9</v>
      </c>
      <c r="C1057" s="16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8" t="s">
        <v>9</v>
      </c>
      <c r="Y1057" s="16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91.499999999999773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91.499999999999773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70" t="s">
        <v>7</v>
      </c>
      <c r="F1065" s="171"/>
      <c r="G1065" s="17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0" t="s">
        <v>7</v>
      </c>
      <c r="AB1065" s="171"/>
      <c r="AC1065" s="17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70" t="s">
        <v>7</v>
      </c>
      <c r="O1067" s="171"/>
      <c r="P1067" s="171"/>
      <c r="Q1067" s="172"/>
      <c r="R1067" s="18">
        <f>SUM(R1051:R1066)</f>
        <v>0</v>
      </c>
      <c r="S1067" s="3"/>
      <c r="V1067" s="17"/>
      <c r="X1067" s="12"/>
      <c r="Y1067" s="10"/>
      <c r="AJ1067" s="170" t="s">
        <v>7</v>
      </c>
      <c r="AK1067" s="171"/>
      <c r="AL1067" s="171"/>
      <c r="AM1067" s="172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91.499999999999773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91.499999999999773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C491" zoomScale="78" zoomScaleNormal="78" workbookViewId="0">
      <selection activeCell="T500" sqref="T500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5" t="s">
        <v>83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20</v>
      </c>
      <c r="AB8" s="175"/>
      <c r="AC8" s="175"/>
      <c r="AD8" s="175"/>
      <c r="AK8" s="185" t="s">
        <v>10</v>
      </c>
      <c r="AL8" s="185"/>
      <c r="AM8" s="18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5" t="s">
        <v>197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83</v>
      </c>
      <c r="AB53" s="175"/>
      <c r="AC53" s="175"/>
      <c r="AD53" s="17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73" t="s">
        <v>29</v>
      </c>
      <c r="AD96" s="173"/>
      <c r="AE96" s="173"/>
    </row>
    <row r="97" spans="2:41" x14ac:dyDescent="0.25">
      <c r="H97" s="174" t="s">
        <v>28</v>
      </c>
      <c r="I97" s="174"/>
      <c r="J97" s="174"/>
      <c r="V97" s="17"/>
      <c r="AC97" s="173"/>
      <c r="AD97" s="173"/>
      <c r="AE97" s="173"/>
    </row>
    <row r="98" spans="2:41" x14ac:dyDescent="0.25">
      <c r="H98" s="174"/>
      <c r="I98" s="174"/>
      <c r="J98" s="174"/>
      <c r="V98" s="17"/>
      <c r="AC98" s="173"/>
      <c r="AD98" s="173"/>
      <c r="AE98" s="17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75" t="s">
        <v>83</v>
      </c>
      <c r="F102" s="175"/>
      <c r="G102" s="175"/>
      <c r="H102" s="175"/>
      <c r="V102" s="17"/>
      <c r="X102" s="23" t="s">
        <v>32</v>
      </c>
      <c r="Y102" s="20">
        <f>IF(B102="PAGADO",0,C107)</f>
        <v>0</v>
      </c>
      <c r="AA102" s="175" t="s">
        <v>20</v>
      </c>
      <c r="AB102" s="175"/>
      <c r="AC102" s="175"/>
      <c r="AD102" s="17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74" t="s">
        <v>30</v>
      </c>
      <c r="I128" s="174"/>
      <c r="J128" s="174"/>
      <c r="V128" s="17"/>
      <c r="AA128" s="174" t="s">
        <v>31</v>
      </c>
      <c r="AB128" s="174"/>
      <c r="AC128" s="174"/>
    </row>
    <row r="129" spans="2:41" x14ac:dyDescent="0.25">
      <c r="H129" s="174"/>
      <c r="I129" s="174"/>
      <c r="J129" s="174"/>
      <c r="V129" s="17"/>
      <c r="AA129" s="174"/>
      <c r="AB129" s="174"/>
      <c r="AC129" s="17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75" t="s">
        <v>20</v>
      </c>
      <c r="F133" s="175"/>
      <c r="G133" s="175"/>
      <c r="H133" s="175"/>
      <c r="V133" s="17"/>
      <c r="X133" s="23" t="s">
        <v>32</v>
      </c>
      <c r="Y133" s="20">
        <f>IF(B133="PAGADO",0,C138)</f>
        <v>0</v>
      </c>
      <c r="AA133" s="175" t="s">
        <v>20</v>
      </c>
      <c r="AB133" s="175"/>
      <c r="AC133" s="175"/>
      <c r="AD133" s="17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7" t="str">
        <f>IF(Y138&lt;0,"NO PAGAR","COBRAR'")</f>
        <v>COBRAR'</v>
      </c>
      <c r="Y139" s="17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77" t="str">
        <f>IF(C138&lt;0,"NO PAGAR","COBRAR'")</f>
        <v>COBRAR'</v>
      </c>
      <c r="C140" s="17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73" t="s">
        <v>29</v>
      </c>
      <c r="AD167" s="173"/>
      <c r="AE167" s="173"/>
    </row>
    <row r="168" spans="2:41" x14ac:dyDescent="0.25">
      <c r="H168" s="174" t="s">
        <v>28</v>
      </c>
      <c r="I168" s="174"/>
      <c r="J168" s="174"/>
      <c r="V168" s="17"/>
      <c r="AC168" s="173"/>
      <c r="AD168" s="173"/>
      <c r="AE168" s="173"/>
    </row>
    <row r="169" spans="2:41" x14ac:dyDescent="0.25">
      <c r="H169" s="174"/>
      <c r="I169" s="174"/>
      <c r="J169" s="174"/>
      <c r="V169" s="17"/>
      <c r="AC169" s="173"/>
      <c r="AD169" s="173"/>
      <c r="AE169" s="17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75" t="s">
        <v>20</v>
      </c>
      <c r="F173" s="175"/>
      <c r="G173" s="175"/>
      <c r="H173" s="175"/>
      <c r="V173" s="17"/>
      <c r="X173" s="23" t="s">
        <v>32</v>
      </c>
      <c r="Y173" s="20">
        <f>IF(B172="PAGADO",0,C177)</f>
        <v>76.029999999999973</v>
      </c>
      <c r="AA173" s="175" t="s">
        <v>435</v>
      </c>
      <c r="AB173" s="175"/>
      <c r="AC173" s="175"/>
      <c r="AD173" s="17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74" t="s">
        <v>30</v>
      </c>
      <c r="I213" s="174"/>
      <c r="J213" s="174"/>
      <c r="V213" s="17"/>
      <c r="AA213" s="174" t="s">
        <v>31</v>
      </c>
      <c r="AB213" s="174"/>
      <c r="AC213" s="174"/>
    </row>
    <row r="214" spans="1:43" x14ac:dyDescent="0.25">
      <c r="H214" s="174"/>
      <c r="I214" s="174"/>
      <c r="J214" s="174"/>
      <c r="V214" s="17"/>
      <c r="AA214" s="174"/>
      <c r="AB214" s="174"/>
      <c r="AC214" s="17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75" t="s">
        <v>495</v>
      </c>
      <c r="F218" s="175"/>
      <c r="G218" s="175"/>
      <c r="H218" s="175"/>
      <c r="V218" s="17"/>
      <c r="X218" s="23" t="s">
        <v>32</v>
      </c>
      <c r="Y218" s="20">
        <f>IF(B239="PAGADO",0,C222)</f>
        <v>293.27999999999997</v>
      </c>
      <c r="AA218" s="175" t="s">
        <v>532</v>
      </c>
      <c r="AB218" s="175"/>
      <c r="AC218" s="175"/>
      <c r="AD218" s="17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77" t="str">
        <f>IF(C222&lt;0,"NO PAGAR","COBRAR'")</f>
        <v>COBRAR'</v>
      </c>
      <c r="C224" s="17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7" t="str">
        <f>IF(Y223&lt;0,"NO PAGAR","COBRAR'")</f>
        <v>NO PAGAR</v>
      </c>
      <c r="Y224" s="17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73" t="s">
        <v>29</v>
      </c>
      <c r="AD259" s="173"/>
      <c r="AE259" s="173"/>
    </row>
    <row r="260" spans="2:41" x14ac:dyDescent="0.25">
      <c r="H260" s="174" t="s">
        <v>28</v>
      </c>
      <c r="I260" s="174"/>
      <c r="J260" s="174"/>
      <c r="V260" s="17"/>
      <c r="AC260" s="173"/>
      <c r="AD260" s="173"/>
      <c r="AE260" s="173"/>
    </row>
    <row r="261" spans="2:41" x14ac:dyDescent="0.25">
      <c r="H261" s="174"/>
      <c r="I261" s="174"/>
      <c r="J261" s="174"/>
      <c r="V261" s="17"/>
      <c r="AC261" s="173"/>
      <c r="AD261" s="173"/>
      <c r="AE261" s="17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75" t="s">
        <v>592</v>
      </c>
      <c r="F265" s="175"/>
      <c r="G265" s="175"/>
      <c r="H265" s="175"/>
      <c r="V265" s="17"/>
      <c r="X265" s="23" t="s">
        <v>32</v>
      </c>
      <c r="Y265" s="20">
        <f>IF(B264="PAGADO",0,C269)</f>
        <v>205.25000000000011</v>
      </c>
      <c r="AA265" s="175" t="s">
        <v>435</v>
      </c>
      <c r="AB265" s="175"/>
      <c r="AC265" s="175"/>
      <c r="AD265" s="17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74" t="s">
        <v>30</v>
      </c>
      <c r="I305" s="174"/>
      <c r="J305" s="174"/>
      <c r="V305" s="17"/>
      <c r="AA305" s="174" t="s">
        <v>31</v>
      </c>
      <c r="AB305" s="174"/>
      <c r="AC305" s="174"/>
    </row>
    <row r="306" spans="2:41" x14ac:dyDescent="0.25">
      <c r="H306" s="174"/>
      <c r="I306" s="174"/>
      <c r="J306" s="174"/>
      <c r="V306" s="17"/>
      <c r="AA306" s="174"/>
      <c r="AB306" s="174"/>
      <c r="AC306" s="17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75" t="s">
        <v>435</v>
      </c>
      <c r="F310" s="175"/>
      <c r="G310" s="175"/>
      <c r="H310" s="175"/>
      <c r="V310" s="17"/>
      <c r="X310" s="23" t="s">
        <v>32</v>
      </c>
      <c r="Y310" s="20">
        <f>IF(B1044="PAGADO",0,C315)</f>
        <v>-647.71</v>
      </c>
      <c r="AA310" s="175" t="s">
        <v>702</v>
      </c>
      <c r="AB310" s="175"/>
      <c r="AC310" s="175"/>
      <c r="AD310" s="17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7" t="str">
        <f>IF(Y315&lt;0,"NO PAGAR","COBRAR'")</f>
        <v>NO PAGAR</v>
      </c>
      <c r="Y316" s="17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7" t="str">
        <f>IF(C315&lt;0,"NO PAGAR","COBRAR'")</f>
        <v>NO PAGAR</v>
      </c>
      <c r="C317" s="17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74" t="s">
        <v>28</v>
      </c>
      <c r="I345" s="174"/>
      <c r="J345" s="174"/>
      <c r="V345" s="17"/>
    </row>
    <row r="346" spans="2:41" x14ac:dyDescent="0.25">
      <c r="H346" s="174"/>
      <c r="I346" s="174"/>
      <c r="J346" s="174"/>
      <c r="V346" s="17"/>
    </row>
    <row r="347" spans="2:41" x14ac:dyDescent="0.25">
      <c r="V347" s="17"/>
      <c r="X347" s="186" t="s">
        <v>64</v>
      </c>
      <c r="AB347" s="180" t="s">
        <v>29</v>
      </c>
      <c r="AC347" s="180"/>
      <c r="AD347" s="180"/>
    </row>
    <row r="348" spans="2:41" x14ac:dyDescent="0.25">
      <c r="V348" s="17"/>
      <c r="X348" s="186"/>
      <c r="AB348" s="180"/>
      <c r="AC348" s="180"/>
      <c r="AD348" s="180"/>
    </row>
    <row r="349" spans="2:41" ht="23.25" x14ac:dyDescent="0.35">
      <c r="B349" s="22" t="s">
        <v>64</v>
      </c>
      <c r="V349" s="17"/>
      <c r="X349" s="186"/>
      <c r="AB349" s="180"/>
      <c r="AC349" s="180"/>
      <c r="AD349" s="180"/>
    </row>
    <row r="350" spans="2:41" ht="23.25" x14ac:dyDescent="0.35">
      <c r="B350" s="23" t="s">
        <v>32</v>
      </c>
      <c r="C350" s="20">
        <f>IF(X310="PAGADO",0,Y315)</f>
        <v>-785.77</v>
      </c>
      <c r="E350" s="175" t="s">
        <v>435</v>
      </c>
      <c r="F350" s="175"/>
      <c r="G350" s="175"/>
      <c r="H350" s="175"/>
      <c r="V350" s="17"/>
      <c r="X350" s="23" t="s">
        <v>32</v>
      </c>
      <c r="Y350" s="20">
        <f>IF(B350="PAGADO",0,C355)</f>
        <v>-215.76999999999998</v>
      </c>
      <c r="AA350" s="175" t="s">
        <v>702</v>
      </c>
      <c r="AB350" s="175"/>
      <c r="AC350" s="175"/>
      <c r="AD350" s="17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74" t="s">
        <v>30</v>
      </c>
      <c r="I384" s="174"/>
      <c r="J384" s="174"/>
      <c r="V384" s="17"/>
      <c r="AA384" s="174" t="s">
        <v>31</v>
      </c>
      <c r="AB384" s="174"/>
      <c r="AC384" s="174"/>
    </row>
    <row r="385" spans="2:41" x14ac:dyDescent="0.25">
      <c r="H385" s="174"/>
      <c r="I385" s="174"/>
      <c r="J385" s="174"/>
      <c r="V385" s="17"/>
      <c r="AA385" s="174"/>
      <c r="AB385" s="174"/>
      <c r="AC385" s="17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75" t="s">
        <v>778</v>
      </c>
      <c r="F389" s="175"/>
      <c r="G389" s="175"/>
      <c r="H389" s="175"/>
      <c r="V389" s="17"/>
      <c r="X389" s="23" t="s">
        <v>32</v>
      </c>
      <c r="Y389" s="20">
        <f>IF(B1137="PAGADO",0,C394)</f>
        <v>-132.38000000000011</v>
      </c>
      <c r="AA389" s="175" t="s">
        <v>842</v>
      </c>
      <c r="AB389" s="175"/>
      <c r="AC389" s="175"/>
      <c r="AD389" s="17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7" t="str">
        <f>IF(Y394&lt;0,"NO PAGAR","COBRAR'")</f>
        <v>COBRAR'</v>
      </c>
      <c r="Y395" s="17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77" t="str">
        <f>IF(C394&lt;0,"NO PAGAR","COBRAR'")</f>
        <v>NO PAGAR</v>
      </c>
      <c r="C396" s="17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74" t="s">
        <v>28</v>
      </c>
      <c r="I419" s="174"/>
      <c r="J419" s="174"/>
      <c r="V419" s="17"/>
      <c r="AC419" s="24"/>
      <c r="AD419" s="24"/>
      <c r="AE419" s="24"/>
    </row>
    <row r="420" spans="2:41" ht="15" customHeight="1" x14ac:dyDescent="0.35">
      <c r="H420" s="174"/>
      <c r="I420" s="174"/>
      <c r="J420" s="174"/>
      <c r="V420" s="17"/>
      <c r="AC420" s="24"/>
      <c r="AD420" s="24"/>
      <c r="AE420" s="24"/>
    </row>
    <row r="421" spans="2:41" ht="23.25" x14ac:dyDescent="0.35">
      <c r="V421" s="17"/>
      <c r="AB421" s="173" t="s">
        <v>29</v>
      </c>
      <c r="AC421" s="17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75" t="s">
        <v>778</v>
      </c>
      <c r="F424" s="175"/>
      <c r="G424" s="175"/>
      <c r="H424" s="175"/>
      <c r="V424" s="17"/>
      <c r="X424" s="23" t="s">
        <v>32</v>
      </c>
      <c r="Y424" s="20">
        <f>IF(B424="PAGADO",0,C429)</f>
        <v>233.90999999999997</v>
      </c>
      <c r="AA424" s="175" t="s">
        <v>435</v>
      </c>
      <c r="AB424" s="175"/>
      <c r="AC424" s="175"/>
      <c r="AD424" s="17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74" t="s">
        <v>30</v>
      </c>
      <c r="I459" s="174"/>
      <c r="J459" s="174"/>
      <c r="V459" s="17"/>
      <c r="AA459" s="174" t="s">
        <v>31</v>
      </c>
      <c r="AB459" s="174"/>
      <c r="AC459" s="174"/>
    </row>
    <row r="460" spans="1:43" x14ac:dyDescent="0.25">
      <c r="H460" s="174"/>
      <c r="I460" s="174"/>
      <c r="J460" s="174"/>
      <c r="V460" s="17"/>
      <c r="AA460" s="174"/>
      <c r="AB460" s="174"/>
      <c r="AC460" s="17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75" t="s">
        <v>778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435</v>
      </c>
      <c r="AB464" s="175"/>
      <c r="AC464" s="175"/>
      <c r="AD464" s="17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7" t="str">
        <f>IF(Y469&lt;0,"NO PAGAR","COBRAR'")</f>
        <v>COBRAR'</v>
      </c>
      <c r="Y470" s="17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77" t="str">
        <f>IF(C469&lt;0,"NO PAGAR","COBRAR'")</f>
        <v>COBRAR'</v>
      </c>
      <c r="C471" s="17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73" t="s">
        <v>29</v>
      </c>
      <c r="AD491" s="173"/>
      <c r="AE491" s="173"/>
    </row>
    <row r="492" spans="2:42" x14ac:dyDescent="0.25">
      <c r="H492" s="174" t="s">
        <v>28</v>
      </c>
      <c r="I492" s="174"/>
      <c r="J492" s="174"/>
      <c r="V492" s="17"/>
      <c r="AC492" s="173"/>
      <c r="AD492" s="173"/>
      <c r="AE492" s="173"/>
    </row>
    <row r="493" spans="2:42" x14ac:dyDescent="0.25">
      <c r="H493" s="174"/>
      <c r="I493" s="174"/>
      <c r="J493" s="174"/>
      <c r="V493" s="17"/>
      <c r="AC493" s="173"/>
      <c r="AD493" s="173"/>
      <c r="AE493" s="17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75" t="s">
        <v>778</v>
      </c>
      <c r="F497" s="175"/>
      <c r="G497" s="175"/>
      <c r="H497" s="175"/>
      <c r="V497" s="17"/>
      <c r="X497" s="23" t="s">
        <v>32</v>
      </c>
      <c r="Y497" s="20">
        <f>IF(B497="PAGADO",0,C502)</f>
        <v>-76.500000000000227</v>
      </c>
      <c r="AA497" s="175" t="s">
        <v>20</v>
      </c>
      <c r="AB497" s="175"/>
      <c r="AC497" s="175"/>
      <c r="AD497" s="17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C524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76.500000000000227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-76.500000000000227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 x14ac:dyDescent="0.4">
      <c r="B503" s="176" t="str">
        <f>IF(C502&lt;0,"NO PAGAR","COBRAR")</f>
        <v>NO PAGAR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NO PAGAR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70" t="s">
        <v>7</v>
      </c>
      <c r="O515" s="171"/>
      <c r="P515" s="171"/>
      <c r="Q515" s="172"/>
      <c r="R515" s="18">
        <f>SUM(R499:R514)</f>
        <v>1250.68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27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x14ac:dyDescent="0.25">
      <c r="B519" s="12"/>
      <c r="C519" s="10"/>
      <c r="Q519" s="167">
        <f>SUM(Q516:Q518)</f>
        <v>183.51</v>
      </c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1543.3300000000002</v>
      </c>
      <c r="V524" s="17"/>
      <c r="X524" s="15" t="s">
        <v>18</v>
      </c>
      <c r="Y524" s="16">
        <f>SUM(Y505:Y523)</f>
        <v>76.500000000000227</v>
      </c>
    </row>
    <row r="525" spans="2:41" x14ac:dyDescent="0.25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 x14ac:dyDescent="0.25">
      <c r="E526" s="1" t="s">
        <v>19</v>
      </c>
      <c r="V526" s="17"/>
      <c r="AA526" s="1" t="s">
        <v>19</v>
      </c>
    </row>
    <row r="527" spans="2:41" x14ac:dyDescent="0.25">
      <c r="V527" s="17"/>
    </row>
    <row r="528" spans="2:41" x14ac:dyDescent="0.25">
      <c r="V528" s="17"/>
    </row>
    <row r="529" spans="1:43" x14ac:dyDescent="0.25"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 x14ac:dyDescent="0.25">
      <c r="V536" s="17"/>
    </row>
    <row r="537" spans="1:43" x14ac:dyDescent="0.25">
      <c r="H537" s="174" t="s">
        <v>30</v>
      </c>
      <c r="I537" s="174"/>
      <c r="J537" s="174"/>
      <c r="V537" s="17"/>
      <c r="AA537" s="174" t="s">
        <v>31</v>
      </c>
      <c r="AB537" s="174"/>
      <c r="AC537" s="174"/>
    </row>
    <row r="538" spans="1:43" x14ac:dyDescent="0.25">
      <c r="H538" s="174"/>
      <c r="I538" s="174"/>
      <c r="J538" s="174"/>
      <c r="V538" s="17"/>
      <c r="AA538" s="174"/>
      <c r="AB538" s="174"/>
      <c r="AC538" s="174"/>
    </row>
    <row r="539" spans="1:43" x14ac:dyDescent="0.25">
      <c r="V539" s="17"/>
    </row>
    <row r="540" spans="1:43" x14ac:dyDescent="0.25">
      <c r="V540" s="17"/>
    </row>
    <row r="541" spans="1:43" ht="23.25" x14ac:dyDescent="0.35">
      <c r="B541" s="24" t="s">
        <v>67</v>
      </c>
      <c r="V541" s="17"/>
      <c r="X541" s="22" t="s">
        <v>67</v>
      </c>
    </row>
    <row r="542" spans="1:43" ht="23.25" x14ac:dyDescent="0.35">
      <c r="B542" s="23" t="s">
        <v>32</v>
      </c>
      <c r="C542" s="20">
        <f>IF(X497="PAGADO",0,C502)</f>
        <v>-76.500000000000227</v>
      </c>
      <c r="E542" s="175" t="s">
        <v>20</v>
      </c>
      <c r="F542" s="175"/>
      <c r="G542" s="175"/>
      <c r="H542" s="175"/>
      <c r="V542" s="17"/>
      <c r="X542" s="23" t="s">
        <v>32</v>
      </c>
      <c r="Y542" s="20">
        <f>IF(B1333="PAGADO",0,C547)</f>
        <v>-76.500000000000227</v>
      </c>
      <c r="AA542" s="175" t="s">
        <v>20</v>
      </c>
      <c r="AB542" s="175"/>
      <c r="AC542" s="175"/>
      <c r="AD542" s="175"/>
    </row>
    <row r="543" spans="1:43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C570</f>
        <v>76.500000000000227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76.500000000000227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26</v>
      </c>
      <c r="C547" s="21">
        <f>C545-C546</f>
        <v>-76.500000000000227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-76.500000000000227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 x14ac:dyDescent="0.3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7" t="str">
        <f>IF(Y547&lt;0,"NO PAGAR","COBRAR'")</f>
        <v>NO PAGAR</v>
      </c>
      <c r="Y548" s="177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 x14ac:dyDescent="0.35">
      <c r="B549" s="177" t="str">
        <f>IF(C547&lt;0,"NO PAGAR","COBRAR'")</f>
        <v>NO PAGAR</v>
      </c>
      <c r="C549" s="17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68" t="s">
        <v>9</v>
      </c>
      <c r="C550" s="16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8" t="s">
        <v>9</v>
      </c>
      <c r="Y550" s="16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IF(Y502&lt;0,"SALDO ADELANTADO","SALDO A FAVOR '")</f>
        <v>SALDO ADELANTADO</v>
      </c>
      <c r="C551" s="10">
        <f>IF(Y502&lt;=0,Y502*-1)</f>
        <v>76.500000000000227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ADELANTADO</v>
      </c>
      <c r="Y551" s="10">
        <f>IF(C547&lt;=0,C547*-1)</f>
        <v>76.500000000000227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16</v>
      </c>
      <c r="C558" s="10"/>
      <c r="E558" s="170" t="s">
        <v>7</v>
      </c>
      <c r="F558" s="171"/>
      <c r="G558" s="17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70" t="s">
        <v>7</v>
      </c>
      <c r="AB558" s="171"/>
      <c r="AC558" s="17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70" t="s">
        <v>7</v>
      </c>
      <c r="O560" s="171"/>
      <c r="P560" s="171"/>
      <c r="Q560" s="172"/>
      <c r="R560" s="18">
        <f>SUM(R544:R559)</f>
        <v>0</v>
      </c>
      <c r="S560" s="3"/>
      <c r="V560" s="17"/>
      <c r="X560" s="12"/>
      <c r="Y560" s="10"/>
      <c r="AJ560" s="170" t="s">
        <v>7</v>
      </c>
      <c r="AK560" s="171"/>
      <c r="AL560" s="171"/>
      <c r="AM560" s="172"/>
      <c r="AN560" s="18">
        <f>SUM(AN544:AN559)</f>
        <v>0</v>
      </c>
      <c r="AO560" s="3"/>
    </row>
    <row r="561" spans="2:31" x14ac:dyDescent="0.25">
      <c r="B561" s="12"/>
      <c r="C561" s="10"/>
      <c r="V561" s="17"/>
      <c r="X561" s="12"/>
      <c r="Y561" s="10"/>
    </row>
    <row r="562" spans="2:31" x14ac:dyDescent="0.25">
      <c r="B562" s="12"/>
      <c r="C562" s="10"/>
      <c r="V562" s="17"/>
      <c r="X562" s="12"/>
      <c r="Y562" s="10"/>
    </row>
    <row r="563" spans="2:31" x14ac:dyDescent="0.25">
      <c r="B563" s="12"/>
      <c r="C563" s="10"/>
      <c r="E563" s="14"/>
      <c r="V563" s="17"/>
      <c r="X563" s="12"/>
      <c r="Y563" s="10"/>
      <c r="AA563" s="14"/>
    </row>
    <row r="564" spans="2:31" x14ac:dyDescent="0.25">
      <c r="B564" s="12"/>
      <c r="C564" s="10"/>
      <c r="V564" s="17"/>
      <c r="X564" s="12"/>
      <c r="Y564" s="10"/>
    </row>
    <row r="565" spans="2:31" x14ac:dyDescent="0.25">
      <c r="B565" s="12"/>
      <c r="C565" s="10"/>
      <c r="V565" s="17"/>
      <c r="X565" s="12"/>
      <c r="Y565" s="10"/>
    </row>
    <row r="566" spans="2:31" x14ac:dyDescent="0.25">
      <c r="B566" s="12"/>
      <c r="C566" s="10"/>
      <c r="V566" s="17"/>
      <c r="X566" s="12"/>
      <c r="Y566" s="10"/>
    </row>
    <row r="567" spans="2:31" x14ac:dyDescent="0.25">
      <c r="B567" s="12"/>
      <c r="C567" s="10"/>
      <c r="V567" s="17"/>
      <c r="X567" s="12"/>
      <c r="Y567" s="10"/>
    </row>
    <row r="568" spans="2:31" x14ac:dyDescent="0.25">
      <c r="B568" s="12"/>
      <c r="C568" s="10"/>
      <c r="V568" s="17"/>
      <c r="X568" s="12"/>
      <c r="Y568" s="10"/>
    </row>
    <row r="569" spans="2:31" x14ac:dyDescent="0.25">
      <c r="B569" s="11"/>
      <c r="C569" s="10"/>
      <c r="V569" s="17"/>
      <c r="X569" s="11"/>
      <c r="Y569" s="10"/>
    </row>
    <row r="570" spans="2:31" x14ac:dyDescent="0.25">
      <c r="B570" s="15" t="s">
        <v>18</v>
      </c>
      <c r="C570" s="16">
        <f>SUM(C551:C569)</f>
        <v>76.500000000000227</v>
      </c>
      <c r="D570" t="s">
        <v>22</v>
      </c>
      <c r="E570" t="s">
        <v>21</v>
      </c>
      <c r="V570" s="17"/>
      <c r="X570" s="15" t="s">
        <v>18</v>
      </c>
      <c r="Y570" s="16">
        <f>SUM(Y551:Y569)</f>
        <v>76.500000000000227</v>
      </c>
      <c r="Z570" t="s">
        <v>22</v>
      </c>
      <c r="AA570" t="s">
        <v>21</v>
      </c>
    </row>
    <row r="571" spans="2:31" x14ac:dyDescent="0.25">
      <c r="E571" s="1" t="s">
        <v>19</v>
      </c>
      <c r="V571" s="17"/>
      <c r="AA571" s="1" t="s">
        <v>19</v>
      </c>
    </row>
    <row r="572" spans="2:31" x14ac:dyDescent="0.25">
      <c r="V572" s="17"/>
    </row>
    <row r="573" spans="2:31" x14ac:dyDescent="0.25">
      <c r="V573" s="17"/>
    </row>
    <row r="574" spans="2:31" x14ac:dyDescent="0.25">
      <c r="V574" s="17"/>
    </row>
    <row r="575" spans="2:31" x14ac:dyDescent="0.25">
      <c r="V575" s="17"/>
      <c r="AC575" s="173" t="s">
        <v>29</v>
      </c>
      <c r="AD575" s="173"/>
      <c r="AE575" s="173"/>
    </row>
    <row r="576" spans="2:31" x14ac:dyDescent="0.25">
      <c r="H576" s="174" t="s">
        <v>28</v>
      </c>
      <c r="I576" s="174"/>
      <c r="J576" s="174"/>
      <c r="V576" s="17"/>
      <c r="AC576" s="173"/>
      <c r="AD576" s="173"/>
      <c r="AE576" s="173"/>
    </row>
    <row r="577" spans="2:41" x14ac:dyDescent="0.25">
      <c r="H577" s="174"/>
      <c r="I577" s="174"/>
      <c r="J577" s="174"/>
      <c r="V577" s="17"/>
      <c r="AC577" s="173"/>
      <c r="AD577" s="173"/>
      <c r="AE577" s="17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68</v>
      </c>
      <c r="V580" s="17"/>
      <c r="X580" s="22" t="s">
        <v>68</v>
      </c>
    </row>
    <row r="581" spans="2:41" ht="23.25" x14ac:dyDescent="0.35">
      <c r="B581" s="23" t="s">
        <v>32</v>
      </c>
      <c r="C581" s="20">
        <f>IF(X542="PAGADO",0,Y547)</f>
        <v>-76.500000000000227</v>
      </c>
      <c r="E581" s="175" t="s">
        <v>20</v>
      </c>
      <c r="F581" s="175"/>
      <c r="G581" s="175"/>
      <c r="H581" s="175"/>
      <c r="V581" s="17"/>
      <c r="X581" s="23" t="s">
        <v>32</v>
      </c>
      <c r="Y581" s="20">
        <f>IF(B581="PAGADO",0,C586)</f>
        <v>-76.500000000000227</v>
      </c>
      <c r="AA581" s="175" t="s">
        <v>20</v>
      </c>
      <c r="AB581" s="175"/>
      <c r="AC581" s="175"/>
      <c r="AD581" s="17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76.500000000000227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76.500000000000227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-76.500000000000227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-76.500000000000227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IF(Y542&lt;=0,Y542*-1)</f>
        <v>76.500000000000227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76.500000000000227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76.500000000000227</v>
      </c>
      <c r="V608" s="17"/>
      <c r="X608" s="15" t="s">
        <v>18</v>
      </c>
      <c r="Y608" s="16">
        <f>SUM(Y589:Y607)</f>
        <v>76.500000000000227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4" t="s">
        <v>30</v>
      </c>
      <c r="I621" s="174"/>
      <c r="J621" s="174"/>
      <c r="V621" s="17"/>
      <c r="AA621" s="174" t="s">
        <v>31</v>
      </c>
      <c r="AB621" s="174"/>
      <c r="AC621" s="174"/>
    </row>
    <row r="622" spans="1:43" x14ac:dyDescent="0.25">
      <c r="H622" s="174"/>
      <c r="I622" s="174"/>
      <c r="J622" s="174"/>
      <c r="V622" s="17"/>
      <c r="AA622" s="174"/>
      <c r="AB622" s="174"/>
      <c r="AC622" s="17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68</v>
      </c>
      <c r="V625" s="17"/>
      <c r="X625" s="22" t="s">
        <v>68</v>
      </c>
    </row>
    <row r="626" spans="2:41" ht="23.25" x14ac:dyDescent="0.35">
      <c r="B626" s="23" t="s">
        <v>32</v>
      </c>
      <c r="C626" s="20">
        <f>IF(X581="PAGADO",0,C586)</f>
        <v>-76.500000000000227</v>
      </c>
      <c r="E626" s="175" t="s">
        <v>20</v>
      </c>
      <c r="F626" s="175"/>
      <c r="G626" s="175"/>
      <c r="H626" s="175"/>
      <c r="V626" s="17"/>
      <c r="X626" s="23" t="s">
        <v>32</v>
      </c>
      <c r="Y626" s="20">
        <f>IF(B1426="PAGADO",0,C631)</f>
        <v>-76.500000000000227</v>
      </c>
      <c r="AA626" s="175" t="s">
        <v>20</v>
      </c>
      <c r="AB626" s="175"/>
      <c r="AC626" s="175"/>
      <c r="AD626" s="17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76.500000000000227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76.500000000000227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-76.500000000000227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-76.500000000000227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7" t="str">
        <f>IF(Y631&lt;0,"NO PAGAR","COBRAR'")</f>
        <v>NO PAGAR</v>
      </c>
      <c r="Y632" s="17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7" t="str">
        <f>IF(C631&lt;0,"NO PAGAR","COBRAR'")</f>
        <v>NO PAGAR</v>
      </c>
      <c r="C633" s="17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76.500000000000227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76.500000000000227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76.500000000000227</v>
      </c>
      <c r="D654" t="s">
        <v>22</v>
      </c>
      <c r="E654" t="s">
        <v>21</v>
      </c>
      <c r="V654" s="17"/>
      <c r="X654" s="15" t="s">
        <v>18</v>
      </c>
      <c r="Y654" s="16">
        <f>SUM(Y635:Y653)</f>
        <v>76.500000000000227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3" t="s">
        <v>29</v>
      </c>
      <c r="AD668" s="173"/>
      <c r="AE668" s="173"/>
    </row>
    <row r="669" spans="8:31" x14ac:dyDescent="0.25">
      <c r="H669" s="174" t="s">
        <v>28</v>
      </c>
      <c r="I669" s="174"/>
      <c r="J669" s="174"/>
      <c r="V669" s="17"/>
      <c r="AC669" s="173"/>
      <c r="AD669" s="173"/>
      <c r="AE669" s="173"/>
    </row>
    <row r="670" spans="8:31" x14ac:dyDescent="0.25">
      <c r="H670" s="174"/>
      <c r="I670" s="174"/>
      <c r="J670" s="174"/>
      <c r="V670" s="17"/>
      <c r="AC670" s="173"/>
      <c r="AD670" s="173"/>
      <c r="AE670" s="17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69</v>
      </c>
      <c r="V673" s="17"/>
      <c r="X673" s="22" t="s">
        <v>69</v>
      </c>
    </row>
    <row r="674" spans="2:41" ht="23.25" x14ac:dyDescent="0.35">
      <c r="B674" s="23" t="s">
        <v>32</v>
      </c>
      <c r="C674" s="20">
        <f>IF(X626="PAGADO",0,Y631)</f>
        <v>-76.500000000000227</v>
      </c>
      <c r="E674" s="175" t="s">
        <v>20</v>
      </c>
      <c r="F674" s="175"/>
      <c r="G674" s="175"/>
      <c r="H674" s="175"/>
      <c r="V674" s="17"/>
      <c r="X674" s="23" t="s">
        <v>32</v>
      </c>
      <c r="Y674" s="20">
        <f>IF(B674="PAGADO",0,C679)</f>
        <v>-76.500000000000227</v>
      </c>
      <c r="AA674" s="175" t="s">
        <v>20</v>
      </c>
      <c r="AB674" s="175"/>
      <c r="AC674" s="175"/>
      <c r="AD674" s="17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76.500000000000227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76.500000000000227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-76.500000000000227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-76.500000000000227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76.500000000000227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76.500000000000227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76.500000000000227</v>
      </c>
      <c r="V701" s="17"/>
      <c r="X701" s="15" t="s">
        <v>18</v>
      </c>
      <c r="Y701" s="16">
        <f>SUM(Y682:Y700)</f>
        <v>76.500000000000227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4" t="s">
        <v>30</v>
      </c>
      <c r="I714" s="174"/>
      <c r="J714" s="174"/>
      <c r="V714" s="17"/>
      <c r="AA714" s="174" t="s">
        <v>31</v>
      </c>
      <c r="AB714" s="174"/>
      <c r="AC714" s="174"/>
    </row>
    <row r="715" spans="1:43" x14ac:dyDescent="0.25">
      <c r="H715" s="174"/>
      <c r="I715" s="174"/>
      <c r="J715" s="174"/>
      <c r="V715" s="17"/>
      <c r="AA715" s="174"/>
      <c r="AB715" s="174"/>
      <c r="AC715" s="174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69</v>
      </c>
      <c r="V718" s="17"/>
      <c r="X718" s="22" t="s">
        <v>69</v>
      </c>
    </row>
    <row r="719" spans="1:43" ht="23.25" x14ac:dyDescent="0.35">
      <c r="B719" s="23" t="s">
        <v>32</v>
      </c>
      <c r="C719" s="20">
        <f>IF(X674="PAGADO",0,C679)</f>
        <v>-76.500000000000227</v>
      </c>
      <c r="E719" s="175" t="s">
        <v>20</v>
      </c>
      <c r="F719" s="175"/>
      <c r="G719" s="175"/>
      <c r="H719" s="175"/>
      <c r="V719" s="17"/>
      <c r="X719" s="23" t="s">
        <v>32</v>
      </c>
      <c r="Y719" s="20">
        <f>IF(B1519="PAGADO",0,C724)</f>
        <v>-76.500000000000227</v>
      </c>
      <c r="AA719" s="175" t="s">
        <v>20</v>
      </c>
      <c r="AB719" s="175"/>
      <c r="AC719" s="175"/>
      <c r="AD719" s="175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76.500000000000227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76.500000000000227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-76.500000000000227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-76.500000000000227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7" t="str">
        <f>IF(Y724&lt;0,"NO PAGAR","COBRAR'")</f>
        <v>NO PAGAR</v>
      </c>
      <c r="Y725" s="177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7" t="str">
        <f>IF(C724&lt;0,"NO PAGAR","COBRAR'")</f>
        <v>NO PAGAR</v>
      </c>
      <c r="C726" s="17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76.500000000000227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76.500000000000227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76.500000000000227</v>
      </c>
      <c r="D747" t="s">
        <v>22</v>
      </c>
      <c r="E747" t="s">
        <v>21</v>
      </c>
      <c r="V747" s="17"/>
      <c r="X747" s="15" t="s">
        <v>18</v>
      </c>
      <c r="Y747" s="16">
        <f>SUM(Y728:Y746)</f>
        <v>76.500000000000227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3" t="s">
        <v>29</v>
      </c>
      <c r="AD761" s="173"/>
      <c r="AE761" s="173"/>
    </row>
    <row r="762" spans="2:41" x14ac:dyDescent="0.25">
      <c r="H762" s="174" t="s">
        <v>28</v>
      </c>
      <c r="I762" s="174"/>
      <c r="J762" s="174"/>
      <c r="V762" s="17"/>
      <c r="AC762" s="173"/>
      <c r="AD762" s="173"/>
      <c r="AE762" s="173"/>
    </row>
    <row r="763" spans="2:41" x14ac:dyDescent="0.25">
      <c r="H763" s="174"/>
      <c r="I763" s="174"/>
      <c r="J763" s="174"/>
      <c r="V763" s="17"/>
      <c r="AC763" s="173"/>
      <c r="AD763" s="173"/>
      <c r="AE763" s="173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70</v>
      </c>
      <c r="V766" s="17"/>
      <c r="X766" s="22" t="s">
        <v>70</v>
      </c>
    </row>
    <row r="767" spans="2:41" ht="23.25" x14ac:dyDescent="0.35">
      <c r="B767" s="23" t="s">
        <v>32</v>
      </c>
      <c r="C767" s="20">
        <f>IF(X719="PAGADO",0,Y724)</f>
        <v>-76.500000000000227</v>
      </c>
      <c r="E767" s="175" t="s">
        <v>20</v>
      </c>
      <c r="F767" s="175"/>
      <c r="G767" s="175"/>
      <c r="H767" s="175"/>
      <c r="V767" s="17"/>
      <c r="X767" s="23" t="s">
        <v>32</v>
      </c>
      <c r="Y767" s="20">
        <f>IF(B767="PAGADO",0,C772)</f>
        <v>-76.500000000000227</v>
      </c>
      <c r="AA767" s="175" t="s">
        <v>20</v>
      </c>
      <c r="AB767" s="175"/>
      <c r="AC767" s="175"/>
      <c r="AD767" s="175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76.500000000000227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76.500000000000227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-76.500000000000227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-76.500000000000227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76.500000000000227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76.500000000000227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76.500000000000227</v>
      </c>
      <c r="V794" s="17"/>
      <c r="X794" s="15" t="s">
        <v>18</v>
      </c>
      <c r="Y794" s="16">
        <f>SUM(Y775:Y793)</f>
        <v>76.500000000000227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4" t="s">
        <v>30</v>
      </c>
      <c r="I807" s="174"/>
      <c r="J807" s="174"/>
      <c r="V807" s="17"/>
      <c r="AA807" s="174" t="s">
        <v>31</v>
      </c>
      <c r="AB807" s="174"/>
      <c r="AC807" s="174"/>
    </row>
    <row r="808" spans="1:43" x14ac:dyDescent="0.25">
      <c r="H808" s="174"/>
      <c r="I808" s="174"/>
      <c r="J808" s="174"/>
      <c r="V808" s="17"/>
      <c r="AA808" s="174"/>
      <c r="AB808" s="174"/>
      <c r="AC808" s="174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70</v>
      </c>
      <c r="V811" s="17"/>
      <c r="X811" s="22" t="s">
        <v>70</v>
      </c>
    </row>
    <row r="812" spans="1:43" ht="23.25" x14ac:dyDescent="0.35">
      <c r="B812" s="23" t="s">
        <v>32</v>
      </c>
      <c r="C812" s="20">
        <f>IF(X767="PAGADO",0,C772)</f>
        <v>-76.500000000000227</v>
      </c>
      <c r="E812" s="175" t="s">
        <v>20</v>
      </c>
      <c r="F812" s="175"/>
      <c r="G812" s="175"/>
      <c r="H812" s="175"/>
      <c r="V812" s="17"/>
      <c r="X812" s="23" t="s">
        <v>32</v>
      </c>
      <c r="Y812" s="20">
        <f>IF(B1612="PAGADO",0,C817)</f>
        <v>-76.500000000000227</v>
      </c>
      <c r="AA812" s="175" t="s">
        <v>20</v>
      </c>
      <c r="AB812" s="175"/>
      <c r="AC812" s="175"/>
      <c r="AD812" s="175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76.500000000000227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76.500000000000227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-76.500000000000227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-76.500000000000227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7" t="str">
        <f>IF(Y817&lt;0,"NO PAGAR","COBRAR'")</f>
        <v>NO PAGAR</v>
      </c>
      <c r="Y818" s="177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7" t="str">
        <f>IF(C817&lt;0,"NO PAGAR","COBRAR'")</f>
        <v>NO PAGAR</v>
      </c>
      <c r="C819" s="17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76.500000000000227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76.500000000000227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76.500000000000227</v>
      </c>
      <c r="D840" t="s">
        <v>22</v>
      </c>
      <c r="E840" t="s">
        <v>21</v>
      </c>
      <c r="V840" s="17"/>
      <c r="X840" s="15" t="s">
        <v>18</v>
      </c>
      <c r="Y840" s="16">
        <f>SUM(Y821:Y839)</f>
        <v>76.500000000000227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</row>
    <row r="855" spans="2:41" x14ac:dyDescent="0.25">
      <c r="V855" s="17"/>
      <c r="AC855" s="173" t="s">
        <v>29</v>
      </c>
      <c r="AD855" s="173"/>
      <c r="AE855" s="173"/>
    </row>
    <row r="856" spans="2:41" x14ac:dyDescent="0.25">
      <c r="H856" s="174" t="s">
        <v>28</v>
      </c>
      <c r="I856" s="174"/>
      <c r="J856" s="174"/>
      <c r="V856" s="17"/>
      <c r="AC856" s="173"/>
      <c r="AD856" s="173"/>
      <c r="AE856" s="173"/>
    </row>
    <row r="857" spans="2:41" x14ac:dyDescent="0.25">
      <c r="H857" s="174"/>
      <c r="I857" s="174"/>
      <c r="J857" s="174"/>
      <c r="V857" s="17"/>
      <c r="AC857" s="173"/>
      <c r="AD857" s="173"/>
      <c r="AE857" s="173"/>
    </row>
    <row r="858" spans="2:41" x14ac:dyDescent="0.25">
      <c r="V858" s="17"/>
    </row>
    <row r="859" spans="2:41" x14ac:dyDescent="0.25">
      <c r="V859" s="17"/>
    </row>
    <row r="860" spans="2:41" ht="23.25" x14ac:dyDescent="0.35">
      <c r="B860" s="22" t="s">
        <v>71</v>
      </c>
      <c r="V860" s="17"/>
      <c r="X860" s="22" t="s">
        <v>71</v>
      </c>
    </row>
    <row r="861" spans="2:41" ht="23.25" x14ac:dyDescent="0.35">
      <c r="B861" s="23" t="s">
        <v>32</v>
      </c>
      <c r="C861" s="20">
        <f>IF(X812="PAGADO",0,Y817)</f>
        <v>-76.500000000000227</v>
      </c>
      <c r="E861" s="175" t="s">
        <v>20</v>
      </c>
      <c r="F861" s="175"/>
      <c r="G861" s="175"/>
      <c r="H861" s="175"/>
      <c r="V861" s="17"/>
      <c r="X861" s="23" t="s">
        <v>32</v>
      </c>
      <c r="Y861" s="20">
        <f>IF(B861="PAGADO",0,C866)</f>
        <v>-76.500000000000227</v>
      </c>
      <c r="AA861" s="175" t="s">
        <v>20</v>
      </c>
      <c r="AB861" s="175"/>
      <c r="AC861" s="175"/>
      <c r="AD861" s="175"/>
    </row>
    <row r="862" spans="2:41" x14ac:dyDescent="0.25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 x14ac:dyDescent="0.25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9</v>
      </c>
      <c r="C865" s="20">
        <f>C888</f>
        <v>76.500000000000227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76.500000000000227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6" t="s">
        <v>25</v>
      </c>
      <c r="C866" s="21">
        <f>C864-C865</f>
        <v>-76.500000000000227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-76.500000000000227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 x14ac:dyDescent="0.4">
      <c r="B867" s="176" t="str">
        <f>IF(C866&lt;0,"NO PAGAR","COBRAR")</f>
        <v>NO PAGAR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NO PAGAR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68" t="s">
        <v>9</v>
      </c>
      <c r="C868" s="16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8" t="s">
        <v>9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IF(C902&lt;0,"SALDO A FAVOR","SALDO ADELANTAD0'")</f>
        <v>SALDO ADELANTAD0'</v>
      </c>
      <c r="C869" s="10">
        <f>IF(Y817&lt;=0,Y817*-1)</f>
        <v>76.500000000000227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ADELANTADO</v>
      </c>
      <c r="Y869" s="10">
        <f>IF(C866&lt;=0,C866*-1)</f>
        <v>76.500000000000227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70" t="s">
        <v>7</v>
      </c>
      <c r="F877" s="171"/>
      <c r="G877" s="17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70" t="s">
        <v>7</v>
      </c>
      <c r="AB877" s="171"/>
      <c r="AC877" s="17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 x14ac:dyDescent="0.25">
      <c r="B879" s="12"/>
      <c r="C879" s="10"/>
      <c r="N879" s="170" t="s">
        <v>7</v>
      </c>
      <c r="O879" s="171"/>
      <c r="P879" s="171"/>
      <c r="Q879" s="172"/>
      <c r="R879" s="18">
        <f>SUM(R863:R878)</f>
        <v>0</v>
      </c>
      <c r="S879" s="3"/>
      <c r="V879" s="17"/>
      <c r="X879" s="12"/>
      <c r="Y879" s="10"/>
      <c r="AJ879" s="170" t="s">
        <v>7</v>
      </c>
      <c r="AK879" s="171"/>
      <c r="AL879" s="171"/>
      <c r="AM879" s="172"/>
      <c r="AN879" s="18">
        <f>SUM(AN863:AN878)</f>
        <v>0</v>
      </c>
      <c r="AO879" s="3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E882" s="14"/>
      <c r="V882" s="17"/>
      <c r="X882" s="12"/>
      <c r="Y882" s="10"/>
      <c r="AA882" s="14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76.500000000000227</v>
      </c>
      <c r="V888" s="17"/>
      <c r="X888" s="15" t="s">
        <v>18</v>
      </c>
      <c r="Y888" s="16">
        <f>SUM(Y869:Y887)</f>
        <v>76.500000000000227</v>
      </c>
    </row>
    <row r="889" spans="2:27" x14ac:dyDescent="0.25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 x14ac:dyDescent="0.25">
      <c r="E890" s="1" t="s">
        <v>19</v>
      </c>
      <c r="V890" s="17"/>
      <c r="AA890" s="1" t="s">
        <v>19</v>
      </c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 x14ac:dyDescent="0.25">
      <c r="V900" s="17"/>
    </row>
    <row r="901" spans="1:43" x14ac:dyDescent="0.25">
      <c r="H901" s="174" t="s">
        <v>30</v>
      </c>
      <c r="I901" s="174"/>
      <c r="J901" s="174"/>
      <c r="V901" s="17"/>
      <c r="AA901" s="174" t="s">
        <v>31</v>
      </c>
      <c r="AB901" s="174"/>
      <c r="AC901" s="174"/>
    </row>
    <row r="902" spans="1:43" x14ac:dyDescent="0.25">
      <c r="H902" s="174"/>
      <c r="I902" s="174"/>
      <c r="J902" s="174"/>
      <c r="V902" s="17"/>
      <c r="AA902" s="174"/>
      <c r="AB902" s="174"/>
      <c r="AC902" s="174"/>
    </row>
    <row r="903" spans="1:43" x14ac:dyDescent="0.25">
      <c r="V903" s="17"/>
    </row>
    <row r="904" spans="1:43" x14ac:dyDescent="0.25">
      <c r="V904" s="17"/>
    </row>
    <row r="905" spans="1:43" ht="23.25" x14ac:dyDescent="0.35">
      <c r="B905" s="24" t="s">
        <v>73</v>
      </c>
      <c r="V905" s="17"/>
      <c r="X905" s="22" t="s">
        <v>71</v>
      </c>
    </row>
    <row r="906" spans="1:43" ht="23.25" x14ac:dyDescent="0.35">
      <c r="B906" s="23" t="s">
        <v>32</v>
      </c>
      <c r="C906" s="20">
        <f>IF(X861="PAGADO",0,C866)</f>
        <v>-76.500000000000227</v>
      </c>
      <c r="E906" s="175" t="s">
        <v>20</v>
      </c>
      <c r="F906" s="175"/>
      <c r="G906" s="175"/>
      <c r="H906" s="175"/>
      <c r="V906" s="17"/>
      <c r="X906" s="23" t="s">
        <v>32</v>
      </c>
      <c r="Y906" s="20">
        <f>IF(B1706="PAGADO",0,C911)</f>
        <v>-76.500000000000227</v>
      </c>
      <c r="AA906" s="175" t="s">
        <v>20</v>
      </c>
      <c r="AB906" s="175"/>
      <c r="AC906" s="175"/>
      <c r="AD906" s="175"/>
    </row>
    <row r="907" spans="1:43" x14ac:dyDescent="0.25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 x14ac:dyDescent="0.25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1" t="s">
        <v>9</v>
      </c>
      <c r="C910" s="20">
        <f>C934</f>
        <v>76.500000000000227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76.500000000000227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x14ac:dyDescent="0.25">
      <c r="B911" s="6" t="s">
        <v>26</v>
      </c>
      <c r="C911" s="21">
        <f>C909-C910</f>
        <v>-76.500000000000227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-76.500000000000227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7" t="str">
        <f>IF(Y911&lt;0,"NO PAGAR","COBRAR'")</f>
        <v>NO PAGAR</v>
      </c>
      <c r="Y912" s="177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 x14ac:dyDescent="0.35">
      <c r="B913" s="177" t="str">
        <f>IF(C911&lt;0,"NO PAGAR","COBRAR'")</f>
        <v>NO PAGAR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68" t="s">
        <v>9</v>
      </c>
      <c r="C914" s="16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8" t="s">
        <v>9</v>
      </c>
      <c r="Y914" s="16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IF(Y866&lt;0,"SALDO ADELANTADO","SALDO A FAVOR '")</f>
        <v>SALDO ADELANTADO</v>
      </c>
      <c r="C915" s="10">
        <f>IF(Y866&lt;=0,Y866*-1)</f>
        <v>76.500000000000227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ADELANTADO</v>
      </c>
      <c r="Y915" s="10">
        <f>IF(C911&lt;=0,C911*-1)</f>
        <v>76.500000000000227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E927" s="14"/>
      <c r="V927" s="17"/>
      <c r="X927" s="12"/>
      <c r="Y927" s="10"/>
      <c r="AA927" s="14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1"/>
      <c r="C933" s="10"/>
      <c r="V933" s="17"/>
      <c r="X933" s="11"/>
      <c r="Y933" s="10"/>
    </row>
    <row r="934" spans="2:27" x14ac:dyDescent="0.25">
      <c r="B934" s="15" t="s">
        <v>18</v>
      </c>
      <c r="C934" s="16">
        <f>SUM(C915:C933)</f>
        <v>76.500000000000227</v>
      </c>
      <c r="D934" t="s">
        <v>22</v>
      </c>
      <c r="E934" t="s">
        <v>21</v>
      </c>
      <c r="V934" s="17"/>
      <c r="X934" s="15" t="s">
        <v>18</v>
      </c>
      <c r="Y934" s="16">
        <f>SUM(Y915:Y933)</f>
        <v>76.500000000000227</v>
      </c>
      <c r="Z934" t="s">
        <v>22</v>
      </c>
      <c r="AA934" t="s">
        <v>21</v>
      </c>
    </row>
    <row r="935" spans="2:27" x14ac:dyDescent="0.25">
      <c r="E935" s="1" t="s">
        <v>19</v>
      </c>
      <c r="V935" s="17"/>
      <c r="AA935" s="1" t="s">
        <v>19</v>
      </c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3" t="s">
        <v>29</v>
      </c>
      <c r="AD948" s="173"/>
      <c r="AE948" s="173"/>
    </row>
    <row r="949" spans="2:41" x14ac:dyDescent="0.25">
      <c r="H949" s="174" t="s">
        <v>28</v>
      </c>
      <c r="I949" s="174"/>
      <c r="J949" s="174"/>
      <c r="V949" s="17"/>
      <c r="AC949" s="173"/>
      <c r="AD949" s="173"/>
      <c r="AE949" s="173"/>
    </row>
    <row r="950" spans="2:41" x14ac:dyDescent="0.25">
      <c r="H950" s="174"/>
      <c r="I950" s="174"/>
      <c r="J950" s="174"/>
      <c r="V950" s="17"/>
      <c r="AC950" s="173"/>
      <c r="AD950" s="173"/>
      <c r="AE950" s="173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72</v>
      </c>
      <c r="V953" s="17"/>
      <c r="X953" s="22" t="s">
        <v>74</v>
      </c>
    </row>
    <row r="954" spans="2:41" ht="23.25" x14ac:dyDescent="0.35">
      <c r="B954" s="23" t="s">
        <v>32</v>
      </c>
      <c r="C954" s="20">
        <f>IF(X906="PAGADO",0,Y911)</f>
        <v>-76.500000000000227</v>
      </c>
      <c r="E954" s="175" t="s">
        <v>20</v>
      </c>
      <c r="F954" s="175"/>
      <c r="G954" s="175"/>
      <c r="H954" s="175"/>
      <c r="V954" s="17"/>
      <c r="X954" s="23" t="s">
        <v>32</v>
      </c>
      <c r="Y954" s="20">
        <f>IF(B954="PAGADO",0,C959)</f>
        <v>-76.500000000000227</v>
      </c>
      <c r="AA954" s="175" t="s">
        <v>20</v>
      </c>
      <c r="AB954" s="175"/>
      <c r="AC954" s="175"/>
      <c r="AD954" s="175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76.500000000000227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76.500000000000227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-76.500000000000227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-76.500000000000227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IF(Y906&lt;=0,Y906*-1)</f>
        <v>76.500000000000227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76.500000000000227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76.500000000000227</v>
      </c>
      <c r="V981" s="17"/>
      <c r="X981" s="15" t="s">
        <v>18</v>
      </c>
      <c r="Y981" s="16">
        <f>SUM(Y962:Y980)</f>
        <v>76.500000000000227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4" t="s">
        <v>30</v>
      </c>
      <c r="I994" s="174"/>
      <c r="J994" s="174"/>
      <c r="V994" s="17"/>
      <c r="AA994" s="174" t="s">
        <v>31</v>
      </c>
      <c r="AB994" s="174"/>
      <c r="AC994" s="174"/>
    </row>
    <row r="995" spans="2:41" x14ac:dyDescent="0.25">
      <c r="H995" s="174"/>
      <c r="I995" s="174"/>
      <c r="J995" s="174"/>
      <c r="V995" s="17"/>
      <c r="AA995" s="174"/>
      <c r="AB995" s="174"/>
      <c r="AC995" s="174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72</v>
      </c>
      <c r="V998" s="17"/>
      <c r="X998" s="22" t="s">
        <v>72</v>
      </c>
    </row>
    <row r="999" spans="2:41" ht="23.25" x14ac:dyDescent="0.35">
      <c r="B999" s="23" t="s">
        <v>32</v>
      </c>
      <c r="C999" s="20">
        <f>IF(X954="PAGADO",0,C959)</f>
        <v>-76.500000000000227</v>
      </c>
      <c r="E999" s="175" t="s">
        <v>20</v>
      </c>
      <c r="F999" s="175"/>
      <c r="G999" s="175"/>
      <c r="H999" s="175"/>
      <c r="V999" s="17"/>
      <c r="X999" s="23" t="s">
        <v>32</v>
      </c>
      <c r="Y999" s="20">
        <f>IF(B1799="PAGADO",0,C1004)</f>
        <v>-76.500000000000227</v>
      </c>
      <c r="AA999" s="175" t="s">
        <v>20</v>
      </c>
      <c r="AB999" s="175"/>
      <c r="AC999" s="175"/>
      <c r="AD999" s="175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76.500000000000227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76.500000000000227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-76.500000000000227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-76.500000000000227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7" t="str">
        <f>IF(Y1004&lt;0,"NO PAGAR","COBRAR'")</f>
        <v>NO PAGAR</v>
      </c>
      <c r="Y1005" s="177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7" t="str">
        <f>IF(C1004&lt;0,"NO PAGAR","COBRAR'")</f>
        <v>NO PAGAR</v>
      </c>
      <c r="C1006" s="17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76.500000000000227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76.500000000000227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76.500000000000227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76.500000000000227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E522" zoomScale="93" zoomScaleNormal="93" workbookViewId="0">
      <selection activeCell="S535" sqref="S535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80</v>
      </c>
      <c r="F8" s="175"/>
      <c r="G8" s="175"/>
      <c r="H8" s="175"/>
      <c r="V8" s="17"/>
      <c r="X8" s="23" t="s">
        <v>385</v>
      </c>
      <c r="Y8" s="20">
        <f>IF(B8="PAGADO",0,C13)</f>
        <v>-2248.4700000000003</v>
      </c>
      <c r="AA8" s="175" t="s">
        <v>80</v>
      </c>
      <c r="AB8" s="175"/>
      <c r="AC8" s="175"/>
      <c r="AD8" s="175"/>
      <c r="AK8" s="185" t="s">
        <v>10</v>
      </c>
      <c r="AL8" s="185"/>
      <c r="AM8" s="185"/>
      <c r="AN8" s="18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75" t="s">
        <v>80</v>
      </c>
      <c r="F53" s="175"/>
      <c r="G53" s="175"/>
      <c r="H53" s="175"/>
      <c r="V53" s="17"/>
      <c r="X53" s="23" t="s">
        <v>32</v>
      </c>
      <c r="Y53" s="20">
        <f>IF(B53="PAGADO",0,C58)</f>
        <v>-2773.2900000000004</v>
      </c>
      <c r="AA53" s="175" t="s">
        <v>254</v>
      </c>
      <c r="AB53" s="175"/>
      <c r="AC53" s="175"/>
      <c r="AD53" s="17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NO PAGAR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NO PAGAR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73" t="s">
        <v>29</v>
      </c>
      <c r="AD95" s="173"/>
      <c r="AE95" s="173"/>
    </row>
    <row r="96" spans="8:31" x14ac:dyDescent="0.25">
      <c r="H96" s="174" t="s">
        <v>28</v>
      </c>
      <c r="I96" s="174"/>
      <c r="J96" s="174"/>
      <c r="V96" s="17"/>
      <c r="AC96" s="173"/>
      <c r="AD96" s="173"/>
      <c r="AE96" s="173"/>
    </row>
    <row r="97" spans="2:41" x14ac:dyDescent="0.25">
      <c r="H97" s="174"/>
      <c r="I97" s="174"/>
      <c r="J97" s="174"/>
      <c r="V97" s="17"/>
      <c r="AC97" s="173"/>
      <c r="AD97" s="173"/>
      <c r="AE97" s="17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75" t="s">
        <v>80</v>
      </c>
      <c r="F101" s="175"/>
      <c r="G101" s="175"/>
      <c r="H101" s="175"/>
      <c r="V101" s="17"/>
      <c r="X101" s="23" t="s">
        <v>32</v>
      </c>
      <c r="Y101" s="20">
        <f>IF(B101="PAGADO",0,C106)</f>
        <v>-793.29000000000042</v>
      </c>
      <c r="AA101" s="175" t="s">
        <v>80</v>
      </c>
      <c r="AB101" s="175"/>
      <c r="AC101" s="175"/>
      <c r="AD101" s="17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74" t="s">
        <v>30</v>
      </c>
      <c r="I129" s="174"/>
      <c r="J129" s="174"/>
      <c r="V129" s="17"/>
      <c r="AA129" s="174" t="s">
        <v>31</v>
      </c>
      <c r="AB129" s="174"/>
      <c r="AC129" s="174"/>
    </row>
    <row r="130" spans="2:41" x14ac:dyDescent="0.25">
      <c r="H130" s="174"/>
      <c r="I130" s="174"/>
      <c r="J130" s="174"/>
      <c r="V130" s="17"/>
      <c r="AA130" s="174"/>
      <c r="AB130" s="174"/>
      <c r="AC130" s="17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75" t="s">
        <v>254</v>
      </c>
      <c r="F134" s="175"/>
      <c r="G134" s="175"/>
      <c r="H134" s="175"/>
      <c r="V134" s="17"/>
      <c r="X134" s="23" t="s">
        <v>32</v>
      </c>
      <c r="Y134" s="20">
        <f>IF(B134="PAGADO",0,C139)</f>
        <v>-1640.3300000000004</v>
      </c>
      <c r="AA134" s="175" t="s">
        <v>357</v>
      </c>
      <c r="AB134" s="175"/>
      <c r="AC134" s="175"/>
      <c r="AD134" s="17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7" t="str">
        <f>IF(Y139&lt;0,"NO PAGAR","COBRAR'")</f>
        <v>NO PAGAR</v>
      </c>
      <c r="Y140" s="17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77" t="str">
        <f>IF(C139&lt;0,"NO PAGAR","COBRAR'")</f>
        <v>NO PAGAR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73" t="s">
        <v>29</v>
      </c>
      <c r="AD168" s="173"/>
      <c r="AE168" s="173"/>
    </row>
    <row r="169" spans="2:41" x14ac:dyDescent="0.25">
      <c r="H169" s="174" t="s">
        <v>28</v>
      </c>
      <c r="I169" s="174"/>
      <c r="J169" s="174"/>
      <c r="V169" s="17"/>
      <c r="AC169" s="173"/>
      <c r="AD169" s="173"/>
      <c r="AE169" s="173"/>
    </row>
    <row r="170" spans="2:41" x14ac:dyDescent="0.25">
      <c r="H170" s="174"/>
      <c r="I170" s="174"/>
      <c r="J170" s="174"/>
      <c r="V170" s="17"/>
      <c r="AC170" s="173"/>
      <c r="AD170" s="173"/>
      <c r="AE170" s="17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75" t="s">
        <v>357</v>
      </c>
      <c r="F174" s="175"/>
      <c r="G174" s="175"/>
      <c r="H174" s="175"/>
      <c r="V174" s="17"/>
      <c r="X174" s="23" t="s">
        <v>32</v>
      </c>
      <c r="Y174" s="20">
        <f>IF(B173="PAGADO",0,C178)</f>
        <v>-1065.8100000000004</v>
      </c>
      <c r="AA174" s="175" t="s">
        <v>357</v>
      </c>
      <c r="AB174" s="175"/>
      <c r="AC174" s="175"/>
      <c r="AD174" s="17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74" t="s">
        <v>30</v>
      </c>
      <c r="I214" s="174"/>
      <c r="J214" s="174"/>
      <c r="V214" s="17"/>
      <c r="AA214" s="174" t="s">
        <v>31</v>
      </c>
      <c r="AB214" s="174"/>
      <c r="AC214" s="174"/>
    </row>
    <row r="215" spans="1:43" x14ac:dyDescent="0.25">
      <c r="H215" s="174"/>
      <c r="I215" s="174"/>
      <c r="J215" s="174"/>
      <c r="V215" s="17"/>
      <c r="AA215" s="174"/>
      <c r="AB215" s="174"/>
      <c r="AC215" s="17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75" t="s">
        <v>357</v>
      </c>
      <c r="F219" s="175"/>
      <c r="G219" s="175"/>
      <c r="H219" s="175"/>
      <c r="V219" s="17"/>
      <c r="X219" s="23" t="s">
        <v>32</v>
      </c>
      <c r="Y219" s="20">
        <f>IF(B239="PAGADO",0,C223)</f>
        <v>-2403.2800000000007</v>
      </c>
      <c r="AA219" s="175" t="s">
        <v>531</v>
      </c>
      <c r="AB219" s="175"/>
      <c r="AC219" s="175"/>
      <c r="AD219" s="17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77" t="str">
        <f>IF(C223&lt;0,"NO PAGAR","COBRAR'")</f>
        <v>NO PAGAR</v>
      </c>
      <c r="C225" s="17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7" t="str">
        <f>IF(Y224&lt;0,"NO PAGAR","COBRAR'")</f>
        <v>NO PAGAR</v>
      </c>
      <c r="Y225" s="17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73" t="s">
        <v>29</v>
      </c>
      <c r="AD260" s="173"/>
      <c r="AE260" s="173"/>
    </row>
    <row r="261" spans="2:41" x14ac:dyDescent="0.25">
      <c r="H261" s="174" t="s">
        <v>28</v>
      </c>
      <c r="I261" s="174"/>
      <c r="J261" s="174"/>
      <c r="V261" s="17"/>
      <c r="AC261" s="173"/>
      <c r="AD261" s="173"/>
      <c r="AE261" s="173"/>
    </row>
    <row r="262" spans="2:41" x14ac:dyDescent="0.25">
      <c r="H262" s="174"/>
      <c r="I262" s="174"/>
      <c r="J262" s="174"/>
      <c r="V262" s="17"/>
      <c r="AC262" s="173"/>
      <c r="AD262" s="173"/>
      <c r="AE262" s="17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75" t="s">
        <v>593</v>
      </c>
      <c r="F266" s="175"/>
      <c r="G266" s="175"/>
      <c r="H266" s="175"/>
      <c r="V266" s="17"/>
      <c r="X266" s="23" t="s">
        <v>32</v>
      </c>
      <c r="Y266" s="20">
        <f>IF(B265="PAGADO",0,C270)</f>
        <v>-1680.7380000000007</v>
      </c>
      <c r="AA266" s="175" t="s">
        <v>593</v>
      </c>
      <c r="AB266" s="175"/>
      <c r="AC266" s="175"/>
      <c r="AD266" s="17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74" t="s">
        <v>30</v>
      </c>
      <c r="I306" s="174"/>
      <c r="J306" s="174"/>
      <c r="V306" s="17"/>
      <c r="AA306" s="174" t="s">
        <v>31</v>
      </c>
      <c r="AB306" s="174"/>
      <c r="AC306" s="174"/>
    </row>
    <row r="307" spans="2:41" x14ac:dyDescent="0.25">
      <c r="H307" s="174"/>
      <c r="I307" s="174"/>
      <c r="J307" s="174"/>
      <c r="V307" s="17"/>
      <c r="AA307" s="174"/>
      <c r="AB307" s="174"/>
      <c r="AC307" s="17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75" t="s">
        <v>357</v>
      </c>
      <c r="F311" s="175"/>
      <c r="G311" s="175"/>
      <c r="H311" s="175"/>
      <c r="V311" s="17"/>
      <c r="X311" s="23" t="s">
        <v>32</v>
      </c>
      <c r="Y311" s="20">
        <f>IF(B1086="PAGADO",0,C315)</f>
        <v>-3648.456000000001</v>
      </c>
      <c r="AA311" s="175" t="s">
        <v>681</v>
      </c>
      <c r="AB311" s="175"/>
      <c r="AC311" s="175"/>
      <c r="AD311" s="17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7" t="str">
        <f>IF(C315&lt;0,"NO PAGAR","COBRAR'")</f>
        <v>NO PAGAR</v>
      </c>
      <c r="C317" s="17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7" t="str">
        <f>IF(Y316&lt;0,"NO PAGAR","COBRAR'")</f>
        <v>NO PAGAR</v>
      </c>
      <c r="Y317" s="17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74" t="s">
        <v>28</v>
      </c>
      <c r="I354" s="174"/>
      <c r="J354" s="174"/>
      <c r="V354" s="17"/>
    </row>
    <row r="355" spans="2:40" x14ac:dyDescent="0.25">
      <c r="H355" s="174"/>
      <c r="I355" s="174"/>
      <c r="J355" s="174"/>
      <c r="V355" s="17"/>
    </row>
    <row r="356" spans="2:40" x14ac:dyDescent="0.25">
      <c r="V356" s="17"/>
      <c r="X356" s="186" t="s">
        <v>64</v>
      </c>
      <c r="AB356" s="180" t="s">
        <v>29</v>
      </c>
      <c r="AC356" s="180"/>
      <c r="AD356" s="180"/>
    </row>
    <row r="357" spans="2:40" ht="23.25" x14ac:dyDescent="0.35">
      <c r="B357" s="22" t="s">
        <v>64</v>
      </c>
      <c r="V357" s="17"/>
      <c r="X357" s="186"/>
      <c r="AB357" s="180"/>
      <c r="AC357" s="180"/>
      <c r="AD357" s="180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86"/>
      <c r="AB358" s="180"/>
      <c r="AC358" s="180"/>
      <c r="AD358" s="180"/>
    </row>
    <row r="359" spans="2:40" ht="23.25" x14ac:dyDescent="0.35">
      <c r="B359" s="1" t="s">
        <v>0</v>
      </c>
      <c r="C359" s="19">
        <f>H375</f>
        <v>600</v>
      </c>
      <c r="E359" s="175" t="s">
        <v>593</v>
      </c>
      <c r="F359" s="175"/>
      <c r="G359" s="175"/>
      <c r="H359" s="175"/>
      <c r="V359" s="17"/>
      <c r="X359" s="23" t="s">
        <v>32</v>
      </c>
      <c r="Y359" s="20">
        <f>IF(B358="PAGADO",0,C363)</f>
        <v>-3418.3760000000011</v>
      </c>
      <c r="AA359" s="175" t="s">
        <v>681</v>
      </c>
      <c r="AB359" s="175"/>
      <c r="AC359" s="175"/>
      <c r="AD359" s="17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74" t="s">
        <v>30</v>
      </c>
      <c r="I392" s="174"/>
      <c r="J392" s="174"/>
      <c r="V392" s="17"/>
      <c r="AA392" s="174" t="s">
        <v>31</v>
      </c>
      <c r="AB392" s="174"/>
      <c r="AC392" s="174"/>
    </row>
    <row r="393" spans="1:43" x14ac:dyDescent="0.25">
      <c r="H393" s="174"/>
      <c r="I393" s="174"/>
      <c r="J393" s="174"/>
      <c r="V393" s="17"/>
      <c r="AA393" s="174"/>
      <c r="AB393" s="174"/>
      <c r="AC393" s="17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75" t="s">
        <v>80</v>
      </c>
      <c r="F397" s="175"/>
      <c r="G397" s="175"/>
      <c r="H397" s="175"/>
      <c r="V397" s="17"/>
      <c r="X397" s="23" t="s">
        <v>32</v>
      </c>
      <c r="Y397" s="20">
        <f>IF(B1179="PAGADO",0,C402)</f>
        <v>-3884.1160000000018</v>
      </c>
      <c r="AA397" s="175" t="s">
        <v>593</v>
      </c>
      <c r="AB397" s="175"/>
      <c r="AC397" s="175"/>
      <c r="AD397" s="17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7" t="str">
        <f>IF(Y402&lt;0,"NO PAGAR","COBRAR'")</f>
        <v>NO PAGAR</v>
      </c>
      <c r="Y403" s="17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77" t="str">
        <f>IF(C402&lt;0,"NO PAGAR","COBRAR'")</f>
        <v>NO PAGAR</v>
      </c>
      <c r="C404" s="17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74" t="s">
        <v>28</v>
      </c>
      <c r="I438" s="174"/>
      <c r="J438" s="17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74"/>
      <c r="I439" s="174"/>
      <c r="J439" s="17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73" t="s">
        <v>29</v>
      </c>
      <c r="AC440" s="17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75" t="s">
        <v>616</v>
      </c>
      <c r="F443" s="175"/>
      <c r="G443" s="175"/>
      <c r="H443" s="175"/>
      <c r="V443" s="17"/>
      <c r="X443" s="23" t="s">
        <v>32</v>
      </c>
      <c r="Y443" s="20">
        <f>IF(B443="PAGADO",0,C448)</f>
        <v>-3182.3660000000018</v>
      </c>
      <c r="AA443" s="175" t="s">
        <v>357</v>
      </c>
      <c r="AB443" s="175"/>
      <c r="AC443" s="175"/>
      <c r="AD443" s="17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74" t="s">
        <v>30</v>
      </c>
      <c r="I477" s="174"/>
      <c r="J477" s="174"/>
      <c r="V477" s="17"/>
      <c r="AA477" s="174" t="s">
        <v>31</v>
      </c>
      <c r="AB477" s="174"/>
      <c r="AC477" s="174"/>
    </row>
    <row r="478" spans="1:43" x14ac:dyDescent="0.25">
      <c r="H478" s="174"/>
      <c r="I478" s="174"/>
      <c r="J478" s="174"/>
      <c r="V478" s="17"/>
      <c r="AA478" s="174"/>
      <c r="AB478" s="174"/>
      <c r="AC478" s="17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75" t="s">
        <v>357</v>
      </c>
      <c r="F482" s="175"/>
      <c r="G482" s="175"/>
      <c r="H482" s="175"/>
      <c r="V482" s="17"/>
      <c r="X482" s="23" t="s">
        <v>32</v>
      </c>
      <c r="Y482" s="20">
        <f>IF(B1276="PAGADO",0,C487)</f>
        <v>-4170.7470000000021</v>
      </c>
      <c r="AA482" s="175" t="s">
        <v>531</v>
      </c>
      <c r="AB482" s="175"/>
      <c r="AC482" s="175"/>
      <c r="AD482" s="17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7" t="str">
        <f>IF(Y487&lt;0,"NO PAGAR","COBRAR'")</f>
        <v>NO PAGAR</v>
      </c>
      <c r="Y488" s="17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77" t="str">
        <f>IF(C487&lt;0,"NO PAGAR","COBRAR'")</f>
        <v>NO PAGAR</v>
      </c>
      <c r="C489" s="17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73" t="s">
        <v>29</v>
      </c>
      <c r="AD524" s="173"/>
      <c r="AE524" s="173"/>
    </row>
    <row r="525" spans="8:31" x14ac:dyDescent="0.25">
      <c r="H525" s="174" t="s">
        <v>28</v>
      </c>
      <c r="I525" s="174"/>
      <c r="J525" s="174"/>
      <c r="V525" s="17"/>
      <c r="AC525" s="173"/>
      <c r="AD525" s="173"/>
      <c r="AE525" s="173"/>
    </row>
    <row r="526" spans="8:31" x14ac:dyDescent="0.25">
      <c r="H526" s="174"/>
      <c r="I526" s="174"/>
      <c r="J526" s="174"/>
      <c r="V526" s="17"/>
      <c r="AC526" s="173"/>
      <c r="AD526" s="173"/>
      <c r="AE526" s="173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IF(X482="PAGADO",0,Y487)</f>
        <v>-2366.5070000000023</v>
      </c>
      <c r="E530" s="175" t="s">
        <v>593</v>
      </c>
      <c r="F530" s="175"/>
      <c r="G530" s="175"/>
      <c r="H530" s="175"/>
      <c r="V530" s="17"/>
      <c r="X530" s="23" t="s">
        <v>32</v>
      </c>
      <c r="Y530" s="20">
        <f>IF(B530="PAGADO",0,C535)</f>
        <v>-2703.3370000000023</v>
      </c>
      <c r="AA530" s="175" t="s">
        <v>20</v>
      </c>
      <c r="AB530" s="175"/>
      <c r="AC530" s="175"/>
      <c r="AD530" s="175"/>
    </row>
    <row r="531" spans="2:41" x14ac:dyDescent="0.25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3303.3370000000023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25">
        <v>45112</v>
      </c>
      <c r="O534" s="3" t="s">
        <v>1046</v>
      </c>
      <c r="P534" s="3"/>
      <c r="Q534" s="3"/>
      <c r="R534" s="18">
        <v>76.5</v>
      </c>
      <c r="S534" s="3"/>
      <c r="V534" s="17"/>
      <c r="X534" s="1" t="s">
        <v>9</v>
      </c>
      <c r="Y534" s="20">
        <f>Y557</f>
        <v>2703.3370000000023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-2703.3370000000023</v>
      </c>
      <c r="E535" s="4"/>
      <c r="F535" s="3"/>
      <c r="G535" s="3"/>
      <c r="H535" s="5"/>
      <c r="N535" s="25">
        <v>45112</v>
      </c>
      <c r="O535" s="25" t="s">
        <v>1051</v>
      </c>
      <c r="P535" s="3"/>
      <c r="Q535" s="3"/>
      <c r="R535" s="18">
        <v>150</v>
      </c>
      <c r="S535" s="3"/>
      <c r="V535" s="17"/>
      <c r="X535" s="6" t="s">
        <v>8</v>
      </c>
      <c r="Y535" s="21">
        <f>Y533-Y534</f>
        <v>-2703.3370000000023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2703.3370000000023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526.5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 x14ac:dyDescent="0.3">
      <c r="B548" s="12"/>
      <c r="C548" s="10"/>
      <c r="N548" s="170" t="s">
        <v>7</v>
      </c>
      <c r="O548" s="171"/>
      <c r="P548" s="171"/>
      <c r="Q548" s="172"/>
      <c r="R548" s="18">
        <f>SUM(R532:R547)</f>
        <v>526.5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0</v>
      </c>
      <c r="AO548" s="3"/>
    </row>
    <row r="549" spans="2:41" ht="27" thickBot="1" x14ac:dyDescent="0.3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 x14ac:dyDescent="0.3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 x14ac:dyDescent="0.3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 x14ac:dyDescent="0.25">
      <c r="B552" s="12"/>
      <c r="C552" s="10"/>
      <c r="Q552" s="167">
        <f>SUM(Q549:Q551)</f>
        <v>281.19</v>
      </c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3303.3370000000023</v>
      </c>
      <c r="V557" s="17"/>
      <c r="X557" s="15" t="s">
        <v>18</v>
      </c>
      <c r="Y557" s="16">
        <f>SUM(Y538:Y556)</f>
        <v>2703.3370000000023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 x14ac:dyDescent="0.25">
      <c r="V569" s="17"/>
    </row>
    <row r="570" spans="1:43" x14ac:dyDescent="0.25">
      <c r="H570" s="174" t="s">
        <v>30</v>
      </c>
      <c r="I570" s="174"/>
      <c r="J570" s="174"/>
      <c r="V570" s="17"/>
      <c r="AA570" s="174" t="s">
        <v>31</v>
      </c>
      <c r="AB570" s="174"/>
      <c r="AC570" s="174"/>
    </row>
    <row r="571" spans="1:43" x14ac:dyDescent="0.25">
      <c r="H571" s="174"/>
      <c r="I571" s="174"/>
      <c r="J571" s="174"/>
      <c r="V571" s="17"/>
      <c r="AA571" s="174"/>
      <c r="AB571" s="174"/>
      <c r="AC571" s="174"/>
    </row>
    <row r="572" spans="1:43" x14ac:dyDescent="0.25">
      <c r="V572" s="17"/>
    </row>
    <row r="573" spans="1:43" x14ac:dyDescent="0.25">
      <c r="V573" s="17"/>
      <c r="AP573" s="17"/>
      <c r="AQ573" s="17"/>
    </row>
    <row r="574" spans="1:43" ht="23.25" x14ac:dyDescent="0.35">
      <c r="B574" s="24" t="s">
        <v>67</v>
      </c>
      <c r="V574" s="17"/>
      <c r="X574" s="22" t="s">
        <v>67</v>
      </c>
      <c r="AP574" s="17"/>
      <c r="AQ574" s="17"/>
    </row>
    <row r="575" spans="1:43" ht="23.25" x14ac:dyDescent="0.35">
      <c r="B575" s="23" t="s">
        <v>32</v>
      </c>
      <c r="C575" s="20">
        <f>IF(X530="PAGADO",0,C535)</f>
        <v>-2703.3370000000023</v>
      </c>
      <c r="E575" s="175" t="s">
        <v>20</v>
      </c>
      <c r="F575" s="175"/>
      <c r="G575" s="175"/>
      <c r="H575" s="175"/>
      <c r="V575" s="17"/>
      <c r="X575" s="23" t="s">
        <v>32</v>
      </c>
      <c r="Y575" s="20">
        <f>IF(B1375="PAGADO",0,C580)</f>
        <v>-2703.3370000000023</v>
      </c>
      <c r="AA575" s="175" t="s">
        <v>20</v>
      </c>
      <c r="AB575" s="175"/>
      <c r="AC575" s="175"/>
      <c r="AD575" s="175"/>
      <c r="AP575" s="17"/>
      <c r="AQ575" s="17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2703.3370000000023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2703.3370000000023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-2703.3370000000023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-2703.3370000000023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7" t="str">
        <f>IF(Y580&lt;0,"NO PAGAR","COBRAR'")</f>
        <v>NO PAGAR</v>
      </c>
      <c r="Y581" s="177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77" t="str">
        <f>IF(C580&lt;0,"NO PAGAR","COBRAR'")</f>
        <v>NO PAGAR</v>
      </c>
      <c r="C582" s="177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68" t="s">
        <v>9</v>
      </c>
      <c r="C583" s="16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8" t="s">
        <v>9</v>
      </c>
      <c r="Y583" s="16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2703.3370000000023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2703.3370000000023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70" t="s">
        <v>7</v>
      </c>
      <c r="F591" s="171"/>
      <c r="G591" s="17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70" t="s">
        <v>7</v>
      </c>
      <c r="AB591" s="171"/>
      <c r="AC591" s="17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70" t="s">
        <v>7</v>
      </c>
      <c r="O593" s="171"/>
      <c r="P593" s="171"/>
      <c r="Q593" s="172"/>
      <c r="R593" s="18">
        <f>SUM(R577:R592)</f>
        <v>0</v>
      </c>
      <c r="S593" s="3"/>
      <c r="V593" s="17"/>
      <c r="X593" s="12"/>
      <c r="Y593" s="10"/>
      <c r="AJ593" s="170" t="s">
        <v>7</v>
      </c>
      <c r="AK593" s="171"/>
      <c r="AL593" s="171"/>
      <c r="AM593" s="172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2703.3370000000023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2703.3370000000023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73" t="s">
        <v>29</v>
      </c>
      <c r="AD617" s="173"/>
      <c r="AE617" s="173"/>
    </row>
    <row r="618" spans="2:41" x14ac:dyDescent="0.25">
      <c r="H618" s="174" t="s">
        <v>28</v>
      </c>
      <c r="I618" s="174"/>
      <c r="J618" s="174"/>
      <c r="V618" s="17"/>
      <c r="AC618" s="173"/>
      <c r="AD618" s="173"/>
      <c r="AE618" s="173"/>
    </row>
    <row r="619" spans="2:41" x14ac:dyDescent="0.25">
      <c r="H619" s="174"/>
      <c r="I619" s="174"/>
      <c r="J619" s="174"/>
      <c r="V619" s="17"/>
      <c r="AC619" s="173"/>
      <c r="AD619" s="173"/>
      <c r="AE619" s="173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-2703.3370000000023</v>
      </c>
      <c r="E623" s="175" t="s">
        <v>20</v>
      </c>
      <c r="F623" s="175"/>
      <c r="G623" s="175"/>
      <c r="H623" s="175"/>
      <c r="V623" s="17"/>
      <c r="X623" s="23" t="s">
        <v>32</v>
      </c>
      <c r="Y623" s="20">
        <f>IF(B623="PAGADO",0,C628)</f>
        <v>-2703.3370000000023</v>
      </c>
      <c r="AA623" s="175" t="s">
        <v>20</v>
      </c>
      <c r="AB623" s="175"/>
      <c r="AC623" s="175"/>
      <c r="AD623" s="175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2703.3370000000023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2703.3370000000023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-2703.3370000000023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-2703.3370000000023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2703.3370000000023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2703.3370000000023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70" t="s">
        <v>7</v>
      </c>
      <c r="F639" s="171"/>
      <c r="G639" s="17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70" t="s">
        <v>7</v>
      </c>
      <c r="AB639" s="171"/>
      <c r="AC639" s="17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70" t="s">
        <v>7</v>
      </c>
      <c r="O641" s="171"/>
      <c r="P641" s="171"/>
      <c r="Q641" s="172"/>
      <c r="R641" s="18">
        <f>SUM(R625:R640)</f>
        <v>0</v>
      </c>
      <c r="S641" s="3"/>
      <c r="V641" s="17"/>
      <c r="X641" s="12"/>
      <c r="Y641" s="10"/>
      <c r="AJ641" s="170" t="s">
        <v>7</v>
      </c>
      <c r="AK641" s="171"/>
      <c r="AL641" s="171"/>
      <c r="AM641" s="172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2703.3370000000023</v>
      </c>
      <c r="V650" s="17"/>
      <c r="X650" s="15" t="s">
        <v>18</v>
      </c>
      <c r="Y650" s="16">
        <f>SUM(Y631:Y649)</f>
        <v>2703.3370000000023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 x14ac:dyDescent="0.25">
      <c r="V662" s="17"/>
    </row>
    <row r="663" spans="1:43" x14ac:dyDescent="0.25">
      <c r="H663" s="174" t="s">
        <v>30</v>
      </c>
      <c r="I663" s="174"/>
      <c r="J663" s="174"/>
      <c r="V663" s="17"/>
      <c r="AA663" s="174" t="s">
        <v>31</v>
      </c>
      <c r="AB663" s="174"/>
      <c r="AC663" s="174"/>
    </row>
    <row r="664" spans="1:43" x14ac:dyDescent="0.25">
      <c r="H664" s="174"/>
      <c r="I664" s="174"/>
      <c r="J664" s="174"/>
      <c r="V664" s="17"/>
      <c r="AA664" s="174"/>
      <c r="AB664" s="174"/>
      <c r="AC664" s="174"/>
    </row>
    <row r="665" spans="1:43" x14ac:dyDescent="0.25">
      <c r="V665" s="17"/>
    </row>
    <row r="666" spans="1:43" x14ac:dyDescent="0.25">
      <c r="V666" s="17"/>
      <c r="AP666" s="17"/>
      <c r="AQ666" s="17"/>
    </row>
    <row r="667" spans="1:43" ht="23.25" x14ac:dyDescent="0.35">
      <c r="B667" s="24" t="s">
        <v>68</v>
      </c>
      <c r="V667" s="17"/>
      <c r="X667" s="22" t="s">
        <v>68</v>
      </c>
      <c r="AP667" s="17"/>
      <c r="AQ667" s="17"/>
    </row>
    <row r="668" spans="1:43" ht="23.25" x14ac:dyDescent="0.35">
      <c r="B668" s="23" t="s">
        <v>32</v>
      </c>
      <c r="C668" s="20">
        <f>IF(X623="PAGADO",0,C628)</f>
        <v>-2703.3370000000023</v>
      </c>
      <c r="E668" s="175" t="s">
        <v>20</v>
      </c>
      <c r="F668" s="175"/>
      <c r="G668" s="175"/>
      <c r="H668" s="175"/>
      <c r="V668" s="17"/>
      <c r="X668" s="23" t="s">
        <v>32</v>
      </c>
      <c r="Y668" s="20">
        <f>IF(B1468="PAGADO",0,C673)</f>
        <v>-2703.3370000000023</v>
      </c>
      <c r="AA668" s="175" t="s">
        <v>20</v>
      </c>
      <c r="AB668" s="175"/>
      <c r="AC668" s="175"/>
      <c r="AD668" s="175"/>
      <c r="AP668" s="17"/>
      <c r="AQ668" s="17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2703.3370000000023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2703.3370000000023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-2703.3370000000023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-2703.3370000000023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7" t="str">
        <f>IF(Y673&lt;0,"NO PAGAR","COBRAR'")</f>
        <v>NO PAGAR</v>
      </c>
      <c r="Y674" s="177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77" t="str">
        <f>IF(C673&lt;0,"NO PAGAR","COBRAR'")</f>
        <v>NO PAGAR</v>
      </c>
      <c r="C675" s="177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68" t="s">
        <v>9</v>
      </c>
      <c r="C676" s="16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8" t="s">
        <v>9</v>
      </c>
      <c r="Y676" s="16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2703.3370000000023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2703.3370000000023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70" t="s">
        <v>7</v>
      </c>
      <c r="F684" s="171"/>
      <c r="G684" s="17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70" t="s">
        <v>7</v>
      </c>
      <c r="AB684" s="171"/>
      <c r="AC684" s="17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70" t="s">
        <v>7</v>
      </c>
      <c r="O686" s="171"/>
      <c r="P686" s="171"/>
      <c r="Q686" s="172"/>
      <c r="R686" s="18">
        <f>SUM(R670:R685)</f>
        <v>0</v>
      </c>
      <c r="S686" s="3"/>
      <c r="V686" s="17"/>
      <c r="X686" s="12"/>
      <c r="Y686" s="10"/>
      <c r="AJ686" s="170" t="s">
        <v>7</v>
      </c>
      <c r="AK686" s="171"/>
      <c r="AL686" s="171"/>
      <c r="AM686" s="172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2703.3370000000023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2703.3370000000023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73" t="s">
        <v>29</v>
      </c>
      <c r="AD710" s="173"/>
      <c r="AE710" s="173"/>
    </row>
    <row r="711" spans="2:41" x14ac:dyDescent="0.25">
      <c r="H711" s="174" t="s">
        <v>28</v>
      </c>
      <c r="I711" s="174"/>
      <c r="J711" s="174"/>
      <c r="V711" s="17"/>
      <c r="AC711" s="173"/>
      <c r="AD711" s="173"/>
      <c r="AE711" s="173"/>
    </row>
    <row r="712" spans="2:41" x14ac:dyDescent="0.25">
      <c r="H712" s="174"/>
      <c r="I712" s="174"/>
      <c r="J712" s="174"/>
      <c r="V712" s="17"/>
      <c r="AC712" s="173"/>
      <c r="AD712" s="173"/>
      <c r="AE712" s="173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-2703.3370000000023</v>
      </c>
      <c r="E716" s="175" t="s">
        <v>20</v>
      </c>
      <c r="F716" s="175"/>
      <c r="G716" s="175"/>
      <c r="H716" s="175"/>
      <c r="V716" s="17"/>
      <c r="X716" s="23" t="s">
        <v>32</v>
      </c>
      <c r="Y716" s="20">
        <f>IF(B716="PAGADO",0,C721)</f>
        <v>-2703.3370000000023</v>
      </c>
      <c r="AA716" s="175" t="s">
        <v>20</v>
      </c>
      <c r="AB716" s="175"/>
      <c r="AC716" s="175"/>
      <c r="AD716" s="175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2703.3370000000023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2703.3370000000023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-2703.3370000000023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-2703.3370000000023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2703.3370000000023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2703.3370000000023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70" t="s">
        <v>7</v>
      </c>
      <c r="F732" s="171"/>
      <c r="G732" s="17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70" t="s">
        <v>7</v>
      </c>
      <c r="AB732" s="171"/>
      <c r="AC732" s="17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70" t="s">
        <v>7</v>
      </c>
      <c r="O734" s="171"/>
      <c r="P734" s="171"/>
      <c r="Q734" s="172"/>
      <c r="R734" s="18">
        <f>SUM(R718:R733)</f>
        <v>0</v>
      </c>
      <c r="S734" s="3"/>
      <c r="V734" s="17"/>
      <c r="X734" s="12"/>
      <c r="Y734" s="10"/>
      <c r="AJ734" s="170" t="s">
        <v>7</v>
      </c>
      <c r="AK734" s="171"/>
      <c r="AL734" s="171"/>
      <c r="AM734" s="172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1" x14ac:dyDescent="0.25">
      <c r="B737" s="12"/>
      <c r="C737" s="10"/>
      <c r="E737" s="14"/>
      <c r="V737" s="17"/>
      <c r="X737" s="12"/>
      <c r="Y737" s="10"/>
      <c r="AA737" s="14"/>
    </row>
    <row r="738" spans="1:41" x14ac:dyDescent="0.25">
      <c r="B738" s="12"/>
      <c r="C738" s="10"/>
      <c r="V738" s="17"/>
      <c r="X738" s="12"/>
      <c r="Y738" s="10"/>
    </row>
    <row r="739" spans="1:41" x14ac:dyDescent="0.25">
      <c r="B739" s="12"/>
      <c r="C739" s="10"/>
      <c r="V739" s="17"/>
      <c r="X739" s="12"/>
      <c r="Y739" s="10"/>
    </row>
    <row r="740" spans="1:41" x14ac:dyDescent="0.25">
      <c r="B740" s="12"/>
      <c r="C740" s="10"/>
      <c r="V740" s="17"/>
      <c r="X740" s="12"/>
      <c r="Y740" s="10"/>
    </row>
    <row r="741" spans="1:41" x14ac:dyDescent="0.25">
      <c r="B741" s="12"/>
      <c r="C741" s="10"/>
      <c r="V741" s="17"/>
      <c r="X741" s="12"/>
      <c r="Y741" s="10"/>
    </row>
    <row r="742" spans="1:41" x14ac:dyDescent="0.25">
      <c r="B742" s="11"/>
      <c r="C742" s="10"/>
      <c r="V742" s="17"/>
      <c r="X742" s="11"/>
      <c r="Y742" s="10"/>
    </row>
    <row r="743" spans="1:41" x14ac:dyDescent="0.25">
      <c r="B743" s="15" t="s">
        <v>18</v>
      </c>
      <c r="C743" s="16">
        <f>SUM(C724:C742)</f>
        <v>2703.3370000000023</v>
      </c>
      <c r="V743" s="17"/>
      <c r="X743" s="15" t="s">
        <v>18</v>
      </c>
      <c r="Y743" s="16">
        <f>SUM(Y724:Y742)</f>
        <v>2703.3370000000023</v>
      </c>
    </row>
    <row r="744" spans="1:41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 x14ac:dyDescent="0.25">
      <c r="E745" s="1" t="s">
        <v>19</v>
      </c>
      <c r="V745" s="17"/>
      <c r="AA745" s="1" t="s">
        <v>19</v>
      </c>
    </row>
    <row r="746" spans="1:41" x14ac:dyDescent="0.25">
      <c r="V746" s="17"/>
    </row>
    <row r="747" spans="1:41" x14ac:dyDescent="0.25">
      <c r="V747" s="17"/>
    </row>
    <row r="748" spans="1:41" x14ac:dyDescent="0.25">
      <c r="V748" s="17"/>
    </row>
    <row r="749" spans="1:41" x14ac:dyDescent="0.25">
      <c r="V749" s="17"/>
    </row>
    <row r="750" spans="1:41" x14ac:dyDescent="0.25">
      <c r="V750" s="17"/>
    </row>
    <row r="751" spans="1:41" x14ac:dyDescent="0.25">
      <c r="V751" s="17"/>
    </row>
    <row r="752" spans="1:4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 x14ac:dyDescent="0.25">
      <c r="V755" s="17"/>
    </row>
    <row r="756" spans="1:43" x14ac:dyDescent="0.25">
      <c r="H756" s="174" t="s">
        <v>30</v>
      </c>
      <c r="I756" s="174"/>
      <c r="J756" s="174"/>
      <c r="V756" s="17"/>
      <c r="AA756" s="174" t="s">
        <v>31</v>
      </c>
      <c r="AB756" s="174"/>
      <c r="AC756" s="174"/>
    </row>
    <row r="757" spans="1:43" x14ac:dyDescent="0.25">
      <c r="H757" s="174"/>
      <c r="I757" s="174"/>
      <c r="J757" s="174"/>
      <c r="V757" s="17"/>
      <c r="AA757" s="174"/>
      <c r="AB757" s="174"/>
      <c r="AC757" s="174"/>
    </row>
    <row r="758" spans="1:43" x14ac:dyDescent="0.25">
      <c r="V758" s="17"/>
    </row>
    <row r="759" spans="1:43" x14ac:dyDescent="0.25">
      <c r="V759" s="17"/>
      <c r="AP759" s="17"/>
      <c r="AQ759" s="17"/>
    </row>
    <row r="760" spans="1:43" ht="23.25" x14ac:dyDescent="0.35">
      <c r="B760" s="24" t="s">
        <v>69</v>
      </c>
      <c r="V760" s="17"/>
      <c r="X760" s="22" t="s">
        <v>69</v>
      </c>
      <c r="AP760" s="17"/>
      <c r="AQ760" s="17"/>
    </row>
    <row r="761" spans="1:43" ht="23.25" x14ac:dyDescent="0.35">
      <c r="B761" s="23" t="s">
        <v>32</v>
      </c>
      <c r="C761" s="20">
        <f>IF(X716="PAGADO",0,C721)</f>
        <v>-2703.3370000000023</v>
      </c>
      <c r="E761" s="175" t="s">
        <v>20</v>
      </c>
      <c r="F761" s="175"/>
      <c r="G761" s="175"/>
      <c r="H761" s="175"/>
      <c r="V761" s="17"/>
      <c r="X761" s="23" t="s">
        <v>32</v>
      </c>
      <c r="Y761" s="20">
        <f>IF(B1561="PAGADO",0,C766)</f>
        <v>-2703.3370000000023</v>
      </c>
      <c r="AA761" s="175" t="s">
        <v>20</v>
      </c>
      <c r="AB761" s="175"/>
      <c r="AC761" s="175"/>
      <c r="AD761" s="175"/>
      <c r="AP761" s="17"/>
      <c r="AQ761" s="17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2703.3370000000023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2703.3370000000023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-2703.3370000000023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-2703.3370000000023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7" t="str">
        <f>IF(Y766&lt;0,"NO PAGAR","COBRAR'")</f>
        <v>NO PAGAR</v>
      </c>
      <c r="Y767" s="17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77" t="str">
        <f>IF(C766&lt;0,"NO PAGAR","COBRAR'")</f>
        <v>NO PAGAR</v>
      </c>
      <c r="C768" s="177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68" t="s">
        <v>9</v>
      </c>
      <c r="C769" s="16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8" t="s">
        <v>9</v>
      </c>
      <c r="Y769" s="16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2703.3370000000023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2703.3370000000023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70" t="s">
        <v>7</v>
      </c>
      <c r="F777" s="171"/>
      <c r="G777" s="17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70" t="s">
        <v>7</v>
      </c>
      <c r="AB777" s="171"/>
      <c r="AC777" s="17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70" t="s">
        <v>7</v>
      </c>
      <c r="O779" s="171"/>
      <c r="P779" s="171"/>
      <c r="Q779" s="172"/>
      <c r="R779" s="18">
        <f>SUM(R763:R778)</f>
        <v>0</v>
      </c>
      <c r="S779" s="3"/>
      <c r="V779" s="17"/>
      <c r="X779" s="12"/>
      <c r="Y779" s="10"/>
      <c r="AJ779" s="170" t="s">
        <v>7</v>
      </c>
      <c r="AK779" s="171"/>
      <c r="AL779" s="171"/>
      <c r="AM779" s="172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2703.3370000000023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2703.3370000000023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73" t="s">
        <v>29</v>
      </c>
      <c r="AD803" s="173"/>
      <c r="AE803" s="173"/>
    </row>
    <row r="804" spans="2:41" x14ac:dyDescent="0.25">
      <c r="H804" s="174" t="s">
        <v>28</v>
      </c>
      <c r="I804" s="174"/>
      <c r="J804" s="174"/>
      <c r="V804" s="17"/>
      <c r="AC804" s="173"/>
      <c r="AD804" s="173"/>
      <c r="AE804" s="173"/>
    </row>
    <row r="805" spans="2:41" x14ac:dyDescent="0.25">
      <c r="H805" s="174"/>
      <c r="I805" s="174"/>
      <c r="J805" s="174"/>
      <c r="V805" s="17"/>
      <c r="AC805" s="173"/>
      <c r="AD805" s="173"/>
      <c r="AE805" s="17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-2703.3370000000023</v>
      </c>
      <c r="E809" s="175" t="s">
        <v>20</v>
      </c>
      <c r="F809" s="175"/>
      <c r="G809" s="175"/>
      <c r="H809" s="175"/>
      <c r="V809" s="17"/>
      <c r="X809" s="23" t="s">
        <v>32</v>
      </c>
      <c r="Y809" s="20">
        <f>IF(B809="PAGADO",0,C814)</f>
        <v>-2703.3370000000023</v>
      </c>
      <c r="AA809" s="175" t="s">
        <v>20</v>
      </c>
      <c r="AB809" s="175"/>
      <c r="AC809" s="175"/>
      <c r="AD809" s="175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2703.3370000000023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2703.3370000000023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-2703.3370000000023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-2703.3370000000023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2703.3370000000023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2703.3370000000023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70" t="s">
        <v>7</v>
      </c>
      <c r="F825" s="171"/>
      <c r="G825" s="17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70" t="s">
        <v>7</v>
      </c>
      <c r="AB825" s="171"/>
      <c r="AC825" s="17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70" t="s">
        <v>7</v>
      </c>
      <c r="O827" s="171"/>
      <c r="P827" s="171"/>
      <c r="Q827" s="172"/>
      <c r="R827" s="18">
        <f>SUM(R811:R826)</f>
        <v>0</v>
      </c>
      <c r="S827" s="3"/>
      <c r="V827" s="17"/>
      <c r="X827" s="12"/>
      <c r="Y827" s="10"/>
      <c r="AJ827" s="170" t="s">
        <v>7</v>
      </c>
      <c r="AK827" s="171"/>
      <c r="AL827" s="171"/>
      <c r="AM827" s="17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1" x14ac:dyDescent="0.25">
      <c r="B833" s="12"/>
      <c r="C833" s="10"/>
      <c r="V833" s="17"/>
      <c r="X833" s="12"/>
      <c r="Y833" s="10"/>
    </row>
    <row r="834" spans="1:41" x14ac:dyDescent="0.25">
      <c r="B834" s="12"/>
      <c r="C834" s="10"/>
      <c r="V834" s="17"/>
      <c r="X834" s="12"/>
      <c r="Y834" s="10"/>
    </row>
    <row r="835" spans="1:41" x14ac:dyDescent="0.25">
      <c r="B835" s="11"/>
      <c r="C835" s="10"/>
      <c r="V835" s="17"/>
      <c r="X835" s="11"/>
      <c r="Y835" s="10"/>
    </row>
    <row r="836" spans="1:41" x14ac:dyDescent="0.25">
      <c r="B836" s="15" t="s">
        <v>18</v>
      </c>
      <c r="C836" s="16">
        <f>SUM(C817:C835)</f>
        <v>2703.3370000000023</v>
      </c>
      <c r="V836" s="17"/>
      <c r="X836" s="15" t="s">
        <v>18</v>
      </c>
      <c r="Y836" s="16">
        <f>SUM(Y817:Y835)</f>
        <v>2703.3370000000023</v>
      </c>
    </row>
    <row r="837" spans="1:41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 x14ac:dyDescent="0.25">
      <c r="E838" s="1" t="s">
        <v>19</v>
      </c>
      <c r="V838" s="17"/>
      <c r="AA838" s="1" t="s">
        <v>19</v>
      </c>
    </row>
    <row r="839" spans="1:41" x14ac:dyDescent="0.25">
      <c r="V839" s="17"/>
    </row>
    <row r="840" spans="1:41" x14ac:dyDescent="0.25">
      <c r="V840" s="17"/>
    </row>
    <row r="841" spans="1:41" x14ac:dyDescent="0.25">
      <c r="V841" s="17"/>
    </row>
    <row r="842" spans="1:41" x14ac:dyDescent="0.25">
      <c r="V842" s="17"/>
    </row>
    <row r="843" spans="1:41" x14ac:dyDescent="0.25">
      <c r="V843" s="17"/>
    </row>
    <row r="844" spans="1:41" x14ac:dyDescent="0.25">
      <c r="V844" s="17"/>
    </row>
    <row r="845" spans="1:4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 x14ac:dyDescent="0.25">
      <c r="V848" s="17"/>
    </row>
    <row r="849" spans="2:43" x14ac:dyDescent="0.25">
      <c r="H849" s="174" t="s">
        <v>30</v>
      </c>
      <c r="I849" s="174"/>
      <c r="J849" s="174"/>
      <c r="V849" s="17"/>
      <c r="AA849" s="174" t="s">
        <v>31</v>
      </c>
      <c r="AB849" s="174"/>
      <c r="AC849" s="174"/>
    </row>
    <row r="850" spans="2:43" x14ac:dyDescent="0.25">
      <c r="H850" s="174"/>
      <c r="I850" s="174"/>
      <c r="J850" s="174"/>
      <c r="V850" s="17"/>
      <c r="AA850" s="174"/>
      <c r="AB850" s="174"/>
      <c r="AC850" s="174"/>
    </row>
    <row r="851" spans="2:43" x14ac:dyDescent="0.25">
      <c r="V851" s="17"/>
    </row>
    <row r="852" spans="2:43" x14ac:dyDescent="0.25">
      <c r="V852" s="17"/>
      <c r="AP852" s="17"/>
      <c r="AQ852" s="17"/>
    </row>
    <row r="853" spans="2:43" ht="23.25" x14ac:dyDescent="0.35">
      <c r="B853" s="24" t="s">
        <v>70</v>
      </c>
      <c r="V853" s="17"/>
      <c r="X853" s="22" t="s">
        <v>70</v>
      </c>
      <c r="AP853" s="17"/>
      <c r="AQ853" s="17"/>
    </row>
    <row r="854" spans="2:43" ht="23.25" x14ac:dyDescent="0.35">
      <c r="B854" s="23" t="s">
        <v>32</v>
      </c>
      <c r="C854" s="20">
        <f>IF(X809="PAGADO",0,C814)</f>
        <v>-2703.3370000000023</v>
      </c>
      <c r="E854" s="175" t="s">
        <v>20</v>
      </c>
      <c r="F854" s="175"/>
      <c r="G854" s="175"/>
      <c r="H854" s="175"/>
      <c r="V854" s="17"/>
      <c r="X854" s="23" t="s">
        <v>32</v>
      </c>
      <c r="Y854" s="20">
        <f>IF(B1654="PAGADO",0,C859)</f>
        <v>-2703.3370000000023</v>
      </c>
      <c r="AA854" s="175" t="s">
        <v>20</v>
      </c>
      <c r="AB854" s="175"/>
      <c r="AC854" s="175"/>
      <c r="AD854" s="175"/>
      <c r="AP854" s="17"/>
      <c r="AQ854" s="17"/>
    </row>
    <row r="855" spans="2:43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 x14ac:dyDescent="0.25">
      <c r="B858" s="1" t="s">
        <v>9</v>
      </c>
      <c r="C858" s="20">
        <f>C882</f>
        <v>2703.3370000000023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2703.3370000000023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 x14ac:dyDescent="0.25">
      <c r="B859" s="6" t="s">
        <v>26</v>
      </c>
      <c r="C859" s="21">
        <f>C857-C858</f>
        <v>-2703.3370000000023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-2703.3370000000023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7" t="str">
        <f>IF(Y859&lt;0,"NO PAGAR","COBRAR'")</f>
        <v>NO PAGAR</v>
      </c>
      <c r="Y860" s="17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 x14ac:dyDescent="0.35">
      <c r="B861" s="177" t="str">
        <f>IF(C859&lt;0,"NO PAGAR","COBRAR'")</f>
        <v>NO PAGAR</v>
      </c>
      <c r="C861" s="17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 x14ac:dyDescent="0.25">
      <c r="B862" s="168" t="s">
        <v>9</v>
      </c>
      <c r="C862" s="16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8" t="s">
        <v>9</v>
      </c>
      <c r="Y862" s="16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 x14ac:dyDescent="0.25">
      <c r="B863" s="9" t="str">
        <f>IF(Y814&lt;0,"SALDO ADELANTADO","SALDO A FAVOR '")</f>
        <v>SALDO ADELANTADO</v>
      </c>
      <c r="C863" s="10">
        <f>IF(Y814&lt;=0,Y814*-1)</f>
        <v>2703.3370000000023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2703.3370000000023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70" t="s">
        <v>7</v>
      </c>
      <c r="F870" s="171"/>
      <c r="G870" s="17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70" t="s">
        <v>7</v>
      </c>
      <c r="AB870" s="171"/>
      <c r="AC870" s="17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70" t="s">
        <v>7</v>
      </c>
      <c r="O872" s="171"/>
      <c r="P872" s="171"/>
      <c r="Q872" s="172"/>
      <c r="R872" s="18">
        <f>SUM(R856:R871)</f>
        <v>0</v>
      </c>
      <c r="S872" s="3"/>
      <c r="V872" s="17"/>
      <c r="X872" s="12"/>
      <c r="Y872" s="10"/>
      <c r="AJ872" s="170" t="s">
        <v>7</v>
      </c>
      <c r="AK872" s="171"/>
      <c r="AL872" s="171"/>
      <c r="AM872" s="17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2703.3370000000023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2703.3370000000023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73" t="s">
        <v>29</v>
      </c>
      <c r="AD897" s="173"/>
      <c r="AE897" s="173"/>
    </row>
    <row r="898" spans="2:41" x14ac:dyDescent="0.25">
      <c r="H898" s="174" t="s">
        <v>28</v>
      </c>
      <c r="I898" s="174"/>
      <c r="J898" s="174"/>
      <c r="V898" s="17"/>
      <c r="AC898" s="173"/>
      <c r="AD898" s="173"/>
      <c r="AE898" s="173"/>
    </row>
    <row r="899" spans="2:41" x14ac:dyDescent="0.25">
      <c r="H899" s="174"/>
      <c r="I899" s="174"/>
      <c r="J899" s="174"/>
      <c r="V899" s="17"/>
      <c r="AC899" s="173"/>
      <c r="AD899" s="173"/>
      <c r="AE899" s="173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-2703.3370000000023</v>
      </c>
      <c r="E903" s="175" t="s">
        <v>20</v>
      </c>
      <c r="F903" s="175"/>
      <c r="G903" s="175"/>
      <c r="H903" s="175"/>
      <c r="V903" s="17"/>
      <c r="X903" s="23" t="s">
        <v>32</v>
      </c>
      <c r="Y903" s="20">
        <f>IF(B903="PAGADO",0,C908)</f>
        <v>-2703.3370000000023</v>
      </c>
      <c r="AA903" s="175" t="s">
        <v>20</v>
      </c>
      <c r="AB903" s="175"/>
      <c r="AC903" s="175"/>
      <c r="AD903" s="175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2703.3370000000023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2703.3370000000023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-2703.3370000000023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-2703.3370000000023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2703.3370000000023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2703.3370000000023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70" t="s">
        <v>7</v>
      </c>
      <c r="F919" s="171"/>
      <c r="G919" s="17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70" t="s">
        <v>7</v>
      </c>
      <c r="AB919" s="171"/>
      <c r="AC919" s="17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70" t="s">
        <v>7</v>
      </c>
      <c r="O921" s="171"/>
      <c r="P921" s="171"/>
      <c r="Q921" s="172"/>
      <c r="R921" s="18">
        <f>SUM(R905:R920)</f>
        <v>0</v>
      </c>
      <c r="S921" s="3"/>
      <c r="V921" s="17"/>
      <c r="X921" s="12"/>
      <c r="Y921" s="10"/>
      <c r="AJ921" s="170" t="s">
        <v>7</v>
      </c>
      <c r="AK921" s="171"/>
      <c r="AL921" s="171"/>
      <c r="AM921" s="17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1" x14ac:dyDescent="0.25">
      <c r="B929" s="11"/>
      <c r="C929" s="10"/>
      <c r="V929" s="17"/>
      <c r="X929" s="11"/>
      <c r="Y929" s="10"/>
    </row>
    <row r="930" spans="1:41" x14ac:dyDescent="0.25">
      <c r="B930" s="15" t="s">
        <v>18</v>
      </c>
      <c r="C930" s="16">
        <f>SUM(C911:C929)</f>
        <v>2703.3370000000023</v>
      </c>
      <c r="V930" s="17"/>
      <c r="X930" s="15" t="s">
        <v>18</v>
      </c>
      <c r="Y930" s="16">
        <f>SUM(Y911:Y929)</f>
        <v>2703.3370000000023</v>
      </c>
    </row>
    <row r="931" spans="1:41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 x14ac:dyDescent="0.25">
      <c r="E932" s="1" t="s">
        <v>19</v>
      </c>
      <c r="V932" s="17"/>
      <c r="AA932" s="1" t="s">
        <v>19</v>
      </c>
    </row>
    <row r="933" spans="1:41" x14ac:dyDescent="0.25">
      <c r="V933" s="17"/>
    </row>
    <row r="934" spans="1:41" x14ac:dyDescent="0.25">
      <c r="V934" s="17"/>
    </row>
    <row r="935" spans="1:41" x14ac:dyDescent="0.25">
      <c r="V935" s="17"/>
    </row>
    <row r="936" spans="1:41" x14ac:dyDescent="0.25">
      <c r="V936" s="17"/>
    </row>
    <row r="937" spans="1:41" x14ac:dyDescent="0.25">
      <c r="V937" s="17"/>
    </row>
    <row r="938" spans="1:41" x14ac:dyDescent="0.25">
      <c r="V938" s="17"/>
    </row>
    <row r="939" spans="1:4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V942" s="17"/>
    </row>
    <row r="943" spans="1:41" x14ac:dyDescent="0.25">
      <c r="H943" s="174" t="s">
        <v>30</v>
      </c>
      <c r="I943" s="174"/>
      <c r="J943" s="174"/>
      <c r="V943" s="17"/>
      <c r="AA943" s="174" t="s">
        <v>31</v>
      </c>
      <c r="AB943" s="174"/>
      <c r="AC943" s="174"/>
    </row>
    <row r="944" spans="1:41" x14ac:dyDescent="0.25">
      <c r="H944" s="174"/>
      <c r="I944" s="174"/>
      <c r="J944" s="174"/>
      <c r="V944" s="17"/>
      <c r="AA944" s="174"/>
      <c r="AB944" s="174"/>
      <c r="AC944" s="174"/>
    </row>
    <row r="945" spans="2:43" x14ac:dyDescent="0.25">
      <c r="V945" s="17"/>
    </row>
    <row r="946" spans="2:43" x14ac:dyDescent="0.25">
      <c r="V946" s="17"/>
      <c r="AP946" s="17"/>
      <c r="AQ946" s="17"/>
    </row>
    <row r="947" spans="2:43" ht="23.25" x14ac:dyDescent="0.35">
      <c r="B947" s="24" t="s">
        <v>73</v>
      </c>
      <c r="V947" s="17"/>
      <c r="X947" s="22" t="s">
        <v>71</v>
      </c>
      <c r="AP947" s="17"/>
      <c r="AQ947" s="17"/>
    </row>
    <row r="948" spans="2:43" ht="23.25" x14ac:dyDescent="0.35">
      <c r="B948" s="23" t="s">
        <v>32</v>
      </c>
      <c r="C948" s="20">
        <f>IF(X903="PAGADO",0,C908)</f>
        <v>-2703.3370000000023</v>
      </c>
      <c r="E948" s="175" t="s">
        <v>20</v>
      </c>
      <c r="F948" s="175"/>
      <c r="G948" s="175"/>
      <c r="H948" s="175"/>
      <c r="V948" s="17"/>
      <c r="X948" s="23" t="s">
        <v>32</v>
      </c>
      <c r="Y948" s="20">
        <f>IF(B1748="PAGADO",0,C953)</f>
        <v>-2703.3370000000023</v>
      </c>
      <c r="AA948" s="175" t="s">
        <v>20</v>
      </c>
      <c r="AB948" s="175"/>
      <c r="AC948" s="175"/>
      <c r="AD948" s="175"/>
      <c r="AP948" s="17"/>
      <c r="AQ948" s="17"/>
    </row>
    <row r="949" spans="2:43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 x14ac:dyDescent="0.25">
      <c r="B952" s="1" t="s">
        <v>9</v>
      </c>
      <c r="C952" s="20">
        <f>C976</f>
        <v>2703.3370000000023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2703.3370000000023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 x14ac:dyDescent="0.25">
      <c r="B953" s="6" t="s">
        <v>26</v>
      </c>
      <c r="C953" s="21">
        <f>C951-C952</f>
        <v>-2703.3370000000023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-2703.3370000000023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7" t="str">
        <f>IF(Y953&lt;0,"NO PAGAR","COBRAR'")</f>
        <v>NO PAGAR</v>
      </c>
      <c r="Y954" s="17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 x14ac:dyDescent="0.35">
      <c r="B955" s="177" t="str">
        <f>IF(C953&lt;0,"NO PAGAR","COBRAR'")</f>
        <v>NO PAGAR</v>
      </c>
      <c r="C955" s="17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 x14ac:dyDescent="0.25">
      <c r="B956" s="168" t="s">
        <v>9</v>
      </c>
      <c r="C956" s="16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8" t="s">
        <v>9</v>
      </c>
      <c r="Y956" s="16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 x14ac:dyDescent="0.25">
      <c r="B957" s="9" t="str">
        <f>IF(Y908&lt;0,"SALDO ADELANTADO","SALDO A FAVOR '")</f>
        <v>SALDO ADELANTADO</v>
      </c>
      <c r="C957" s="10">
        <f>IF(Y908&lt;=0,Y908*-1)</f>
        <v>2703.3370000000023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2703.3370000000023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70" t="s">
        <v>7</v>
      </c>
      <c r="F964" s="171"/>
      <c r="G964" s="17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70" t="s">
        <v>7</v>
      </c>
      <c r="AB964" s="171"/>
      <c r="AC964" s="17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70" t="s">
        <v>7</v>
      </c>
      <c r="O966" s="171"/>
      <c r="P966" s="171"/>
      <c r="Q966" s="172"/>
      <c r="R966" s="18">
        <f>SUM(R950:R965)</f>
        <v>0</v>
      </c>
      <c r="S966" s="3"/>
      <c r="V966" s="17"/>
      <c r="X966" s="12"/>
      <c r="Y966" s="10"/>
      <c r="AJ966" s="170" t="s">
        <v>7</v>
      </c>
      <c r="AK966" s="171"/>
      <c r="AL966" s="171"/>
      <c r="AM966" s="17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2703.3370000000023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2703.3370000000023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73" t="s">
        <v>29</v>
      </c>
      <c r="AD990" s="173"/>
      <c r="AE990" s="173"/>
    </row>
    <row r="991" spans="5:31" x14ac:dyDescent="0.25">
      <c r="H991" s="174" t="s">
        <v>28</v>
      </c>
      <c r="I991" s="174"/>
      <c r="J991" s="174"/>
      <c r="V991" s="17"/>
      <c r="AC991" s="173"/>
      <c r="AD991" s="173"/>
      <c r="AE991" s="173"/>
    </row>
    <row r="992" spans="5:31" x14ac:dyDescent="0.25">
      <c r="H992" s="174"/>
      <c r="I992" s="174"/>
      <c r="J992" s="174"/>
      <c r="V992" s="17"/>
      <c r="AC992" s="173"/>
      <c r="AD992" s="173"/>
      <c r="AE992" s="173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-2703.3370000000023</v>
      </c>
      <c r="E996" s="175" t="s">
        <v>20</v>
      </c>
      <c r="F996" s="175"/>
      <c r="G996" s="175"/>
      <c r="H996" s="175"/>
      <c r="V996" s="17"/>
      <c r="X996" s="23" t="s">
        <v>32</v>
      </c>
      <c r="Y996" s="20">
        <f>IF(B996="PAGADO",0,C1001)</f>
        <v>-2703.3370000000023</v>
      </c>
      <c r="AA996" s="175" t="s">
        <v>20</v>
      </c>
      <c r="AB996" s="175"/>
      <c r="AC996" s="175"/>
      <c r="AD996" s="175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2703.3370000000023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2703.3370000000023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-2703.3370000000023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-2703.3370000000023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2703.3370000000023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2703.3370000000023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70" t="s">
        <v>7</v>
      </c>
      <c r="F1012" s="171"/>
      <c r="G1012" s="17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70" t="s">
        <v>7</v>
      </c>
      <c r="AB1012" s="171"/>
      <c r="AC1012" s="17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70" t="s">
        <v>7</v>
      </c>
      <c r="O1014" s="171"/>
      <c r="P1014" s="171"/>
      <c r="Q1014" s="172"/>
      <c r="R1014" s="18">
        <f>SUM(R998:R1013)</f>
        <v>0</v>
      </c>
      <c r="S1014" s="3"/>
      <c r="V1014" s="17"/>
      <c r="X1014" s="12"/>
      <c r="Y1014" s="10"/>
      <c r="AJ1014" s="170" t="s">
        <v>7</v>
      </c>
      <c r="AK1014" s="171"/>
      <c r="AL1014" s="171"/>
      <c r="AM1014" s="17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2703.3370000000023</v>
      </c>
      <c r="V1023" s="17"/>
      <c r="X1023" s="15" t="s">
        <v>18</v>
      </c>
      <c r="Y1023" s="16">
        <f>SUM(Y1004:Y1022)</f>
        <v>2703.3370000000023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 x14ac:dyDescent="0.25">
      <c r="V1035" s="17"/>
    </row>
    <row r="1036" spans="1:43" x14ac:dyDescent="0.25">
      <c r="H1036" s="174" t="s">
        <v>30</v>
      </c>
      <c r="I1036" s="174"/>
      <c r="J1036" s="174"/>
      <c r="V1036" s="17"/>
      <c r="AA1036" s="174" t="s">
        <v>31</v>
      </c>
      <c r="AB1036" s="174"/>
      <c r="AC1036" s="174"/>
    </row>
    <row r="1037" spans="1:43" x14ac:dyDescent="0.25">
      <c r="H1037" s="174"/>
      <c r="I1037" s="174"/>
      <c r="J1037" s="174"/>
      <c r="V1037" s="17"/>
      <c r="AA1037" s="174"/>
      <c r="AB1037" s="174"/>
      <c r="AC1037" s="174"/>
    </row>
    <row r="1038" spans="1:43" x14ac:dyDescent="0.25">
      <c r="V1038" s="17"/>
    </row>
    <row r="1039" spans="1:43" x14ac:dyDescent="0.25">
      <c r="V1039" s="17"/>
      <c r="AP1039" s="17"/>
      <c r="AQ1039" s="17"/>
    </row>
    <row r="1040" spans="1:43" ht="23.25" x14ac:dyDescent="0.35">
      <c r="B1040" s="24" t="s">
        <v>72</v>
      </c>
      <c r="V1040" s="17"/>
      <c r="X1040" s="22" t="s">
        <v>72</v>
      </c>
      <c r="AP1040" s="17"/>
      <c r="AQ1040" s="17"/>
    </row>
    <row r="1041" spans="2:43" ht="23.25" x14ac:dyDescent="0.35">
      <c r="B1041" s="23" t="s">
        <v>32</v>
      </c>
      <c r="C1041" s="20">
        <f>IF(X996="PAGADO",0,C1001)</f>
        <v>-2703.3370000000023</v>
      </c>
      <c r="E1041" s="175" t="s">
        <v>20</v>
      </c>
      <c r="F1041" s="175"/>
      <c r="G1041" s="175"/>
      <c r="H1041" s="175"/>
      <c r="V1041" s="17"/>
      <c r="X1041" s="23" t="s">
        <v>32</v>
      </c>
      <c r="Y1041" s="20">
        <f>IF(B1841="PAGADO",0,C1046)</f>
        <v>-2703.3370000000023</v>
      </c>
      <c r="AA1041" s="175" t="s">
        <v>20</v>
      </c>
      <c r="AB1041" s="175"/>
      <c r="AC1041" s="175"/>
      <c r="AD1041" s="175"/>
      <c r="AP1041" s="17"/>
      <c r="AQ1041" s="17"/>
    </row>
    <row r="1042" spans="2:43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 x14ac:dyDescent="0.25">
      <c r="B1045" s="1" t="s">
        <v>9</v>
      </c>
      <c r="C1045" s="20">
        <f>C1069</f>
        <v>2703.3370000000023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2703.3370000000023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 x14ac:dyDescent="0.25">
      <c r="B1046" s="6" t="s">
        <v>26</v>
      </c>
      <c r="C1046" s="21">
        <f>C1044-C1045</f>
        <v>-2703.3370000000023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-2703.3370000000023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7" t="str">
        <f>IF(Y1046&lt;0,"NO PAGAR","COBRAR'")</f>
        <v>NO PAGAR</v>
      </c>
      <c r="Y1047" s="17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 x14ac:dyDescent="0.35">
      <c r="B1048" s="177" t="str">
        <f>IF(C1046&lt;0,"NO PAGAR","COBRAR'")</f>
        <v>NO PAGAR</v>
      </c>
      <c r="C1048" s="17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 x14ac:dyDescent="0.25">
      <c r="B1049" s="168" t="s">
        <v>9</v>
      </c>
      <c r="C1049" s="16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8" t="s">
        <v>9</v>
      </c>
      <c r="Y1049" s="16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9" t="str">
        <f>IF(Y1001&lt;0,"SALDO ADELANTADO","SALDO A FAVOR '")</f>
        <v>SALDO ADELANTADO</v>
      </c>
      <c r="C1050" s="10">
        <f>IF(Y1001&lt;=0,Y1001*-1)</f>
        <v>2703.3370000000023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2703.3370000000023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70" t="s">
        <v>7</v>
      </c>
      <c r="F1057" s="171"/>
      <c r="G1057" s="17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70" t="s">
        <v>7</v>
      </c>
      <c r="AB1057" s="171"/>
      <c r="AC1057" s="17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70" t="s">
        <v>7</v>
      </c>
      <c r="O1059" s="171"/>
      <c r="P1059" s="171"/>
      <c r="Q1059" s="172"/>
      <c r="R1059" s="18">
        <f>SUM(R1043:R1058)</f>
        <v>0</v>
      </c>
      <c r="S1059" s="3"/>
      <c r="V1059" s="17"/>
      <c r="X1059" s="12"/>
      <c r="Y1059" s="10"/>
      <c r="AJ1059" s="170" t="s">
        <v>7</v>
      </c>
      <c r="AK1059" s="171"/>
      <c r="AL1059" s="171"/>
      <c r="AM1059" s="17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2703.3370000000023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2703.3370000000023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515" zoomScale="93" zoomScaleNormal="93" workbookViewId="0">
      <selection activeCell="O525" sqref="O525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75" t="s">
        <v>79</v>
      </c>
      <c r="F8" s="175"/>
      <c r="G8" s="175"/>
      <c r="H8" s="175"/>
      <c r="V8" s="17"/>
      <c r="X8" s="23" t="s">
        <v>32</v>
      </c>
      <c r="Y8" s="20">
        <f>IF(B8="PAGADO",0,C13)</f>
        <v>0</v>
      </c>
      <c r="AA8" s="175" t="s">
        <v>148</v>
      </c>
      <c r="AB8" s="175"/>
      <c r="AC8" s="175"/>
      <c r="AD8" s="175"/>
      <c r="AK8" s="184" t="s">
        <v>110</v>
      </c>
      <c r="AL8" s="184"/>
      <c r="AM8" s="18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75" t="s">
        <v>79</v>
      </c>
      <c r="F53" s="175"/>
      <c r="G53" s="175"/>
      <c r="H53" s="175"/>
      <c r="V53" s="17"/>
      <c r="X53" s="23" t="s">
        <v>32</v>
      </c>
      <c r="Y53" s="20">
        <f>IF(B53="PAGADO",0,C58)</f>
        <v>251.97000000000011</v>
      </c>
      <c r="AA53" s="175" t="s">
        <v>148</v>
      </c>
      <c r="AB53" s="175"/>
      <c r="AC53" s="175"/>
      <c r="AD53" s="17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73" t="s">
        <v>29</v>
      </c>
      <c r="AD97" s="173"/>
      <c r="AE97" s="173"/>
    </row>
    <row r="98" spans="2:41" x14ac:dyDescent="0.25">
      <c r="H98" s="174" t="s">
        <v>28</v>
      </c>
      <c r="I98" s="174"/>
      <c r="J98" s="174"/>
      <c r="V98" s="17"/>
      <c r="AC98" s="173"/>
      <c r="AD98" s="173"/>
      <c r="AE98" s="173"/>
    </row>
    <row r="99" spans="2:41" x14ac:dyDescent="0.25">
      <c r="H99" s="174"/>
      <c r="I99" s="174"/>
      <c r="J99" s="174"/>
      <c r="V99" s="17"/>
      <c r="AC99" s="173"/>
      <c r="AD99" s="173"/>
      <c r="AE99" s="17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75" t="s">
        <v>79</v>
      </c>
      <c r="F103" s="175"/>
      <c r="G103" s="175"/>
      <c r="H103" s="175"/>
      <c r="V103" s="17"/>
      <c r="X103" s="23" t="s">
        <v>156</v>
      </c>
      <c r="Y103" s="20">
        <f>IF(B103="PAGADO",0,C108)</f>
        <v>1501.97</v>
      </c>
      <c r="AA103" s="175" t="s">
        <v>79</v>
      </c>
      <c r="AB103" s="175"/>
      <c r="AC103" s="175"/>
      <c r="AD103" s="17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74" t="s">
        <v>30</v>
      </c>
      <c r="I130" s="174"/>
      <c r="J130" s="174"/>
      <c r="V130" s="17"/>
      <c r="AA130" s="174" t="s">
        <v>31</v>
      </c>
      <c r="AB130" s="174"/>
      <c r="AC130" s="174"/>
    </row>
    <row r="131" spans="2:41" x14ac:dyDescent="0.25">
      <c r="H131" s="174"/>
      <c r="I131" s="174"/>
      <c r="J131" s="174"/>
      <c r="V131" s="17"/>
      <c r="AA131" s="174"/>
      <c r="AB131" s="174"/>
      <c r="AC131" s="17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75" t="s">
        <v>148</v>
      </c>
      <c r="F135" s="175"/>
      <c r="G135" s="175"/>
      <c r="H135" s="175"/>
      <c r="V135" s="17"/>
      <c r="X135" s="23" t="s">
        <v>32</v>
      </c>
      <c r="Y135" s="20">
        <f>IF(B135="PAGADO",0,C140)</f>
        <v>0</v>
      </c>
      <c r="AA135" s="175" t="s">
        <v>356</v>
      </c>
      <c r="AB135" s="175"/>
      <c r="AC135" s="175"/>
      <c r="AD135" s="17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7" t="str">
        <f>IF(Y140&lt;0,"NO PAGAR","COBRAR'")</f>
        <v>COBRAR'</v>
      </c>
      <c r="Y141" s="17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77" t="str">
        <f>IF(C140&lt;0,"NO PAGAR","COBRAR'")</f>
        <v>COBRAR'</v>
      </c>
      <c r="C142" s="17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73" t="s">
        <v>29</v>
      </c>
      <c r="AD169" s="173"/>
      <c r="AE169" s="173"/>
    </row>
    <row r="170" spans="2:41" x14ac:dyDescent="0.25">
      <c r="H170" s="174" t="s">
        <v>28</v>
      </c>
      <c r="I170" s="174"/>
      <c r="J170" s="174"/>
      <c r="V170" s="17"/>
      <c r="AC170" s="173"/>
      <c r="AD170" s="173"/>
      <c r="AE170" s="173"/>
    </row>
    <row r="171" spans="2:41" x14ac:dyDescent="0.25">
      <c r="H171" s="174"/>
      <c r="I171" s="174"/>
      <c r="J171" s="174"/>
      <c r="V171" s="17"/>
      <c r="AC171" s="173"/>
      <c r="AD171" s="173"/>
      <c r="AE171" s="17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75" t="s">
        <v>79</v>
      </c>
      <c r="F175" s="175"/>
      <c r="G175" s="175"/>
      <c r="H175" s="175"/>
      <c r="V175" s="17"/>
      <c r="X175" s="23" t="s">
        <v>32</v>
      </c>
      <c r="Y175" s="20">
        <f>IF(B175="PAGADO",0,C180)</f>
        <v>0</v>
      </c>
      <c r="AA175" s="175" t="s">
        <v>356</v>
      </c>
      <c r="AB175" s="175"/>
      <c r="AC175" s="175"/>
      <c r="AD175" s="17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74" t="s">
        <v>30</v>
      </c>
      <c r="I207" s="174"/>
      <c r="J207" s="174"/>
      <c r="V207" s="17"/>
      <c r="AA207" s="174" t="s">
        <v>31</v>
      </c>
      <c r="AB207" s="174"/>
      <c r="AC207" s="174"/>
    </row>
    <row r="208" spans="1:43" x14ac:dyDescent="0.25">
      <c r="H208" s="174"/>
      <c r="I208" s="174"/>
      <c r="J208" s="174"/>
      <c r="V208" s="17"/>
      <c r="AA208" s="174"/>
      <c r="AB208" s="174"/>
      <c r="AC208" s="17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75" t="s">
        <v>356</v>
      </c>
      <c r="F212" s="175"/>
      <c r="G212" s="175"/>
      <c r="H212" s="175"/>
      <c r="V212" s="17"/>
      <c r="X212" s="23" t="s">
        <v>130</v>
      </c>
      <c r="Y212" s="20">
        <f>IF(B212="PAGADO",0,C217)</f>
        <v>0</v>
      </c>
      <c r="AA212" s="175" t="s">
        <v>545</v>
      </c>
      <c r="AB212" s="175"/>
      <c r="AC212" s="175"/>
      <c r="AD212" s="17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7" t="str">
        <f>IF(Y217&lt;0,"NO PAGAR","COBRAR'")</f>
        <v>COBRAR'</v>
      </c>
      <c r="Y218" s="17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77" t="str">
        <f>IF(C217&lt;0,"NO PAGAR","COBRAR'")</f>
        <v>COBRAR'</v>
      </c>
      <c r="C219" s="17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73" t="s">
        <v>29</v>
      </c>
      <c r="AD253" s="173"/>
      <c r="AE253" s="173"/>
    </row>
    <row r="254" spans="5:31" x14ac:dyDescent="0.25">
      <c r="H254" s="174" t="s">
        <v>28</v>
      </c>
      <c r="I254" s="174"/>
      <c r="J254" s="174"/>
      <c r="V254" s="17"/>
      <c r="AC254" s="173"/>
      <c r="AD254" s="173"/>
      <c r="AE254" s="173"/>
    </row>
    <row r="255" spans="5:31" x14ac:dyDescent="0.25">
      <c r="H255" s="174"/>
      <c r="I255" s="174"/>
      <c r="J255" s="174"/>
      <c r="V255" s="17"/>
      <c r="AC255" s="173"/>
      <c r="AD255" s="173"/>
      <c r="AE255" s="17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75" t="s">
        <v>545</v>
      </c>
      <c r="F259" s="175"/>
      <c r="G259" s="175"/>
      <c r="H259" s="175"/>
      <c r="V259" s="17"/>
      <c r="X259" s="23" t="s">
        <v>32</v>
      </c>
      <c r="Y259" s="20">
        <f>IF(B259="PAGADO",0,C264)</f>
        <v>0</v>
      </c>
      <c r="AA259" s="175" t="s">
        <v>600</v>
      </c>
      <c r="AB259" s="175"/>
      <c r="AC259" s="175"/>
      <c r="AD259" s="17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74" t="s">
        <v>30</v>
      </c>
      <c r="I299" s="174"/>
      <c r="J299" s="174"/>
      <c r="V299" s="17"/>
      <c r="AA299" s="174" t="s">
        <v>31</v>
      </c>
      <c r="AB299" s="174"/>
      <c r="AC299" s="174"/>
    </row>
    <row r="300" spans="1:43" x14ac:dyDescent="0.25">
      <c r="H300" s="174"/>
      <c r="I300" s="174"/>
      <c r="J300" s="174"/>
      <c r="V300" s="17"/>
      <c r="AA300" s="174"/>
      <c r="AB300" s="174"/>
      <c r="AC300" s="17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75" t="s">
        <v>356</v>
      </c>
      <c r="F304" s="175"/>
      <c r="G304" s="175"/>
      <c r="H304" s="175"/>
      <c r="V304" s="17"/>
      <c r="X304" s="23" t="s">
        <v>32</v>
      </c>
      <c r="Y304" s="20">
        <f>IF(B1078="PAGADO",0,C309)</f>
        <v>240</v>
      </c>
      <c r="AA304" s="175" t="s">
        <v>677</v>
      </c>
      <c r="AB304" s="175"/>
      <c r="AC304" s="175"/>
      <c r="AD304" s="17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7" t="str">
        <f>IF(Y309&lt;0,"NO PAGAR","COBRAR'")</f>
        <v>COBRAR'</v>
      </c>
      <c r="Y310" s="17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77" t="str">
        <f>IF(C309&lt;0,"NO PAGAR","COBRAR'")</f>
        <v>COBRAR'</v>
      </c>
      <c r="C311" s="17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74" t="s">
        <v>28</v>
      </c>
      <c r="I347" s="174"/>
      <c r="J347" s="174"/>
      <c r="V347" s="17"/>
    </row>
    <row r="348" spans="2:30" x14ac:dyDescent="0.25">
      <c r="H348" s="174"/>
      <c r="I348" s="174"/>
      <c r="J348" s="174"/>
      <c r="V348" s="17"/>
    </row>
    <row r="349" spans="2:30" x14ac:dyDescent="0.25">
      <c r="V349" s="17"/>
      <c r="X349" s="186" t="s">
        <v>64</v>
      </c>
      <c r="AB349" s="180" t="s">
        <v>29</v>
      </c>
      <c r="AC349" s="180"/>
      <c r="AD349" s="180"/>
    </row>
    <row r="350" spans="2:30" x14ac:dyDescent="0.25">
      <c r="V350" s="17"/>
      <c r="X350" s="186"/>
      <c r="AB350" s="180"/>
      <c r="AC350" s="180"/>
      <c r="AD350" s="180"/>
    </row>
    <row r="351" spans="2:30" ht="23.25" x14ac:dyDescent="0.35">
      <c r="B351" s="22" t="s">
        <v>64</v>
      </c>
      <c r="V351" s="17"/>
      <c r="X351" s="186"/>
      <c r="AB351" s="180"/>
      <c r="AC351" s="180"/>
      <c r="AD351" s="180"/>
    </row>
    <row r="352" spans="2:30" ht="23.25" x14ac:dyDescent="0.35">
      <c r="B352" s="23" t="s">
        <v>130</v>
      </c>
      <c r="C352" s="20">
        <f>IF(X304="PAGADO",0,Y309)</f>
        <v>229.98</v>
      </c>
      <c r="E352" s="175" t="s">
        <v>545</v>
      </c>
      <c r="F352" s="175"/>
      <c r="G352" s="175"/>
      <c r="H352" s="175"/>
      <c r="V352" s="17"/>
      <c r="X352" s="23" t="s">
        <v>130</v>
      </c>
      <c r="Y352" s="20">
        <f>IF(B352="PAGADO",0,C357)</f>
        <v>0</v>
      </c>
      <c r="AA352" s="175" t="s">
        <v>677</v>
      </c>
      <c r="AB352" s="175"/>
      <c r="AC352" s="175"/>
      <c r="AD352" s="17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74" t="s">
        <v>30</v>
      </c>
      <c r="I386" s="174"/>
      <c r="J386" s="174"/>
      <c r="V386" s="17"/>
      <c r="AA386" s="174" t="s">
        <v>31</v>
      </c>
      <c r="AB386" s="174"/>
      <c r="AC386" s="174"/>
    </row>
    <row r="387" spans="2:41" x14ac:dyDescent="0.25">
      <c r="H387" s="174"/>
      <c r="I387" s="174"/>
      <c r="J387" s="174"/>
      <c r="V387" s="17"/>
      <c r="AA387" s="174"/>
      <c r="AB387" s="174"/>
      <c r="AC387" s="17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75" t="s">
        <v>545</v>
      </c>
      <c r="F391" s="175"/>
      <c r="G391" s="175"/>
      <c r="H391" s="175"/>
      <c r="V391" s="17"/>
      <c r="X391" s="23" t="s">
        <v>32</v>
      </c>
      <c r="Y391" s="20">
        <f>IF(B391="PAGADO",0,C396)</f>
        <v>0</v>
      </c>
      <c r="AA391" s="175" t="s">
        <v>841</v>
      </c>
      <c r="AB391" s="175"/>
      <c r="AC391" s="175"/>
      <c r="AD391" s="17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7" t="str">
        <f>IF(Y396&lt;0,"NO PAGAR","COBRAR'")</f>
        <v>COBRAR'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77" t="str">
        <f>IF(C396&lt;0,"NO PAGAR","COBRAR'")</f>
        <v>COBRAR'</v>
      </c>
      <c r="C398" s="17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73" t="s">
        <v>29</v>
      </c>
      <c r="AD431" s="173"/>
      <c r="AE431" s="173"/>
    </row>
    <row r="432" spans="8:31" x14ac:dyDescent="0.25">
      <c r="H432" s="174" t="s">
        <v>28</v>
      </c>
      <c r="I432" s="174"/>
      <c r="J432" s="174"/>
      <c r="V432" s="17"/>
      <c r="AC432" s="173"/>
      <c r="AD432" s="173"/>
      <c r="AE432" s="173"/>
    </row>
    <row r="433" spans="2:41" x14ac:dyDescent="0.25">
      <c r="H433" s="174"/>
      <c r="I433" s="174"/>
      <c r="J433" s="174"/>
      <c r="V433" s="17"/>
      <c r="AC433" s="173"/>
      <c r="AD433" s="173"/>
      <c r="AE433" s="17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75" t="s">
        <v>356</v>
      </c>
      <c r="F437" s="175"/>
      <c r="G437" s="175"/>
      <c r="H437" s="175"/>
      <c r="V437" s="17"/>
      <c r="X437" s="23" t="s">
        <v>32</v>
      </c>
      <c r="Y437" s="20">
        <f>IF(B437="PAGADO",0,C442)</f>
        <v>0</v>
      </c>
      <c r="AA437" s="175" t="s">
        <v>356</v>
      </c>
      <c r="AB437" s="175"/>
      <c r="AC437" s="175"/>
      <c r="AD437" s="17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74" t="s">
        <v>30</v>
      </c>
      <c r="I471" s="174"/>
      <c r="J471" s="174"/>
      <c r="V471" s="17"/>
      <c r="AA471" s="174" t="s">
        <v>31</v>
      </c>
      <c r="AB471" s="174"/>
      <c r="AC471" s="174"/>
    </row>
    <row r="472" spans="1:43" x14ac:dyDescent="0.25">
      <c r="H472" s="174"/>
      <c r="I472" s="174"/>
      <c r="J472" s="174"/>
      <c r="V472" s="17"/>
      <c r="AA472" s="174"/>
      <c r="AB472" s="174"/>
      <c r="AC472" s="17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75" t="s">
        <v>545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545</v>
      </c>
      <c r="AB474" s="175"/>
      <c r="AC474" s="175"/>
      <c r="AD474" s="17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7" t="str">
        <f>IF(Y479&lt;0,"NO PAGAR","COBRAR'")</f>
        <v>NO PAGAR</v>
      </c>
      <c r="Y480" s="17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77" t="str">
        <f>IF(C479&lt;0,"NO PAGAR","COBRAR'")</f>
        <v>COBRAR'</v>
      </c>
      <c r="C481" s="17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73" t="s">
        <v>29</v>
      </c>
      <c r="AD516" s="173"/>
      <c r="AE516" s="173"/>
    </row>
    <row r="517" spans="2:41" x14ac:dyDescent="0.25">
      <c r="H517" s="174" t="s">
        <v>28</v>
      </c>
      <c r="I517" s="174"/>
      <c r="J517" s="174"/>
      <c r="V517" s="17"/>
      <c r="AC517" s="173"/>
      <c r="AD517" s="173"/>
      <c r="AE517" s="173"/>
    </row>
    <row r="518" spans="2:41" x14ac:dyDescent="0.25">
      <c r="H518" s="174"/>
      <c r="I518" s="174"/>
      <c r="J518" s="174"/>
      <c r="V518" s="17"/>
      <c r="AC518" s="173"/>
      <c r="AD518" s="173"/>
      <c r="AE518" s="173"/>
    </row>
    <row r="519" spans="2:41" x14ac:dyDescent="0.25">
      <c r="V519" s="17"/>
    </row>
    <row r="520" spans="2:41" x14ac:dyDescent="0.25">
      <c r="V520" s="17"/>
    </row>
    <row r="521" spans="2:41" ht="23.25" x14ac:dyDescent="0.35">
      <c r="B521" s="22" t="s">
        <v>67</v>
      </c>
      <c r="V521" s="17"/>
      <c r="X521" s="22" t="s">
        <v>67</v>
      </c>
    </row>
    <row r="522" spans="2:41" ht="23.25" x14ac:dyDescent="0.35">
      <c r="B522" s="23" t="s">
        <v>32</v>
      </c>
      <c r="C522" s="20">
        <f>IF(X474="PAGADO",0,Y479)</f>
        <v>-1000</v>
      </c>
      <c r="E522" s="175" t="s">
        <v>545</v>
      </c>
      <c r="F522" s="175"/>
      <c r="G522" s="175"/>
      <c r="H522" s="175"/>
      <c r="V522" s="17"/>
      <c r="X522" s="23" t="s">
        <v>32</v>
      </c>
      <c r="Y522" s="20">
        <f>IF(B522="PAGADO",0,C527)</f>
        <v>-1429.17</v>
      </c>
      <c r="AA522" s="175" t="s">
        <v>20</v>
      </c>
      <c r="AB522" s="175"/>
      <c r="AC522" s="175"/>
      <c r="AD522" s="175"/>
    </row>
    <row r="523" spans="2:41" x14ac:dyDescent="0.25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 x14ac:dyDescent="0.25">
      <c r="C524" s="20"/>
      <c r="E524" s="4"/>
      <c r="F524" s="3"/>
      <c r="G524" s="3"/>
      <c r="H524" s="5"/>
      <c r="N524" s="25">
        <v>45112</v>
      </c>
      <c r="O524" s="3" t="s">
        <v>1047</v>
      </c>
      <c r="P524" s="3"/>
      <c r="Q524" s="3"/>
      <c r="R524" s="18">
        <v>64.5</v>
      </c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" t="s">
        <v>9</v>
      </c>
      <c r="C526" s="20">
        <f>C549</f>
        <v>1429.17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1429.17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6" t="s">
        <v>25</v>
      </c>
      <c r="C527" s="21">
        <f>C525-C526</f>
        <v>-1429.17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-1429.17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 x14ac:dyDescent="0.4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68" t="s">
        <v>9</v>
      </c>
      <c r="C529" s="16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8" t="s">
        <v>9</v>
      </c>
      <c r="Y529" s="16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1429.17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R540</f>
        <v>64.5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255.53</v>
      </c>
      <c r="E538" s="170" t="s">
        <v>7</v>
      </c>
      <c r="F538" s="171"/>
      <c r="G538" s="17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70" t="s">
        <v>7</v>
      </c>
      <c r="AB538" s="171"/>
      <c r="AC538" s="172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 x14ac:dyDescent="0.3">
      <c r="B540" s="12"/>
      <c r="C540" s="10"/>
      <c r="N540" s="170" t="s">
        <v>7</v>
      </c>
      <c r="O540" s="171"/>
      <c r="P540" s="171"/>
      <c r="Q540" s="172"/>
      <c r="R540" s="18">
        <f>SUM(R524:R539)</f>
        <v>64.5</v>
      </c>
      <c r="S540" s="3"/>
      <c r="V540" s="17"/>
      <c r="X540" s="12"/>
      <c r="Y540" s="10"/>
      <c r="AJ540" s="170" t="s">
        <v>7</v>
      </c>
      <c r="AK540" s="171"/>
      <c r="AL540" s="171"/>
      <c r="AM540" s="172"/>
      <c r="AN540" s="18">
        <f>SUM(AN524:AN539)</f>
        <v>0</v>
      </c>
      <c r="AO540" s="3"/>
    </row>
    <row r="541" spans="2:41" ht="27" thickBot="1" x14ac:dyDescent="0.3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 x14ac:dyDescent="0.3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 x14ac:dyDescent="0.3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 x14ac:dyDescent="0.3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 x14ac:dyDescent="0.25">
      <c r="B545" s="12"/>
      <c r="C545" s="10"/>
      <c r="Q545" s="167">
        <f>SUM(Q541:Q544)</f>
        <v>255.52999999999997</v>
      </c>
      <c r="V545" s="17"/>
      <c r="X545" s="12"/>
      <c r="Y545" s="10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1"/>
      <c r="C548" s="10"/>
      <c r="V548" s="17"/>
      <c r="X548" s="11"/>
      <c r="Y548" s="10"/>
    </row>
    <row r="549" spans="1:43" x14ac:dyDescent="0.25">
      <c r="B549" s="15" t="s">
        <v>18</v>
      </c>
      <c r="C549" s="16">
        <f>SUM(C530:C548)</f>
        <v>1429.17</v>
      </c>
      <c r="V549" s="17"/>
      <c r="X549" s="15" t="s">
        <v>18</v>
      </c>
      <c r="Y549" s="16">
        <f>SUM(Y530:Y548)</f>
        <v>1429.17</v>
      </c>
    </row>
    <row r="550" spans="1:43" x14ac:dyDescent="0.25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 x14ac:dyDescent="0.25">
      <c r="E551" s="1" t="s">
        <v>19</v>
      </c>
      <c r="V551" s="17"/>
      <c r="AA551" s="1" t="s">
        <v>19</v>
      </c>
    </row>
    <row r="552" spans="1:43" x14ac:dyDescent="0.25">
      <c r="V552" s="17"/>
    </row>
    <row r="553" spans="1:43" x14ac:dyDescent="0.25">
      <c r="V553" s="17"/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 x14ac:dyDescent="0.25">
      <c r="V561" s="17"/>
    </row>
    <row r="562" spans="2:41" x14ac:dyDescent="0.25">
      <c r="H562" s="174" t="s">
        <v>30</v>
      </c>
      <c r="I562" s="174"/>
      <c r="J562" s="174"/>
      <c r="V562" s="17"/>
      <c r="AA562" s="174" t="s">
        <v>31</v>
      </c>
      <c r="AB562" s="174"/>
      <c r="AC562" s="174"/>
    </row>
    <row r="563" spans="2:41" x14ac:dyDescent="0.25">
      <c r="H563" s="174"/>
      <c r="I563" s="174"/>
      <c r="J563" s="174"/>
      <c r="V563" s="17"/>
      <c r="AA563" s="174"/>
      <c r="AB563" s="174"/>
      <c r="AC563" s="174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4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IF(X522="PAGADO",0,C527)</f>
        <v>-1429.17</v>
      </c>
      <c r="E567" s="175" t="s">
        <v>20</v>
      </c>
      <c r="F567" s="175"/>
      <c r="G567" s="175"/>
      <c r="H567" s="175"/>
      <c r="V567" s="17"/>
      <c r="X567" s="23" t="s">
        <v>32</v>
      </c>
      <c r="Y567" s="20">
        <f>IF(B1367="PAGADO",0,C572)</f>
        <v>-1429.17</v>
      </c>
      <c r="AA567" s="175" t="s">
        <v>20</v>
      </c>
      <c r="AB567" s="175"/>
      <c r="AC567" s="175"/>
      <c r="AD567" s="175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C595</f>
        <v>1429.17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1429.17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26</v>
      </c>
      <c r="C572" s="21">
        <f>C570-C571</f>
        <v>-1429.17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-1429.17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 x14ac:dyDescent="0.3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7" t="str">
        <f>IF(Y572&lt;0,"NO PAGAR","COBRAR'")</f>
        <v>NO PAGAR</v>
      </c>
      <c r="Y573" s="17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 x14ac:dyDescent="0.35">
      <c r="B574" s="177" t="str">
        <f>IF(C572&lt;0,"NO PAGAR","COBRAR'")</f>
        <v>NO PAGAR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IF(Y527&lt;0,"SALDO ADELANTADO","SALDO A FAVOR '")</f>
        <v>SALDO ADELANTADO</v>
      </c>
      <c r="C576" s="10">
        <f>IF(Y527&lt;=0,Y527*-1)</f>
        <v>1429.17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1429.17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170" t="s">
        <v>7</v>
      </c>
      <c r="F583" s="171"/>
      <c r="G583" s="17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0" t="s">
        <v>7</v>
      </c>
      <c r="AB583" s="171"/>
      <c r="AC583" s="17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70" t="s">
        <v>7</v>
      </c>
      <c r="O585" s="171"/>
      <c r="P585" s="171"/>
      <c r="Q585" s="172"/>
      <c r="R585" s="18">
        <f>SUM(R569:R584)</f>
        <v>0</v>
      </c>
      <c r="S585" s="3"/>
      <c r="V585" s="17"/>
      <c r="X585" s="12"/>
      <c r="Y585" s="10"/>
      <c r="AJ585" s="170" t="s">
        <v>7</v>
      </c>
      <c r="AK585" s="171"/>
      <c r="AL585" s="171"/>
      <c r="AM585" s="172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1"/>
      <c r="C594" s="10"/>
      <c r="V594" s="17"/>
      <c r="X594" s="11"/>
      <c r="Y594" s="10"/>
    </row>
    <row r="595" spans="2:27" x14ac:dyDescent="0.25">
      <c r="B595" s="15" t="s">
        <v>18</v>
      </c>
      <c r="C595" s="16">
        <f>SUM(C576:C594)</f>
        <v>1429.17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1429.17</v>
      </c>
      <c r="Z595" t="s">
        <v>22</v>
      </c>
      <c r="AA595" t="s">
        <v>21</v>
      </c>
    </row>
    <row r="596" spans="2:27" x14ac:dyDescent="0.25">
      <c r="E596" s="1" t="s">
        <v>19</v>
      </c>
      <c r="V596" s="17"/>
      <c r="AA596" s="1" t="s">
        <v>19</v>
      </c>
    </row>
    <row r="597" spans="2:27" x14ac:dyDescent="0.25">
      <c r="V597" s="17"/>
    </row>
    <row r="598" spans="2:27" x14ac:dyDescent="0.25">
      <c r="V598" s="17"/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  <c r="AC609" s="173" t="s">
        <v>29</v>
      </c>
      <c r="AD609" s="173"/>
      <c r="AE609" s="173"/>
    </row>
    <row r="610" spans="2:41" x14ac:dyDescent="0.25">
      <c r="H610" s="174" t="s">
        <v>28</v>
      </c>
      <c r="I610" s="174"/>
      <c r="J610" s="174"/>
      <c r="V610" s="17"/>
      <c r="AC610" s="173"/>
      <c r="AD610" s="173"/>
      <c r="AE610" s="173"/>
    </row>
    <row r="611" spans="2:41" x14ac:dyDescent="0.25">
      <c r="H611" s="174"/>
      <c r="I611" s="174"/>
      <c r="J611" s="174"/>
      <c r="V611" s="17"/>
      <c r="AC611" s="173"/>
      <c r="AD611" s="173"/>
      <c r="AE611" s="173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2" t="s">
        <v>68</v>
      </c>
      <c r="V614" s="17"/>
      <c r="X614" s="22" t="s">
        <v>68</v>
      </c>
    </row>
    <row r="615" spans="2:41" ht="23.25" x14ac:dyDescent="0.35">
      <c r="B615" s="23" t="s">
        <v>32</v>
      </c>
      <c r="C615" s="20">
        <f>IF(X567="PAGADO",0,Y572)</f>
        <v>-1429.17</v>
      </c>
      <c r="E615" s="175" t="s">
        <v>20</v>
      </c>
      <c r="F615" s="175"/>
      <c r="G615" s="175"/>
      <c r="H615" s="175"/>
      <c r="V615" s="17"/>
      <c r="X615" s="23" t="s">
        <v>32</v>
      </c>
      <c r="Y615" s="20">
        <f>IF(B615="PAGADO",0,C620)</f>
        <v>-1429.17</v>
      </c>
      <c r="AA615" s="175" t="s">
        <v>20</v>
      </c>
      <c r="AB615" s="175"/>
      <c r="AC615" s="175"/>
      <c r="AD615" s="175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C642</f>
        <v>1429.17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1429.17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25</v>
      </c>
      <c r="C620" s="21">
        <f>C618-C619</f>
        <v>-1429.17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-1429.17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 x14ac:dyDescent="0.4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68" t="s">
        <v>9</v>
      </c>
      <c r="C622" s="16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8" t="s">
        <v>9</v>
      </c>
      <c r="Y622" s="16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9" t="str">
        <f>IF(C656&lt;0,"SALDO A FAVOR","SALDO ADELANTAD0'")</f>
        <v>SALDO ADELANTAD0'</v>
      </c>
      <c r="C623" s="10">
        <f>IF(Y567&lt;=0,Y567*-1)</f>
        <v>1429.17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1429.17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17</v>
      </c>
      <c r="C631" s="10"/>
      <c r="E631" s="170" t="s">
        <v>7</v>
      </c>
      <c r="F631" s="171"/>
      <c r="G631" s="17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70" t="s">
        <v>7</v>
      </c>
      <c r="AB631" s="171"/>
      <c r="AC631" s="17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70" t="s">
        <v>7</v>
      </c>
      <c r="O633" s="171"/>
      <c r="P633" s="171"/>
      <c r="Q633" s="172"/>
      <c r="R633" s="18">
        <f>SUM(R617:R632)</f>
        <v>0</v>
      </c>
      <c r="S633" s="3"/>
      <c r="V633" s="17"/>
      <c r="X633" s="12"/>
      <c r="Y633" s="10"/>
      <c r="AJ633" s="170" t="s">
        <v>7</v>
      </c>
      <c r="AK633" s="171"/>
      <c r="AL633" s="171"/>
      <c r="AM633" s="172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1"/>
      <c r="C641" s="10"/>
      <c r="V641" s="17"/>
      <c r="X641" s="11"/>
      <c r="Y641" s="10"/>
    </row>
    <row r="642" spans="1:43" x14ac:dyDescent="0.25">
      <c r="B642" s="15" t="s">
        <v>18</v>
      </c>
      <c r="C642" s="16">
        <f>SUM(C623:C641)</f>
        <v>1429.17</v>
      </c>
      <c r="V642" s="17"/>
      <c r="X642" s="15" t="s">
        <v>18</v>
      </c>
      <c r="Y642" s="16">
        <f>SUM(Y623:Y641)</f>
        <v>1429.17</v>
      </c>
    </row>
    <row r="643" spans="1:43" x14ac:dyDescent="0.25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 x14ac:dyDescent="0.25">
      <c r="E644" s="1" t="s">
        <v>19</v>
      </c>
      <c r="V644" s="17"/>
      <c r="AA644" s="1" t="s">
        <v>19</v>
      </c>
    </row>
    <row r="645" spans="1:43" x14ac:dyDescent="0.25">
      <c r="V645" s="17"/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V654" s="17"/>
    </row>
    <row r="655" spans="1:43" x14ac:dyDescent="0.25">
      <c r="H655" s="174" t="s">
        <v>30</v>
      </c>
      <c r="I655" s="174"/>
      <c r="J655" s="174"/>
      <c r="V655" s="17"/>
      <c r="AA655" s="174" t="s">
        <v>31</v>
      </c>
      <c r="AB655" s="174"/>
      <c r="AC655" s="174"/>
    </row>
    <row r="656" spans="1:43" x14ac:dyDescent="0.25">
      <c r="H656" s="174"/>
      <c r="I656" s="174"/>
      <c r="J656" s="174"/>
      <c r="V656" s="17"/>
      <c r="AA656" s="174"/>
      <c r="AB656" s="174"/>
      <c r="AC656" s="174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4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IF(X615="PAGADO",0,C620)</f>
        <v>-1429.17</v>
      </c>
      <c r="E660" s="175" t="s">
        <v>20</v>
      </c>
      <c r="F660" s="175"/>
      <c r="G660" s="175"/>
      <c r="H660" s="175"/>
      <c r="V660" s="17"/>
      <c r="X660" s="23" t="s">
        <v>32</v>
      </c>
      <c r="Y660" s="20">
        <f>IF(B1460="PAGADO",0,C665)</f>
        <v>-1429.17</v>
      </c>
      <c r="AA660" s="175" t="s">
        <v>20</v>
      </c>
      <c r="AB660" s="175"/>
      <c r="AC660" s="175"/>
      <c r="AD660" s="175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C688</f>
        <v>1429.17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1429.17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26</v>
      </c>
      <c r="C665" s="21">
        <f>C663-C664</f>
        <v>-1429.17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-1429.17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 x14ac:dyDescent="0.3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7" t="str">
        <f>IF(Y665&lt;0,"NO PAGAR","COBRAR'")</f>
        <v>NO PAGAR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 x14ac:dyDescent="0.35">
      <c r="B667" s="177" t="str">
        <f>IF(C665&lt;0,"NO PAGAR","COBRAR'")</f>
        <v>NO PAGAR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IF(Y620&lt;0,"SALDO ADELANTADO","SALDO A FAVOR '")</f>
        <v>SALDO ADELANTADO</v>
      </c>
      <c r="C669" s="10">
        <f>IF(Y620&lt;=0,Y620*-1)</f>
        <v>1429.17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1429.17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170" t="s">
        <v>7</v>
      </c>
      <c r="F676" s="171"/>
      <c r="G676" s="17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70" t="s">
        <v>7</v>
      </c>
      <c r="AB676" s="171"/>
      <c r="AC676" s="17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70" t="s">
        <v>7</v>
      </c>
      <c r="O678" s="171"/>
      <c r="P678" s="171"/>
      <c r="Q678" s="172"/>
      <c r="R678" s="18">
        <f>SUM(R662:R677)</f>
        <v>0</v>
      </c>
      <c r="S678" s="3"/>
      <c r="V678" s="17"/>
      <c r="X678" s="12"/>
      <c r="Y678" s="10"/>
      <c r="AJ678" s="170" t="s">
        <v>7</v>
      </c>
      <c r="AK678" s="171"/>
      <c r="AL678" s="171"/>
      <c r="AM678" s="172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1429.17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1429.17</v>
      </c>
      <c r="Z688" t="s">
        <v>22</v>
      </c>
      <c r="AA688" t="s">
        <v>21</v>
      </c>
    </row>
    <row r="689" spans="5:31" x14ac:dyDescent="0.25">
      <c r="E689" s="1" t="s">
        <v>19</v>
      </c>
      <c r="V689" s="17"/>
      <c r="AA689" s="1" t="s">
        <v>19</v>
      </c>
    </row>
    <row r="690" spans="5:31" x14ac:dyDescent="0.25">
      <c r="V690" s="17"/>
    </row>
    <row r="691" spans="5:31" x14ac:dyDescent="0.25">
      <c r="V691" s="17"/>
    </row>
    <row r="692" spans="5:31" x14ac:dyDescent="0.25">
      <c r="V692" s="17"/>
    </row>
    <row r="693" spans="5:31" x14ac:dyDescent="0.25">
      <c r="V693" s="17"/>
    </row>
    <row r="694" spans="5:31" x14ac:dyDescent="0.25">
      <c r="V694" s="17"/>
    </row>
    <row r="695" spans="5:31" x14ac:dyDescent="0.25">
      <c r="V695" s="17"/>
    </row>
    <row r="696" spans="5:31" x14ac:dyDescent="0.25">
      <c r="V696" s="17"/>
    </row>
    <row r="697" spans="5:31" x14ac:dyDescent="0.25">
      <c r="V697" s="17"/>
    </row>
    <row r="698" spans="5:31" x14ac:dyDescent="0.25">
      <c r="V698" s="17"/>
    </row>
    <row r="699" spans="5:31" x14ac:dyDescent="0.25">
      <c r="V699" s="17"/>
    </row>
    <row r="700" spans="5:31" x14ac:dyDescent="0.25">
      <c r="V700" s="17"/>
    </row>
    <row r="701" spans="5:31" x14ac:dyDescent="0.25">
      <c r="V701" s="17"/>
    </row>
    <row r="702" spans="5:31" x14ac:dyDescent="0.25">
      <c r="V702" s="17"/>
      <c r="AC702" s="173" t="s">
        <v>29</v>
      </c>
      <c r="AD702" s="173"/>
      <c r="AE702" s="173"/>
    </row>
    <row r="703" spans="5:31" x14ac:dyDescent="0.25">
      <c r="H703" s="174" t="s">
        <v>28</v>
      </c>
      <c r="I703" s="174"/>
      <c r="J703" s="174"/>
      <c r="V703" s="17"/>
      <c r="AC703" s="173"/>
      <c r="AD703" s="173"/>
      <c r="AE703" s="173"/>
    </row>
    <row r="704" spans="5:31" x14ac:dyDescent="0.25">
      <c r="H704" s="174"/>
      <c r="I704" s="174"/>
      <c r="J704" s="174"/>
      <c r="V704" s="17"/>
      <c r="AC704" s="173"/>
      <c r="AD704" s="173"/>
      <c r="AE704" s="173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2" t="s">
        <v>69</v>
      </c>
      <c r="V707" s="17"/>
      <c r="X707" s="22" t="s">
        <v>69</v>
      </c>
    </row>
    <row r="708" spans="2:41" ht="23.25" x14ac:dyDescent="0.35">
      <c r="B708" s="23" t="s">
        <v>32</v>
      </c>
      <c r="C708" s="20">
        <f>IF(X660="PAGADO",0,Y665)</f>
        <v>-1429.17</v>
      </c>
      <c r="E708" s="175" t="s">
        <v>20</v>
      </c>
      <c r="F708" s="175"/>
      <c r="G708" s="175"/>
      <c r="H708" s="175"/>
      <c r="V708" s="17"/>
      <c r="X708" s="23" t="s">
        <v>32</v>
      </c>
      <c r="Y708" s="20">
        <f>IF(B708="PAGADO",0,C713)</f>
        <v>-1429.17</v>
      </c>
      <c r="AA708" s="175" t="s">
        <v>20</v>
      </c>
      <c r="AB708" s="175"/>
      <c r="AC708" s="175"/>
      <c r="AD708" s="175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C735</f>
        <v>1429.17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1429.17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25</v>
      </c>
      <c r="C713" s="21">
        <f>C711-C712</f>
        <v>-1429.17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-1429.17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 x14ac:dyDescent="0.4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68" t="s">
        <v>9</v>
      </c>
      <c r="C715" s="16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8" t="s">
        <v>9</v>
      </c>
      <c r="Y715" s="16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str">
        <f>IF(C749&lt;0,"SALDO A FAVOR","SALDO ADELANTAD0'")</f>
        <v>SALDO ADELANTAD0'</v>
      </c>
      <c r="C716" s="10">
        <f>IF(Y660&lt;=0,Y660*-1)</f>
        <v>1429.17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1429.17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17</v>
      </c>
      <c r="C724" s="10"/>
      <c r="E724" s="170" t="s">
        <v>7</v>
      </c>
      <c r="F724" s="171"/>
      <c r="G724" s="17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70" t="s">
        <v>7</v>
      </c>
      <c r="AB724" s="171"/>
      <c r="AC724" s="17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70" t="s">
        <v>7</v>
      </c>
      <c r="O726" s="171"/>
      <c r="P726" s="171"/>
      <c r="Q726" s="172"/>
      <c r="R726" s="18">
        <f>SUM(R710:R725)</f>
        <v>0</v>
      </c>
      <c r="S726" s="3"/>
      <c r="V726" s="17"/>
      <c r="X726" s="12"/>
      <c r="Y726" s="10"/>
      <c r="AJ726" s="170" t="s">
        <v>7</v>
      </c>
      <c r="AK726" s="171"/>
      <c r="AL726" s="171"/>
      <c r="AM726" s="172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1"/>
      <c r="C734" s="10"/>
      <c r="V734" s="17"/>
      <c r="X734" s="11"/>
      <c r="Y734" s="10"/>
    </row>
    <row r="735" spans="2:41" x14ac:dyDescent="0.25">
      <c r="B735" s="15" t="s">
        <v>18</v>
      </c>
      <c r="C735" s="16">
        <f>SUM(C716:C734)</f>
        <v>1429.17</v>
      </c>
      <c r="V735" s="17"/>
      <c r="X735" s="15" t="s">
        <v>18</v>
      </c>
      <c r="Y735" s="16">
        <f>SUM(Y716:Y734)</f>
        <v>1429.17</v>
      </c>
    </row>
    <row r="736" spans="2:41" x14ac:dyDescent="0.25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 x14ac:dyDescent="0.25">
      <c r="E737" s="1" t="s">
        <v>19</v>
      </c>
      <c r="V737" s="17"/>
      <c r="AA737" s="1" t="s">
        <v>19</v>
      </c>
    </row>
    <row r="738" spans="1:43" x14ac:dyDescent="0.25">
      <c r="V738" s="17"/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V747" s="17"/>
    </row>
    <row r="748" spans="1:43" x14ac:dyDescent="0.25">
      <c r="H748" s="174" t="s">
        <v>30</v>
      </c>
      <c r="I748" s="174"/>
      <c r="J748" s="174"/>
      <c r="V748" s="17"/>
      <c r="AA748" s="174" t="s">
        <v>31</v>
      </c>
      <c r="AB748" s="174"/>
      <c r="AC748" s="174"/>
    </row>
    <row r="749" spans="1:43" x14ac:dyDescent="0.25">
      <c r="H749" s="174"/>
      <c r="I749" s="174"/>
      <c r="J749" s="174"/>
      <c r="V749" s="17"/>
      <c r="AA749" s="174"/>
      <c r="AB749" s="174"/>
      <c r="AC749" s="174"/>
    </row>
    <row r="750" spans="1:43" x14ac:dyDescent="0.25">
      <c r="V750" s="17"/>
    </row>
    <row r="751" spans="1:43" x14ac:dyDescent="0.25">
      <c r="V751" s="17"/>
    </row>
    <row r="752" spans="1:43" ht="23.25" x14ac:dyDescent="0.35">
      <c r="B752" s="24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IF(X708="PAGADO",0,C713)</f>
        <v>-1429.17</v>
      </c>
      <c r="E753" s="175" t="s">
        <v>20</v>
      </c>
      <c r="F753" s="175"/>
      <c r="G753" s="175"/>
      <c r="H753" s="175"/>
      <c r="V753" s="17"/>
      <c r="X753" s="23" t="s">
        <v>32</v>
      </c>
      <c r="Y753" s="20">
        <f>IF(B1553="PAGADO",0,C758)</f>
        <v>-1429.17</v>
      </c>
      <c r="AA753" s="175" t="s">
        <v>20</v>
      </c>
      <c r="AB753" s="175"/>
      <c r="AC753" s="175"/>
      <c r="AD753" s="175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C781</f>
        <v>1429.17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1429.17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26</v>
      </c>
      <c r="C758" s="21">
        <f>C756-C757</f>
        <v>-1429.17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-1429.17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 x14ac:dyDescent="0.3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7" t="str">
        <f>IF(Y758&lt;0,"NO PAGAR","COBRAR'")</f>
        <v>NO PAGAR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177" t="str">
        <f>IF(C758&lt;0,"NO PAGAR","COBRAR'")</f>
        <v>NO PAGAR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IF(Y713&lt;0,"SALDO ADELANTADO","SALDO A FAVOR '")</f>
        <v>SALDO ADELANTADO</v>
      </c>
      <c r="C762" s="10">
        <f>IF(Y713&lt;=0,Y713*-1)</f>
        <v>1429.17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1429.17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170" t="s">
        <v>7</v>
      </c>
      <c r="F769" s="171"/>
      <c r="G769" s="17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70" t="s">
        <v>7</v>
      </c>
      <c r="AB769" s="171"/>
      <c r="AC769" s="17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70" t="s">
        <v>7</v>
      </c>
      <c r="O771" s="171"/>
      <c r="P771" s="171"/>
      <c r="Q771" s="172"/>
      <c r="R771" s="18">
        <f>SUM(R755:R770)</f>
        <v>0</v>
      </c>
      <c r="S771" s="3"/>
      <c r="V771" s="17"/>
      <c r="X771" s="12"/>
      <c r="Y771" s="10"/>
      <c r="AJ771" s="170" t="s">
        <v>7</v>
      </c>
      <c r="AK771" s="171"/>
      <c r="AL771" s="171"/>
      <c r="AM771" s="172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1429.17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1429.17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73" t="s">
        <v>29</v>
      </c>
      <c r="AD795" s="173"/>
      <c r="AE795" s="173"/>
    </row>
    <row r="796" spans="2:31" x14ac:dyDescent="0.25">
      <c r="H796" s="174" t="s">
        <v>28</v>
      </c>
      <c r="I796" s="174"/>
      <c r="J796" s="174"/>
      <c r="V796" s="17"/>
      <c r="AC796" s="173"/>
      <c r="AD796" s="173"/>
      <c r="AE796" s="173"/>
    </row>
    <row r="797" spans="2:31" x14ac:dyDescent="0.25">
      <c r="H797" s="174"/>
      <c r="I797" s="174"/>
      <c r="J797" s="174"/>
      <c r="V797" s="17"/>
      <c r="AC797" s="173"/>
      <c r="AD797" s="173"/>
      <c r="AE797" s="17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IF(X753="PAGADO",0,Y758)</f>
        <v>-1429.17</v>
      </c>
      <c r="E801" s="175" t="s">
        <v>20</v>
      </c>
      <c r="F801" s="175"/>
      <c r="G801" s="175"/>
      <c r="H801" s="175"/>
      <c r="V801" s="17"/>
      <c r="X801" s="23" t="s">
        <v>32</v>
      </c>
      <c r="Y801" s="20">
        <f>IF(B801="PAGADO",0,C806)</f>
        <v>-1429.17</v>
      </c>
      <c r="AA801" s="175" t="s">
        <v>20</v>
      </c>
      <c r="AB801" s="175"/>
      <c r="AC801" s="175"/>
      <c r="AD801" s="175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1429.17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1429.17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-1429.17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-1429.17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68" t="s">
        <v>9</v>
      </c>
      <c r="C808" s="16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8" t="s">
        <v>9</v>
      </c>
      <c r="Y808" s="16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IF(Y753&lt;=0,Y753*-1)</f>
        <v>1429.17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1429.17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70" t="s">
        <v>7</v>
      </c>
      <c r="F817" s="171"/>
      <c r="G817" s="17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70" t="s">
        <v>7</v>
      </c>
      <c r="AB817" s="171"/>
      <c r="AC817" s="17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70" t="s">
        <v>7</v>
      </c>
      <c r="O819" s="171"/>
      <c r="P819" s="171"/>
      <c r="Q819" s="172"/>
      <c r="R819" s="18">
        <f>SUM(R803:R818)</f>
        <v>0</v>
      </c>
      <c r="S819" s="3"/>
      <c r="V819" s="17"/>
      <c r="X819" s="12"/>
      <c r="Y819" s="10"/>
      <c r="AJ819" s="170" t="s">
        <v>7</v>
      </c>
      <c r="AK819" s="171"/>
      <c r="AL819" s="171"/>
      <c r="AM819" s="172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1429.17</v>
      </c>
      <c r="V828" s="17"/>
      <c r="X828" s="15" t="s">
        <v>18</v>
      </c>
      <c r="Y828" s="16">
        <f>SUM(Y809:Y827)</f>
        <v>1429.17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x14ac:dyDescent="0.25">
      <c r="H841" s="174" t="s">
        <v>30</v>
      </c>
      <c r="I841" s="174"/>
      <c r="J841" s="174"/>
      <c r="V841" s="17"/>
      <c r="AA841" s="174" t="s">
        <v>31</v>
      </c>
      <c r="AB841" s="174"/>
      <c r="AC841" s="174"/>
    </row>
    <row r="842" spans="1:43" x14ac:dyDescent="0.25">
      <c r="H842" s="174"/>
      <c r="I842" s="174"/>
      <c r="J842" s="174"/>
      <c r="V842" s="17"/>
      <c r="AA842" s="174"/>
      <c r="AB842" s="174"/>
      <c r="AC842" s="174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-1429.17</v>
      </c>
      <c r="E846" s="175" t="s">
        <v>20</v>
      </c>
      <c r="F846" s="175"/>
      <c r="G846" s="175"/>
      <c r="H846" s="175"/>
      <c r="V846" s="17"/>
      <c r="X846" s="23" t="s">
        <v>32</v>
      </c>
      <c r="Y846" s="20">
        <f>IF(B1646="PAGADO",0,C851)</f>
        <v>-1429.17</v>
      </c>
      <c r="AA846" s="175" t="s">
        <v>20</v>
      </c>
      <c r="AB846" s="175"/>
      <c r="AC846" s="175"/>
      <c r="AD846" s="175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1429.17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1429.17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-1429.17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-1429.17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7" t="str">
        <f>IF(Y851&lt;0,"NO PAGAR","COBRAR'")</f>
        <v>NO PAGAR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77" t="str">
        <f>IF(C851&lt;0,"NO PAGAR","COBRAR'")</f>
        <v>NO PAGAR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1429.17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1429.17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70" t="s">
        <v>7</v>
      </c>
      <c r="F862" s="171"/>
      <c r="G862" s="17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70" t="s">
        <v>7</v>
      </c>
      <c r="AB862" s="171"/>
      <c r="AC862" s="17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70" t="s">
        <v>7</v>
      </c>
      <c r="O864" s="171"/>
      <c r="P864" s="171"/>
      <c r="Q864" s="172"/>
      <c r="R864" s="18">
        <f>SUM(R848:R863)</f>
        <v>0</v>
      </c>
      <c r="S864" s="3"/>
      <c r="V864" s="17"/>
      <c r="X864" s="12"/>
      <c r="Y864" s="10"/>
      <c r="AJ864" s="170" t="s">
        <v>7</v>
      </c>
      <c r="AK864" s="171"/>
      <c r="AL864" s="171"/>
      <c r="AM864" s="172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1429.17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1429.17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73" t="s">
        <v>29</v>
      </c>
      <c r="AD889" s="173"/>
      <c r="AE889" s="173"/>
    </row>
    <row r="890" spans="2:41" x14ac:dyDescent="0.25">
      <c r="H890" s="174" t="s">
        <v>28</v>
      </c>
      <c r="I890" s="174"/>
      <c r="J890" s="174"/>
      <c r="V890" s="17"/>
      <c r="AC890" s="173"/>
      <c r="AD890" s="173"/>
      <c r="AE890" s="173"/>
    </row>
    <row r="891" spans="2:41" x14ac:dyDescent="0.25">
      <c r="H891" s="174"/>
      <c r="I891" s="174"/>
      <c r="J891" s="174"/>
      <c r="V891" s="17"/>
      <c r="AC891" s="173"/>
      <c r="AD891" s="173"/>
      <c r="AE891" s="173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-1429.17</v>
      </c>
      <c r="E895" s="175" t="s">
        <v>20</v>
      </c>
      <c r="F895" s="175"/>
      <c r="G895" s="175"/>
      <c r="H895" s="175"/>
      <c r="V895" s="17"/>
      <c r="X895" s="23" t="s">
        <v>32</v>
      </c>
      <c r="Y895" s="20">
        <f>IF(B895="PAGADO",0,C900)</f>
        <v>-1429.17</v>
      </c>
      <c r="AA895" s="175" t="s">
        <v>20</v>
      </c>
      <c r="AB895" s="175"/>
      <c r="AC895" s="175"/>
      <c r="AD895" s="175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1429.17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1429.17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-1429.17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-1429.17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68" t="s">
        <v>9</v>
      </c>
      <c r="C902" s="16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8" t="s">
        <v>9</v>
      </c>
      <c r="Y902" s="16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1429.17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1429.17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70" t="s">
        <v>7</v>
      </c>
      <c r="F911" s="171"/>
      <c r="G911" s="17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70" t="s">
        <v>7</v>
      </c>
      <c r="AB911" s="171"/>
      <c r="AC911" s="17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70" t="s">
        <v>7</v>
      </c>
      <c r="O913" s="171"/>
      <c r="P913" s="171"/>
      <c r="Q913" s="172"/>
      <c r="R913" s="18">
        <f>SUM(R897:R912)</f>
        <v>0</v>
      </c>
      <c r="S913" s="3"/>
      <c r="V913" s="17"/>
      <c r="X913" s="12"/>
      <c r="Y913" s="10"/>
      <c r="AJ913" s="170" t="s">
        <v>7</v>
      </c>
      <c r="AK913" s="171"/>
      <c r="AL913" s="171"/>
      <c r="AM913" s="172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1429.17</v>
      </c>
      <c r="V922" s="17"/>
      <c r="X922" s="15" t="s">
        <v>18</v>
      </c>
      <c r="Y922" s="16">
        <f>SUM(Y903:Y921)</f>
        <v>1429.17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x14ac:dyDescent="0.25">
      <c r="H935" s="174" t="s">
        <v>30</v>
      </c>
      <c r="I935" s="174"/>
      <c r="J935" s="174"/>
      <c r="V935" s="17"/>
      <c r="AA935" s="174" t="s">
        <v>31</v>
      </c>
      <c r="AB935" s="174"/>
      <c r="AC935" s="174"/>
    </row>
    <row r="936" spans="1:43" x14ac:dyDescent="0.25">
      <c r="H936" s="174"/>
      <c r="I936" s="174"/>
      <c r="J936" s="174"/>
      <c r="V936" s="17"/>
      <c r="AA936" s="174"/>
      <c r="AB936" s="174"/>
      <c r="AC936" s="174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-1429.17</v>
      </c>
      <c r="E940" s="175" t="s">
        <v>20</v>
      </c>
      <c r="F940" s="175"/>
      <c r="G940" s="175"/>
      <c r="H940" s="175"/>
      <c r="V940" s="17"/>
      <c r="X940" s="23" t="s">
        <v>32</v>
      </c>
      <c r="Y940" s="20">
        <f>IF(B1740="PAGADO",0,C945)</f>
        <v>-1429.17</v>
      </c>
      <c r="AA940" s="175" t="s">
        <v>20</v>
      </c>
      <c r="AB940" s="175"/>
      <c r="AC940" s="175"/>
      <c r="AD940" s="175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1429.17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1429.17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-1429.17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-1429.17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7" t="str">
        <f>IF(Y945&lt;0,"NO PAGAR","COBRAR'")</f>
        <v>NO PAGAR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77" t="str">
        <f>IF(C945&lt;0,"NO PAGAR","COBRAR'")</f>
        <v>NO PAGAR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1429.17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1429.17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70" t="s">
        <v>7</v>
      </c>
      <c r="F956" s="171"/>
      <c r="G956" s="17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70" t="s">
        <v>7</v>
      </c>
      <c r="AB956" s="171"/>
      <c r="AC956" s="17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70" t="s">
        <v>7</v>
      </c>
      <c r="O958" s="171"/>
      <c r="P958" s="171"/>
      <c r="Q958" s="172"/>
      <c r="R958" s="18">
        <f>SUM(R942:R957)</f>
        <v>0</v>
      </c>
      <c r="S958" s="3"/>
      <c r="V958" s="17"/>
      <c r="X958" s="12"/>
      <c r="Y958" s="10"/>
      <c r="AJ958" s="170" t="s">
        <v>7</v>
      </c>
      <c r="AK958" s="171"/>
      <c r="AL958" s="171"/>
      <c r="AM958" s="172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1429.17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1429.17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73" t="s">
        <v>29</v>
      </c>
      <c r="AD982" s="173"/>
      <c r="AE982" s="173"/>
    </row>
    <row r="983" spans="2:41" x14ac:dyDescent="0.25">
      <c r="H983" s="174" t="s">
        <v>28</v>
      </c>
      <c r="I983" s="174"/>
      <c r="J983" s="174"/>
      <c r="V983" s="17"/>
      <c r="AC983" s="173"/>
      <c r="AD983" s="173"/>
      <c r="AE983" s="173"/>
    </row>
    <row r="984" spans="2:41" x14ac:dyDescent="0.25">
      <c r="H984" s="174"/>
      <c r="I984" s="174"/>
      <c r="J984" s="174"/>
      <c r="V984" s="17"/>
      <c r="AC984" s="173"/>
      <c r="AD984" s="173"/>
      <c r="AE984" s="173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-1429.17</v>
      </c>
      <c r="E988" s="175" t="s">
        <v>20</v>
      </c>
      <c r="F988" s="175"/>
      <c r="G988" s="175"/>
      <c r="H988" s="175"/>
      <c r="V988" s="17"/>
      <c r="X988" s="23" t="s">
        <v>32</v>
      </c>
      <c r="Y988" s="20">
        <f>IF(B988="PAGADO",0,C993)</f>
        <v>-1429.17</v>
      </c>
      <c r="AA988" s="175" t="s">
        <v>20</v>
      </c>
      <c r="AB988" s="175"/>
      <c r="AC988" s="175"/>
      <c r="AD988" s="175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1429.17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1429.17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-1429.17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-1429.17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68" t="s">
        <v>9</v>
      </c>
      <c r="C995" s="16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8" t="s">
        <v>9</v>
      </c>
      <c r="Y995" s="16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1429.17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1429.17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70" t="s">
        <v>7</v>
      </c>
      <c r="F1004" s="171"/>
      <c r="G1004" s="17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70" t="s">
        <v>7</v>
      </c>
      <c r="AB1004" s="171"/>
      <c r="AC1004" s="17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70" t="s">
        <v>7</v>
      </c>
      <c r="O1006" s="171"/>
      <c r="P1006" s="171"/>
      <c r="Q1006" s="172"/>
      <c r="R1006" s="18">
        <f>SUM(R990:R1005)</f>
        <v>0</v>
      </c>
      <c r="S1006" s="3"/>
      <c r="V1006" s="17"/>
      <c r="X1006" s="12"/>
      <c r="Y1006" s="10"/>
      <c r="AJ1006" s="170" t="s">
        <v>7</v>
      </c>
      <c r="AK1006" s="171"/>
      <c r="AL1006" s="171"/>
      <c r="AM1006" s="172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1429.17</v>
      </c>
      <c r="V1015" s="17"/>
      <c r="X1015" s="15" t="s">
        <v>18</v>
      </c>
      <c r="Y1015" s="16">
        <f>SUM(Y996:Y1014)</f>
        <v>1429.17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174" t="s">
        <v>30</v>
      </c>
      <c r="I1028" s="174"/>
      <c r="J1028" s="174"/>
      <c r="V1028" s="17"/>
      <c r="AA1028" s="174" t="s">
        <v>31</v>
      </c>
      <c r="AB1028" s="174"/>
      <c r="AC1028" s="174"/>
    </row>
    <row r="1029" spans="1:43" x14ac:dyDescent="0.25">
      <c r="H1029" s="174"/>
      <c r="I1029" s="174"/>
      <c r="J1029" s="174"/>
      <c r="V1029" s="17"/>
      <c r="AA1029" s="174"/>
      <c r="AB1029" s="174"/>
      <c r="AC1029" s="174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-1429.17</v>
      </c>
      <c r="E1033" s="175" t="s">
        <v>20</v>
      </c>
      <c r="F1033" s="175"/>
      <c r="G1033" s="175"/>
      <c r="H1033" s="175"/>
      <c r="V1033" s="17"/>
      <c r="X1033" s="23" t="s">
        <v>32</v>
      </c>
      <c r="Y1033" s="20">
        <f>IF(B1833="PAGADO",0,C1038)</f>
        <v>-1429.17</v>
      </c>
      <c r="AA1033" s="175" t="s">
        <v>20</v>
      </c>
      <c r="AB1033" s="175"/>
      <c r="AC1033" s="175"/>
      <c r="AD1033" s="175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1429.17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1429.17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-1429.17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-1429.17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7" t="str">
        <f>IF(Y1038&lt;0,"NO PAGAR","COBRAR'")</f>
        <v>NO PAGAR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77" t="str">
        <f>IF(C1038&lt;0,"NO PAGAR","COBRAR'")</f>
        <v>NO PAGAR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1429.17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1429.17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70" t="s">
        <v>7</v>
      </c>
      <c r="F1049" s="171"/>
      <c r="G1049" s="17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70" t="s">
        <v>7</v>
      </c>
      <c r="AB1049" s="171"/>
      <c r="AC1049" s="17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70" t="s">
        <v>7</v>
      </c>
      <c r="O1051" s="171"/>
      <c r="P1051" s="171"/>
      <c r="Q1051" s="172"/>
      <c r="R1051" s="18">
        <f>SUM(R1035:R1050)</f>
        <v>0</v>
      </c>
      <c r="S1051" s="3"/>
      <c r="V1051" s="17"/>
      <c r="X1051" s="12"/>
      <c r="Y1051" s="10"/>
      <c r="AJ1051" s="170" t="s">
        <v>7</v>
      </c>
      <c r="AK1051" s="171"/>
      <c r="AL1051" s="171"/>
      <c r="AM1051" s="17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1429.17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1429.17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0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F526" zoomScale="85" zoomScaleNormal="85" workbookViewId="0">
      <selection activeCell="O535" sqref="O535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62</v>
      </c>
      <c r="F8" s="175"/>
      <c r="G8" s="175"/>
      <c r="H8" s="175"/>
      <c r="O8" s="185" t="s">
        <v>188</v>
      </c>
      <c r="P8" s="185"/>
      <c r="Q8" s="185"/>
      <c r="V8" s="17"/>
      <c r="X8" s="23" t="s">
        <v>156</v>
      </c>
      <c r="Y8" s="20">
        <f>IF(B8="PAGADO",0,C13)</f>
        <v>212.35000000000002</v>
      </c>
      <c r="AA8" s="175" t="s">
        <v>142</v>
      </c>
      <c r="AB8" s="175"/>
      <c r="AC8" s="175"/>
      <c r="AD8" s="17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5" t="s">
        <v>142</v>
      </c>
      <c r="F53" s="175"/>
      <c r="G53" s="175"/>
      <c r="H53" s="175"/>
      <c r="V53" s="17"/>
      <c r="X53" s="23" t="s">
        <v>32</v>
      </c>
      <c r="Y53" s="20">
        <f>IF(B53="PAGADO",0,C58)</f>
        <v>142.09</v>
      </c>
      <c r="AA53" s="175" t="s">
        <v>253</v>
      </c>
      <c r="AB53" s="175"/>
      <c r="AC53" s="175"/>
      <c r="AD53" s="17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73" t="s">
        <v>29</v>
      </c>
      <c r="AD99" s="173"/>
      <c r="AE99" s="173"/>
    </row>
    <row r="100" spans="2:41" x14ac:dyDescent="0.25">
      <c r="H100" s="174" t="s">
        <v>28</v>
      </c>
      <c r="I100" s="174"/>
      <c r="J100" s="174"/>
      <c r="V100" s="17"/>
      <c r="AC100" s="173"/>
      <c r="AD100" s="173"/>
      <c r="AE100" s="173"/>
    </row>
    <row r="101" spans="2:41" x14ac:dyDescent="0.25">
      <c r="H101" s="174"/>
      <c r="I101" s="174"/>
      <c r="J101" s="174"/>
      <c r="V101" s="17"/>
      <c r="AC101" s="173"/>
      <c r="AD101" s="173"/>
      <c r="AE101" s="17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75" t="s">
        <v>62</v>
      </c>
      <c r="F105" s="175"/>
      <c r="G105" s="175"/>
      <c r="H105" s="175"/>
      <c r="V105" s="17"/>
      <c r="X105" s="23" t="s">
        <v>75</v>
      </c>
      <c r="Y105" s="20">
        <f>IF(B105="PAGADO",0,C110)</f>
        <v>0</v>
      </c>
      <c r="AA105" s="175" t="s">
        <v>309</v>
      </c>
      <c r="AB105" s="175"/>
      <c r="AC105" s="175"/>
      <c r="AD105" s="17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74" t="s">
        <v>30</v>
      </c>
      <c r="I132" s="174"/>
      <c r="J132" s="174"/>
      <c r="V132" s="17"/>
      <c r="AA132" s="174" t="s">
        <v>31</v>
      </c>
      <c r="AB132" s="174"/>
      <c r="AC132" s="174"/>
    </row>
    <row r="133" spans="1:43" x14ac:dyDescent="0.25">
      <c r="H133" s="174"/>
      <c r="I133" s="174"/>
      <c r="J133" s="174"/>
      <c r="V133" s="17"/>
      <c r="AA133" s="174"/>
      <c r="AB133" s="174"/>
      <c r="AC133" s="17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75" t="s">
        <v>309</v>
      </c>
      <c r="F137" s="175"/>
      <c r="G137" s="175"/>
      <c r="H137" s="175"/>
      <c r="V137" s="17"/>
      <c r="X137" s="23" t="s">
        <v>82</v>
      </c>
      <c r="Y137" s="20">
        <f>IF(B137="PAGADO",0,C142)</f>
        <v>474.76</v>
      </c>
      <c r="AA137" s="175" t="s">
        <v>309</v>
      </c>
      <c r="AB137" s="175"/>
      <c r="AC137" s="175"/>
      <c r="AD137" s="17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7" t="str">
        <f>IF(Y142&lt;0,"NO PAGAR","COBRAR'")</f>
        <v>COBRAR'</v>
      </c>
      <c r="Y143" s="17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77" t="str">
        <f>IF(C142&lt;0,"NO PAGAR","COBRAR'")</f>
        <v>COBRAR'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73" t="s">
        <v>29</v>
      </c>
      <c r="AD180" s="173"/>
      <c r="AE180" s="173"/>
    </row>
    <row r="181" spans="2:41" x14ac:dyDescent="0.25">
      <c r="H181" s="174" t="s">
        <v>28</v>
      </c>
      <c r="I181" s="174"/>
      <c r="J181" s="174"/>
      <c r="V181" s="17"/>
      <c r="AC181" s="173"/>
      <c r="AD181" s="173"/>
      <c r="AE181" s="173"/>
    </row>
    <row r="182" spans="2:41" x14ac:dyDescent="0.25">
      <c r="H182" s="174"/>
      <c r="I182" s="174"/>
      <c r="J182" s="174"/>
      <c r="V182" s="17"/>
      <c r="AC182" s="173"/>
      <c r="AD182" s="173"/>
      <c r="AE182" s="17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75" t="s">
        <v>253</v>
      </c>
      <c r="F186" s="175"/>
      <c r="G186" s="175"/>
      <c r="H186" s="175"/>
      <c r="V186" s="17"/>
      <c r="X186" s="23" t="s">
        <v>130</v>
      </c>
      <c r="Y186" s="20">
        <f>IF(B186="PAGADO",0,C191)</f>
        <v>1010</v>
      </c>
      <c r="AA186" s="175" t="s">
        <v>309</v>
      </c>
      <c r="AB186" s="175"/>
      <c r="AC186" s="175"/>
      <c r="AD186" s="17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74" t="s">
        <v>30</v>
      </c>
      <c r="I226" s="174"/>
      <c r="J226" s="174"/>
      <c r="V226" s="17"/>
      <c r="AA226" s="174" t="s">
        <v>31</v>
      </c>
      <c r="AB226" s="174"/>
      <c r="AC226" s="174"/>
    </row>
    <row r="227" spans="2:41" x14ac:dyDescent="0.25">
      <c r="H227" s="174"/>
      <c r="I227" s="174"/>
      <c r="J227" s="174"/>
      <c r="V227" s="17"/>
      <c r="AA227" s="174"/>
      <c r="AB227" s="174"/>
      <c r="AC227" s="17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75" t="s">
        <v>253</v>
      </c>
      <c r="F231" s="175"/>
      <c r="G231" s="175"/>
      <c r="H231" s="175"/>
      <c r="V231" s="17"/>
      <c r="X231" s="23" t="s">
        <v>82</v>
      </c>
      <c r="Y231" s="20">
        <f>IF(B231="PAGADO",0,C236)</f>
        <v>0</v>
      </c>
      <c r="AA231" s="175" t="s">
        <v>253</v>
      </c>
      <c r="AB231" s="175"/>
      <c r="AC231" s="175"/>
      <c r="AD231" s="17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7" t="str">
        <f>IF(Y236&lt;0,"NO PAGAR","COBRAR'")</f>
        <v>COBRAR'</v>
      </c>
      <c r="Y237" s="17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77" t="str">
        <f>IF(C236&lt;0,"NO PAGAR","COBRAR'")</f>
        <v>COBRAR'</v>
      </c>
      <c r="C238" s="17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73" t="s">
        <v>29</v>
      </c>
      <c r="AD272" s="173"/>
      <c r="AE272" s="173"/>
    </row>
    <row r="273" spans="2:41" x14ac:dyDescent="0.25">
      <c r="H273" s="174" t="s">
        <v>28</v>
      </c>
      <c r="I273" s="174"/>
      <c r="J273" s="174"/>
      <c r="V273" s="17"/>
      <c r="AC273" s="173"/>
      <c r="AD273" s="173"/>
      <c r="AE273" s="173"/>
    </row>
    <row r="274" spans="2:41" x14ac:dyDescent="0.25">
      <c r="H274" s="174"/>
      <c r="I274" s="174"/>
      <c r="J274" s="174"/>
      <c r="V274" s="17"/>
      <c r="AC274" s="173"/>
      <c r="AD274" s="173"/>
      <c r="AE274" s="17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75" t="s">
        <v>253</v>
      </c>
      <c r="F278" s="175"/>
      <c r="G278" s="175"/>
      <c r="H278" s="175"/>
      <c r="V278" s="17"/>
      <c r="X278" s="23" t="s">
        <v>32</v>
      </c>
      <c r="Y278" s="20">
        <f>IF(B278="PAGADO",0,C283)</f>
        <v>-367.1</v>
      </c>
      <c r="AA278" s="175" t="s">
        <v>253</v>
      </c>
      <c r="AB278" s="175"/>
      <c r="AC278" s="175"/>
      <c r="AD278" s="17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74" t="s">
        <v>30</v>
      </c>
      <c r="I318" s="174"/>
      <c r="J318" s="174"/>
      <c r="V318" s="17"/>
      <c r="AA318" s="174" t="s">
        <v>31</v>
      </c>
      <c r="AB318" s="174"/>
      <c r="AC318" s="174"/>
    </row>
    <row r="319" spans="1:43" x14ac:dyDescent="0.25">
      <c r="H319" s="174"/>
      <c r="I319" s="174"/>
      <c r="J319" s="174"/>
      <c r="V319" s="17"/>
      <c r="AA319" s="174"/>
      <c r="AB319" s="174"/>
      <c r="AC319" s="17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75" t="s">
        <v>309</v>
      </c>
      <c r="F323" s="175"/>
      <c r="G323" s="175"/>
      <c r="H323" s="175"/>
      <c r="V323" s="17"/>
      <c r="X323" s="23" t="s">
        <v>32</v>
      </c>
      <c r="Y323" s="20">
        <f>IF(B1084="PAGADO",0,C328)</f>
        <v>-324.73999999999978</v>
      </c>
      <c r="AA323" s="175" t="s">
        <v>309</v>
      </c>
      <c r="AB323" s="175"/>
      <c r="AC323" s="175"/>
      <c r="AD323" s="17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7" t="str">
        <f>IF(Y328&lt;0,"NO PAGAR","COBRAR'")</f>
        <v>NO PAGAR</v>
      </c>
      <c r="Y329" s="17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77" t="str">
        <f>IF(C328&lt;0,"NO PAGAR","COBRAR'")</f>
        <v>NO PAGAR</v>
      </c>
      <c r="C330" s="17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86" t="s">
        <v>64</v>
      </c>
      <c r="AC368" s="180" t="s">
        <v>29</v>
      </c>
      <c r="AD368" s="180"/>
      <c r="AE368" s="180"/>
    </row>
    <row r="369" spans="2:41" x14ac:dyDescent="0.25">
      <c r="V369" s="17"/>
      <c r="X369" s="186"/>
      <c r="AC369" s="180"/>
      <c r="AD369" s="180"/>
      <c r="AE369" s="180"/>
    </row>
    <row r="370" spans="2:41" ht="23.25" x14ac:dyDescent="0.35">
      <c r="B370" s="22" t="s">
        <v>64</v>
      </c>
      <c r="V370" s="17"/>
      <c r="X370" s="186"/>
      <c r="AC370" s="180"/>
      <c r="AD370" s="180"/>
      <c r="AE370" s="180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5" t="s">
        <v>309</v>
      </c>
      <c r="AB371" s="175"/>
      <c r="AC371" s="175"/>
      <c r="AD371" s="175"/>
    </row>
    <row r="372" spans="2:41" ht="23.25" x14ac:dyDescent="0.35">
      <c r="B372" s="1" t="s">
        <v>0</v>
      </c>
      <c r="C372" s="19">
        <f>H388</f>
        <v>590</v>
      </c>
      <c r="E372" s="175" t="s">
        <v>309</v>
      </c>
      <c r="F372" s="175"/>
      <c r="G372" s="175"/>
      <c r="H372" s="17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76" t="str">
        <f>IF(C376&lt;0,"NO PAGAR","COBRAR")</f>
        <v>COBRAR</v>
      </c>
      <c r="C377" s="176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74" t="s">
        <v>31</v>
      </c>
      <c r="AB405" s="174"/>
      <c r="AC405" s="174"/>
    </row>
    <row r="406" spans="1:43" ht="15" customHeight="1" x14ac:dyDescent="0.4">
      <c r="H406" s="76"/>
      <c r="I406" s="76"/>
      <c r="J406" s="76"/>
      <c r="V406" s="17"/>
      <c r="AA406" s="174"/>
      <c r="AB406" s="174"/>
      <c r="AC406" s="17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75" t="s">
        <v>62</v>
      </c>
      <c r="F410" s="175"/>
      <c r="G410" s="175"/>
      <c r="H410" s="175"/>
      <c r="V410" s="17"/>
      <c r="X410" s="23" t="s">
        <v>82</v>
      </c>
      <c r="Y410" s="20">
        <f>IF(B410="PAGADO",0,C415)</f>
        <v>0</v>
      </c>
      <c r="AA410" s="175" t="s">
        <v>142</v>
      </c>
      <c r="AB410" s="175"/>
      <c r="AC410" s="175"/>
      <c r="AD410" s="17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7" t="str">
        <f>IF(Y415&lt;0,"NO PAGAR","COBRAR'")</f>
        <v>COBRAR'</v>
      </c>
      <c r="Y416" s="17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77" t="str">
        <f>IF(C415&lt;0,"NO PAGAR","COBRAR'")</f>
        <v>COBRAR'</v>
      </c>
      <c r="C417" s="17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73" t="s">
        <v>29</v>
      </c>
      <c r="AD441" s="173"/>
      <c r="AE441" s="173"/>
    </row>
    <row r="442" spans="2:41" ht="35.25" customHeight="1" x14ac:dyDescent="0.4">
      <c r="H442" s="76" t="s">
        <v>28</v>
      </c>
      <c r="I442" s="76"/>
      <c r="J442" s="76"/>
      <c r="V442" s="17"/>
      <c r="AC442" s="173"/>
      <c r="AD442" s="173"/>
      <c r="AE442" s="173"/>
    </row>
    <row r="443" spans="2:41" ht="15" customHeight="1" x14ac:dyDescent="0.4">
      <c r="H443" s="76"/>
      <c r="I443" s="76"/>
      <c r="J443" s="76"/>
      <c r="V443" s="17"/>
      <c r="AC443" s="173"/>
      <c r="AD443" s="173"/>
      <c r="AE443" s="17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75" t="s">
        <v>309</v>
      </c>
      <c r="F447" s="175"/>
      <c r="G447" s="175"/>
      <c r="H447" s="175"/>
      <c r="V447" s="17"/>
      <c r="X447" s="23" t="s">
        <v>32</v>
      </c>
      <c r="Y447" s="20">
        <f>IF(B447="PAGADO",0,C452)</f>
        <v>221.34</v>
      </c>
      <c r="AA447" s="175" t="s">
        <v>253</v>
      </c>
      <c r="AB447" s="175"/>
      <c r="AC447" s="175"/>
      <c r="AD447" s="17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74" t="s">
        <v>31</v>
      </c>
      <c r="AB480" s="174"/>
      <c r="AC480" s="174"/>
    </row>
    <row r="481" spans="2:41" ht="15" customHeight="1" x14ac:dyDescent="0.4">
      <c r="H481" s="76"/>
      <c r="I481" s="76"/>
      <c r="J481" s="76"/>
      <c r="V481" s="17"/>
      <c r="AA481" s="174"/>
      <c r="AB481" s="174"/>
      <c r="AC481" s="17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75" t="s">
        <v>62</v>
      </c>
      <c r="F483" s="175"/>
      <c r="G483" s="175"/>
      <c r="H483" s="175"/>
      <c r="V483" s="17"/>
      <c r="X483" s="23" t="s">
        <v>32</v>
      </c>
      <c r="Y483" s="20">
        <f>IF(B1274="PAGADO",0,C488)</f>
        <v>-88.629999999999654</v>
      </c>
      <c r="AA483" s="175" t="s">
        <v>253</v>
      </c>
      <c r="AB483" s="175"/>
      <c r="AC483" s="175"/>
      <c r="AD483" s="17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7" t="str">
        <f>IF(Y488&lt;0,"NO PAGAR","COBRAR'")</f>
        <v>NO PAGAR</v>
      </c>
      <c r="Y489" s="17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77" t="str">
        <f>IF(C488&lt;0,"NO PAGAR","COBRAR'")</f>
        <v>NO PAGAR</v>
      </c>
      <c r="C490" s="17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ht="24" customHeight="1" x14ac:dyDescent="0.25">
      <c r="V521" s="17"/>
    </row>
    <row r="522" spans="2:31" hidden="1" x14ac:dyDescent="0.25">
      <c r="V522" s="17"/>
      <c r="AC522" s="173" t="s">
        <v>29</v>
      </c>
      <c r="AD522" s="173"/>
      <c r="AE522" s="173"/>
    </row>
    <row r="523" spans="2:31" ht="36" customHeight="1" x14ac:dyDescent="0.4">
      <c r="H523" s="76" t="s">
        <v>28</v>
      </c>
      <c r="I523" s="76"/>
      <c r="J523" s="76"/>
      <c r="V523" s="17"/>
      <c r="AC523" s="173"/>
      <c r="AD523" s="173"/>
      <c r="AE523" s="173"/>
    </row>
    <row r="524" spans="2:31" ht="15" customHeight="1" x14ac:dyDescent="0.4">
      <c r="H524" s="76"/>
      <c r="I524" s="76"/>
      <c r="J524" s="76"/>
      <c r="V524" s="17"/>
      <c r="AC524" s="173"/>
      <c r="AD524" s="173"/>
      <c r="AE524" s="173"/>
    </row>
    <row r="525" spans="2:31" x14ac:dyDescent="0.25">
      <c r="V525" s="17"/>
    </row>
    <row r="526" spans="2:31" x14ac:dyDescent="0.25">
      <c r="V526" s="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IF(X483="PAGADO",0,Y488)</f>
        <v>-1000</v>
      </c>
      <c r="E528" s="175" t="s">
        <v>253</v>
      </c>
      <c r="F528" s="175"/>
      <c r="G528" s="175"/>
      <c r="H528" s="175"/>
      <c r="V528" s="17"/>
      <c r="X528" s="23" t="s">
        <v>32</v>
      </c>
      <c r="Y528" s="20">
        <f>IF(B528="PAGADO",0,C533)</f>
        <v>-2189.3999999999996</v>
      </c>
      <c r="AA528" s="175" t="s">
        <v>20</v>
      </c>
      <c r="AB528" s="175"/>
      <c r="AC528" s="175"/>
      <c r="AD528" s="175"/>
    </row>
    <row r="529" spans="2:41" x14ac:dyDescent="0.25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C555</f>
        <v>2189.3999999999996</v>
      </c>
      <c r="E532" s="4"/>
      <c r="F532" s="3"/>
      <c r="G532" s="3"/>
      <c r="H532" s="5"/>
      <c r="N532" s="25">
        <v>45112</v>
      </c>
      <c r="O532" s="3" t="s">
        <v>1048</v>
      </c>
      <c r="P532" s="3"/>
      <c r="Q532" s="3"/>
      <c r="R532" s="18">
        <v>19</v>
      </c>
      <c r="S532" s="3"/>
      <c r="V532" s="17"/>
      <c r="X532" s="1" t="s">
        <v>9</v>
      </c>
      <c r="Y532" s="20">
        <f>Y555</f>
        <v>2189.3999999999996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-2189.3999999999996</v>
      </c>
      <c r="E533" s="4"/>
      <c r="F533" s="3"/>
      <c r="G533" s="3"/>
      <c r="H533" s="5"/>
      <c r="N533" s="25">
        <v>45112</v>
      </c>
      <c r="O533" s="3" t="s">
        <v>1049</v>
      </c>
      <c r="P533" s="3"/>
      <c r="Q533" s="3"/>
      <c r="R533" s="18">
        <v>88.5</v>
      </c>
      <c r="S533" s="3"/>
      <c r="V533" s="17"/>
      <c r="X533" s="6" t="s">
        <v>8</v>
      </c>
      <c r="Y533" s="21">
        <f>Y531-Y532</f>
        <v>-2189.3999999999996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76" t="str">
        <f>IF(C533&lt;0,"NO PAGAR","COBRAR")</f>
        <v>NO PAGAR</v>
      </c>
      <c r="C534" s="176"/>
      <c r="E534" s="4"/>
      <c r="F534" s="3"/>
      <c r="G534" s="3"/>
      <c r="H534" s="5"/>
      <c r="N534" s="25">
        <v>45112</v>
      </c>
      <c r="O534" s="3" t="s">
        <v>1050</v>
      </c>
      <c r="P534" s="3"/>
      <c r="Q534" s="3"/>
      <c r="R534" s="18">
        <v>64.5</v>
      </c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2189.3999999999996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290.27999999999997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1028</v>
      </c>
      <c r="C544" s="10">
        <v>700.28</v>
      </c>
      <c r="E544" s="170" t="s">
        <v>7</v>
      </c>
      <c r="F544" s="171"/>
      <c r="G544" s="172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0" t="s">
        <v>7</v>
      </c>
      <c r="AB544" s="171"/>
      <c r="AC544" s="172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 x14ac:dyDescent="0.3">
      <c r="B546" s="12"/>
      <c r="C546" s="10"/>
      <c r="N546" s="170" t="s">
        <v>7</v>
      </c>
      <c r="O546" s="171"/>
      <c r="P546" s="171"/>
      <c r="Q546" s="172"/>
      <c r="R546" s="18">
        <f>SUM(R530:R545)</f>
        <v>290.27999999999997</v>
      </c>
      <c r="S546" s="3"/>
      <c r="V546" s="17"/>
      <c r="X546" s="12"/>
      <c r="Y546" s="10"/>
      <c r="AJ546" s="170" t="s">
        <v>7</v>
      </c>
      <c r="AK546" s="171"/>
      <c r="AL546" s="171"/>
      <c r="AM546" s="172"/>
      <c r="AN546" s="18">
        <f>SUM(AN530:AN545)</f>
        <v>0</v>
      </c>
      <c r="AO546" s="3"/>
    </row>
    <row r="547" spans="2:41" ht="27" thickBot="1" x14ac:dyDescent="0.3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 x14ac:dyDescent="0.3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 x14ac:dyDescent="0.3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 x14ac:dyDescent="0.3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 x14ac:dyDescent="0.3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 x14ac:dyDescent="0.3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 x14ac:dyDescent="0.3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 x14ac:dyDescent="0.3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 x14ac:dyDescent="0.25">
      <c r="B555" s="15" t="s">
        <v>18</v>
      </c>
      <c r="C555" s="16">
        <f>SUM(C536:C554)</f>
        <v>2189.3999999999996</v>
      </c>
      <c r="Q555" s="167">
        <f>SUM(Q547:Q554)</f>
        <v>700.28</v>
      </c>
      <c r="V555" s="17"/>
      <c r="X555" s="15" t="s">
        <v>18</v>
      </c>
      <c r="Y555" s="16">
        <f>SUM(Y536:Y554)</f>
        <v>2189.3999999999996</v>
      </c>
    </row>
    <row r="556" spans="2:41" x14ac:dyDescent="0.25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 x14ac:dyDescent="0.25">
      <c r="E557" s="1" t="s">
        <v>19</v>
      </c>
      <c r="V557" s="17"/>
      <c r="AA557" s="1" t="s">
        <v>19</v>
      </c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V567" s="17"/>
    </row>
    <row r="568" spans="1:43" ht="15" customHeight="1" x14ac:dyDescent="0.4">
      <c r="H568" s="76" t="s">
        <v>30</v>
      </c>
      <c r="I568" s="76"/>
      <c r="J568" s="76"/>
      <c r="V568" s="17"/>
      <c r="AA568" s="174" t="s">
        <v>31</v>
      </c>
      <c r="AB568" s="174"/>
      <c r="AC568" s="174"/>
    </row>
    <row r="569" spans="1:43" ht="15" customHeight="1" x14ac:dyDescent="0.4">
      <c r="H569" s="76"/>
      <c r="I569" s="76"/>
      <c r="J569" s="76"/>
      <c r="V569" s="17"/>
      <c r="AA569" s="174"/>
      <c r="AB569" s="174"/>
      <c r="AC569" s="174"/>
    </row>
    <row r="570" spans="1:43" x14ac:dyDescent="0.25">
      <c r="V570" s="17"/>
    </row>
    <row r="571" spans="1:43" x14ac:dyDescent="0.25">
      <c r="V571" s="17"/>
    </row>
    <row r="572" spans="1:43" ht="23.25" x14ac:dyDescent="0.35">
      <c r="B572" s="24" t="s">
        <v>67</v>
      </c>
      <c r="V572" s="17"/>
      <c r="X572" s="22" t="s">
        <v>67</v>
      </c>
    </row>
    <row r="573" spans="1:43" ht="23.25" x14ac:dyDescent="0.35">
      <c r="B573" s="23" t="s">
        <v>32</v>
      </c>
      <c r="C573" s="20">
        <f>IF(X528="PAGADO",0,C533)</f>
        <v>-2189.3999999999996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IF(B1373="PAGADO",0,C578)</f>
        <v>-2189.3999999999996</v>
      </c>
      <c r="AA573" s="175" t="s">
        <v>20</v>
      </c>
      <c r="AB573" s="175"/>
      <c r="AC573" s="175"/>
      <c r="AD573" s="175"/>
    </row>
    <row r="574" spans="1:43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C601</f>
        <v>2189.3999999999996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2189.3999999999996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26</v>
      </c>
      <c r="C578" s="21">
        <f>C576-C577</f>
        <v>-2189.3999999999996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-2189.3999999999996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 x14ac:dyDescent="0.3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PAGAR","COBRAR'")</f>
        <v>NO PAGAR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 x14ac:dyDescent="0.35">
      <c r="B580" s="177" t="str">
        <f>IF(C578&lt;0,"NO PAGAR","COBRAR'")</f>
        <v>NO PAGAR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68" t="s">
        <v>9</v>
      </c>
      <c r="C581" s="169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8" t="s">
        <v>9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9" t="str">
        <f>IF(Y533&lt;0,"SALDO ADELANTADO","SALDO A FAVOR '")</f>
        <v>SALDO ADELANTADO</v>
      </c>
      <c r="C582" s="10">
        <f>IF(Y533&lt;=0,Y533*-1)</f>
        <v>2189.3999999999996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2189.3999999999996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16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2"/>
      <c r="C599" s="10"/>
      <c r="V599" s="17"/>
      <c r="X599" s="12"/>
      <c r="Y599" s="10"/>
    </row>
    <row r="600" spans="2:27" x14ac:dyDescent="0.25">
      <c r="B600" s="11"/>
      <c r="C600" s="10"/>
      <c r="V600" s="17"/>
      <c r="X600" s="11"/>
      <c r="Y600" s="10"/>
    </row>
    <row r="601" spans="2:27" x14ac:dyDescent="0.25">
      <c r="B601" s="15" t="s">
        <v>18</v>
      </c>
      <c r="C601" s="16">
        <f>SUM(C582:C600)</f>
        <v>2189.3999999999996</v>
      </c>
      <c r="D601" t="s">
        <v>22</v>
      </c>
      <c r="E601" t="s">
        <v>21</v>
      </c>
      <c r="V601" s="17"/>
      <c r="X601" s="15" t="s">
        <v>18</v>
      </c>
      <c r="Y601" s="16">
        <f>SUM(Y582:Y600)</f>
        <v>2189.3999999999996</v>
      </c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  <c r="AC615" s="173" t="s">
        <v>29</v>
      </c>
      <c r="AD615" s="173"/>
      <c r="AE615" s="173"/>
    </row>
    <row r="616" spans="2:41" ht="15" customHeight="1" x14ac:dyDescent="0.4">
      <c r="H616" s="76" t="s">
        <v>28</v>
      </c>
      <c r="I616" s="76"/>
      <c r="J616" s="76"/>
      <c r="V616" s="17"/>
      <c r="AC616" s="173"/>
      <c r="AD616" s="173"/>
      <c r="AE616" s="173"/>
    </row>
    <row r="617" spans="2:41" ht="15" customHeight="1" x14ac:dyDescent="0.4">
      <c r="H617" s="76"/>
      <c r="I617" s="76"/>
      <c r="J617" s="76"/>
      <c r="V617" s="17"/>
      <c r="AC617" s="173"/>
      <c r="AD617" s="173"/>
      <c r="AE617" s="173"/>
    </row>
    <row r="618" spans="2:41" x14ac:dyDescent="0.25">
      <c r="V618" s="17"/>
    </row>
    <row r="619" spans="2:41" x14ac:dyDescent="0.25">
      <c r="V619" s="17"/>
    </row>
    <row r="620" spans="2:41" ht="23.25" x14ac:dyDescent="0.35">
      <c r="B620" s="22" t="s">
        <v>68</v>
      </c>
      <c r="V620" s="17"/>
      <c r="X620" s="22" t="s">
        <v>68</v>
      </c>
    </row>
    <row r="621" spans="2:41" ht="23.25" x14ac:dyDescent="0.35">
      <c r="B621" s="23" t="s">
        <v>32</v>
      </c>
      <c r="C621" s="20">
        <f>IF(X573="PAGADO",0,Y578)</f>
        <v>-2189.3999999999996</v>
      </c>
      <c r="E621" s="175" t="s">
        <v>20</v>
      </c>
      <c r="F621" s="175"/>
      <c r="G621" s="175"/>
      <c r="H621" s="175"/>
      <c r="V621" s="17"/>
      <c r="X621" s="23" t="s">
        <v>32</v>
      </c>
      <c r="Y621" s="20">
        <f>IF(B621="PAGADO",0,C626)</f>
        <v>-2189.3999999999996</v>
      </c>
      <c r="AA621" s="175" t="s">
        <v>20</v>
      </c>
      <c r="AB621" s="175"/>
      <c r="AC621" s="175"/>
      <c r="AD621" s="175"/>
    </row>
    <row r="622" spans="2:41" x14ac:dyDescent="0.25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 x14ac:dyDescent="0.25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" t="s">
        <v>9</v>
      </c>
      <c r="C625" s="20">
        <f>C648</f>
        <v>2189.3999999999996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2189.3999999999996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6" t="s">
        <v>25</v>
      </c>
      <c r="C626" s="21">
        <f>C624-C625</f>
        <v>-2189.3999999999996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-2189.3999999999996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 x14ac:dyDescent="0.4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68" t="s">
        <v>9</v>
      </c>
      <c r="C628" s="169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8" t="s">
        <v>9</v>
      </c>
      <c r="Y628" s="16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IF(C662&lt;0,"SALDO A FAVOR","SALDO ADELANTAD0'")</f>
        <v>SALDO ADELANTAD0'</v>
      </c>
      <c r="C629" s="10">
        <f>IF(Y573&lt;=0,Y573*-1)</f>
        <v>2189.3999999999996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2189.3999999999996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70" t="s">
        <v>7</v>
      </c>
      <c r="F637" s="171"/>
      <c r="G637" s="172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70" t="s">
        <v>7</v>
      </c>
      <c r="AB637" s="171"/>
      <c r="AC637" s="172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 x14ac:dyDescent="0.25">
      <c r="B639" s="12"/>
      <c r="C639" s="10"/>
      <c r="N639" s="170" t="s">
        <v>7</v>
      </c>
      <c r="O639" s="171"/>
      <c r="P639" s="171"/>
      <c r="Q639" s="172"/>
      <c r="R639" s="18">
        <f>SUM(R623:R638)</f>
        <v>0</v>
      </c>
      <c r="S639" s="3"/>
      <c r="V639" s="17"/>
      <c r="X639" s="12"/>
      <c r="Y639" s="10"/>
      <c r="AJ639" s="170" t="s">
        <v>7</v>
      </c>
      <c r="AK639" s="171"/>
      <c r="AL639" s="171"/>
      <c r="AM639" s="172"/>
      <c r="AN639" s="18">
        <f>SUM(AN623:AN638)</f>
        <v>0</v>
      </c>
      <c r="AO639" s="3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E642" s="14"/>
      <c r="V642" s="17"/>
      <c r="X642" s="12"/>
      <c r="Y642" s="10"/>
      <c r="AA642" s="14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2189.3999999999996</v>
      </c>
      <c r="V648" s="17"/>
      <c r="X648" s="15" t="s">
        <v>18</v>
      </c>
      <c r="Y648" s="16">
        <f>SUM(Y629:Y647)</f>
        <v>2189.3999999999996</v>
      </c>
    </row>
    <row r="649" spans="2:27" x14ac:dyDescent="0.25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 x14ac:dyDescent="0.25">
      <c r="E650" s="1" t="s">
        <v>19</v>
      </c>
      <c r="V650" s="17"/>
      <c r="AA650" s="1" t="s">
        <v>19</v>
      </c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1:43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V660" s="17"/>
    </row>
    <row r="661" spans="1:43" ht="15" customHeight="1" x14ac:dyDescent="0.4">
      <c r="H661" s="76" t="s">
        <v>30</v>
      </c>
      <c r="I661" s="76"/>
      <c r="J661" s="76"/>
      <c r="V661" s="17"/>
      <c r="AA661" s="174" t="s">
        <v>31</v>
      </c>
      <c r="AB661" s="174"/>
      <c r="AC661" s="174"/>
    </row>
    <row r="662" spans="1:43" ht="15" customHeight="1" x14ac:dyDescent="0.4">
      <c r="H662" s="76"/>
      <c r="I662" s="76"/>
      <c r="J662" s="76"/>
      <c r="V662" s="17"/>
      <c r="AA662" s="174"/>
      <c r="AB662" s="174"/>
      <c r="AC662" s="174"/>
    </row>
    <row r="663" spans="1:43" x14ac:dyDescent="0.25">
      <c r="V663" s="17"/>
    </row>
    <row r="664" spans="1:43" x14ac:dyDescent="0.25">
      <c r="V664" s="17"/>
    </row>
    <row r="665" spans="1:43" ht="23.25" x14ac:dyDescent="0.35">
      <c r="B665" s="24" t="s">
        <v>68</v>
      </c>
      <c r="V665" s="17"/>
      <c r="X665" s="22" t="s">
        <v>68</v>
      </c>
    </row>
    <row r="666" spans="1:43" ht="23.25" x14ac:dyDescent="0.35">
      <c r="B666" s="23" t="s">
        <v>32</v>
      </c>
      <c r="C666" s="20">
        <f>IF(X621="PAGADO",0,C626)</f>
        <v>-2189.3999999999996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IF(B1466="PAGADO",0,C671)</f>
        <v>-2189.3999999999996</v>
      </c>
      <c r="AA666" s="175" t="s">
        <v>20</v>
      </c>
      <c r="AB666" s="175"/>
      <c r="AC666" s="175"/>
      <c r="AD666" s="175"/>
    </row>
    <row r="667" spans="1:43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x14ac:dyDescent="0.25">
      <c r="B670" s="1" t="s">
        <v>9</v>
      </c>
      <c r="C670" s="20">
        <f>C694</f>
        <v>2189.3999999999996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2189.3999999999996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6" t="s">
        <v>26</v>
      </c>
      <c r="C671" s="21">
        <f>C669-C670</f>
        <v>-2189.3999999999996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-2189.3999999999996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 x14ac:dyDescent="0.3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PAGAR","COBRAR'")</f>
        <v>NO PAGAR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 x14ac:dyDescent="0.35">
      <c r="B673" s="177" t="str">
        <f>IF(C671&lt;0,"NO PAGAR","COBRAR'")</f>
        <v>NO PAGAR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68" t="s">
        <v>9</v>
      </c>
      <c r="C674" s="169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8" t="s">
        <v>9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9" t="str">
        <f>IF(Y626&lt;0,"SALDO ADELANTADO","SALDO A FAVOR '")</f>
        <v>SALDO ADELANTADO</v>
      </c>
      <c r="C675" s="10">
        <f>IF(Y626&lt;=0,Y626*-1)</f>
        <v>2189.3999999999996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2189.3999999999996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16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V689" s="17"/>
      <c r="X689" s="12"/>
      <c r="Y689" s="10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1"/>
      <c r="C693" s="10"/>
      <c r="V693" s="17"/>
      <c r="X693" s="11"/>
      <c r="Y693" s="10"/>
    </row>
    <row r="694" spans="2:27" x14ac:dyDescent="0.25">
      <c r="B694" s="15" t="s">
        <v>18</v>
      </c>
      <c r="C694" s="16">
        <f>SUM(C675:C693)</f>
        <v>2189.3999999999996</v>
      </c>
      <c r="D694" t="s">
        <v>22</v>
      </c>
      <c r="E694" t="s">
        <v>21</v>
      </c>
      <c r="V694" s="17"/>
      <c r="X694" s="15" t="s">
        <v>18</v>
      </c>
      <c r="Y694" s="16">
        <f>SUM(Y675:Y693)</f>
        <v>2189.3999999999996</v>
      </c>
      <c r="Z694" t="s">
        <v>22</v>
      </c>
      <c r="AA694" t="s">
        <v>21</v>
      </c>
    </row>
    <row r="695" spans="2:27" x14ac:dyDescent="0.25">
      <c r="E695" s="1" t="s">
        <v>19</v>
      </c>
      <c r="V695" s="17"/>
      <c r="AA695" s="1" t="s">
        <v>19</v>
      </c>
    </row>
    <row r="696" spans="2:27" x14ac:dyDescent="0.25">
      <c r="V696" s="17"/>
    </row>
    <row r="697" spans="2:27" x14ac:dyDescent="0.25">
      <c r="V697" s="17"/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  <c r="AC708" s="173" t="s">
        <v>29</v>
      </c>
      <c r="AD708" s="173"/>
      <c r="AE708" s="173"/>
    </row>
    <row r="709" spans="2:41" ht="15" customHeight="1" x14ac:dyDescent="0.4">
      <c r="H709" s="76" t="s">
        <v>28</v>
      </c>
      <c r="I709" s="76"/>
      <c r="J709" s="76"/>
      <c r="V709" s="17"/>
      <c r="AC709" s="173"/>
      <c r="AD709" s="173"/>
      <c r="AE709" s="173"/>
    </row>
    <row r="710" spans="2:41" ht="15" customHeight="1" x14ac:dyDescent="0.4">
      <c r="H710" s="76"/>
      <c r="I710" s="76"/>
      <c r="J710" s="76"/>
      <c r="V710" s="17"/>
      <c r="AC710" s="173"/>
      <c r="AD710" s="173"/>
      <c r="AE710" s="173"/>
    </row>
    <row r="711" spans="2:41" x14ac:dyDescent="0.25">
      <c r="V711" s="17"/>
    </row>
    <row r="712" spans="2:41" x14ac:dyDescent="0.25">
      <c r="V712" s="17"/>
    </row>
    <row r="713" spans="2:41" ht="23.25" x14ac:dyDescent="0.35">
      <c r="B713" s="22" t="s">
        <v>69</v>
      </c>
      <c r="V713" s="17"/>
      <c r="X713" s="22" t="s">
        <v>69</v>
      </c>
    </row>
    <row r="714" spans="2:41" ht="23.25" x14ac:dyDescent="0.35">
      <c r="B714" s="23" t="s">
        <v>32</v>
      </c>
      <c r="C714" s="20">
        <f>IF(X666="PAGADO",0,Y671)</f>
        <v>-2189.3999999999996</v>
      </c>
      <c r="E714" s="175" t="s">
        <v>20</v>
      </c>
      <c r="F714" s="175"/>
      <c r="G714" s="175"/>
      <c r="H714" s="175"/>
      <c r="V714" s="17"/>
      <c r="X714" s="23" t="s">
        <v>32</v>
      </c>
      <c r="Y714" s="20">
        <f>IF(B714="PAGADO",0,C719)</f>
        <v>-2189.3999999999996</v>
      </c>
      <c r="AA714" s="175" t="s">
        <v>20</v>
      </c>
      <c r="AB714" s="175"/>
      <c r="AC714" s="175"/>
      <c r="AD714" s="175"/>
    </row>
    <row r="715" spans="2:41" x14ac:dyDescent="0.25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 x14ac:dyDescent="0.25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" t="s">
        <v>9</v>
      </c>
      <c r="C718" s="20">
        <f>C741</f>
        <v>2189.3999999999996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2189.3999999999996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6" t="s">
        <v>25</v>
      </c>
      <c r="C719" s="21">
        <f>C717-C718</f>
        <v>-2189.3999999999996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-2189.3999999999996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 x14ac:dyDescent="0.4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68" t="s">
        <v>9</v>
      </c>
      <c r="C721" s="169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8" t="s">
        <v>9</v>
      </c>
      <c r="Y721" s="16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IF(C755&lt;0,"SALDO A FAVOR","SALDO ADELANTAD0'")</f>
        <v>SALDO ADELANTAD0'</v>
      </c>
      <c r="C722" s="10">
        <f>IF(Y666&lt;=0,Y666*-1)</f>
        <v>2189.3999999999996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2189.3999999999996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70" t="s">
        <v>7</v>
      </c>
      <c r="F730" s="171"/>
      <c r="G730" s="172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70" t="s">
        <v>7</v>
      </c>
      <c r="AB730" s="171"/>
      <c r="AC730" s="172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 x14ac:dyDescent="0.25">
      <c r="B732" s="12"/>
      <c r="C732" s="10"/>
      <c r="N732" s="170" t="s">
        <v>7</v>
      </c>
      <c r="O732" s="171"/>
      <c r="P732" s="171"/>
      <c r="Q732" s="172"/>
      <c r="R732" s="18">
        <f>SUM(R716:R731)</f>
        <v>0</v>
      </c>
      <c r="S732" s="3"/>
      <c r="V732" s="17"/>
      <c r="X732" s="12"/>
      <c r="Y732" s="10"/>
      <c r="AJ732" s="170" t="s">
        <v>7</v>
      </c>
      <c r="AK732" s="171"/>
      <c r="AL732" s="171"/>
      <c r="AM732" s="172"/>
      <c r="AN732" s="18">
        <f>SUM(AN716:AN731)</f>
        <v>0</v>
      </c>
      <c r="AO732" s="3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E735" s="14"/>
      <c r="V735" s="17"/>
      <c r="X735" s="12"/>
      <c r="Y735" s="10"/>
      <c r="AA735" s="14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V737" s="17"/>
      <c r="X737" s="12"/>
      <c r="Y737" s="10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1"/>
      <c r="C740" s="10"/>
      <c r="V740" s="17"/>
      <c r="X740" s="11"/>
      <c r="Y740" s="10"/>
    </row>
    <row r="741" spans="1:43" x14ac:dyDescent="0.25">
      <c r="B741" s="15" t="s">
        <v>18</v>
      </c>
      <c r="C741" s="16">
        <f>SUM(C722:C740)</f>
        <v>2189.3999999999996</v>
      </c>
      <c r="V741" s="17"/>
      <c r="X741" s="15" t="s">
        <v>18</v>
      </c>
      <c r="Y741" s="16">
        <f>SUM(Y722:Y740)</f>
        <v>2189.3999999999996</v>
      </c>
    </row>
    <row r="742" spans="1:43" x14ac:dyDescent="0.25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 x14ac:dyDescent="0.25">
      <c r="E743" s="1" t="s">
        <v>19</v>
      </c>
      <c r="V743" s="17"/>
      <c r="AA743" s="1" t="s">
        <v>19</v>
      </c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 x14ac:dyDescent="0.25">
      <c r="V753" s="17"/>
    </row>
    <row r="754" spans="2:41" ht="15" customHeight="1" x14ac:dyDescent="0.4">
      <c r="H754" s="76" t="s">
        <v>30</v>
      </c>
      <c r="I754" s="76"/>
      <c r="J754" s="76"/>
      <c r="V754" s="17"/>
      <c r="AA754" s="174" t="s">
        <v>31</v>
      </c>
      <c r="AB754" s="174"/>
      <c r="AC754" s="174"/>
    </row>
    <row r="755" spans="2:41" ht="15" customHeight="1" x14ac:dyDescent="0.4">
      <c r="H755" s="76"/>
      <c r="I755" s="76"/>
      <c r="J755" s="76"/>
      <c r="V755" s="17"/>
      <c r="AA755" s="174"/>
      <c r="AB755" s="174"/>
      <c r="AC755" s="17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4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IF(X714="PAGADO",0,C719)</f>
        <v>-2189.3999999999996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IF(B1559="PAGADO",0,C764)</f>
        <v>-2189.3999999999996</v>
      </c>
      <c r="AA759" s="175" t="s">
        <v>20</v>
      </c>
      <c r="AB759" s="175"/>
      <c r="AC759" s="175"/>
      <c r="AD759" s="17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C787</f>
        <v>2189.3999999999996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2189.3999999999996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26</v>
      </c>
      <c r="C764" s="21">
        <f>C762-C763</f>
        <v>-2189.3999999999996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-2189.3999999999996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PAGAR","COBRAR'")</f>
        <v>NO PAGAR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 x14ac:dyDescent="0.35">
      <c r="B766" s="177" t="str">
        <f>IF(C764&lt;0,"NO PAGAR","COBRAR'")</f>
        <v>NO PAGAR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68" t="s">
        <v>9</v>
      </c>
      <c r="C767" s="16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8" t="s">
        <v>9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IF(Y719&lt;0,"SALDO ADELANTADO","SALDO A FAVOR '")</f>
        <v>SALDO ADELANTADO</v>
      </c>
      <c r="C768" s="10">
        <f>IF(Y719&lt;=0,Y719*-1)</f>
        <v>2189.3999999999996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2189.3999999999996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1"/>
      <c r="C786" s="10"/>
      <c r="V786" s="17"/>
      <c r="X786" s="11"/>
      <c r="Y786" s="10"/>
    </row>
    <row r="787" spans="2:27" x14ac:dyDescent="0.25">
      <c r="B787" s="15" t="s">
        <v>18</v>
      </c>
      <c r="C787" s="16">
        <f>SUM(C768:C786)</f>
        <v>2189.3999999999996</v>
      </c>
      <c r="D787" t="s">
        <v>22</v>
      </c>
      <c r="E787" t="s">
        <v>21</v>
      </c>
      <c r="V787" s="17"/>
      <c r="X787" s="15" t="s">
        <v>18</v>
      </c>
      <c r="Y787" s="16">
        <f>SUM(Y768:Y786)</f>
        <v>2189.3999999999996</v>
      </c>
      <c r="Z787" t="s">
        <v>22</v>
      </c>
      <c r="AA787" t="s">
        <v>21</v>
      </c>
    </row>
    <row r="788" spans="2:27" x14ac:dyDescent="0.25">
      <c r="E788" s="1" t="s">
        <v>19</v>
      </c>
      <c r="V788" s="17"/>
      <c r="AA788" s="1" t="s">
        <v>19</v>
      </c>
    </row>
    <row r="789" spans="2:27" x14ac:dyDescent="0.25">
      <c r="V789" s="17"/>
    </row>
    <row r="790" spans="2:27" x14ac:dyDescent="0.25">
      <c r="V790" s="17"/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  <c r="AC801" s="173" t="s">
        <v>29</v>
      </c>
      <c r="AD801" s="173"/>
      <c r="AE801" s="173"/>
    </row>
    <row r="802" spans="2:41" ht="15" customHeight="1" x14ac:dyDescent="0.4">
      <c r="H802" s="76" t="s">
        <v>28</v>
      </c>
      <c r="I802" s="76"/>
      <c r="J802" s="76"/>
      <c r="V802" s="17"/>
      <c r="AC802" s="173"/>
      <c r="AD802" s="173"/>
      <c r="AE802" s="173"/>
    </row>
    <row r="803" spans="2:41" ht="15" customHeight="1" x14ac:dyDescent="0.4">
      <c r="H803" s="76"/>
      <c r="I803" s="76"/>
      <c r="J803" s="76"/>
      <c r="V803" s="17"/>
      <c r="AC803" s="173"/>
      <c r="AD803" s="173"/>
      <c r="AE803" s="173"/>
    </row>
    <row r="804" spans="2:41" x14ac:dyDescent="0.25">
      <c r="V804" s="17"/>
    </row>
    <row r="805" spans="2:41" x14ac:dyDescent="0.25">
      <c r="V805" s="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32</v>
      </c>
      <c r="C807" s="20">
        <f>IF(X759="PAGADO",0,Y764)</f>
        <v>-2189.3999999999996</v>
      </c>
      <c r="E807" s="175" t="s">
        <v>20</v>
      </c>
      <c r="F807" s="175"/>
      <c r="G807" s="175"/>
      <c r="H807" s="175"/>
      <c r="V807" s="17"/>
      <c r="X807" s="23" t="s">
        <v>32</v>
      </c>
      <c r="Y807" s="20">
        <f>IF(B807="PAGADO",0,C812)</f>
        <v>-2189.3999999999996</v>
      </c>
      <c r="AA807" s="175" t="s">
        <v>20</v>
      </c>
      <c r="AB807" s="175"/>
      <c r="AC807" s="175"/>
      <c r="AD807" s="175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C834</f>
        <v>2189.3999999999996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2189.3999999999996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-2189.3999999999996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-2189.3999999999996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68" t="s">
        <v>9</v>
      </c>
      <c r="C814" s="16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8" t="s">
        <v>9</v>
      </c>
      <c r="Y814" s="16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IF(C848&lt;0,"SALDO A FAVOR","SALDO ADELANTAD0'")</f>
        <v>SALDO ADELANTAD0'</v>
      </c>
      <c r="C815" s="10">
        <f>IF(Y759&lt;=0,Y759*-1)</f>
        <v>2189.3999999999996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2189.3999999999996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70" t="s">
        <v>7</v>
      </c>
      <c r="F823" s="171"/>
      <c r="G823" s="17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70" t="s">
        <v>7</v>
      </c>
      <c r="AB823" s="171"/>
      <c r="AC823" s="17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N825" s="170" t="s">
        <v>7</v>
      </c>
      <c r="O825" s="171"/>
      <c r="P825" s="171"/>
      <c r="Q825" s="172"/>
      <c r="R825" s="18">
        <f>SUM(R809:R824)</f>
        <v>0</v>
      </c>
      <c r="S825" s="3"/>
      <c r="V825" s="17"/>
      <c r="X825" s="12"/>
      <c r="Y825" s="10"/>
      <c r="AJ825" s="170" t="s">
        <v>7</v>
      </c>
      <c r="AK825" s="171"/>
      <c r="AL825" s="171"/>
      <c r="AM825" s="172"/>
      <c r="AN825" s="18">
        <f>SUM(AN809:AN824)</f>
        <v>0</v>
      </c>
      <c r="AO825" s="3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1"/>
      <c r="C833" s="10"/>
      <c r="V833" s="17"/>
      <c r="X833" s="11"/>
      <c r="Y833" s="10"/>
    </row>
    <row r="834" spans="1:43" x14ac:dyDescent="0.25">
      <c r="B834" s="15" t="s">
        <v>18</v>
      </c>
      <c r="C834" s="16">
        <f>SUM(C815:C833)</f>
        <v>2189.3999999999996</v>
      </c>
      <c r="V834" s="17"/>
      <c r="X834" s="15" t="s">
        <v>18</v>
      </c>
      <c r="Y834" s="16">
        <f>SUM(Y815:Y833)</f>
        <v>2189.3999999999996</v>
      </c>
    </row>
    <row r="835" spans="1:43" x14ac:dyDescent="0.25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 x14ac:dyDescent="0.25">
      <c r="E836" s="1" t="s">
        <v>19</v>
      </c>
      <c r="V836" s="17"/>
      <c r="AA836" s="1" t="s">
        <v>19</v>
      </c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V846" s="17"/>
    </row>
    <row r="847" spans="1:43" ht="15" customHeight="1" x14ac:dyDescent="0.4">
      <c r="H847" s="76" t="s">
        <v>30</v>
      </c>
      <c r="I847" s="76"/>
      <c r="J847" s="76"/>
      <c r="V847" s="17"/>
      <c r="AA847" s="174" t="s">
        <v>31</v>
      </c>
      <c r="AB847" s="174"/>
      <c r="AC847" s="174"/>
    </row>
    <row r="848" spans="1:43" ht="15" customHeight="1" x14ac:dyDescent="0.4">
      <c r="H848" s="76"/>
      <c r="I848" s="76"/>
      <c r="J848" s="76"/>
      <c r="V848" s="17"/>
      <c r="AA848" s="174"/>
      <c r="AB848" s="174"/>
      <c r="AC848" s="17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4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IF(X807="PAGADO",0,C812)</f>
        <v>-2189.3999999999996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IF(B1652="PAGADO",0,C857)</f>
        <v>-2189.3999999999996</v>
      </c>
      <c r="AA852" s="175" t="s">
        <v>20</v>
      </c>
      <c r="AB852" s="175"/>
      <c r="AC852" s="175"/>
      <c r="AD852" s="17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C880</f>
        <v>2189.3999999999996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2189.3999999999996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26</v>
      </c>
      <c r="C857" s="21">
        <f>C855-C856</f>
        <v>-2189.3999999999996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-2189.3999999999996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PAGAR","COBRAR'")</f>
        <v>NO PAGAR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177" t="str">
        <f>IF(C857&lt;0,"NO PAGAR","COBRAR'")</f>
        <v>NO PAGAR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68" t="s">
        <v>9</v>
      </c>
      <c r="C860" s="16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8" t="s">
        <v>9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IF(Y812&lt;0,"SALDO ADELANTADO","SALDO A FAVOR '")</f>
        <v>SALDO ADELANTADO</v>
      </c>
      <c r="C861" s="10">
        <f>IF(Y812&lt;=0,Y812*-1)</f>
        <v>2189.3999999999996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2189.3999999999996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2189.3999999999996</v>
      </c>
      <c r="D880" t="s">
        <v>22</v>
      </c>
      <c r="E880" t="s">
        <v>21</v>
      </c>
      <c r="V880" s="17"/>
      <c r="X880" s="15" t="s">
        <v>18</v>
      </c>
      <c r="Y880" s="16">
        <f>SUM(Y861:Y879)</f>
        <v>2189.3999999999996</v>
      </c>
      <c r="Z880" t="s">
        <v>22</v>
      </c>
      <c r="AA880" t="s">
        <v>21</v>
      </c>
    </row>
    <row r="881" spans="5:31" x14ac:dyDescent="0.25">
      <c r="E881" s="1" t="s">
        <v>19</v>
      </c>
      <c r="V881" s="17"/>
      <c r="AA881" s="1" t="s">
        <v>19</v>
      </c>
    </row>
    <row r="882" spans="5:31" x14ac:dyDescent="0.25">
      <c r="V882" s="17"/>
    </row>
    <row r="883" spans="5:31" x14ac:dyDescent="0.25">
      <c r="V883" s="17"/>
    </row>
    <row r="884" spans="5:31" x14ac:dyDescent="0.25">
      <c r="V884" s="17"/>
    </row>
    <row r="885" spans="5:31" x14ac:dyDescent="0.25">
      <c r="V885" s="17"/>
    </row>
    <row r="886" spans="5:31" x14ac:dyDescent="0.25">
      <c r="V886" s="17"/>
    </row>
    <row r="887" spans="5:31" x14ac:dyDescent="0.25">
      <c r="V887" s="17"/>
    </row>
    <row r="888" spans="5:31" x14ac:dyDescent="0.25">
      <c r="V888" s="17"/>
    </row>
    <row r="889" spans="5:31" x14ac:dyDescent="0.25">
      <c r="V889" s="17"/>
    </row>
    <row r="890" spans="5:31" x14ac:dyDescent="0.25">
      <c r="V890" s="17"/>
    </row>
    <row r="891" spans="5:31" x14ac:dyDescent="0.25">
      <c r="V891" s="17"/>
    </row>
    <row r="892" spans="5:31" x14ac:dyDescent="0.25">
      <c r="V892" s="17"/>
    </row>
    <row r="893" spans="5:31" x14ac:dyDescent="0.25">
      <c r="V893" s="17"/>
    </row>
    <row r="894" spans="5:31" x14ac:dyDescent="0.25">
      <c r="V894" s="17"/>
    </row>
    <row r="895" spans="5:31" x14ac:dyDescent="0.25">
      <c r="V895" s="17"/>
      <c r="AC895" s="173" t="s">
        <v>29</v>
      </c>
      <c r="AD895" s="173"/>
      <c r="AE895" s="173"/>
    </row>
    <row r="896" spans="5:31" ht="15" customHeight="1" x14ac:dyDescent="0.4">
      <c r="H896" s="76" t="s">
        <v>28</v>
      </c>
      <c r="I896" s="76"/>
      <c r="J896" s="76"/>
      <c r="V896" s="17"/>
      <c r="AC896" s="173"/>
      <c r="AD896" s="173"/>
      <c r="AE896" s="173"/>
    </row>
    <row r="897" spans="2:41" ht="15" customHeight="1" x14ac:dyDescent="0.4">
      <c r="H897" s="76"/>
      <c r="I897" s="76"/>
      <c r="J897" s="76"/>
      <c r="V897" s="17"/>
      <c r="AC897" s="173"/>
      <c r="AD897" s="173"/>
      <c r="AE897" s="173"/>
    </row>
    <row r="898" spans="2:41" x14ac:dyDescent="0.25">
      <c r="V898" s="17"/>
    </row>
    <row r="899" spans="2:41" x14ac:dyDescent="0.25">
      <c r="V899" s="17"/>
    </row>
    <row r="900" spans="2:41" ht="23.25" x14ac:dyDescent="0.35">
      <c r="B900" s="22" t="s">
        <v>71</v>
      </c>
      <c r="V900" s="17"/>
      <c r="X900" s="22" t="s">
        <v>71</v>
      </c>
    </row>
    <row r="901" spans="2:41" ht="23.25" x14ac:dyDescent="0.35">
      <c r="B901" s="23" t="s">
        <v>32</v>
      </c>
      <c r="C901" s="20">
        <f>IF(X852="PAGADO",0,Y857)</f>
        <v>-2189.3999999999996</v>
      </c>
      <c r="E901" s="175" t="s">
        <v>20</v>
      </c>
      <c r="F901" s="175"/>
      <c r="G901" s="175"/>
      <c r="H901" s="175"/>
      <c r="V901" s="17"/>
      <c r="X901" s="23" t="s">
        <v>32</v>
      </c>
      <c r="Y901" s="20">
        <f>IF(B901="PAGADO",0,C906)</f>
        <v>-2189.3999999999996</v>
      </c>
      <c r="AA901" s="175" t="s">
        <v>20</v>
      </c>
      <c r="AB901" s="175"/>
      <c r="AC901" s="175"/>
      <c r="AD901" s="175"/>
    </row>
    <row r="902" spans="2:41" x14ac:dyDescent="0.25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 x14ac:dyDescent="0.25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9</v>
      </c>
      <c r="C905" s="20">
        <f>C928</f>
        <v>2189.3999999999996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2189.3999999999996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6" t="s">
        <v>25</v>
      </c>
      <c r="C906" s="21">
        <f>C904-C905</f>
        <v>-2189.3999999999996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-2189.3999999999996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 x14ac:dyDescent="0.4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68" t="s">
        <v>9</v>
      </c>
      <c r="C908" s="16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8" t="s">
        <v>9</v>
      </c>
      <c r="Y908" s="16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9" t="str">
        <f>IF(C942&lt;0,"SALDO A FAVOR","SALDO ADELANTAD0'")</f>
        <v>SALDO ADELANTAD0'</v>
      </c>
      <c r="C909" s="10">
        <f>IF(Y857&lt;=0,Y857*-1)</f>
        <v>2189.3999999999996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2189.3999999999996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17</v>
      </c>
      <c r="C917" s="10"/>
      <c r="E917" s="170" t="s">
        <v>7</v>
      </c>
      <c r="F917" s="171"/>
      <c r="G917" s="172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70" t="s">
        <v>7</v>
      </c>
      <c r="AB917" s="171"/>
      <c r="AC917" s="172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N919" s="170" t="s">
        <v>7</v>
      </c>
      <c r="O919" s="171"/>
      <c r="P919" s="171"/>
      <c r="Q919" s="172"/>
      <c r="R919" s="18">
        <f>SUM(R903:R918)</f>
        <v>0</v>
      </c>
      <c r="S919" s="3"/>
      <c r="V919" s="17"/>
      <c r="X919" s="12"/>
      <c r="Y919" s="10"/>
      <c r="AJ919" s="170" t="s">
        <v>7</v>
      </c>
      <c r="AK919" s="171"/>
      <c r="AL919" s="171"/>
      <c r="AM919" s="172"/>
      <c r="AN919" s="18">
        <f>SUM(AN903:AN918)</f>
        <v>0</v>
      </c>
      <c r="AO919" s="3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E922" s="14"/>
      <c r="V922" s="17"/>
      <c r="X922" s="12"/>
      <c r="Y922" s="10"/>
      <c r="AA922" s="14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1"/>
      <c r="C927" s="10"/>
      <c r="V927" s="17"/>
      <c r="X927" s="11"/>
      <c r="Y927" s="10"/>
    </row>
    <row r="928" spans="2:41" x14ac:dyDescent="0.25">
      <c r="B928" s="15" t="s">
        <v>18</v>
      </c>
      <c r="C928" s="16">
        <f>SUM(C909:C927)</f>
        <v>2189.3999999999996</v>
      </c>
      <c r="V928" s="17"/>
      <c r="X928" s="15" t="s">
        <v>18</v>
      </c>
      <c r="Y928" s="16">
        <f>SUM(Y909:Y927)</f>
        <v>2189.3999999999996</v>
      </c>
    </row>
    <row r="929" spans="1:43" x14ac:dyDescent="0.25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 x14ac:dyDescent="0.25">
      <c r="E930" s="1" t="s">
        <v>19</v>
      </c>
      <c r="V930" s="17"/>
      <c r="AA930" s="1" t="s">
        <v>19</v>
      </c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V940" s="17"/>
    </row>
    <row r="941" spans="1:43" ht="15" customHeight="1" x14ac:dyDescent="0.4">
      <c r="H941" s="76" t="s">
        <v>30</v>
      </c>
      <c r="I941" s="76"/>
      <c r="J941" s="76"/>
      <c r="V941" s="17"/>
      <c r="AA941" s="174" t="s">
        <v>31</v>
      </c>
      <c r="AB941" s="174"/>
      <c r="AC941" s="174"/>
    </row>
    <row r="942" spans="1:43" ht="15" customHeight="1" x14ac:dyDescent="0.4">
      <c r="H942" s="76"/>
      <c r="I942" s="76"/>
      <c r="J942" s="76"/>
      <c r="V942" s="17"/>
      <c r="AA942" s="174"/>
      <c r="AB942" s="174"/>
      <c r="AC942" s="174"/>
    </row>
    <row r="943" spans="1:43" x14ac:dyDescent="0.25">
      <c r="V943" s="17"/>
    </row>
    <row r="944" spans="1:43" x14ac:dyDescent="0.25">
      <c r="V944" s="17"/>
    </row>
    <row r="945" spans="2:41" ht="23.25" x14ac:dyDescent="0.35">
      <c r="B945" s="24" t="s">
        <v>73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IF(X901="PAGADO",0,C906)</f>
        <v>-2189.3999999999996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IF(B1746="PAGADO",0,C951)</f>
        <v>-2189.3999999999996</v>
      </c>
      <c r="AA946" s="175" t="s">
        <v>20</v>
      </c>
      <c r="AB946" s="175"/>
      <c r="AC946" s="175"/>
      <c r="AD946" s="17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C974</f>
        <v>2189.3999999999996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2189.3999999999996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26</v>
      </c>
      <c r="C951" s="21">
        <f>C949-C950</f>
        <v>-2189.3999999999996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-2189.3999999999996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PAGAR","COBRAR'")</f>
        <v>NO PAGAR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177" t="str">
        <f>IF(C951&lt;0,"NO PAGAR","COBRAR'")</f>
        <v>NO PAGAR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68" t="s">
        <v>9</v>
      </c>
      <c r="C954" s="16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8" t="s">
        <v>9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IF(Y906&lt;0,"SALDO ADELANTADO","SALDO A FAVOR '")</f>
        <v>SALDO ADELANTADO</v>
      </c>
      <c r="C955" s="10">
        <f>IF(Y906&lt;=0,Y906*-1)</f>
        <v>2189.3999999999996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2189.3999999999996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2189.3999999999996</v>
      </c>
      <c r="D974" t="s">
        <v>22</v>
      </c>
      <c r="E974" t="s">
        <v>21</v>
      </c>
      <c r="V974" s="17"/>
      <c r="X974" s="15" t="s">
        <v>18</v>
      </c>
      <c r="Y974" s="16">
        <f>SUM(Y955:Y973)</f>
        <v>2189.3999999999996</v>
      </c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  <c r="AC988" s="173" t="s">
        <v>29</v>
      </c>
      <c r="AD988" s="173"/>
      <c r="AE988" s="173"/>
    </row>
    <row r="989" spans="8:31" ht="15" customHeight="1" x14ac:dyDescent="0.4">
      <c r="H989" s="76" t="s">
        <v>28</v>
      </c>
      <c r="I989" s="76"/>
      <c r="J989" s="76"/>
      <c r="V989" s="17"/>
      <c r="AC989" s="173"/>
      <c r="AD989" s="173"/>
      <c r="AE989" s="173"/>
    </row>
    <row r="990" spans="8:31" ht="15" customHeight="1" x14ac:dyDescent="0.4">
      <c r="H990" s="76"/>
      <c r="I990" s="76"/>
      <c r="J990" s="76"/>
      <c r="V990" s="17"/>
      <c r="AC990" s="173"/>
      <c r="AD990" s="173"/>
      <c r="AE990" s="173"/>
    </row>
    <row r="991" spans="8:31" x14ac:dyDescent="0.25">
      <c r="V991" s="17"/>
    </row>
    <row r="992" spans="8:31" x14ac:dyDescent="0.25">
      <c r="V992" s="17"/>
    </row>
    <row r="993" spans="2:41" ht="23.25" x14ac:dyDescent="0.35">
      <c r="B993" s="22" t="s">
        <v>72</v>
      </c>
      <c r="V993" s="17"/>
      <c r="X993" s="22" t="s">
        <v>74</v>
      </c>
    </row>
    <row r="994" spans="2:41" ht="23.25" x14ac:dyDescent="0.35">
      <c r="B994" s="23" t="s">
        <v>32</v>
      </c>
      <c r="C994" s="20">
        <f>IF(X946="PAGADO",0,Y951)</f>
        <v>-2189.3999999999996</v>
      </c>
      <c r="E994" s="175" t="s">
        <v>20</v>
      </c>
      <c r="F994" s="175"/>
      <c r="G994" s="175"/>
      <c r="H994" s="175"/>
      <c r="V994" s="17"/>
      <c r="X994" s="23" t="s">
        <v>32</v>
      </c>
      <c r="Y994" s="20">
        <f>IF(B994="PAGADO",0,C999)</f>
        <v>-2189.3999999999996</v>
      </c>
      <c r="AA994" s="175" t="s">
        <v>20</v>
      </c>
      <c r="AB994" s="175"/>
      <c r="AC994" s="175"/>
      <c r="AD994" s="175"/>
    </row>
    <row r="995" spans="2:41" x14ac:dyDescent="0.25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 x14ac:dyDescent="0.25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9</v>
      </c>
      <c r="C998" s="20">
        <f>C1021</f>
        <v>2189.3999999999996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2189.3999999999996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6" t="s">
        <v>25</v>
      </c>
      <c r="C999" s="21">
        <f>C997-C998</f>
        <v>-2189.3999999999996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-2189.3999999999996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 x14ac:dyDescent="0.4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68" t="s">
        <v>9</v>
      </c>
      <c r="C1001" s="16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8" t="s">
        <v>9</v>
      </c>
      <c r="Y1001" s="16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IF(C1035&lt;0,"SALDO A FAVOR","SALDO ADELANTAD0'")</f>
        <v>SALDO ADELANTAD0'</v>
      </c>
      <c r="C1002" s="10">
        <f>IF(Y946&lt;=0,Y946*-1)</f>
        <v>2189.3999999999996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2189.3999999999996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70" t="s">
        <v>7</v>
      </c>
      <c r="F1010" s="171"/>
      <c r="G1010" s="172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70" t="s">
        <v>7</v>
      </c>
      <c r="AB1010" s="171"/>
      <c r="AC1010" s="172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N1012" s="170" t="s">
        <v>7</v>
      </c>
      <c r="O1012" s="171"/>
      <c r="P1012" s="171"/>
      <c r="Q1012" s="172"/>
      <c r="R1012" s="18">
        <f>SUM(R996:R1011)</f>
        <v>0</v>
      </c>
      <c r="S1012" s="3"/>
      <c r="V1012" s="17"/>
      <c r="X1012" s="12"/>
      <c r="Y1012" s="10"/>
      <c r="AJ1012" s="170" t="s">
        <v>7</v>
      </c>
      <c r="AK1012" s="171"/>
      <c r="AL1012" s="171"/>
      <c r="AM1012" s="172"/>
      <c r="AN1012" s="18">
        <f>SUM(AN996:AN1011)</f>
        <v>0</v>
      </c>
      <c r="AO1012" s="3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E1015" s="14"/>
      <c r="V1015" s="17"/>
      <c r="X1015" s="12"/>
      <c r="Y1015" s="10"/>
      <c r="AA1015" s="14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2189.3999999999996</v>
      </c>
      <c r="V1021" s="17"/>
      <c r="X1021" s="15" t="s">
        <v>18</v>
      </c>
      <c r="Y1021" s="16">
        <f>SUM(Y1002:Y1020)</f>
        <v>2189.3999999999996</v>
      </c>
    </row>
    <row r="1022" spans="2:41" x14ac:dyDescent="0.25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 x14ac:dyDescent="0.25">
      <c r="E1023" s="1" t="s">
        <v>19</v>
      </c>
      <c r="V1023" s="17"/>
      <c r="AA1023" s="1" t="s">
        <v>19</v>
      </c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V1033" s="17"/>
    </row>
    <row r="1034" spans="1:43" ht="15" customHeight="1" x14ac:dyDescent="0.4">
      <c r="H1034" s="76" t="s">
        <v>30</v>
      </c>
      <c r="I1034" s="76"/>
      <c r="J1034" s="76"/>
      <c r="V1034" s="17"/>
      <c r="AA1034" s="174" t="s">
        <v>31</v>
      </c>
      <c r="AB1034" s="174"/>
      <c r="AC1034" s="174"/>
    </row>
    <row r="1035" spans="1:43" ht="15" customHeight="1" x14ac:dyDescent="0.4">
      <c r="H1035" s="76"/>
      <c r="I1035" s="76"/>
      <c r="J1035" s="76"/>
      <c r="V1035" s="17"/>
      <c r="AA1035" s="174"/>
      <c r="AB1035" s="174"/>
      <c r="AC1035" s="174"/>
    </row>
    <row r="1036" spans="1:43" x14ac:dyDescent="0.25">
      <c r="V1036" s="17"/>
    </row>
    <row r="1037" spans="1:43" x14ac:dyDescent="0.25">
      <c r="V1037" s="17"/>
    </row>
    <row r="1038" spans="1:43" ht="23.25" x14ac:dyDescent="0.35">
      <c r="B1038" s="24" t="s">
        <v>72</v>
      </c>
      <c r="V1038" s="17"/>
      <c r="X1038" s="22" t="s">
        <v>72</v>
      </c>
    </row>
    <row r="1039" spans="1:43" ht="23.25" x14ac:dyDescent="0.35">
      <c r="B1039" s="23" t="s">
        <v>32</v>
      </c>
      <c r="C1039" s="20">
        <f>IF(X994="PAGADO",0,C999)</f>
        <v>-2189.3999999999996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IF(B1839="PAGADO",0,C1044)</f>
        <v>-2189.3999999999996</v>
      </c>
      <c r="AA1039" s="175" t="s">
        <v>20</v>
      </c>
      <c r="AB1039" s="175"/>
      <c r="AC1039" s="175"/>
      <c r="AD1039" s="175"/>
    </row>
    <row r="1040" spans="1:43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C1067</f>
        <v>2189.3999999999996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2189.3999999999996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26</v>
      </c>
      <c r="C1044" s="21">
        <f>C1042-C1043</f>
        <v>-2189.3999999999996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-2189.3999999999996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PAGAR","COBRAR'")</f>
        <v>NO PAGAR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177" t="str">
        <f>IF(C1044&lt;0,"NO PAGAR","COBRAR'")</f>
        <v>NO PAGAR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68" t="s">
        <v>9</v>
      </c>
      <c r="C1047" s="16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8" t="s">
        <v>9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IF(Y999&lt;0,"SALDO ADELANTADO","SALDO A FAVOR '")</f>
        <v>SALDO ADELANTADO</v>
      </c>
      <c r="C1048" s="10">
        <f>IF(Y999&lt;=0,Y999*-1)</f>
        <v>2189.3999999999996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2189.3999999999996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2189.3999999999996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2189.3999999999996</v>
      </c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</sheetData>
  <mergeCells count="273"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75" t="s">
        <v>78</v>
      </c>
      <c r="F8" s="175"/>
      <c r="G8" s="175"/>
      <c r="H8" s="175"/>
      <c r="V8" s="17"/>
      <c r="X8" s="23" t="s">
        <v>130</v>
      </c>
      <c r="Y8" s="20">
        <f>IF(B8="PAGADO",0,C13)</f>
        <v>0</v>
      </c>
      <c r="AA8" s="175" t="s">
        <v>78</v>
      </c>
      <c r="AB8" s="175"/>
      <c r="AC8" s="175"/>
      <c r="AD8" s="17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5" t="s">
        <v>213</v>
      </c>
      <c r="F53" s="175"/>
      <c r="G53" s="175"/>
      <c r="H53" s="175"/>
      <c r="V53" s="17"/>
      <c r="X53" s="23" t="s">
        <v>32</v>
      </c>
      <c r="Y53" s="20">
        <f>IF(B53="PAGADO",0,C58)</f>
        <v>540</v>
      </c>
      <c r="AA53" s="175" t="s">
        <v>78</v>
      </c>
      <c r="AB53" s="175"/>
      <c r="AC53" s="175"/>
      <c r="AD53" s="17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73" t="s">
        <v>29</v>
      </c>
      <c r="AD95" s="173"/>
      <c r="AE95" s="173"/>
    </row>
    <row r="96" spans="2:31" x14ac:dyDescent="0.25">
      <c r="H96" s="174" t="s">
        <v>28</v>
      </c>
      <c r="I96" s="174"/>
      <c r="J96" s="174"/>
      <c r="V96" s="17"/>
      <c r="AC96" s="173"/>
      <c r="AD96" s="173"/>
      <c r="AE96" s="173"/>
    </row>
    <row r="97" spans="2:41" x14ac:dyDescent="0.25">
      <c r="H97" s="174"/>
      <c r="I97" s="174"/>
      <c r="J97" s="174"/>
      <c r="V97" s="17"/>
      <c r="AC97" s="173"/>
      <c r="AD97" s="173"/>
      <c r="AE97" s="17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75" t="s">
        <v>78</v>
      </c>
      <c r="F101" s="175"/>
      <c r="G101" s="175"/>
      <c r="H101" s="175"/>
      <c r="V101" s="17"/>
      <c r="X101" s="23" t="s">
        <v>32</v>
      </c>
      <c r="Y101" s="20">
        <f>IF(B101="PAGADO",0,C106)</f>
        <v>0</v>
      </c>
      <c r="AA101" s="175" t="s">
        <v>310</v>
      </c>
      <c r="AB101" s="175"/>
      <c r="AC101" s="175"/>
      <c r="AD101" s="17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74" t="s">
        <v>30</v>
      </c>
      <c r="I133" s="174"/>
      <c r="J133" s="174"/>
      <c r="V133" s="17"/>
      <c r="AA133" s="174" t="s">
        <v>31</v>
      </c>
      <c r="AB133" s="174"/>
      <c r="AC133" s="174"/>
    </row>
    <row r="134" spans="1:43" x14ac:dyDescent="0.25">
      <c r="H134" s="174"/>
      <c r="I134" s="174"/>
      <c r="J134" s="174"/>
      <c r="V134" s="17"/>
      <c r="AA134" s="174"/>
      <c r="AB134" s="174"/>
      <c r="AC134" s="17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75" t="s">
        <v>310</v>
      </c>
      <c r="F138" s="175"/>
      <c r="G138" s="175"/>
      <c r="H138" s="175"/>
      <c r="V138" s="17"/>
      <c r="X138" s="23" t="s">
        <v>32</v>
      </c>
      <c r="Y138" s="20">
        <f>IF(B138="PAGADO",0,C143)</f>
        <v>670</v>
      </c>
      <c r="AA138" s="175" t="s">
        <v>78</v>
      </c>
      <c r="AB138" s="175"/>
      <c r="AC138" s="175"/>
      <c r="AD138" s="17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7" t="str">
        <f>IF(Y143&lt;0,"NO PAGAR","COBRAR'")</f>
        <v>COBRAR'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77" t="str">
        <f>IF(C143&lt;0,"NO PAGAR","COBRAR'")</f>
        <v>COBRAR'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73" t="s">
        <v>29</v>
      </c>
      <c r="AD181" s="173"/>
      <c r="AE181" s="173"/>
    </row>
    <row r="182" spans="2:41" x14ac:dyDescent="0.25">
      <c r="H182" s="174" t="s">
        <v>28</v>
      </c>
      <c r="I182" s="174"/>
      <c r="J182" s="174"/>
      <c r="V182" s="17"/>
      <c r="AC182" s="173"/>
      <c r="AD182" s="173"/>
      <c r="AE182" s="173"/>
    </row>
    <row r="183" spans="2:41" x14ac:dyDescent="0.25">
      <c r="H183" s="174"/>
      <c r="I183" s="174"/>
      <c r="J183" s="174"/>
      <c r="V183" s="17"/>
      <c r="AC183" s="173"/>
      <c r="AD183" s="173"/>
      <c r="AE183" s="17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75" t="s">
        <v>434</v>
      </c>
      <c r="F187" s="175"/>
      <c r="G187" s="175"/>
      <c r="H187" s="175"/>
      <c r="O187" s="59" t="s">
        <v>433</v>
      </c>
      <c r="V187" s="17"/>
      <c r="X187" s="23" t="s">
        <v>32</v>
      </c>
      <c r="Y187" s="20">
        <f>IF(B187="PAGADO",0,C192)</f>
        <v>0</v>
      </c>
      <c r="AA187" s="175" t="s">
        <v>20</v>
      </c>
      <c r="AB187" s="175"/>
      <c r="AC187" s="175"/>
      <c r="AD187" s="17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74" t="s">
        <v>30</v>
      </c>
      <c r="I227" s="174"/>
      <c r="J227" s="174"/>
      <c r="V227" s="17"/>
      <c r="AA227" s="174" t="s">
        <v>31</v>
      </c>
      <c r="AB227" s="174"/>
      <c r="AC227" s="174"/>
    </row>
    <row r="228" spans="1:43" x14ac:dyDescent="0.25">
      <c r="H228" s="174"/>
      <c r="I228" s="174"/>
      <c r="J228" s="174"/>
      <c r="V228" s="17"/>
      <c r="AA228" s="174"/>
      <c r="AB228" s="174"/>
      <c r="AC228" s="17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75" t="s">
        <v>20</v>
      </c>
      <c r="F232" s="175"/>
      <c r="G232" s="175"/>
      <c r="H232" s="175"/>
      <c r="V232" s="17"/>
      <c r="X232" s="23" t="s">
        <v>32</v>
      </c>
      <c r="Y232" s="20">
        <f>IF(B232="PAGADO",0,C237)</f>
        <v>0</v>
      </c>
      <c r="AA232" s="175" t="s">
        <v>20</v>
      </c>
      <c r="AB232" s="175"/>
      <c r="AC232" s="175"/>
      <c r="AD232" s="17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7" t="str">
        <f>IF(Y237&lt;0,"NO PAGAR","COBRAR'")</f>
        <v>COBRAR'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77" t="str">
        <f>IF(C237&lt;0,"NO PAGAR","COBRAR'")</f>
        <v>COBRAR'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73" t="s">
        <v>29</v>
      </c>
      <c r="AD273" s="173"/>
      <c r="AE273" s="173"/>
    </row>
    <row r="274" spans="2:41" x14ac:dyDescent="0.25">
      <c r="H274" s="174" t="s">
        <v>28</v>
      </c>
      <c r="I274" s="174"/>
      <c r="J274" s="174"/>
      <c r="V274" s="17"/>
      <c r="AC274" s="173"/>
      <c r="AD274" s="173"/>
      <c r="AE274" s="173"/>
    </row>
    <row r="275" spans="2:41" x14ac:dyDescent="0.25">
      <c r="H275" s="174"/>
      <c r="I275" s="174"/>
      <c r="J275" s="174"/>
      <c r="V275" s="17"/>
      <c r="AC275" s="173"/>
      <c r="AD275" s="173"/>
      <c r="AE275" s="17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75" t="s">
        <v>20</v>
      </c>
      <c r="F279" s="175"/>
      <c r="G279" s="175"/>
      <c r="H279" s="175"/>
      <c r="V279" s="17"/>
      <c r="X279" s="23" t="s">
        <v>32</v>
      </c>
      <c r="Y279" s="20">
        <f>IF(B279="PAGADO",0,C284)</f>
        <v>0</v>
      </c>
      <c r="AA279" s="175" t="s">
        <v>20</v>
      </c>
      <c r="AB279" s="175"/>
      <c r="AC279" s="175"/>
      <c r="AD279" s="17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74" t="s">
        <v>30</v>
      </c>
      <c r="I319" s="174"/>
      <c r="J319" s="174"/>
      <c r="V319" s="17"/>
      <c r="AA319" s="174" t="s">
        <v>31</v>
      </c>
      <c r="AB319" s="174"/>
      <c r="AC319" s="174"/>
    </row>
    <row r="320" spans="1:43" x14ac:dyDescent="0.25">
      <c r="H320" s="174"/>
      <c r="I320" s="174"/>
      <c r="J320" s="174"/>
      <c r="V320" s="17"/>
      <c r="AA320" s="174"/>
      <c r="AB320" s="174"/>
      <c r="AC320" s="17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75" t="s">
        <v>20</v>
      </c>
      <c r="F324" s="175"/>
      <c r="G324" s="175"/>
      <c r="H324" s="175"/>
      <c r="V324" s="17"/>
      <c r="X324" s="23" t="s">
        <v>32</v>
      </c>
      <c r="Y324" s="20">
        <f>IF(B1124="PAGADO",0,C329)</f>
        <v>0</v>
      </c>
      <c r="AA324" s="175" t="s">
        <v>20</v>
      </c>
      <c r="AB324" s="175"/>
      <c r="AC324" s="175"/>
      <c r="AD324" s="17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7" t="str">
        <f>IF(Y329&lt;0,"NO PAGAR","COBRAR'")</f>
        <v>COBRAR'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77" t="str">
        <f>IF(C329&lt;0,"NO PAGAR","COBRAR'")</f>
        <v>COBRAR'</v>
      </c>
      <c r="C331" s="17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73" t="s">
        <v>29</v>
      </c>
      <c r="AD366" s="173"/>
      <c r="AE366" s="173"/>
    </row>
    <row r="367" spans="5:31" x14ac:dyDescent="0.25">
      <c r="H367" s="174" t="s">
        <v>28</v>
      </c>
      <c r="I367" s="174"/>
      <c r="J367" s="174"/>
      <c r="V367" s="17"/>
      <c r="AC367" s="173"/>
      <c r="AD367" s="173"/>
      <c r="AE367" s="173"/>
    </row>
    <row r="368" spans="5:31" x14ac:dyDescent="0.25">
      <c r="H368" s="174"/>
      <c r="I368" s="174"/>
      <c r="J368" s="174"/>
      <c r="V368" s="17"/>
      <c r="AC368" s="173"/>
      <c r="AD368" s="173"/>
      <c r="AE368" s="17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75" t="s">
        <v>20</v>
      </c>
      <c r="F372" s="175"/>
      <c r="G372" s="175"/>
      <c r="H372" s="175"/>
      <c r="V372" s="17"/>
      <c r="X372" s="23" t="s">
        <v>32</v>
      </c>
      <c r="Y372" s="20">
        <f>IF(B372="PAGADO",0,C377)</f>
        <v>0</v>
      </c>
      <c r="AA372" s="175" t="s">
        <v>20</v>
      </c>
      <c r="AB372" s="175"/>
      <c r="AC372" s="175"/>
      <c r="AD372" s="17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74" t="s">
        <v>30</v>
      </c>
      <c r="I412" s="174"/>
      <c r="J412" s="174"/>
      <c r="V412" s="17"/>
      <c r="AA412" s="174" t="s">
        <v>31</v>
      </c>
      <c r="AB412" s="174"/>
      <c r="AC412" s="174"/>
    </row>
    <row r="413" spans="1:43" x14ac:dyDescent="0.25">
      <c r="H413" s="174"/>
      <c r="I413" s="174"/>
      <c r="J413" s="174"/>
      <c r="V413" s="17"/>
      <c r="AA413" s="174"/>
      <c r="AB413" s="174"/>
      <c r="AC413" s="17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75" t="s">
        <v>20</v>
      </c>
      <c r="F417" s="175"/>
      <c r="G417" s="175"/>
      <c r="H417" s="175"/>
      <c r="V417" s="17"/>
      <c r="X417" s="23" t="s">
        <v>32</v>
      </c>
      <c r="Y417" s="20">
        <f>IF(B1217="PAGADO",0,C422)</f>
        <v>0</v>
      </c>
      <c r="AA417" s="175" t="s">
        <v>20</v>
      </c>
      <c r="AB417" s="175"/>
      <c r="AC417" s="175"/>
      <c r="AD417" s="17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7" t="str">
        <f>IF(Y422&lt;0,"NO PAGAR","COBRAR'")</f>
        <v>COBRAR'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77" t="str">
        <f>IF(C422&lt;0,"NO PAGAR","COBRAR'")</f>
        <v>COBRAR'</v>
      </c>
      <c r="C424" s="17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73" t="s">
        <v>29</v>
      </c>
      <c r="AD463" s="173"/>
      <c r="AE463" s="173"/>
    </row>
    <row r="464" spans="8:31" x14ac:dyDescent="0.25">
      <c r="H464" s="174" t="s">
        <v>28</v>
      </c>
      <c r="I464" s="174"/>
      <c r="J464" s="174"/>
      <c r="V464" s="17"/>
      <c r="AC464" s="173"/>
      <c r="AD464" s="173"/>
      <c r="AE464" s="173"/>
    </row>
    <row r="465" spans="2:41" x14ac:dyDescent="0.25">
      <c r="H465" s="174"/>
      <c r="I465" s="174"/>
      <c r="J465" s="174"/>
      <c r="V465" s="17"/>
      <c r="AC465" s="173"/>
      <c r="AD465" s="173"/>
      <c r="AE465" s="17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75" t="s">
        <v>20</v>
      </c>
      <c r="F469" s="175"/>
      <c r="G469" s="175"/>
      <c r="H469" s="175"/>
      <c r="V469" s="17"/>
      <c r="X469" s="23" t="s">
        <v>32</v>
      </c>
      <c r="Y469" s="20">
        <f>IF(B469="PAGADO",0,C474)</f>
        <v>0</v>
      </c>
      <c r="AA469" s="175" t="s">
        <v>20</v>
      </c>
      <c r="AB469" s="175"/>
      <c r="AC469" s="175"/>
      <c r="AD469" s="17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74" t="s">
        <v>30</v>
      </c>
      <c r="I509" s="174"/>
      <c r="J509" s="174"/>
      <c r="V509" s="17"/>
      <c r="AA509" s="174" t="s">
        <v>31</v>
      </c>
      <c r="AB509" s="174"/>
      <c r="AC509" s="174"/>
    </row>
    <row r="510" spans="1:43" x14ac:dyDescent="0.25">
      <c r="H510" s="174"/>
      <c r="I510" s="174"/>
      <c r="J510" s="174"/>
      <c r="V510" s="17"/>
      <c r="AA510" s="174"/>
      <c r="AB510" s="174"/>
      <c r="AC510" s="17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75" t="s">
        <v>20</v>
      </c>
      <c r="F514" s="175"/>
      <c r="G514" s="175"/>
      <c r="H514" s="175"/>
      <c r="V514" s="17"/>
      <c r="X514" s="23" t="s">
        <v>32</v>
      </c>
      <c r="Y514" s="20">
        <f>IF(B1314="PAGADO",0,C519)</f>
        <v>0</v>
      </c>
      <c r="AA514" s="175" t="s">
        <v>20</v>
      </c>
      <c r="AB514" s="175"/>
      <c r="AC514" s="175"/>
      <c r="AD514" s="17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7" t="str">
        <f>IF(Y519&lt;0,"NO PAGAR","COBRAR'")</f>
        <v>COBRAR'</v>
      </c>
      <c r="Y520" s="17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77" t="str">
        <f>IF(C519&lt;0,"NO PAGAR","COBRAR'")</f>
        <v>COBRAR'</v>
      </c>
      <c r="C521" s="17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73" t="s">
        <v>29</v>
      </c>
      <c r="AD562" s="173"/>
      <c r="AE562" s="173"/>
    </row>
    <row r="563" spans="2:41" x14ac:dyDescent="0.25">
      <c r="H563" s="174" t="s">
        <v>28</v>
      </c>
      <c r="I563" s="174"/>
      <c r="J563" s="174"/>
      <c r="V563" s="17"/>
      <c r="AC563" s="173"/>
      <c r="AD563" s="173"/>
      <c r="AE563" s="173"/>
    </row>
    <row r="564" spans="2:41" x14ac:dyDescent="0.25">
      <c r="H564" s="174"/>
      <c r="I564" s="174"/>
      <c r="J564" s="174"/>
      <c r="V564" s="17"/>
      <c r="AC564" s="173"/>
      <c r="AD564" s="173"/>
      <c r="AE564" s="17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75" t="s">
        <v>20</v>
      </c>
      <c r="F568" s="175"/>
      <c r="G568" s="175"/>
      <c r="H568" s="175"/>
      <c r="V568" s="17"/>
      <c r="X568" s="23" t="s">
        <v>32</v>
      </c>
      <c r="Y568" s="20">
        <f>IF(B568="PAGADO",0,C573)</f>
        <v>0</v>
      </c>
      <c r="AA568" s="175" t="s">
        <v>20</v>
      </c>
      <c r="AB568" s="175"/>
      <c r="AC568" s="175"/>
      <c r="AD568" s="17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74" t="s">
        <v>30</v>
      </c>
      <c r="I608" s="174"/>
      <c r="J608" s="174"/>
      <c r="V608" s="17"/>
      <c r="AA608" s="174" t="s">
        <v>31</v>
      </c>
      <c r="AB608" s="174"/>
      <c r="AC608" s="174"/>
    </row>
    <row r="609" spans="2:41" x14ac:dyDescent="0.25">
      <c r="H609" s="174"/>
      <c r="I609" s="174"/>
      <c r="J609" s="174"/>
      <c r="V609" s="17"/>
      <c r="AA609" s="174"/>
      <c r="AB609" s="174"/>
      <c r="AC609" s="17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75" t="s">
        <v>20</v>
      </c>
      <c r="F613" s="175"/>
      <c r="G613" s="175"/>
      <c r="H613" s="175"/>
      <c r="V613" s="17"/>
      <c r="X613" s="23" t="s">
        <v>32</v>
      </c>
      <c r="Y613" s="20">
        <f>IF(B1413="PAGADO",0,C618)</f>
        <v>0</v>
      </c>
      <c r="AA613" s="175" t="s">
        <v>20</v>
      </c>
      <c r="AB613" s="175"/>
      <c r="AC613" s="175"/>
      <c r="AD613" s="17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PAGAR","COBRAR'")</f>
        <v>COBRAR'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77" t="str">
        <f>IF(C618&lt;0,"NO PAGAR","COBRAR'")</f>
        <v>COBRAR'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73" t="s">
        <v>29</v>
      </c>
      <c r="AD655" s="173"/>
      <c r="AE655" s="173"/>
    </row>
    <row r="656" spans="2:31" x14ac:dyDescent="0.25">
      <c r="H656" s="174" t="s">
        <v>28</v>
      </c>
      <c r="I656" s="174"/>
      <c r="J656" s="174"/>
      <c r="V656" s="17"/>
      <c r="AC656" s="173"/>
      <c r="AD656" s="173"/>
      <c r="AE656" s="173"/>
    </row>
    <row r="657" spans="2:41" x14ac:dyDescent="0.25">
      <c r="H657" s="174"/>
      <c r="I657" s="174"/>
      <c r="J657" s="174"/>
      <c r="V657" s="17"/>
      <c r="AC657" s="173"/>
      <c r="AD657" s="173"/>
      <c r="AE657" s="17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75" t="s">
        <v>20</v>
      </c>
      <c r="F661" s="175"/>
      <c r="G661" s="175"/>
      <c r="H661" s="175"/>
      <c r="V661" s="17"/>
      <c r="X661" s="23" t="s">
        <v>32</v>
      </c>
      <c r="Y661" s="20">
        <f>IF(B661="PAGADO",0,C666)</f>
        <v>0</v>
      </c>
      <c r="AA661" s="175" t="s">
        <v>20</v>
      </c>
      <c r="AB661" s="175"/>
      <c r="AC661" s="175"/>
      <c r="AD661" s="17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74" t="s">
        <v>30</v>
      </c>
      <c r="I701" s="174"/>
      <c r="J701" s="174"/>
      <c r="V701" s="17"/>
      <c r="AA701" s="174" t="s">
        <v>31</v>
      </c>
      <c r="AB701" s="174"/>
      <c r="AC701" s="174"/>
    </row>
    <row r="702" spans="1:43" x14ac:dyDescent="0.25">
      <c r="H702" s="174"/>
      <c r="I702" s="174"/>
      <c r="J702" s="174"/>
      <c r="V702" s="17"/>
      <c r="AA702" s="174"/>
      <c r="AB702" s="174"/>
      <c r="AC702" s="17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75" t="s">
        <v>20</v>
      </c>
      <c r="F706" s="175"/>
      <c r="G706" s="175"/>
      <c r="H706" s="175"/>
      <c r="V706" s="17"/>
      <c r="X706" s="23" t="s">
        <v>32</v>
      </c>
      <c r="Y706" s="20">
        <f>IF(B1506="PAGADO",0,C711)</f>
        <v>0</v>
      </c>
      <c r="AA706" s="175" t="s">
        <v>20</v>
      </c>
      <c r="AB706" s="175"/>
      <c r="AC706" s="175"/>
      <c r="AD706" s="17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PAGAR","COBRAR'")</f>
        <v>COBRAR'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77" t="str">
        <f>IF(C711&lt;0,"NO PAGAR","COBRAR'")</f>
        <v>COBRAR'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73" t="s">
        <v>29</v>
      </c>
      <c r="AD748" s="173"/>
      <c r="AE748" s="173"/>
    </row>
    <row r="749" spans="8:31" x14ac:dyDescent="0.25">
      <c r="H749" s="174" t="s">
        <v>28</v>
      </c>
      <c r="I749" s="174"/>
      <c r="J749" s="174"/>
      <c r="V749" s="17"/>
      <c r="AC749" s="173"/>
      <c r="AD749" s="173"/>
      <c r="AE749" s="173"/>
    </row>
    <row r="750" spans="8:31" x14ac:dyDescent="0.25">
      <c r="H750" s="174"/>
      <c r="I750" s="174"/>
      <c r="J750" s="174"/>
      <c r="V750" s="17"/>
      <c r="AC750" s="173"/>
      <c r="AD750" s="173"/>
      <c r="AE750" s="17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75" t="s">
        <v>20</v>
      </c>
      <c r="F754" s="175"/>
      <c r="G754" s="175"/>
      <c r="H754" s="175"/>
      <c r="V754" s="17"/>
      <c r="X754" s="23" t="s">
        <v>32</v>
      </c>
      <c r="Y754" s="20">
        <f>IF(B754="PAGADO",0,C759)</f>
        <v>0</v>
      </c>
      <c r="AA754" s="175" t="s">
        <v>20</v>
      </c>
      <c r="AB754" s="175"/>
      <c r="AC754" s="175"/>
      <c r="AD754" s="17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74" t="s">
        <v>30</v>
      </c>
      <c r="I794" s="174"/>
      <c r="J794" s="174"/>
      <c r="V794" s="17"/>
      <c r="AA794" s="174" t="s">
        <v>31</v>
      </c>
      <c r="AB794" s="174"/>
      <c r="AC794" s="174"/>
    </row>
    <row r="795" spans="1:43" x14ac:dyDescent="0.25">
      <c r="H795" s="174"/>
      <c r="I795" s="174"/>
      <c r="J795" s="174"/>
      <c r="V795" s="17"/>
      <c r="AA795" s="174"/>
      <c r="AB795" s="174"/>
      <c r="AC795" s="17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75" t="s">
        <v>20</v>
      </c>
      <c r="F799" s="175"/>
      <c r="G799" s="175"/>
      <c r="H799" s="175"/>
      <c r="V799" s="17"/>
      <c r="X799" s="23" t="s">
        <v>32</v>
      </c>
      <c r="Y799" s="20">
        <f>IF(B1599="PAGADO",0,C804)</f>
        <v>0</v>
      </c>
      <c r="AA799" s="175" t="s">
        <v>20</v>
      </c>
      <c r="AB799" s="175"/>
      <c r="AC799" s="175"/>
      <c r="AD799" s="17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PAGAR","COBRAR'")</f>
        <v>COBRAR'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77" t="str">
        <f>IF(C804&lt;0,"NO PAGAR","COBRAR'")</f>
        <v>COBRAR'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73" t="s">
        <v>29</v>
      </c>
      <c r="AD841" s="173"/>
      <c r="AE841" s="173"/>
    </row>
    <row r="842" spans="2:41" x14ac:dyDescent="0.25">
      <c r="H842" s="174" t="s">
        <v>28</v>
      </c>
      <c r="I842" s="174"/>
      <c r="J842" s="174"/>
      <c r="V842" s="17"/>
      <c r="AC842" s="173"/>
      <c r="AD842" s="173"/>
      <c r="AE842" s="173"/>
    </row>
    <row r="843" spans="2:41" x14ac:dyDescent="0.25">
      <c r="H843" s="174"/>
      <c r="I843" s="174"/>
      <c r="J843" s="174"/>
      <c r="V843" s="17"/>
      <c r="AC843" s="173"/>
      <c r="AD843" s="173"/>
      <c r="AE843" s="17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75" t="s">
        <v>20</v>
      </c>
      <c r="F847" s="175"/>
      <c r="G847" s="175"/>
      <c r="H847" s="175"/>
      <c r="V847" s="17"/>
      <c r="X847" s="23" t="s">
        <v>32</v>
      </c>
      <c r="Y847" s="20">
        <f>IF(B847="PAGADO",0,C852)</f>
        <v>0</v>
      </c>
      <c r="AA847" s="175" t="s">
        <v>20</v>
      </c>
      <c r="AB847" s="175"/>
      <c r="AC847" s="175"/>
      <c r="AD847" s="17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74" t="s">
        <v>30</v>
      </c>
      <c r="I887" s="174"/>
      <c r="J887" s="174"/>
      <c r="V887" s="17"/>
      <c r="AA887" s="174" t="s">
        <v>31</v>
      </c>
      <c r="AB887" s="174"/>
      <c r="AC887" s="174"/>
    </row>
    <row r="888" spans="1:43" x14ac:dyDescent="0.25">
      <c r="H888" s="174"/>
      <c r="I888" s="174"/>
      <c r="J888" s="174"/>
      <c r="V888" s="17"/>
      <c r="AA888" s="174"/>
      <c r="AB888" s="174"/>
      <c r="AC888" s="17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75" t="s">
        <v>20</v>
      </c>
      <c r="F892" s="175"/>
      <c r="G892" s="175"/>
      <c r="H892" s="175"/>
      <c r="V892" s="17"/>
      <c r="X892" s="23" t="s">
        <v>32</v>
      </c>
      <c r="Y892" s="20">
        <f>IF(B1692="PAGADO",0,C897)</f>
        <v>0</v>
      </c>
      <c r="AA892" s="175" t="s">
        <v>20</v>
      </c>
      <c r="AB892" s="175"/>
      <c r="AC892" s="175"/>
      <c r="AD892" s="17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7" t="str">
        <f>IF(Y897&lt;0,"NO PAGAR","COBRAR'")</f>
        <v>COBRAR'</v>
      </c>
      <c r="Y898" s="17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77" t="str">
        <f>IF(C897&lt;0,"NO PAGAR","COBRAR'")</f>
        <v>COBRAR'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73" t="s">
        <v>29</v>
      </c>
      <c r="AD935" s="173"/>
      <c r="AE935" s="173"/>
    </row>
    <row r="936" spans="2:41" x14ac:dyDescent="0.25">
      <c r="H936" s="174" t="s">
        <v>28</v>
      </c>
      <c r="I936" s="174"/>
      <c r="J936" s="174"/>
      <c r="V936" s="17"/>
      <c r="AC936" s="173"/>
      <c r="AD936" s="173"/>
      <c r="AE936" s="173"/>
    </row>
    <row r="937" spans="2:41" x14ac:dyDescent="0.25">
      <c r="H937" s="174"/>
      <c r="I937" s="174"/>
      <c r="J937" s="174"/>
      <c r="V937" s="17"/>
      <c r="AC937" s="173"/>
      <c r="AD937" s="173"/>
      <c r="AE937" s="17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75" t="s">
        <v>20</v>
      </c>
      <c r="F941" s="175"/>
      <c r="G941" s="175"/>
      <c r="H941" s="175"/>
      <c r="V941" s="17"/>
      <c r="X941" s="23" t="s">
        <v>32</v>
      </c>
      <c r="Y941" s="20">
        <f>IF(B941="PAGADO",0,C946)</f>
        <v>0</v>
      </c>
      <c r="AA941" s="175" t="s">
        <v>20</v>
      </c>
      <c r="AB941" s="175"/>
      <c r="AC941" s="175"/>
      <c r="AD941" s="17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74" t="s">
        <v>30</v>
      </c>
      <c r="I981" s="174"/>
      <c r="J981" s="174"/>
      <c r="V981" s="17"/>
      <c r="AA981" s="174" t="s">
        <v>31</v>
      </c>
      <c r="AB981" s="174"/>
      <c r="AC981" s="174"/>
    </row>
    <row r="982" spans="1:43" x14ac:dyDescent="0.25">
      <c r="H982" s="174"/>
      <c r="I982" s="174"/>
      <c r="J982" s="174"/>
      <c r="V982" s="17"/>
      <c r="AA982" s="174"/>
      <c r="AB982" s="174"/>
      <c r="AC982" s="17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75" t="s">
        <v>20</v>
      </c>
      <c r="F986" s="175"/>
      <c r="G986" s="175"/>
      <c r="H986" s="175"/>
      <c r="V986" s="17"/>
      <c r="X986" s="23" t="s">
        <v>32</v>
      </c>
      <c r="Y986" s="20">
        <f>IF(B1786="PAGADO",0,C991)</f>
        <v>0</v>
      </c>
      <c r="AA986" s="175" t="s">
        <v>20</v>
      </c>
      <c r="AB986" s="175"/>
      <c r="AC986" s="175"/>
      <c r="AD986" s="17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PAGAR","COBRAR'")</f>
        <v>COBRAR'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77" t="str">
        <f>IF(C991&lt;0,"NO PAGAR","COBRAR'")</f>
        <v>COBRAR'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73" t="s">
        <v>29</v>
      </c>
      <c r="AD1028" s="173"/>
      <c r="AE1028" s="173"/>
    </row>
    <row r="1029" spans="2:41" x14ac:dyDescent="0.25">
      <c r="H1029" s="174" t="s">
        <v>28</v>
      </c>
      <c r="I1029" s="174"/>
      <c r="J1029" s="174"/>
      <c r="V1029" s="17"/>
      <c r="AC1029" s="173"/>
      <c r="AD1029" s="173"/>
      <c r="AE1029" s="173"/>
    </row>
    <row r="1030" spans="2:41" x14ac:dyDescent="0.25">
      <c r="H1030" s="174"/>
      <c r="I1030" s="174"/>
      <c r="J1030" s="174"/>
      <c r="V1030" s="17"/>
      <c r="AC1030" s="173"/>
      <c r="AD1030" s="173"/>
      <c r="AE1030" s="17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75" t="s">
        <v>20</v>
      </c>
      <c r="F1034" s="175"/>
      <c r="G1034" s="175"/>
      <c r="H1034" s="175"/>
      <c r="V1034" s="17"/>
      <c r="X1034" s="23" t="s">
        <v>32</v>
      </c>
      <c r="Y1034" s="20">
        <f>IF(B1034="PAGADO",0,C1039)</f>
        <v>0</v>
      </c>
      <c r="AA1034" s="175" t="s">
        <v>20</v>
      </c>
      <c r="AB1034" s="175"/>
      <c r="AC1034" s="175"/>
      <c r="AD1034" s="17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74" t="s">
        <v>30</v>
      </c>
      <c r="I1074" s="174"/>
      <c r="J1074" s="174"/>
      <c r="V1074" s="17"/>
      <c r="AA1074" s="174" t="s">
        <v>31</v>
      </c>
      <c r="AB1074" s="174"/>
      <c r="AC1074" s="174"/>
    </row>
    <row r="1075" spans="2:41" x14ac:dyDescent="0.25">
      <c r="H1075" s="174"/>
      <c r="I1075" s="174"/>
      <c r="J1075" s="174"/>
      <c r="V1075" s="17"/>
      <c r="AA1075" s="174"/>
      <c r="AB1075" s="174"/>
      <c r="AC1075" s="17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75" t="s">
        <v>20</v>
      </c>
      <c r="F1079" s="175"/>
      <c r="G1079" s="175"/>
      <c r="H1079" s="175"/>
      <c r="V1079" s="17"/>
      <c r="X1079" s="23" t="s">
        <v>32</v>
      </c>
      <c r="Y1079" s="20">
        <f>IF(B1879="PAGADO",0,C1084)</f>
        <v>0</v>
      </c>
      <c r="AA1079" s="175" t="s">
        <v>20</v>
      </c>
      <c r="AB1079" s="175"/>
      <c r="AC1079" s="175"/>
      <c r="AD1079" s="17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7" t="str">
        <f>IF(Y1084&lt;0,"NO PAGAR","COBRAR'")</f>
        <v>COBRAR'</v>
      </c>
      <c r="Y1085" s="17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77" t="str">
        <f>IF(C1084&lt;0,"NO PAGAR","COBRAR'")</f>
        <v>COBRAR'</v>
      </c>
      <c r="C1086" s="17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 t="s">
        <v>224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238</v>
      </c>
      <c r="AB53" s="175"/>
      <c r="AC53" s="175"/>
      <c r="AD53" s="17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75" t="s">
        <v>20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75" t="s">
        <v>400</v>
      </c>
      <c r="F200" s="175"/>
      <c r="G200" s="175"/>
      <c r="H200" s="175"/>
      <c r="V200" s="17"/>
      <c r="X200" s="23" t="s">
        <v>82</v>
      </c>
      <c r="Y200" s="20">
        <f>IF(B200="PAGADO",0,C205)</f>
        <v>0</v>
      </c>
      <c r="AA200" s="175" t="s">
        <v>437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75" t="s">
        <v>515</v>
      </c>
      <c r="F245" s="175"/>
      <c r="G245" s="175"/>
      <c r="H245" s="175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5" t="s">
        <v>400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NO PAGAR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COBRAR'</v>
      </c>
      <c r="C252" s="17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75" t="s">
        <v>20</v>
      </c>
      <c r="F292" s="175"/>
      <c r="G292" s="175"/>
      <c r="H292" s="175"/>
      <c r="V292" s="17"/>
      <c r="X292" s="23" t="s">
        <v>32</v>
      </c>
      <c r="Y292" s="20">
        <f>IF(B292="PAGADO",0,C297)</f>
        <v>-200</v>
      </c>
      <c r="AA292" s="175" t="s">
        <v>612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75" t="s">
        <v>20</v>
      </c>
      <c r="F337" s="175"/>
      <c r="G337" s="175"/>
      <c r="H337" s="175"/>
      <c r="V337" s="17"/>
      <c r="X337" s="23" t="s">
        <v>32</v>
      </c>
      <c r="Y337" s="20">
        <f>IF(B1129="PAGADO",0,C342)</f>
        <v>14</v>
      </c>
      <c r="AA337" s="175" t="s">
        <v>20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3" t="s">
        <v>29</v>
      </c>
      <c r="AD379" s="173"/>
      <c r="AE379" s="173"/>
    </row>
    <row r="380" spans="2:31" x14ac:dyDescent="0.25">
      <c r="H380" s="174" t="s">
        <v>28</v>
      </c>
      <c r="I380" s="174"/>
      <c r="J380" s="174"/>
      <c r="V380" s="17"/>
      <c r="AC380" s="173"/>
      <c r="AD380" s="173"/>
      <c r="AE380" s="173"/>
    </row>
    <row r="381" spans="2:31" x14ac:dyDescent="0.25">
      <c r="H381" s="174"/>
      <c r="I381" s="174"/>
      <c r="J381" s="174"/>
      <c r="V381" s="17"/>
      <c r="AC381" s="173"/>
      <c r="AD381" s="173"/>
      <c r="AE381" s="17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75" t="s">
        <v>20</v>
      </c>
      <c r="F385" s="175"/>
      <c r="G385" s="175"/>
      <c r="H385" s="175"/>
      <c r="V385" s="17"/>
      <c r="X385" s="23" t="s">
        <v>32</v>
      </c>
      <c r="Y385" s="20">
        <f>IF(B385="PAGADO",0,C390)</f>
        <v>14</v>
      </c>
      <c r="AA385" s="175" t="s">
        <v>20</v>
      </c>
      <c r="AB385" s="175"/>
      <c r="AC385" s="175"/>
      <c r="AD385" s="17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74" t="s">
        <v>30</v>
      </c>
      <c r="I425" s="174"/>
      <c r="J425" s="174"/>
      <c r="V425" s="17"/>
      <c r="AA425" s="174" t="s">
        <v>31</v>
      </c>
      <c r="AB425" s="174"/>
      <c r="AC425" s="174"/>
    </row>
    <row r="426" spans="1:43" x14ac:dyDescent="0.25">
      <c r="H426" s="174"/>
      <c r="I426" s="174"/>
      <c r="J426" s="174"/>
      <c r="V426" s="17"/>
      <c r="AA426" s="174"/>
      <c r="AB426" s="174"/>
      <c r="AC426" s="17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75" t="s">
        <v>437</v>
      </c>
      <c r="F430" s="175"/>
      <c r="G430" s="175"/>
      <c r="H430" s="175"/>
      <c r="V430" s="17"/>
      <c r="X430" s="23" t="s">
        <v>75</v>
      </c>
      <c r="Y430" s="20">
        <f>IF(B430="PAGADO",0,C435)</f>
        <v>0</v>
      </c>
      <c r="AA430" s="175" t="s">
        <v>20</v>
      </c>
      <c r="AB430" s="175"/>
      <c r="AC430" s="175"/>
      <c r="AD430" s="17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7" t="str">
        <f>IF(Y435&lt;0,"NO PAGAR","COBRAR'")</f>
        <v>COBRAR'</v>
      </c>
      <c r="Y436" s="17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7" t="str">
        <f>IF(C435&lt;0,"NO PAGAR","COBRAR'")</f>
        <v>COBRAR'</v>
      </c>
      <c r="C437" s="17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73" t="s">
        <v>29</v>
      </c>
      <c r="AD468" s="173"/>
      <c r="AE468" s="173"/>
    </row>
    <row r="469" spans="2:41" x14ac:dyDescent="0.25">
      <c r="H469" s="174" t="s">
        <v>28</v>
      </c>
      <c r="I469" s="174"/>
      <c r="J469" s="174"/>
      <c r="V469" s="17"/>
      <c r="AC469" s="173"/>
      <c r="AD469" s="173"/>
      <c r="AE469" s="173"/>
    </row>
    <row r="470" spans="2:41" x14ac:dyDescent="0.25">
      <c r="H470" s="174"/>
      <c r="I470" s="174"/>
      <c r="J470" s="174"/>
      <c r="V470" s="17"/>
      <c r="AC470" s="173"/>
      <c r="AD470" s="173"/>
      <c r="AE470" s="17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75" t="s">
        <v>20</v>
      </c>
      <c r="F474" s="175"/>
      <c r="G474" s="175"/>
      <c r="H474" s="175"/>
      <c r="V474" s="17"/>
      <c r="X474" s="23" t="s">
        <v>32</v>
      </c>
      <c r="Y474" s="20">
        <f>IF(B474="PAGADO",0,C479)</f>
        <v>0</v>
      </c>
      <c r="AA474" s="175" t="s">
        <v>20</v>
      </c>
      <c r="AB474" s="175"/>
      <c r="AC474" s="175"/>
      <c r="AD474" s="17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74" t="s">
        <v>30</v>
      </c>
      <c r="I514" s="174"/>
      <c r="J514" s="174"/>
      <c r="V514" s="17"/>
      <c r="AA514" s="174" t="s">
        <v>31</v>
      </c>
      <c r="AB514" s="174"/>
      <c r="AC514" s="174"/>
    </row>
    <row r="515" spans="2:41" x14ac:dyDescent="0.25">
      <c r="H515" s="174"/>
      <c r="I515" s="174"/>
      <c r="J515" s="174"/>
      <c r="V515" s="17"/>
      <c r="AA515" s="174"/>
      <c r="AB515" s="174"/>
      <c r="AC515" s="17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75" t="s">
        <v>20</v>
      </c>
      <c r="F519" s="175"/>
      <c r="G519" s="175"/>
      <c r="H519" s="175"/>
      <c r="V519" s="17"/>
      <c r="X519" s="23" t="s">
        <v>32</v>
      </c>
      <c r="Y519" s="20">
        <f>IF(B1319="PAGADO",0,C524)</f>
        <v>0</v>
      </c>
      <c r="AA519" s="175" t="s">
        <v>20</v>
      </c>
      <c r="AB519" s="175"/>
      <c r="AC519" s="175"/>
      <c r="AD519" s="17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7" t="str">
        <f>IF(Y524&lt;0,"NO PAGAR","COBRAR'")</f>
        <v>COBRAR'</v>
      </c>
      <c r="Y525" s="17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77" t="str">
        <f>IF(C524&lt;0,"NO PAGAR","COBRAR'")</f>
        <v>COBRAR'</v>
      </c>
      <c r="C526" s="17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73" t="s">
        <v>29</v>
      </c>
      <c r="AD567" s="173"/>
      <c r="AE567" s="173"/>
    </row>
    <row r="568" spans="2:41" x14ac:dyDescent="0.25">
      <c r="H568" s="174" t="s">
        <v>28</v>
      </c>
      <c r="I568" s="174"/>
      <c r="J568" s="174"/>
      <c r="V568" s="17"/>
      <c r="AC568" s="173"/>
      <c r="AD568" s="173"/>
      <c r="AE568" s="173"/>
    </row>
    <row r="569" spans="2:41" x14ac:dyDescent="0.25">
      <c r="H569" s="174"/>
      <c r="I569" s="174"/>
      <c r="J569" s="174"/>
      <c r="V569" s="17"/>
      <c r="AC569" s="173"/>
      <c r="AD569" s="173"/>
      <c r="AE569" s="17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75" t="s">
        <v>20</v>
      </c>
      <c r="F573" s="175"/>
      <c r="G573" s="175"/>
      <c r="H573" s="175"/>
      <c r="V573" s="17"/>
      <c r="X573" s="23" t="s">
        <v>32</v>
      </c>
      <c r="Y573" s="20">
        <f>IF(B573="PAGADO",0,C578)</f>
        <v>0</v>
      </c>
      <c r="AA573" s="175" t="s">
        <v>20</v>
      </c>
      <c r="AB573" s="175"/>
      <c r="AC573" s="175"/>
      <c r="AD573" s="17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74" t="s">
        <v>30</v>
      </c>
      <c r="I613" s="174"/>
      <c r="J613" s="174"/>
      <c r="V613" s="17"/>
      <c r="AA613" s="174" t="s">
        <v>31</v>
      </c>
      <c r="AB613" s="174"/>
      <c r="AC613" s="174"/>
    </row>
    <row r="614" spans="1:43" x14ac:dyDescent="0.25">
      <c r="H614" s="174"/>
      <c r="I614" s="174"/>
      <c r="J614" s="174"/>
      <c r="V614" s="17"/>
      <c r="AA614" s="174"/>
      <c r="AB614" s="174"/>
      <c r="AC614" s="17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75" t="s">
        <v>20</v>
      </c>
      <c r="F618" s="175"/>
      <c r="G618" s="175"/>
      <c r="H618" s="175"/>
      <c r="V618" s="17"/>
      <c r="X618" s="23" t="s">
        <v>32</v>
      </c>
      <c r="Y618" s="20">
        <f>IF(B1418="PAGADO",0,C623)</f>
        <v>0</v>
      </c>
      <c r="AA618" s="175" t="s">
        <v>20</v>
      </c>
      <c r="AB618" s="175"/>
      <c r="AC618" s="175"/>
      <c r="AD618" s="17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7" t="str">
        <f>IF(Y623&lt;0,"NO PAGAR","COBRAR'")</f>
        <v>COBRAR'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77" t="str">
        <f>IF(C623&lt;0,"NO PAGAR","COBRAR'")</f>
        <v>COBRAR'</v>
      </c>
      <c r="C625" s="17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73" t="s">
        <v>29</v>
      </c>
      <c r="AD660" s="173"/>
      <c r="AE660" s="173"/>
    </row>
    <row r="661" spans="2:41" x14ac:dyDescent="0.25">
      <c r="H661" s="174" t="s">
        <v>28</v>
      </c>
      <c r="I661" s="174"/>
      <c r="J661" s="174"/>
      <c r="V661" s="17"/>
      <c r="AC661" s="173"/>
      <c r="AD661" s="173"/>
      <c r="AE661" s="173"/>
    </row>
    <row r="662" spans="2:41" x14ac:dyDescent="0.25">
      <c r="H662" s="174"/>
      <c r="I662" s="174"/>
      <c r="J662" s="174"/>
      <c r="V662" s="17"/>
      <c r="AC662" s="173"/>
      <c r="AD662" s="173"/>
      <c r="AE662" s="17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75" t="s">
        <v>20</v>
      </c>
      <c r="F666" s="175"/>
      <c r="G666" s="175"/>
      <c r="H666" s="175"/>
      <c r="V666" s="17"/>
      <c r="X666" s="23" t="s">
        <v>32</v>
      </c>
      <c r="Y666" s="20">
        <f>IF(B666="PAGADO",0,C671)</f>
        <v>0</v>
      </c>
      <c r="AA666" s="175" t="s">
        <v>20</v>
      </c>
      <c r="AB666" s="175"/>
      <c r="AC666" s="175"/>
      <c r="AD666" s="17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74" t="s">
        <v>30</v>
      </c>
      <c r="I706" s="174"/>
      <c r="J706" s="174"/>
      <c r="V706" s="17"/>
      <c r="AA706" s="174" t="s">
        <v>31</v>
      </c>
      <c r="AB706" s="174"/>
      <c r="AC706" s="174"/>
    </row>
    <row r="707" spans="2:41" x14ac:dyDescent="0.25">
      <c r="H707" s="174"/>
      <c r="I707" s="174"/>
      <c r="J707" s="174"/>
      <c r="V707" s="17"/>
      <c r="AA707" s="174"/>
      <c r="AB707" s="174"/>
      <c r="AC707" s="17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75" t="s">
        <v>20</v>
      </c>
      <c r="F711" s="175"/>
      <c r="G711" s="175"/>
      <c r="H711" s="175"/>
      <c r="V711" s="17"/>
      <c r="X711" s="23" t="s">
        <v>32</v>
      </c>
      <c r="Y711" s="20">
        <f>IF(B1511="PAGADO",0,C716)</f>
        <v>0</v>
      </c>
      <c r="AA711" s="175" t="s">
        <v>20</v>
      </c>
      <c r="AB711" s="175"/>
      <c r="AC711" s="175"/>
      <c r="AD711" s="17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7" t="str">
        <f>IF(Y716&lt;0,"NO PAGAR","COBRAR'")</f>
        <v>COBRAR'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77" t="str">
        <f>IF(C716&lt;0,"NO PAGAR","COBRAR'")</f>
        <v>COBRAR'</v>
      </c>
      <c r="C718" s="17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73" t="s">
        <v>29</v>
      </c>
      <c r="AD753" s="173"/>
      <c r="AE753" s="173"/>
    </row>
    <row r="754" spans="2:41" x14ac:dyDescent="0.25">
      <c r="H754" s="174" t="s">
        <v>28</v>
      </c>
      <c r="I754" s="174"/>
      <c r="J754" s="174"/>
      <c r="V754" s="17"/>
      <c r="AC754" s="173"/>
      <c r="AD754" s="173"/>
      <c r="AE754" s="173"/>
    </row>
    <row r="755" spans="2:41" x14ac:dyDescent="0.25">
      <c r="H755" s="174"/>
      <c r="I755" s="174"/>
      <c r="J755" s="174"/>
      <c r="V755" s="17"/>
      <c r="AC755" s="173"/>
      <c r="AD755" s="173"/>
      <c r="AE755" s="17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75" t="s">
        <v>20</v>
      </c>
      <c r="F759" s="175"/>
      <c r="G759" s="175"/>
      <c r="H759" s="175"/>
      <c r="V759" s="17"/>
      <c r="X759" s="23" t="s">
        <v>32</v>
      </c>
      <c r="Y759" s="20">
        <f>IF(B759="PAGADO",0,C764)</f>
        <v>0</v>
      </c>
      <c r="AA759" s="175" t="s">
        <v>20</v>
      </c>
      <c r="AB759" s="175"/>
      <c r="AC759" s="175"/>
      <c r="AD759" s="17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74" t="s">
        <v>30</v>
      </c>
      <c r="I799" s="174"/>
      <c r="J799" s="174"/>
      <c r="V799" s="17"/>
      <c r="AA799" s="174" t="s">
        <v>31</v>
      </c>
      <c r="AB799" s="174"/>
      <c r="AC799" s="174"/>
    </row>
    <row r="800" spans="1:43" x14ac:dyDescent="0.25">
      <c r="H800" s="174"/>
      <c r="I800" s="174"/>
      <c r="J800" s="174"/>
      <c r="V800" s="17"/>
      <c r="AA800" s="174"/>
      <c r="AB800" s="174"/>
      <c r="AC800" s="17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75" t="s">
        <v>20</v>
      </c>
      <c r="F804" s="175"/>
      <c r="G804" s="175"/>
      <c r="H804" s="175"/>
      <c r="V804" s="17"/>
      <c r="X804" s="23" t="s">
        <v>32</v>
      </c>
      <c r="Y804" s="20">
        <f>IF(B1604="PAGADO",0,C809)</f>
        <v>0</v>
      </c>
      <c r="AA804" s="175" t="s">
        <v>20</v>
      </c>
      <c r="AB804" s="175"/>
      <c r="AC804" s="175"/>
      <c r="AD804" s="17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7" t="str">
        <f>IF(Y809&lt;0,"NO PAGAR","COBRAR'")</f>
        <v>COBRAR'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77" t="str">
        <f>IF(C809&lt;0,"NO PAGAR","COBRAR'")</f>
        <v>COBRAR'</v>
      </c>
      <c r="C811" s="17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73" t="s">
        <v>29</v>
      </c>
      <c r="AD846" s="173"/>
      <c r="AE846" s="173"/>
    </row>
    <row r="847" spans="5:31" x14ac:dyDescent="0.25">
      <c r="H847" s="174" t="s">
        <v>28</v>
      </c>
      <c r="I847" s="174"/>
      <c r="J847" s="174"/>
      <c r="V847" s="17"/>
      <c r="AC847" s="173"/>
      <c r="AD847" s="173"/>
      <c r="AE847" s="173"/>
    </row>
    <row r="848" spans="5:31" x14ac:dyDescent="0.25">
      <c r="H848" s="174"/>
      <c r="I848" s="174"/>
      <c r="J848" s="174"/>
      <c r="V848" s="17"/>
      <c r="AC848" s="173"/>
      <c r="AD848" s="173"/>
      <c r="AE848" s="17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75" t="s">
        <v>20</v>
      </c>
      <c r="F852" s="175"/>
      <c r="G852" s="175"/>
      <c r="H852" s="175"/>
      <c r="V852" s="17"/>
      <c r="X852" s="23" t="s">
        <v>32</v>
      </c>
      <c r="Y852" s="20">
        <f>IF(B852="PAGADO",0,C857)</f>
        <v>0</v>
      </c>
      <c r="AA852" s="175" t="s">
        <v>20</v>
      </c>
      <c r="AB852" s="175"/>
      <c r="AC852" s="175"/>
      <c r="AD852" s="17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74" t="s">
        <v>30</v>
      </c>
      <c r="I892" s="174"/>
      <c r="J892" s="174"/>
      <c r="V892" s="17"/>
      <c r="AA892" s="174" t="s">
        <v>31</v>
      </c>
      <c r="AB892" s="174"/>
      <c r="AC892" s="174"/>
    </row>
    <row r="893" spans="1:43" x14ac:dyDescent="0.25">
      <c r="H893" s="174"/>
      <c r="I893" s="174"/>
      <c r="J893" s="174"/>
      <c r="V893" s="17"/>
      <c r="AA893" s="174"/>
      <c r="AB893" s="174"/>
      <c r="AC893" s="17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75" t="s">
        <v>20</v>
      </c>
      <c r="F897" s="175"/>
      <c r="G897" s="175"/>
      <c r="H897" s="175"/>
      <c r="V897" s="17"/>
      <c r="X897" s="23" t="s">
        <v>32</v>
      </c>
      <c r="Y897" s="20">
        <f>IF(B1697="PAGADO",0,C902)</f>
        <v>0</v>
      </c>
      <c r="AA897" s="175" t="s">
        <v>20</v>
      </c>
      <c r="AB897" s="175"/>
      <c r="AC897" s="175"/>
      <c r="AD897" s="17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7" t="str">
        <f>IF(Y902&lt;0,"NO PAGAR","COBRAR'")</f>
        <v>COBRAR'</v>
      </c>
      <c r="Y903" s="17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77" t="str">
        <f>IF(C902&lt;0,"NO PAGAR","COBRAR'")</f>
        <v>COBRAR'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73" t="s">
        <v>29</v>
      </c>
      <c r="AD940" s="173"/>
      <c r="AE940" s="173"/>
    </row>
    <row r="941" spans="8:31" x14ac:dyDescent="0.25">
      <c r="H941" s="174" t="s">
        <v>28</v>
      </c>
      <c r="I941" s="174"/>
      <c r="J941" s="174"/>
      <c r="V941" s="17"/>
      <c r="AC941" s="173"/>
      <c r="AD941" s="173"/>
      <c r="AE941" s="173"/>
    </row>
    <row r="942" spans="8:31" x14ac:dyDescent="0.25">
      <c r="H942" s="174"/>
      <c r="I942" s="174"/>
      <c r="J942" s="174"/>
      <c r="V942" s="17"/>
      <c r="AC942" s="173"/>
      <c r="AD942" s="173"/>
      <c r="AE942" s="17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75" t="s">
        <v>20</v>
      </c>
      <c r="F946" s="175"/>
      <c r="G946" s="175"/>
      <c r="H946" s="175"/>
      <c r="V946" s="17"/>
      <c r="X946" s="23" t="s">
        <v>32</v>
      </c>
      <c r="Y946" s="20">
        <f>IF(B946="PAGADO",0,C951)</f>
        <v>0</v>
      </c>
      <c r="AA946" s="175" t="s">
        <v>20</v>
      </c>
      <c r="AB946" s="175"/>
      <c r="AC946" s="175"/>
      <c r="AD946" s="17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74" t="s">
        <v>30</v>
      </c>
      <c r="I986" s="174"/>
      <c r="J986" s="174"/>
      <c r="V986" s="17"/>
      <c r="AA986" s="174" t="s">
        <v>31</v>
      </c>
      <c r="AB986" s="174"/>
      <c r="AC986" s="174"/>
    </row>
    <row r="987" spans="1:43" x14ac:dyDescent="0.25">
      <c r="H987" s="174"/>
      <c r="I987" s="174"/>
      <c r="J987" s="174"/>
      <c r="V987" s="17"/>
      <c r="AA987" s="174"/>
      <c r="AB987" s="174"/>
      <c r="AC987" s="17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75" t="s">
        <v>20</v>
      </c>
      <c r="F991" s="175"/>
      <c r="G991" s="175"/>
      <c r="H991" s="175"/>
      <c r="V991" s="17"/>
      <c r="X991" s="23" t="s">
        <v>32</v>
      </c>
      <c r="Y991" s="20">
        <f>IF(B1791="PAGADO",0,C996)</f>
        <v>0</v>
      </c>
      <c r="AA991" s="175" t="s">
        <v>20</v>
      </c>
      <c r="AB991" s="175"/>
      <c r="AC991" s="175"/>
      <c r="AD991" s="17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7" t="str">
        <f>IF(Y996&lt;0,"NO PAGAR","COBRAR'")</f>
        <v>COBRAR'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77" t="str">
        <f>IF(C996&lt;0,"NO PAGAR","COBRAR'")</f>
        <v>COBRAR'</v>
      </c>
      <c r="C998" s="17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73" t="s">
        <v>29</v>
      </c>
      <c r="AD1033" s="173"/>
      <c r="AE1033" s="173"/>
    </row>
    <row r="1034" spans="2:41" x14ac:dyDescent="0.25">
      <c r="H1034" s="174" t="s">
        <v>28</v>
      </c>
      <c r="I1034" s="174"/>
      <c r="J1034" s="174"/>
      <c r="V1034" s="17"/>
      <c r="AC1034" s="173"/>
      <c r="AD1034" s="173"/>
      <c r="AE1034" s="173"/>
    </row>
    <row r="1035" spans="2:41" x14ac:dyDescent="0.25">
      <c r="H1035" s="174"/>
      <c r="I1035" s="174"/>
      <c r="J1035" s="174"/>
      <c r="V1035" s="17"/>
      <c r="AC1035" s="173"/>
      <c r="AD1035" s="173"/>
      <c r="AE1035" s="17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75" t="s">
        <v>20</v>
      </c>
      <c r="F1039" s="175"/>
      <c r="G1039" s="175"/>
      <c r="H1039" s="175"/>
      <c r="V1039" s="17"/>
      <c r="X1039" s="23" t="s">
        <v>32</v>
      </c>
      <c r="Y1039" s="20">
        <f>IF(B1039="PAGADO",0,C1044)</f>
        <v>0</v>
      </c>
      <c r="AA1039" s="175" t="s">
        <v>20</v>
      </c>
      <c r="AB1039" s="175"/>
      <c r="AC1039" s="175"/>
      <c r="AD1039" s="17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74" t="s">
        <v>30</v>
      </c>
      <c r="I1079" s="174"/>
      <c r="J1079" s="174"/>
      <c r="V1079" s="17"/>
      <c r="AA1079" s="174" t="s">
        <v>31</v>
      </c>
      <c r="AB1079" s="174"/>
      <c r="AC1079" s="174"/>
    </row>
    <row r="1080" spans="1:43" x14ac:dyDescent="0.25">
      <c r="H1080" s="174"/>
      <c r="I1080" s="174"/>
      <c r="J1080" s="174"/>
      <c r="V1080" s="17"/>
      <c r="AA1080" s="174"/>
      <c r="AB1080" s="174"/>
      <c r="AC1080" s="17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75" t="s">
        <v>20</v>
      </c>
      <c r="F1084" s="175"/>
      <c r="G1084" s="175"/>
      <c r="H1084" s="175"/>
      <c r="V1084" s="17"/>
      <c r="X1084" s="23" t="s">
        <v>32</v>
      </c>
      <c r="Y1084" s="20">
        <f>IF(B1884="PAGADO",0,C1089)</f>
        <v>0</v>
      </c>
      <c r="AA1084" s="175" t="s">
        <v>20</v>
      </c>
      <c r="AB1084" s="175"/>
      <c r="AC1084" s="175"/>
      <c r="AD1084" s="17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7" t="str">
        <f>IF(Y1089&lt;0,"NO PAGAR","COBRAR'")</f>
        <v>COBRAR'</v>
      </c>
      <c r="Y1090" s="17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77" t="str">
        <f>IF(C1089&lt;0,"NO PAGAR","COBRAR'")</f>
        <v>COBRAR'</v>
      </c>
      <c r="C1091" s="17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A547" workbookViewId="0">
      <selection activeCell="J561" sqref="J56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/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215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202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259</v>
      </c>
      <c r="AB53" s="175"/>
      <c r="AC53" s="175"/>
      <c r="AD53" s="17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310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75" t="s">
        <v>224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3" t="s">
        <v>29</v>
      </c>
      <c r="AD194" s="173"/>
      <c r="AE194" s="173"/>
    </row>
    <row r="195" spans="2:41" x14ac:dyDescent="0.25">
      <c r="H195" s="174" t="s">
        <v>28</v>
      </c>
      <c r="I195" s="174"/>
      <c r="J195" s="174"/>
      <c r="V195" s="17"/>
      <c r="AC195" s="173"/>
      <c r="AD195" s="173"/>
      <c r="AE195" s="173"/>
    </row>
    <row r="196" spans="2:41" x14ac:dyDescent="0.25">
      <c r="H196" s="174"/>
      <c r="I196" s="174"/>
      <c r="J196" s="174"/>
      <c r="V196" s="17"/>
      <c r="AC196" s="173"/>
      <c r="AD196" s="173"/>
      <c r="AE196" s="17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75" t="s">
        <v>439</v>
      </c>
      <c r="F200" s="175"/>
      <c r="G200" s="175"/>
      <c r="H200" s="175"/>
      <c r="V200" s="17"/>
      <c r="X200" s="23" t="s">
        <v>130</v>
      </c>
      <c r="Y200" s="20">
        <f>IF(B200="PAGADO",0,C205)</f>
        <v>520</v>
      </c>
      <c r="AA200" s="175" t="s">
        <v>20</v>
      </c>
      <c r="AB200" s="175"/>
      <c r="AC200" s="175"/>
      <c r="AD200" s="17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4" t="s">
        <v>30</v>
      </c>
      <c r="I240" s="174"/>
      <c r="J240" s="174"/>
      <c r="V240" s="17"/>
      <c r="AA240" s="174" t="s">
        <v>31</v>
      </c>
      <c r="AB240" s="174"/>
      <c r="AC240" s="174"/>
    </row>
    <row r="241" spans="2:41" x14ac:dyDescent="0.25">
      <c r="H241" s="174"/>
      <c r="I241" s="174"/>
      <c r="J241" s="174"/>
      <c r="V241" s="17"/>
      <c r="AA241" s="174"/>
      <c r="AB241" s="174"/>
      <c r="AC241" s="17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75" t="s">
        <v>224</v>
      </c>
      <c r="F245" s="175"/>
      <c r="G245" s="175"/>
      <c r="H245" s="175"/>
      <c r="V245" s="17"/>
      <c r="X245" s="23" t="s">
        <v>130</v>
      </c>
      <c r="Y245" s="20">
        <f>IF(B245="PAGADO",0,C250)</f>
        <v>0</v>
      </c>
      <c r="AA245" s="175" t="s">
        <v>564</v>
      </c>
      <c r="AB245" s="175"/>
      <c r="AC245" s="175"/>
      <c r="AD245" s="17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7" t="str">
        <f>IF(Y250&lt;0,"NO PAGAR","COBRAR'")</f>
        <v>COBRAR'</v>
      </c>
      <c r="Y251" s="17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7" t="str">
        <f>IF(C250&lt;0,"NO PAGAR","COBRAR'")</f>
        <v>COBRAR'</v>
      </c>
      <c r="C252" s="17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3" t="s">
        <v>29</v>
      </c>
      <c r="AD286" s="173"/>
      <c r="AE286" s="173"/>
    </row>
    <row r="287" spans="2:31" x14ac:dyDescent="0.25">
      <c r="H287" s="174" t="s">
        <v>28</v>
      </c>
      <c r="I287" s="174"/>
      <c r="J287" s="174"/>
      <c r="V287" s="17"/>
      <c r="AC287" s="173"/>
      <c r="AD287" s="173"/>
      <c r="AE287" s="173"/>
    </row>
    <row r="288" spans="2:31" x14ac:dyDescent="0.25">
      <c r="H288" s="174"/>
      <c r="I288" s="174"/>
      <c r="J288" s="174"/>
      <c r="V288" s="17"/>
      <c r="AC288" s="173"/>
      <c r="AD288" s="173"/>
      <c r="AE288" s="17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75" t="s">
        <v>20</v>
      </c>
      <c r="F292" s="175"/>
      <c r="G292" s="175"/>
      <c r="H292" s="175"/>
      <c r="V292" s="17"/>
      <c r="X292" s="23" t="s">
        <v>581</v>
      </c>
      <c r="Y292" s="20">
        <f>IF(B292="PAGADO",0,C297)</f>
        <v>0</v>
      </c>
      <c r="AA292" s="175" t="s">
        <v>224</v>
      </c>
      <c r="AB292" s="175"/>
      <c r="AC292" s="175"/>
      <c r="AD292" s="17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4" t="s">
        <v>30</v>
      </c>
      <c r="I332" s="174"/>
      <c r="J332" s="174"/>
      <c r="V332" s="17"/>
      <c r="AA332" s="174" t="s">
        <v>31</v>
      </c>
      <c r="AB332" s="174"/>
      <c r="AC332" s="174"/>
    </row>
    <row r="333" spans="1:43" x14ac:dyDescent="0.25">
      <c r="H333" s="174"/>
      <c r="I333" s="174"/>
      <c r="J333" s="174"/>
      <c r="V333" s="17"/>
      <c r="AA333" s="174"/>
      <c r="AB333" s="174"/>
      <c r="AC333" s="17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75" t="s">
        <v>564</v>
      </c>
      <c r="F337" s="175"/>
      <c r="G337" s="175"/>
      <c r="H337" s="175"/>
      <c r="V337" s="17"/>
      <c r="X337" s="23" t="s">
        <v>32</v>
      </c>
      <c r="Y337" s="20">
        <f>IF(B337="PAGADO",0,C342)</f>
        <v>0</v>
      </c>
      <c r="AA337" s="175" t="s">
        <v>20</v>
      </c>
      <c r="AB337" s="175"/>
      <c r="AC337" s="175"/>
      <c r="AD337" s="17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7" t="str">
        <f>IF(Y342&lt;0,"NO PAGAR","COBRAR'")</f>
        <v>COBRAR'</v>
      </c>
      <c r="Y343" s="17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7" t="str">
        <f>IF(C342&lt;0,"NO PAGAR","COBRAR'")</f>
        <v>COBRAR'</v>
      </c>
      <c r="C344" s="17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73" t="s">
        <v>29</v>
      </c>
      <c r="AD373" s="173"/>
      <c r="AE373" s="173"/>
    </row>
    <row r="374" spans="2:41" x14ac:dyDescent="0.25">
      <c r="H374" s="174" t="s">
        <v>28</v>
      </c>
      <c r="I374" s="174"/>
      <c r="J374" s="174"/>
      <c r="V374" s="17"/>
      <c r="AC374" s="173"/>
      <c r="AD374" s="173"/>
      <c r="AE374" s="173"/>
    </row>
    <row r="375" spans="2:41" x14ac:dyDescent="0.25">
      <c r="H375" s="174"/>
      <c r="I375" s="174"/>
      <c r="J375" s="174"/>
      <c r="V375" s="17"/>
      <c r="AC375" s="173"/>
      <c r="AD375" s="173"/>
      <c r="AE375" s="17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75" t="s">
        <v>20</v>
      </c>
      <c r="F379" s="175"/>
      <c r="G379" s="175"/>
      <c r="H379" s="175"/>
      <c r="V379" s="17"/>
      <c r="X379" s="23" t="s">
        <v>82</v>
      </c>
      <c r="Y379" s="20">
        <f>IF(B379="PAGADO",0,C384)</f>
        <v>0</v>
      </c>
      <c r="AA379" s="175" t="s">
        <v>564</v>
      </c>
      <c r="AB379" s="175"/>
      <c r="AC379" s="175"/>
      <c r="AD379" s="17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74" t="s">
        <v>30</v>
      </c>
      <c r="I414" s="174"/>
      <c r="J414" s="174"/>
      <c r="V414" s="17"/>
      <c r="AA414" s="174" t="s">
        <v>31</v>
      </c>
      <c r="AB414" s="174"/>
      <c r="AC414" s="174"/>
    </row>
    <row r="415" spans="1:43" x14ac:dyDescent="0.25">
      <c r="H415" s="174"/>
      <c r="I415" s="174"/>
      <c r="J415" s="174"/>
      <c r="V415" s="17"/>
      <c r="AA415" s="174"/>
      <c r="AB415" s="174"/>
      <c r="AC415" s="17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75" t="s">
        <v>20</v>
      </c>
      <c r="F419" s="175"/>
      <c r="G419" s="175"/>
      <c r="H419" s="175"/>
      <c r="V419" s="17"/>
      <c r="X419" s="23" t="s">
        <v>82</v>
      </c>
      <c r="Y419" s="20">
        <f>IF(B1200="PAGADO",0,C424)</f>
        <v>0</v>
      </c>
      <c r="AA419" s="175" t="s">
        <v>848</v>
      </c>
      <c r="AB419" s="175"/>
      <c r="AC419" s="175"/>
      <c r="AD419" s="17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7" t="str">
        <f>IF(Y424&lt;0,"NO PAGAR","COBRAR'")</f>
        <v>COBRAR'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77" t="str">
        <f>IF(C424&lt;0,"NO PAGAR","COBRAR'")</f>
        <v>COBRAR'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73" t="s">
        <v>29</v>
      </c>
      <c r="AD458" s="173"/>
      <c r="AE458" s="173"/>
    </row>
    <row r="459" spans="2:31" x14ac:dyDescent="0.25">
      <c r="H459" s="174" t="s">
        <v>28</v>
      </c>
      <c r="I459" s="174"/>
      <c r="J459" s="174"/>
      <c r="V459" s="17"/>
      <c r="AC459" s="173"/>
      <c r="AD459" s="173"/>
      <c r="AE459" s="173"/>
    </row>
    <row r="460" spans="2:31" x14ac:dyDescent="0.25">
      <c r="H460" s="174"/>
      <c r="I460" s="174"/>
      <c r="J460" s="174"/>
      <c r="V460" s="17"/>
      <c r="AC460" s="173"/>
      <c r="AD460" s="173"/>
      <c r="AE460" s="17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75" t="s">
        <v>20</v>
      </c>
      <c r="F464" s="175"/>
      <c r="G464" s="175"/>
      <c r="H464" s="175"/>
      <c r="V464" s="17"/>
      <c r="X464" s="23" t="s">
        <v>32</v>
      </c>
      <c r="Y464" s="20">
        <f>IF(B464="PAGADO",0,C469)</f>
        <v>0</v>
      </c>
      <c r="AA464" s="175" t="s">
        <v>20</v>
      </c>
      <c r="AB464" s="175"/>
      <c r="AC464" s="175"/>
      <c r="AD464" s="17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74" t="s">
        <v>30</v>
      </c>
      <c r="I504" s="174"/>
      <c r="J504" s="174"/>
      <c r="V504" s="17"/>
      <c r="AA504" s="174" t="s">
        <v>31</v>
      </c>
      <c r="AB504" s="174"/>
      <c r="AC504" s="174"/>
    </row>
    <row r="505" spans="1:43" x14ac:dyDescent="0.25">
      <c r="H505" s="174"/>
      <c r="I505" s="174"/>
      <c r="J505" s="174"/>
      <c r="V505" s="17"/>
      <c r="AA505" s="174"/>
      <c r="AB505" s="174"/>
      <c r="AC505" s="17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75" t="s">
        <v>20</v>
      </c>
      <c r="F509" s="175"/>
      <c r="G509" s="175"/>
      <c r="H509" s="175"/>
      <c r="V509" s="17"/>
      <c r="X509" s="23" t="s">
        <v>82</v>
      </c>
      <c r="Y509" s="20">
        <f>IF(B1297="PAGADO",0,C514)</f>
        <v>0</v>
      </c>
      <c r="AA509" s="175" t="s">
        <v>848</v>
      </c>
      <c r="AB509" s="175"/>
      <c r="AC509" s="175"/>
      <c r="AD509" s="17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7" t="str">
        <f>IF(Y514&lt;0,"NO PAGAR","COBRAR'")</f>
        <v>COBRAR'</v>
      </c>
      <c r="Y515" s="17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77" t="str">
        <f>IF(C514&lt;0,"NO PAGAR","COBRAR'")</f>
        <v>COBRAR'</v>
      </c>
      <c r="C516" s="17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73" t="s">
        <v>29</v>
      </c>
      <c r="AD550" s="173"/>
      <c r="AE550" s="173"/>
    </row>
    <row r="551" spans="2:41" x14ac:dyDescent="0.25">
      <c r="H551" s="174" t="s">
        <v>28</v>
      </c>
      <c r="I551" s="174"/>
      <c r="J551" s="174"/>
      <c r="V551" s="17"/>
      <c r="AC551" s="173"/>
      <c r="AD551" s="173"/>
      <c r="AE551" s="173"/>
    </row>
    <row r="552" spans="2:41" x14ac:dyDescent="0.25">
      <c r="H552" s="174"/>
      <c r="I552" s="174"/>
      <c r="J552" s="174"/>
      <c r="V552" s="17"/>
      <c r="AC552" s="173"/>
      <c r="AD552" s="173"/>
      <c r="AE552" s="17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75" t="s">
        <v>1025</v>
      </c>
      <c r="F556" s="175"/>
      <c r="G556" s="175"/>
      <c r="H556" s="175"/>
      <c r="V556" s="17"/>
      <c r="X556" s="23" t="s">
        <v>32</v>
      </c>
      <c r="Y556" s="20">
        <f>IF(B556="PAGADO",0,C561)</f>
        <v>0</v>
      </c>
      <c r="AA556" s="175" t="s">
        <v>20</v>
      </c>
      <c r="AB556" s="175"/>
      <c r="AC556" s="175"/>
      <c r="AD556" s="17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74" t="s">
        <v>30</v>
      </c>
      <c r="I591" s="174"/>
      <c r="J591" s="174"/>
      <c r="V591" s="17"/>
      <c r="AA591" s="174" t="s">
        <v>31</v>
      </c>
      <c r="AB591" s="174"/>
      <c r="AC591" s="174"/>
    </row>
    <row r="592" spans="1:43" x14ac:dyDescent="0.25">
      <c r="H592" s="174"/>
      <c r="I592" s="174"/>
      <c r="J592" s="174"/>
      <c r="V592" s="17"/>
      <c r="AA592" s="174"/>
      <c r="AB592" s="174"/>
      <c r="AC592" s="17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IF(X556="PAGADO",0,C561)</f>
        <v>1160</v>
      </c>
      <c r="E596" s="175" t="s">
        <v>20</v>
      </c>
      <c r="F596" s="175"/>
      <c r="G596" s="175"/>
      <c r="H596" s="175"/>
      <c r="V596" s="17"/>
      <c r="X596" s="23" t="s">
        <v>32</v>
      </c>
      <c r="Y596" s="20">
        <f>IF(B1396="PAGADO",0,C601)</f>
        <v>1160</v>
      </c>
      <c r="AA596" s="175" t="s">
        <v>20</v>
      </c>
      <c r="AB596" s="175"/>
      <c r="AC596" s="175"/>
      <c r="AD596" s="17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7" t="str">
        <f>IF(Y601&lt;0,"NO PAGAR","COBRAR'")</f>
        <v>COBRAR'</v>
      </c>
      <c r="Y602" s="17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7" t="str">
        <f>IF(C601&lt;0,"NO PAGAR","COBRAR'")</f>
        <v>COBRAR'</v>
      </c>
      <c r="C603" s="17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3" t="s">
        <v>29</v>
      </c>
      <c r="AD638" s="173"/>
      <c r="AE638" s="173"/>
    </row>
    <row r="639" spans="5:31" x14ac:dyDescent="0.25">
      <c r="H639" s="174" t="s">
        <v>28</v>
      </c>
      <c r="I639" s="174"/>
      <c r="J639" s="174"/>
      <c r="V639" s="17"/>
      <c r="AC639" s="173"/>
      <c r="AD639" s="173"/>
      <c r="AE639" s="173"/>
    </row>
    <row r="640" spans="5:31" x14ac:dyDescent="0.25">
      <c r="H640" s="174"/>
      <c r="I640" s="174"/>
      <c r="J640" s="174"/>
      <c r="V640" s="17"/>
      <c r="AC640" s="173"/>
      <c r="AD640" s="173"/>
      <c r="AE640" s="17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1160</v>
      </c>
      <c r="E644" s="175" t="s">
        <v>20</v>
      </c>
      <c r="F644" s="175"/>
      <c r="G644" s="175"/>
      <c r="H644" s="175"/>
      <c r="V644" s="17"/>
      <c r="X644" s="23" t="s">
        <v>32</v>
      </c>
      <c r="Y644" s="20">
        <f>IF(B644="PAGADO",0,C649)</f>
        <v>1160</v>
      </c>
      <c r="AA644" s="175" t="s">
        <v>20</v>
      </c>
      <c r="AB644" s="175"/>
      <c r="AC644" s="175"/>
      <c r="AD644" s="175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x14ac:dyDescent="0.25">
      <c r="H684" s="174" t="s">
        <v>30</v>
      </c>
      <c r="I684" s="174"/>
      <c r="J684" s="174"/>
      <c r="V684" s="17"/>
      <c r="AA684" s="174" t="s">
        <v>31</v>
      </c>
      <c r="AB684" s="174"/>
      <c r="AC684" s="174"/>
    </row>
    <row r="685" spans="1:43" x14ac:dyDescent="0.25">
      <c r="H685" s="174"/>
      <c r="I685" s="174"/>
      <c r="J685" s="174"/>
      <c r="V685" s="17"/>
      <c r="AA685" s="174"/>
      <c r="AB685" s="174"/>
      <c r="AC685" s="174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1160</v>
      </c>
      <c r="E689" s="175" t="s">
        <v>20</v>
      </c>
      <c r="F689" s="175"/>
      <c r="G689" s="175"/>
      <c r="H689" s="175"/>
      <c r="V689" s="17"/>
      <c r="X689" s="23" t="s">
        <v>32</v>
      </c>
      <c r="Y689" s="20">
        <f>IF(B1489="PAGADO",0,C694)</f>
        <v>1160</v>
      </c>
      <c r="AA689" s="175" t="s">
        <v>20</v>
      </c>
      <c r="AB689" s="175"/>
      <c r="AC689" s="175"/>
      <c r="AD689" s="175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7" t="str">
        <f>IF(Y694&lt;0,"NO PAGAR","COBRAR'")</f>
        <v>COBRAR'</v>
      </c>
      <c r="Y695" s="177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7" t="str">
        <f>IF(C694&lt;0,"NO PAGAR","COBRAR'")</f>
        <v>COBRAR'</v>
      </c>
      <c r="C696" s="17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3" t="s">
        <v>29</v>
      </c>
      <c r="AD731" s="173"/>
      <c r="AE731" s="173"/>
    </row>
    <row r="732" spans="2:31" x14ac:dyDescent="0.25">
      <c r="H732" s="174" t="s">
        <v>28</v>
      </c>
      <c r="I732" s="174"/>
      <c r="J732" s="174"/>
      <c r="V732" s="17"/>
      <c r="AC732" s="173"/>
      <c r="AD732" s="173"/>
      <c r="AE732" s="173"/>
    </row>
    <row r="733" spans="2:31" x14ac:dyDescent="0.25">
      <c r="H733" s="174"/>
      <c r="I733" s="174"/>
      <c r="J733" s="174"/>
      <c r="V733" s="17"/>
      <c r="AC733" s="173"/>
      <c r="AD733" s="173"/>
      <c r="AE733" s="173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1160</v>
      </c>
      <c r="E737" s="175" t="s">
        <v>20</v>
      </c>
      <c r="F737" s="175"/>
      <c r="G737" s="175"/>
      <c r="H737" s="175"/>
      <c r="V737" s="17"/>
      <c r="X737" s="23" t="s">
        <v>32</v>
      </c>
      <c r="Y737" s="20">
        <f>IF(B737="PAGADO",0,C742)</f>
        <v>1160</v>
      </c>
      <c r="AA737" s="175" t="s">
        <v>20</v>
      </c>
      <c r="AB737" s="175"/>
      <c r="AC737" s="175"/>
      <c r="AD737" s="175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x14ac:dyDescent="0.25">
      <c r="H777" s="174" t="s">
        <v>30</v>
      </c>
      <c r="I777" s="174"/>
      <c r="J777" s="174"/>
      <c r="V777" s="17"/>
      <c r="AA777" s="174" t="s">
        <v>31</v>
      </c>
      <c r="AB777" s="174"/>
      <c r="AC777" s="174"/>
    </row>
    <row r="778" spans="1:43" x14ac:dyDescent="0.25">
      <c r="H778" s="174"/>
      <c r="I778" s="174"/>
      <c r="J778" s="174"/>
      <c r="V778" s="17"/>
      <c r="AA778" s="174"/>
      <c r="AB778" s="174"/>
      <c r="AC778" s="174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1160</v>
      </c>
      <c r="E782" s="175" t="s">
        <v>20</v>
      </c>
      <c r="F782" s="175"/>
      <c r="G782" s="175"/>
      <c r="H782" s="175"/>
      <c r="V782" s="17"/>
      <c r="X782" s="23" t="s">
        <v>32</v>
      </c>
      <c r="Y782" s="20">
        <f>IF(B1582="PAGADO",0,C787)</f>
        <v>1160</v>
      </c>
      <c r="AA782" s="175" t="s">
        <v>20</v>
      </c>
      <c r="AB782" s="175"/>
      <c r="AC782" s="175"/>
      <c r="AD782" s="175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7" t="str">
        <f>IF(Y787&lt;0,"NO PAGAR","COBRAR'")</f>
        <v>COBRAR'</v>
      </c>
      <c r="Y788" s="17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7" t="str">
        <f>IF(C787&lt;0,"NO PAGAR","COBRAR'")</f>
        <v>COBRAR'</v>
      </c>
      <c r="C789" s="17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3" t="s">
        <v>29</v>
      </c>
      <c r="AD824" s="173"/>
      <c r="AE824" s="173"/>
    </row>
    <row r="825" spans="2:41" x14ac:dyDescent="0.25">
      <c r="H825" s="174" t="s">
        <v>28</v>
      </c>
      <c r="I825" s="174"/>
      <c r="J825" s="174"/>
      <c r="V825" s="17"/>
      <c r="AC825" s="173"/>
      <c r="AD825" s="173"/>
      <c r="AE825" s="173"/>
    </row>
    <row r="826" spans="2:41" x14ac:dyDescent="0.25">
      <c r="H826" s="174"/>
      <c r="I826" s="174"/>
      <c r="J826" s="174"/>
      <c r="V826" s="17"/>
      <c r="AC826" s="173"/>
      <c r="AD826" s="173"/>
      <c r="AE826" s="173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1160</v>
      </c>
      <c r="E830" s="175" t="s">
        <v>20</v>
      </c>
      <c r="F830" s="175"/>
      <c r="G830" s="175"/>
      <c r="H830" s="175"/>
      <c r="V830" s="17"/>
      <c r="X830" s="23" t="s">
        <v>32</v>
      </c>
      <c r="Y830" s="20">
        <f>IF(B830="PAGADO",0,C835)</f>
        <v>1160</v>
      </c>
      <c r="AA830" s="175" t="s">
        <v>20</v>
      </c>
      <c r="AB830" s="175"/>
      <c r="AC830" s="175"/>
      <c r="AD830" s="175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x14ac:dyDescent="0.25">
      <c r="H870" s="174" t="s">
        <v>30</v>
      </c>
      <c r="I870" s="174"/>
      <c r="J870" s="174"/>
      <c r="V870" s="17"/>
      <c r="AA870" s="174" t="s">
        <v>31</v>
      </c>
      <c r="AB870" s="174"/>
      <c r="AC870" s="174"/>
    </row>
    <row r="871" spans="1:43" x14ac:dyDescent="0.25">
      <c r="H871" s="174"/>
      <c r="I871" s="174"/>
      <c r="J871" s="174"/>
      <c r="V871" s="17"/>
      <c r="AA871" s="174"/>
      <c r="AB871" s="174"/>
      <c r="AC871" s="174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1160</v>
      </c>
      <c r="E875" s="175" t="s">
        <v>20</v>
      </c>
      <c r="F875" s="175"/>
      <c r="G875" s="175"/>
      <c r="H875" s="175"/>
      <c r="V875" s="17"/>
      <c r="X875" s="23" t="s">
        <v>32</v>
      </c>
      <c r="Y875" s="20">
        <f>IF(B1675="PAGADO",0,C880)</f>
        <v>1160</v>
      </c>
      <c r="AA875" s="175" t="s">
        <v>20</v>
      </c>
      <c r="AB875" s="175"/>
      <c r="AC875" s="175"/>
      <c r="AD875" s="175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7" t="str">
        <f>IF(Y880&lt;0,"NO PAGAR","COBRAR'")</f>
        <v>COBRAR'</v>
      </c>
      <c r="Y881" s="177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7" t="str">
        <f>IF(C880&lt;0,"NO PAGAR","COBRAR'")</f>
        <v>COBRAR'</v>
      </c>
      <c r="C882" s="17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3" t="s">
        <v>29</v>
      </c>
      <c r="AD918" s="173"/>
      <c r="AE918" s="173"/>
    </row>
    <row r="919" spans="2:41" x14ac:dyDescent="0.25">
      <c r="H919" s="174" t="s">
        <v>28</v>
      </c>
      <c r="I919" s="174"/>
      <c r="J919" s="174"/>
      <c r="V919" s="17"/>
      <c r="AC919" s="173"/>
      <c r="AD919" s="173"/>
      <c r="AE919" s="173"/>
    </row>
    <row r="920" spans="2:41" x14ac:dyDescent="0.25">
      <c r="H920" s="174"/>
      <c r="I920" s="174"/>
      <c r="J920" s="174"/>
      <c r="V920" s="17"/>
      <c r="AC920" s="173"/>
      <c r="AD920" s="173"/>
      <c r="AE920" s="173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1160</v>
      </c>
      <c r="E924" s="175" t="s">
        <v>20</v>
      </c>
      <c r="F924" s="175"/>
      <c r="G924" s="175"/>
      <c r="H924" s="175"/>
      <c r="V924" s="17"/>
      <c r="X924" s="23" t="s">
        <v>32</v>
      </c>
      <c r="Y924" s="20">
        <f>IF(B924="PAGADO",0,C929)</f>
        <v>1160</v>
      </c>
      <c r="AA924" s="175" t="s">
        <v>20</v>
      </c>
      <c r="AB924" s="175"/>
      <c r="AC924" s="175"/>
      <c r="AD924" s="175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x14ac:dyDescent="0.25">
      <c r="H964" s="174" t="s">
        <v>30</v>
      </c>
      <c r="I964" s="174"/>
      <c r="J964" s="174"/>
      <c r="V964" s="17"/>
      <c r="AA964" s="174" t="s">
        <v>31</v>
      </c>
      <c r="AB964" s="174"/>
      <c r="AC964" s="174"/>
    </row>
    <row r="965" spans="1:43" x14ac:dyDescent="0.25">
      <c r="H965" s="174"/>
      <c r="I965" s="174"/>
      <c r="J965" s="174"/>
      <c r="V965" s="17"/>
      <c r="AA965" s="174"/>
      <c r="AB965" s="174"/>
      <c r="AC965" s="174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1160</v>
      </c>
      <c r="E969" s="175" t="s">
        <v>20</v>
      </c>
      <c r="F969" s="175"/>
      <c r="G969" s="175"/>
      <c r="H969" s="175"/>
      <c r="V969" s="17"/>
      <c r="X969" s="23" t="s">
        <v>32</v>
      </c>
      <c r="Y969" s="20">
        <f>IF(B1769="PAGADO",0,C974)</f>
        <v>1160</v>
      </c>
      <c r="AA969" s="175" t="s">
        <v>20</v>
      </c>
      <c r="AB969" s="175"/>
      <c r="AC969" s="175"/>
      <c r="AD969" s="175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7" t="str">
        <f>IF(Y974&lt;0,"NO PAGAR","COBRAR'")</f>
        <v>COBRAR'</v>
      </c>
      <c r="Y975" s="17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7" t="str">
        <f>IF(C974&lt;0,"NO PAGAR","COBRAR'")</f>
        <v>COBRAR'</v>
      </c>
      <c r="C976" s="17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3" t="s">
        <v>29</v>
      </c>
      <c r="AD1011" s="173"/>
      <c r="AE1011" s="173"/>
    </row>
    <row r="1012" spans="2:41" x14ac:dyDescent="0.25">
      <c r="H1012" s="174" t="s">
        <v>28</v>
      </c>
      <c r="I1012" s="174"/>
      <c r="J1012" s="174"/>
      <c r="V1012" s="17"/>
      <c r="AC1012" s="173"/>
      <c r="AD1012" s="173"/>
      <c r="AE1012" s="173"/>
    </row>
    <row r="1013" spans="2:41" x14ac:dyDescent="0.25">
      <c r="H1013" s="174"/>
      <c r="I1013" s="174"/>
      <c r="J1013" s="174"/>
      <c r="V1013" s="17"/>
      <c r="AC1013" s="173"/>
      <c r="AD1013" s="173"/>
      <c r="AE1013" s="173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1160</v>
      </c>
      <c r="E1017" s="175" t="s">
        <v>20</v>
      </c>
      <c r="F1017" s="175"/>
      <c r="G1017" s="175"/>
      <c r="H1017" s="175"/>
      <c r="V1017" s="17"/>
      <c r="X1017" s="23" t="s">
        <v>32</v>
      </c>
      <c r="Y1017" s="20">
        <f>IF(B1017="PAGADO",0,C1022)</f>
        <v>1160</v>
      </c>
      <c r="AA1017" s="175" t="s">
        <v>20</v>
      </c>
      <c r="AB1017" s="175"/>
      <c r="AC1017" s="175"/>
      <c r="AD1017" s="175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x14ac:dyDescent="0.25">
      <c r="H1057" s="174" t="s">
        <v>30</v>
      </c>
      <c r="I1057" s="174"/>
      <c r="J1057" s="174"/>
      <c r="V1057" s="17"/>
      <c r="AA1057" s="174" t="s">
        <v>31</v>
      </c>
      <c r="AB1057" s="174"/>
      <c r="AC1057" s="174"/>
    </row>
    <row r="1058" spans="2:41" x14ac:dyDescent="0.25">
      <c r="H1058" s="174"/>
      <c r="I1058" s="174"/>
      <c r="J1058" s="174"/>
      <c r="V1058" s="17"/>
      <c r="AA1058" s="174"/>
      <c r="AB1058" s="174"/>
      <c r="AC1058" s="174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1160</v>
      </c>
      <c r="E1062" s="175" t="s">
        <v>20</v>
      </c>
      <c r="F1062" s="175"/>
      <c r="G1062" s="175"/>
      <c r="H1062" s="175"/>
      <c r="V1062" s="17"/>
      <c r="X1062" s="23" t="s">
        <v>32</v>
      </c>
      <c r="Y1062" s="20">
        <f>IF(B1862="PAGADO",0,C1067)</f>
        <v>1160</v>
      </c>
      <c r="AA1062" s="175" t="s">
        <v>20</v>
      </c>
      <c r="AB1062" s="175"/>
      <c r="AC1062" s="175"/>
      <c r="AD1062" s="175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7" t="str">
        <f>IF(Y1067&lt;0,"NO PAGAR","COBRAR'")</f>
        <v>COBRAR'</v>
      </c>
      <c r="Y1068" s="177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7" t="str">
        <f>IF(C1067&lt;0,"NO PAGAR","COBRAR'")</f>
        <v>COBRAR'</v>
      </c>
      <c r="C1069" s="17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5" t="s">
        <v>134</v>
      </c>
      <c r="F8" s="175"/>
      <c r="G8" s="175"/>
      <c r="H8" s="175"/>
      <c r="V8" s="17"/>
      <c r="X8" s="23" t="s">
        <v>156</v>
      </c>
      <c r="Y8" s="20">
        <f>IF(B8="PAGADO",0,C13)</f>
        <v>0</v>
      </c>
      <c r="AA8" s="175" t="s">
        <v>157</v>
      </c>
      <c r="AB8" s="175"/>
      <c r="AC8" s="175"/>
      <c r="AD8" s="17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ht="15" customHeight="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5" t="s">
        <v>195</v>
      </c>
      <c r="F53" s="175"/>
      <c r="G53" s="175"/>
      <c r="H53" s="175"/>
      <c r="V53" s="17"/>
      <c r="X53" s="23" t="s">
        <v>82</v>
      </c>
      <c r="Y53" s="20">
        <f>IF(B53="PAGADO",0,C58)</f>
        <v>0</v>
      </c>
      <c r="AA53" s="175" t="s">
        <v>239</v>
      </c>
      <c r="AB53" s="175"/>
      <c r="AC53" s="175"/>
      <c r="AD53" s="17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73" t="s">
        <v>29</v>
      </c>
      <c r="AD93" s="173"/>
      <c r="AE93" s="173"/>
    </row>
    <row r="94" spans="2:31" x14ac:dyDescent="0.25">
      <c r="H94" s="174" t="s">
        <v>28</v>
      </c>
      <c r="I94" s="174"/>
      <c r="J94" s="174"/>
      <c r="V94" s="17"/>
      <c r="AC94" s="173"/>
      <c r="AD94" s="173"/>
      <c r="AE94" s="173"/>
    </row>
    <row r="95" spans="2:31" x14ac:dyDescent="0.25">
      <c r="H95" s="174"/>
      <c r="I95" s="174"/>
      <c r="J95" s="174"/>
      <c r="V95" s="17"/>
      <c r="AC95" s="173"/>
      <c r="AD95" s="173"/>
      <c r="AE95" s="17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75" t="s">
        <v>287</v>
      </c>
      <c r="F99" s="175"/>
      <c r="G99" s="175"/>
      <c r="H99" s="175"/>
      <c r="V99" s="17"/>
      <c r="X99" s="23" t="s">
        <v>282</v>
      </c>
      <c r="Y99" s="20">
        <f>IF(B99="PAGADO",0,C104)</f>
        <v>0</v>
      </c>
      <c r="AA99" s="175" t="s">
        <v>134</v>
      </c>
      <c r="AB99" s="175"/>
      <c r="AC99" s="175"/>
      <c r="AD99" s="17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4" t="s">
        <v>30</v>
      </c>
      <c r="I131" s="174"/>
      <c r="J131" s="174"/>
      <c r="V131" s="17"/>
      <c r="AA131" s="174" t="s">
        <v>31</v>
      </c>
      <c r="AB131" s="174"/>
      <c r="AC131" s="174"/>
    </row>
    <row r="132" spans="1:43" x14ac:dyDescent="0.25">
      <c r="H132" s="174"/>
      <c r="I132" s="174"/>
      <c r="J132" s="174"/>
      <c r="V132" s="17"/>
      <c r="AA132" s="174"/>
      <c r="AB132" s="174"/>
      <c r="AC132" s="17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75" t="s">
        <v>20</v>
      </c>
      <c r="F136" s="175"/>
      <c r="G136" s="175"/>
      <c r="H136" s="175"/>
      <c r="V136" s="17"/>
      <c r="X136" s="23" t="s">
        <v>82</v>
      </c>
      <c r="Y136" s="20">
        <f>IF(B136="PAGADO",0,C141)</f>
        <v>0</v>
      </c>
      <c r="AA136" s="175" t="s">
        <v>20</v>
      </c>
      <c r="AB136" s="175"/>
      <c r="AC136" s="175"/>
      <c r="AD136" s="17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7" t="str">
        <f>IF(Y141&lt;0,"NO PAGAR","COBRAR'")</f>
        <v>COBRAR'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77" t="str">
        <f>IF(C141&lt;0,"NO PAGAR","COBRAR'")</f>
        <v>COBRAR'</v>
      </c>
      <c r="C143" s="17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73" t="s">
        <v>29</v>
      </c>
      <c r="AD179" s="173"/>
      <c r="AE179" s="173"/>
    </row>
    <row r="180" spans="2:41" x14ac:dyDescent="0.25">
      <c r="H180" s="174" t="s">
        <v>28</v>
      </c>
      <c r="I180" s="174"/>
      <c r="J180" s="174"/>
      <c r="V180" s="17"/>
      <c r="AC180" s="173"/>
      <c r="AD180" s="173"/>
      <c r="AE180" s="173"/>
    </row>
    <row r="181" spans="2:41" x14ac:dyDescent="0.25">
      <c r="H181" s="174"/>
      <c r="I181" s="174"/>
      <c r="J181" s="174"/>
      <c r="V181" s="17"/>
      <c r="AC181" s="173"/>
      <c r="AD181" s="173"/>
      <c r="AE181" s="17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75" t="s">
        <v>20</v>
      </c>
      <c r="F185" s="175"/>
      <c r="G185" s="175"/>
      <c r="H185" s="175"/>
      <c r="V185" s="17"/>
      <c r="X185" s="23" t="s">
        <v>82</v>
      </c>
      <c r="Y185" s="20">
        <f>IF(B185="PAGADO",0,C190)</f>
        <v>0</v>
      </c>
      <c r="AA185" s="175" t="s">
        <v>20</v>
      </c>
      <c r="AB185" s="175"/>
      <c r="AC185" s="175"/>
      <c r="AD185" s="17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74" t="s">
        <v>30</v>
      </c>
      <c r="I225" s="174"/>
      <c r="J225" s="174"/>
      <c r="V225" s="17"/>
      <c r="AA225" s="174" t="s">
        <v>31</v>
      </c>
      <c r="AB225" s="174"/>
      <c r="AC225" s="174"/>
    </row>
    <row r="226" spans="2:41" x14ac:dyDescent="0.25">
      <c r="H226" s="174"/>
      <c r="I226" s="174"/>
      <c r="J226" s="174"/>
      <c r="V226" s="17"/>
      <c r="AA226" s="174"/>
      <c r="AB226" s="174"/>
      <c r="AC226" s="17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75" t="s">
        <v>20</v>
      </c>
      <c r="F230" s="175"/>
      <c r="G230" s="175"/>
      <c r="H230" s="175"/>
      <c r="V230" s="17"/>
      <c r="X230" s="23" t="s">
        <v>32</v>
      </c>
      <c r="Y230" s="20">
        <f>IF(B1016="PAGADO",0,C235)</f>
        <v>0</v>
      </c>
      <c r="AA230" s="175" t="s">
        <v>20</v>
      </c>
      <c r="AB230" s="175"/>
      <c r="AC230" s="175"/>
      <c r="AD230" s="17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7" t="str">
        <f>IF(Y235&lt;0,"NO PAGAR","COBRAR'")</f>
        <v>COBRAR'</v>
      </c>
      <c r="Y236" s="17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77" t="str">
        <f>IF(C235&lt;0,"NO PAGAR","COBRAR'")</f>
        <v>COBRAR'</v>
      </c>
      <c r="C237" s="17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73" t="s">
        <v>29</v>
      </c>
      <c r="AD271" s="173"/>
      <c r="AE271" s="173"/>
    </row>
    <row r="272" spans="2:31" x14ac:dyDescent="0.25">
      <c r="H272" s="174" t="s">
        <v>28</v>
      </c>
      <c r="I272" s="174"/>
      <c r="J272" s="174"/>
      <c r="V272" s="17"/>
      <c r="AC272" s="173"/>
      <c r="AD272" s="173"/>
      <c r="AE272" s="173"/>
    </row>
    <row r="273" spans="2:41" x14ac:dyDescent="0.25">
      <c r="H273" s="174"/>
      <c r="I273" s="174"/>
      <c r="J273" s="174"/>
      <c r="V273" s="17"/>
      <c r="AC273" s="173"/>
      <c r="AD273" s="173"/>
      <c r="AE273" s="17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75" t="s">
        <v>20</v>
      </c>
      <c r="F277" s="175"/>
      <c r="G277" s="175"/>
      <c r="H277" s="175"/>
      <c r="V277" s="17"/>
      <c r="X277" s="23" t="s">
        <v>282</v>
      </c>
      <c r="Y277" s="20">
        <f>IF(B277="PAGADO",0,C282)</f>
        <v>0</v>
      </c>
      <c r="AA277" s="175" t="s">
        <v>134</v>
      </c>
      <c r="AB277" s="175"/>
      <c r="AC277" s="175"/>
      <c r="AD277" s="17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74" t="s">
        <v>30</v>
      </c>
      <c r="I317" s="174"/>
      <c r="J317" s="174"/>
      <c r="V317" s="17"/>
      <c r="AA317" s="174" t="s">
        <v>31</v>
      </c>
      <c r="AB317" s="174"/>
      <c r="AC317" s="174"/>
    </row>
    <row r="318" spans="1:43" x14ac:dyDescent="0.25">
      <c r="H318" s="174"/>
      <c r="I318" s="174"/>
      <c r="J318" s="174"/>
      <c r="V318" s="17"/>
      <c r="AA318" s="174"/>
      <c r="AB318" s="174"/>
      <c r="AC318" s="17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75" t="s">
        <v>20</v>
      </c>
      <c r="F322" s="175"/>
      <c r="G322" s="175"/>
      <c r="H322" s="175"/>
      <c r="V322" s="17"/>
      <c r="X322" s="23" t="s">
        <v>32</v>
      </c>
      <c r="Y322" s="20">
        <f>IF(B1108="PAGADO",0,C327)</f>
        <v>0</v>
      </c>
      <c r="AA322" s="175" t="s">
        <v>20</v>
      </c>
      <c r="AB322" s="175"/>
      <c r="AC322" s="175"/>
      <c r="AD322" s="17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7" t="str">
        <f>IF(Y327&lt;0,"NO PAGAR","COBRAR'")</f>
        <v>COBRAR'</v>
      </c>
      <c r="Y328" s="17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77" t="str">
        <f>IF(C327&lt;0,"NO PAGAR","COBRAR'")</f>
        <v>COBRAR'</v>
      </c>
      <c r="C329" s="17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73" t="s">
        <v>29</v>
      </c>
      <c r="AD364" s="173"/>
      <c r="AE364" s="173"/>
    </row>
    <row r="365" spans="8:31" x14ac:dyDescent="0.25">
      <c r="H365" s="174" t="s">
        <v>28</v>
      </c>
      <c r="I365" s="174"/>
      <c r="J365" s="174"/>
      <c r="V365" s="17"/>
      <c r="AC365" s="173"/>
      <c r="AD365" s="173"/>
      <c r="AE365" s="173"/>
    </row>
    <row r="366" spans="8:31" x14ac:dyDescent="0.25">
      <c r="H366" s="174"/>
      <c r="I366" s="174"/>
      <c r="J366" s="174"/>
      <c r="V366" s="17"/>
      <c r="AC366" s="173"/>
      <c r="AD366" s="173"/>
      <c r="AE366" s="17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75" t="s">
        <v>20</v>
      </c>
      <c r="F370" s="175"/>
      <c r="G370" s="175"/>
      <c r="H370" s="175"/>
      <c r="V370" s="17"/>
      <c r="X370" s="23" t="s">
        <v>32</v>
      </c>
      <c r="Y370" s="20">
        <f>IF(B370="PAGADO",0,C375)</f>
        <v>0</v>
      </c>
      <c r="AA370" s="175" t="s">
        <v>20</v>
      </c>
      <c r="AB370" s="175"/>
      <c r="AC370" s="175"/>
      <c r="AD370" s="17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74" t="s">
        <v>30</v>
      </c>
      <c r="I410" s="174"/>
      <c r="J410" s="174"/>
      <c r="V410" s="17"/>
      <c r="AA410" s="174" t="s">
        <v>31</v>
      </c>
      <c r="AB410" s="174"/>
      <c r="AC410" s="174"/>
    </row>
    <row r="411" spans="1:43" x14ac:dyDescent="0.25">
      <c r="H411" s="174"/>
      <c r="I411" s="174"/>
      <c r="J411" s="174"/>
      <c r="V411" s="17"/>
      <c r="AA411" s="174"/>
      <c r="AB411" s="174"/>
      <c r="AC411" s="17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75" t="s">
        <v>20</v>
      </c>
      <c r="F415" s="175"/>
      <c r="G415" s="175"/>
      <c r="H415" s="175"/>
      <c r="V415" s="17"/>
      <c r="X415" s="23" t="s">
        <v>156</v>
      </c>
      <c r="Y415" s="20">
        <f>IF(B1201="PAGADO",0,C420)</f>
        <v>0</v>
      </c>
      <c r="AA415" s="175" t="s">
        <v>860</v>
      </c>
      <c r="AB415" s="175"/>
      <c r="AC415" s="175"/>
      <c r="AD415" s="17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7" t="str">
        <f>IF(Y420&lt;0,"NO PAGAR","COBRAR'")</f>
        <v>COBRAR'</v>
      </c>
      <c r="Y421" s="17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7" t="str">
        <f>IF(C420&lt;0,"NO PAGAR","COBRAR'")</f>
        <v>COBRAR'</v>
      </c>
      <c r="C422" s="17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73" t="s">
        <v>29</v>
      </c>
      <c r="AD454" s="173"/>
      <c r="AE454" s="173"/>
    </row>
    <row r="455" spans="2:41" x14ac:dyDescent="0.25">
      <c r="H455" s="174" t="s">
        <v>28</v>
      </c>
      <c r="I455" s="174"/>
      <c r="J455" s="174"/>
      <c r="V455" s="17"/>
      <c r="AC455" s="173"/>
      <c r="AD455" s="173"/>
      <c r="AE455" s="173"/>
    </row>
    <row r="456" spans="2:41" x14ac:dyDescent="0.25">
      <c r="H456" s="174"/>
      <c r="I456" s="174"/>
      <c r="J456" s="174"/>
      <c r="V456" s="17"/>
      <c r="AC456" s="173"/>
      <c r="AD456" s="173"/>
      <c r="AE456" s="17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75" t="s">
        <v>20</v>
      </c>
      <c r="F460" s="175"/>
      <c r="G460" s="175"/>
      <c r="H460" s="175"/>
      <c r="V460" s="17"/>
      <c r="X460" s="23" t="s">
        <v>32</v>
      </c>
      <c r="Y460" s="20">
        <f>IF(B460="PAGADO",0,C465)</f>
        <v>0</v>
      </c>
      <c r="AA460" s="175" t="s">
        <v>921</v>
      </c>
      <c r="AB460" s="175"/>
      <c r="AC460" s="175"/>
      <c r="AD460" s="17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74" t="s">
        <v>30</v>
      </c>
      <c r="I500" s="174"/>
      <c r="J500" s="174"/>
      <c r="V500" s="17"/>
      <c r="AA500" s="174" t="s">
        <v>31</v>
      </c>
      <c r="AB500" s="174"/>
      <c r="AC500" s="174"/>
    </row>
    <row r="501" spans="1:43" x14ac:dyDescent="0.25">
      <c r="H501" s="174"/>
      <c r="I501" s="174"/>
      <c r="J501" s="174"/>
      <c r="V501" s="17"/>
      <c r="AA501" s="174"/>
      <c r="AB501" s="174"/>
      <c r="AC501" s="17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75" t="s">
        <v>991</v>
      </c>
      <c r="F505" s="175"/>
      <c r="G505" s="175"/>
      <c r="H505" s="175"/>
      <c r="V505" s="17"/>
      <c r="X505" s="23" t="s">
        <v>32</v>
      </c>
      <c r="Y505" s="20">
        <f>IF(B505="PAGADO",0,C510)</f>
        <v>0</v>
      </c>
      <c r="AA505" s="175" t="s">
        <v>20</v>
      </c>
      <c r="AB505" s="175"/>
      <c r="AC505" s="175"/>
      <c r="AD505" s="17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7" t="str">
        <f>IF(Y510&lt;0,"NO PAGAR","COBRAR'")</f>
        <v>COBRAR'</v>
      </c>
      <c r="Y511" s="17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77" t="s">
        <v>993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550</v>
      </c>
      <c r="E552" s="175" t="s">
        <v>20</v>
      </c>
      <c r="F552" s="175"/>
      <c r="G552" s="175"/>
      <c r="H552" s="175"/>
      <c r="V552" s="17"/>
      <c r="X552" s="23" t="s">
        <v>32</v>
      </c>
      <c r="Y552" s="20">
        <f>IF(B552="PAGADO",0,C557)</f>
        <v>550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 x14ac:dyDescent="0.25">
      <c r="H593" s="174"/>
      <c r="I593" s="174"/>
      <c r="J593" s="174"/>
      <c r="V593" s="17"/>
      <c r="AA593" s="174"/>
      <c r="AB593" s="174"/>
      <c r="AC593" s="17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550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550</v>
      </c>
      <c r="AA597" s="175" t="s">
        <v>20</v>
      </c>
      <c r="AB597" s="175"/>
      <c r="AC597" s="175"/>
      <c r="AD597" s="17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3" t="s">
        <v>29</v>
      </c>
      <c r="AD639" s="173"/>
      <c r="AE639" s="173"/>
    </row>
    <row r="640" spans="2:31" x14ac:dyDescent="0.25">
      <c r="H640" s="174" t="s">
        <v>28</v>
      </c>
      <c r="I640" s="174"/>
      <c r="J640" s="174"/>
      <c r="V640" s="17"/>
      <c r="AC640" s="173"/>
      <c r="AD640" s="173"/>
      <c r="AE640" s="173"/>
    </row>
    <row r="641" spans="2:41" x14ac:dyDescent="0.25">
      <c r="H641" s="174"/>
      <c r="I641" s="174"/>
      <c r="J641" s="174"/>
      <c r="V641" s="17"/>
      <c r="AC641" s="173"/>
      <c r="AD641" s="173"/>
      <c r="AE641" s="17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550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550</v>
      </c>
      <c r="AA645" s="175" t="s">
        <v>20</v>
      </c>
      <c r="AB645" s="175"/>
      <c r="AC645" s="175"/>
      <c r="AD645" s="17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 x14ac:dyDescent="0.25">
      <c r="H686" s="174"/>
      <c r="I686" s="174"/>
      <c r="J686" s="174"/>
      <c r="V686" s="17"/>
      <c r="AA686" s="174"/>
      <c r="AB686" s="174"/>
      <c r="AC686" s="174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550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550</v>
      </c>
      <c r="AA690" s="175" t="s">
        <v>20</v>
      </c>
      <c r="AB690" s="175"/>
      <c r="AC690" s="175"/>
      <c r="AD690" s="175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3" t="s">
        <v>29</v>
      </c>
      <c r="AD732" s="173"/>
      <c r="AE732" s="173"/>
    </row>
    <row r="733" spans="8:31" x14ac:dyDescent="0.25">
      <c r="H733" s="174" t="s">
        <v>28</v>
      </c>
      <c r="I733" s="174"/>
      <c r="J733" s="174"/>
      <c r="V733" s="17"/>
      <c r="AC733" s="173"/>
      <c r="AD733" s="173"/>
      <c r="AE733" s="173"/>
    </row>
    <row r="734" spans="8:31" x14ac:dyDescent="0.25">
      <c r="H734" s="174"/>
      <c r="I734" s="174"/>
      <c r="J734" s="174"/>
      <c r="V734" s="17"/>
      <c r="AC734" s="173"/>
      <c r="AD734" s="173"/>
      <c r="AE734" s="173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550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550</v>
      </c>
      <c r="AA738" s="175" t="s">
        <v>20</v>
      </c>
      <c r="AB738" s="175"/>
      <c r="AC738" s="175"/>
      <c r="AD738" s="175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 x14ac:dyDescent="0.25">
      <c r="H779" s="174"/>
      <c r="I779" s="174"/>
      <c r="J779" s="174"/>
      <c r="V779" s="17"/>
      <c r="AA779" s="174"/>
      <c r="AB779" s="174"/>
      <c r="AC779" s="174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550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550</v>
      </c>
      <c r="AA783" s="175" t="s">
        <v>20</v>
      </c>
      <c r="AB783" s="175"/>
      <c r="AC783" s="175"/>
      <c r="AD783" s="175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3" t="s">
        <v>29</v>
      </c>
      <c r="AD825" s="173"/>
      <c r="AE825" s="173"/>
    </row>
    <row r="826" spans="2:41" x14ac:dyDescent="0.25">
      <c r="H826" s="174" t="s">
        <v>28</v>
      </c>
      <c r="I826" s="174"/>
      <c r="J826" s="174"/>
      <c r="V826" s="17"/>
      <c r="AC826" s="173"/>
      <c r="AD826" s="173"/>
      <c r="AE826" s="173"/>
    </row>
    <row r="827" spans="2:41" x14ac:dyDescent="0.25">
      <c r="H827" s="174"/>
      <c r="I827" s="174"/>
      <c r="J827" s="174"/>
      <c r="V827" s="17"/>
      <c r="AC827" s="173"/>
      <c r="AD827" s="173"/>
      <c r="AE827" s="173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550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550</v>
      </c>
      <c r="AA831" s="175" t="s">
        <v>20</v>
      </c>
      <c r="AB831" s="175"/>
      <c r="AC831" s="175"/>
      <c r="AD831" s="175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 x14ac:dyDescent="0.25">
      <c r="H872" s="174"/>
      <c r="I872" s="174"/>
      <c r="J872" s="174"/>
      <c r="V872" s="17"/>
      <c r="AA872" s="174"/>
      <c r="AB872" s="174"/>
      <c r="AC872" s="174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550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550</v>
      </c>
      <c r="AA876" s="175" t="s">
        <v>20</v>
      </c>
      <c r="AB876" s="175"/>
      <c r="AC876" s="175"/>
      <c r="AD876" s="175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3" t="s">
        <v>29</v>
      </c>
      <c r="AD919" s="173"/>
      <c r="AE919" s="173"/>
    </row>
    <row r="920" spans="2:41" x14ac:dyDescent="0.25">
      <c r="H920" s="174" t="s">
        <v>28</v>
      </c>
      <c r="I920" s="174"/>
      <c r="J920" s="174"/>
      <c r="V920" s="17"/>
      <c r="AC920" s="173"/>
      <c r="AD920" s="173"/>
      <c r="AE920" s="173"/>
    </row>
    <row r="921" spans="2:41" x14ac:dyDescent="0.25">
      <c r="H921" s="174"/>
      <c r="I921" s="174"/>
      <c r="J921" s="174"/>
      <c r="V921" s="17"/>
      <c r="AC921" s="173"/>
      <c r="AD921" s="173"/>
      <c r="AE921" s="173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550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550</v>
      </c>
      <c r="AA925" s="175" t="s">
        <v>20</v>
      </c>
      <c r="AB925" s="175"/>
      <c r="AC925" s="175"/>
      <c r="AD925" s="175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 x14ac:dyDescent="0.25">
      <c r="H966" s="174"/>
      <c r="I966" s="174"/>
      <c r="J966" s="174"/>
      <c r="V966" s="17"/>
      <c r="AA966" s="174"/>
      <c r="AB966" s="174"/>
      <c r="AC966" s="174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550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550</v>
      </c>
      <c r="AA970" s="175" t="s">
        <v>20</v>
      </c>
      <c r="AB970" s="175"/>
      <c r="AC970" s="175"/>
      <c r="AD970" s="175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3" t="s">
        <v>29</v>
      </c>
      <c r="AD1012" s="173"/>
      <c r="AE1012" s="173"/>
    </row>
    <row r="1013" spans="2:41" x14ac:dyDescent="0.25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 x14ac:dyDescent="0.25">
      <c r="H1014" s="174"/>
      <c r="I1014" s="174"/>
      <c r="J1014" s="174"/>
      <c r="V1014" s="17"/>
      <c r="AC1014" s="173"/>
      <c r="AD1014" s="173"/>
      <c r="AE1014" s="173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550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550</v>
      </c>
      <c r="AA1018" s="175" t="s">
        <v>20</v>
      </c>
      <c r="AB1018" s="175"/>
      <c r="AC1018" s="175"/>
      <c r="AD1018" s="175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 x14ac:dyDescent="0.25">
      <c r="H1059" s="174"/>
      <c r="I1059" s="174"/>
      <c r="J1059" s="174"/>
      <c r="V1059" s="17"/>
      <c r="AA1059" s="174"/>
      <c r="AB1059" s="174"/>
      <c r="AC1059" s="174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550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550</v>
      </c>
      <c r="AA1063" s="175" t="s">
        <v>20</v>
      </c>
      <c r="AB1063" s="175"/>
      <c r="AC1063" s="175"/>
      <c r="AD1063" s="175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3" t="s">
        <v>29</v>
      </c>
      <c r="AD2" s="173"/>
      <c r="AE2" s="173"/>
    </row>
    <row r="3" spans="2:41" x14ac:dyDescent="0.25">
      <c r="H3" s="174" t="s">
        <v>28</v>
      </c>
      <c r="I3" s="174"/>
      <c r="J3" s="174"/>
      <c r="V3" s="17"/>
      <c r="AC3" s="173"/>
      <c r="AD3" s="173"/>
      <c r="AE3" s="173"/>
    </row>
    <row r="4" spans="2:41" x14ac:dyDescent="0.25">
      <c r="H4" s="174"/>
      <c r="I4" s="174"/>
      <c r="J4" s="174"/>
      <c r="V4" s="17"/>
      <c r="AC4" s="173"/>
      <c r="AD4" s="173"/>
      <c r="AE4" s="17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5" t="s">
        <v>20</v>
      </c>
      <c r="F8" s="175"/>
      <c r="G8" s="175"/>
      <c r="H8" s="175"/>
      <c r="V8" s="17"/>
      <c r="X8" s="23" t="s">
        <v>82</v>
      </c>
      <c r="Y8" s="20">
        <f>IF(B8="PAGADO",0,C13)</f>
        <v>0</v>
      </c>
      <c r="AA8" s="175" t="s">
        <v>62</v>
      </c>
      <c r="AB8" s="175"/>
      <c r="AC8" s="175"/>
      <c r="AD8" s="17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4" t="s">
        <v>30</v>
      </c>
      <c r="I48" s="174"/>
      <c r="J48" s="174"/>
      <c r="V48" s="17"/>
      <c r="AA48" s="174" t="s">
        <v>31</v>
      </c>
      <c r="AB48" s="174"/>
      <c r="AC48" s="174"/>
    </row>
    <row r="49" spans="2:41" x14ac:dyDescent="0.25">
      <c r="H49" s="174"/>
      <c r="I49" s="174"/>
      <c r="J49" s="174"/>
      <c r="V49" s="17"/>
      <c r="AA49" s="174"/>
      <c r="AB49" s="174"/>
      <c r="AC49" s="17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5" t="s">
        <v>206</v>
      </c>
      <c r="F53" s="175"/>
      <c r="G53" s="175"/>
      <c r="H53" s="175"/>
      <c r="V53" s="17"/>
      <c r="X53" s="23" t="s">
        <v>32</v>
      </c>
      <c r="Y53" s="20">
        <f>IF(B53="PAGADO",0,C58)</f>
        <v>0</v>
      </c>
      <c r="AA53" s="175" t="s">
        <v>20</v>
      </c>
      <c r="AB53" s="175"/>
      <c r="AC53" s="175"/>
      <c r="AD53" s="17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7" t="str">
        <f>IF(Y58&lt;0,"NO PAGAR","COBRAR'")</f>
        <v>COBRAR'</v>
      </c>
      <c r="Y59" s="17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7" t="str">
        <f>IF(C58&lt;0,"NO PAGAR","COBRAR'")</f>
        <v>COBRAR'</v>
      </c>
      <c r="C60" s="17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3" t="s">
        <v>29</v>
      </c>
      <c r="AD100" s="173"/>
      <c r="AE100" s="173"/>
    </row>
    <row r="101" spans="2:41" x14ac:dyDescent="0.25">
      <c r="H101" s="174" t="s">
        <v>28</v>
      </c>
      <c r="I101" s="174"/>
      <c r="J101" s="174"/>
      <c r="V101" s="17"/>
      <c r="AC101" s="173"/>
      <c r="AD101" s="173"/>
      <c r="AE101" s="173"/>
    </row>
    <row r="102" spans="2:41" x14ac:dyDescent="0.25">
      <c r="H102" s="174"/>
      <c r="I102" s="174"/>
      <c r="J102" s="174"/>
      <c r="V102" s="17"/>
      <c r="AC102" s="173"/>
      <c r="AD102" s="173"/>
      <c r="AE102" s="17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5"/>
      <c r="F106" s="175"/>
      <c r="G106" s="175"/>
      <c r="H106" s="175"/>
      <c r="V106" s="17"/>
      <c r="X106" s="23" t="s">
        <v>32</v>
      </c>
      <c r="Y106" s="20">
        <f>IF(B106="PAGADO",0,C111)</f>
        <v>0</v>
      </c>
      <c r="AA106" s="175" t="s">
        <v>20</v>
      </c>
      <c r="AB106" s="175"/>
      <c r="AC106" s="175"/>
      <c r="AD106" s="17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4" t="s">
        <v>30</v>
      </c>
      <c r="I146" s="174"/>
      <c r="J146" s="174"/>
      <c r="V146" s="17"/>
      <c r="AA146" s="174" t="s">
        <v>31</v>
      </c>
      <c r="AB146" s="174"/>
      <c r="AC146" s="174"/>
    </row>
    <row r="147" spans="2:41" x14ac:dyDescent="0.25">
      <c r="H147" s="174"/>
      <c r="I147" s="174"/>
      <c r="J147" s="174"/>
      <c r="V147" s="17"/>
      <c r="AA147" s="174"/>
      <c r="AB147" s="174"/>
      <c r="AC147" s="17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75" t="s">
        <v>343</v>
      </c>
      <c r="F151" s="175"/>
      <c r="G151" s="175"/>
      <c r="H151" s="175"/>
      <c r="V151" s="17"/>
      <c r="X151" s="23" t="s">
        <v>32</v>
      </c>
      <c r="Y151" s="20">
        <f>IF(B151="PAGADO",0,C156)</f>
        <v>0</v>
      </c>
      <c r="AA151" s="175" t="s">
        <v>20</v>
      </c>
      <c r="AB151" s="175"/>
      <c r="AC151" s="175"/>
      <c r="AD151" s="17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7" t="str">
        <f>IF(Y156&lt;0,"NO PAGAR","COBRAR'")</f>
        <v>COBRAR'</v>
      </c>
      <c r="Y157" s="17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7" t="str">
        <f>IF(C156&lt;0,"NO PAGAR","COBRAR'")</f>
        <v>COBRAR'</v>
      </c>
      <c r="C158" s="17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3" t="s">
        <v>29</v>
      </c>
      <c r="AD185" s="173"/>
      <c r="AE185" s="173"/>
    </row>
    <row r="186" spans="2:41" x14ac:dyDescent="0.25">
      <c r="H186" s="174" t="s">
        <v>28</v>
      </c>
      <c r="I186" s="174"/>
      <c r="J186" s="174"/>
      <c r="V186" s="17"/>
      <c r="AC186" s="173"/>
      <c r="AD186" s="173"/>
      <c r="AE186" s="173"/>
    </row>
    <row r="187" spans="2:41" x14ac:dyDescent="0.25">
      <c r="H187" s="174"/>
      <c r="I187" s="174"/>
      <c r="J187" s="174"/>
      <c r="V187" s="17"/>
      <c r="AC187" s="173"/>
      <c r="AD187" s="173"/>
      <c r="AE187" s="17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75" t="s">
        <v>309</v>
      </c>
      <c r="F191" s="175"/>
      <c r="G191" s="175"/>
      <c r="H191" s="175"/>
      <c r="V191" s="17"/>
      <c r="X191" s="23" t="s">
        <v>32</v>
      </c>
      <c r="Y191" s="20">
        <f>IF(B191="PAGADO",0,C196)</f>
        <v>0</v>
      </c>
      <c r="AA191" s="175" t="s">
        <v>20</v>
      </c>
      <c r="AB191" s="175"/>
      <c r="AC191" s="175"/>
      <c r="AD191" s="17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4" t="s">
        <v>30</v>
      </c>
      <c r="I231" s="174"/>
      <c r="J231" s="174"/>
      <c r="V231" s="17"/>
      <c r="AA231" s="174" t="s">
        <v>31</v>
      </c>
      <c r="AB231" s="174"/>
      <c r="AC231" s="174"/>
    </row>
    <row r="232" spans="1:43" x14ac:dyDescent="0.25">
      <c r="H232" s="174"/>
      <c r="I232" s="174"/>
      <c r="J232" s="174"/>
      <c r="V232" s="17"/>
      <c r="AA232" s="174"/>
      <c r="AB232" s="174"/>
      <c r="AC232" s="17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5" t="s">
        <v>20</v>
      </c>
      <c r="F236" s="175"/>
      <c r="G236" s="175"/>
      <c r="H236" s="175"/>
      <c r="V236" s="17"/>
      <c r="X236" s="23" t="s">
        <v>82</v>
      </c>
      <c r="Y236" s="20">
        <f>IF(B1016="PAGADO",0,C241)</f>
        <v>0</v>
      </c>
      <c r="AA236" s="175" t="s">
        <v>253</v>
      </c>
      <c r="AB236" s="175"/>
      <c r="AC236" s="175"/>
      <c r="AD236" s="17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7" t="str">
        <f>IF(Y241&lt;0,"NO PAGAR","COBRAR'")</f>
        <v>COBRAR'</v>
      </c>
      <c r="Y242" s="17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77" t="str">
        <f>IF(C241&lt;0,"NO PAGAR","COBRAR'")</f>
        <v>COBRAR'</v>
      </c>
      <c r="C243" s="17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3" t="s">
        <v>29</v>
      </c>
      <c r="AD277" s="173"/>
      <c r="AE277" s="173"/>
    </row>
    <row r="278" spans="2:41" x14ac:dyDescent="0.25">
      <c r="H278" s="174" t="s">
        <v>28</v>
      </c>
      <c r="I278" s="174"/>
      <c r="J278" s="174"/>
      <c r="V278" s="17"/>
      <c r="AC278" s="173"/>
      <c r="AD278" s="173"/>
      <c r="AE278" s="173"/>
    </row>
    <row r="279" spans="2:41" x14ac:dyDescent="0.25">
      <c r="H279" s="174"/>
      <c r="I279" s="174"/>
      <c r="J279" s="174"/>
      <c r="V279" s="17"/>
      <c r="AC279" s="173"/>
      <c r="AD279" s="173"/>
      <c r="AE279" s="17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75" t="s">
        <v>20</v>
      </c>
      <c r="F283" s="175"/>
      <c r="G283" s="175"/>
      <c r="H283" s="175"/>
      <c r="V283" s="17"/>
      <c r="X283" s="23" t="s">
        <v>32</v>
      </c>
      <c r="Y283" s="20">
        <f>IF(B283="PAGADO",0,C288)</f>
        <v>0</v>
      </c>
      <c r="AA283" s="175" t="s">
        <v>20</v>
      </c>
      <c r="AB283" s="175"/>
      <c r="AC283" s="175"/>
      <c r="AD283" s="17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4" t="s">
        <v>30</v>
      </c>
      <c r="I323" s="174"/>
      <c r="J323" s="174"/>
      <c r="V323" s="17"/>
      <c r="AA323" s="174" t="s">
        <v>31</v>
      </c>
      <c r="AB323" s="174"/>
      <c r="AC323" s="174"/>
    </row>
    <row r="324" spans="1:43" x14ac:dyDescent="0.25">
      <c r="H324" s="174"/>
      <c r="I324" s="174"/>
      <c r="J324" s="174"/>
      <c r="V324" s="17"/>
      <c r="AA324" s="174"/>
      <c r="AB324" s="174"/>
      <c r="AC324" s="17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75" t="s">
        <v>20</v>
      </c>
      <c r="F328" s="175"/>
      <c r="G328" s="175"/>
      <c r="H328" s="175"/>
      <c r="V328" s="17"/>
      <c r="X328" s="23" t="s">
        <v>82</v>
      </c>
      <c r="Y328" s="20">
        <f>IF(B1108="PAGADO",0,C333)</f>
        <v>0</v>
      </c>
      <c r="AA328" s="175" t="s">
        <v>699</v>
      </c>
      <c r="AB328" s="175"/>
      <c r="AC328" s="175"/>
      <c r="AD328" s="17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7" t="str">
        <f>IF(Y333&lt;0,"NO PAGAR","COBRAR'")</f>
        <v>COBRAR'</v>
      </c>
      <c r="Y334" s="17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7" t="str">
        <f>IF(C333&lt;0,"NO PAGAR","COBRAR'")</f>
        <v>COBRAR'</v>
      </c>
      <c r="C335" s="17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73" t="s">
        <v>29</v>
      </c>
      <c r="AD363" s="173"/>
      <c r="AE363" s="173"/>
    </row>
    <row r="364" spans="2:31" x14ac:dyDescent="0.25">
      <c r="H364" s="174" t="s">
        <v>28</v>
      </c>
      <c r="I364" s="174"/>
      <c r="J364" s="174"/>
      <c r="V364" s="17"/>
      <c r="AC364" s="173"/>
      <c r="AD364" s="173"/>
      <c r="AE364" s="173"/>
    </row>
    <row r="365" spans="2:31" x14ac:dyDescent="0.25">
      <c r="H365" s="174"/>
      <c r="I365" s="174"/>
      <c r="J365" s="174"/>
      <c r="V365" s="17"/>
      <c r="AC365" s="173"/>
      <c r="AD365" s="173"/>
      <c r="AE365" s="17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75" t="s">
        <v>20</v>
      </c>
      <c r="F369" s="175"/>
      <c r="G369" s="175"/>
      <c r="H369" s="175"/>
      <c r="V369" s="17"/>
      <c r="X369" s="23" t="s">
        <v>32</v>
      </c>
      <c r="Y369" s="20">
        <f>IF(B369="PAGADO",0,C374)</f>
        <v>0</v>
      </c>
      <c r="AA369" s="175" t="s">
        <v>20</v>
      </c>
      <c r="AB369" s="175"/>
      <c r="AC369" s="175"/>
      <c r="AD369" s="17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74" t="s">
        <v>30</v>
      </c>
      <c r="I409" s="174"/>
      <c r="J409" s="174"/>
      <c r="V409" s="17"/>
      <c r="AA409" s="174" t="s">
        <v>31</v>
      </c>
      <c r="AB409" s="174"/>
      <c r="AC409" s="174"/>
    </row>
    <row r="410" spans="1:43" x14ac:dyDescent="0.25">
      <c r="H410" s="174"/>
      <c r="I410" s="174"/>
      <c r="J410" s="174"/>
      <c r="V410" s="17"/>
      <c r="AA410" s="174"/>
      <c r="AB410" s="174"/>
      <c r="AC410" s="17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75" t="s">
        <v>309</v>
      </c>
      <c r="F414" s="175"/>
      <c r="G414" s="175"/>
      <c r="H414" s="175"/>
      <c r="V414" s="17"/>
      <c r="X414" s="23" t="s">
        <v>32</v>
      </c>
      <c r="Y414" s="20">
        <f>IF(B414="PAGADO",0,C419)</f>
        <v>0</v>
      </c>
      <c r="AA414" s="175" t="s">
        <v>20</v>
      </c>
      <c r="AB414" s="175"/>
      <c r="AC414" s="175"/>
      <c r="AD414" s="17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7" t="str">
        <f>IF(Y419&lt;0,"NO PAGAR","COBRAR'")</f>
        <v>COBRAR'</v>
      </c>
      <c r="Y420" s="17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77" t="str">
        <f>IF(C419&lt;0,"NO PAGAR","COBRAR'")</f>
        <v>COBRAR'</v>
      </c>
      <c r="C421" s="17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73" t="s">
        <v>29</v>
      </c>
      <c r="AD453" s="173"/>
      <c r="AE453" s="173"/>
    </row>
    <row r="454" spans="2:41" x14ac:dyDescent="0.25">
      <c r="H454" s="174" t="s">
        <v>28</v>
      </c>
      <c r="I454" s="174"/>
      <c r="J454" s="174"/>
      <c r="V454" s="17"/>
      <c r="AC454" s="173"/>
      <c r="AD454" s="173"/>
      <c r="AE454" s="173"/>
    </row>
    <row r="455" spans="2:41" x14ac:dyDescent="0.25">
      <c r="H455" s="174"/>
      <c r="I455" s="174"/>
      <c r="J455" s="174"/>
      <c r="V455" s="17"/>
      <c r="AC455" s="173"/>
      <c r="AD455" s="173"/>
      <c r="AE455" s="17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75" t="s">
        <v>20</v>
      </c>
      <c r="F459" s="175"/>
      <c r="G459" s="175"/>
      <c r="H459" s="175"/>
      <c r="V459" s="17"/>
      <c r="X459" s="23" t="s">
        <v>32</v>
      </c>
      <c r="Y459" s="20">
        <f>IF(B459="PAGADO",0,C464)</f>
        <v>0</v>
      </c>
      <c r="AA459" s="175" t="s">
        <v>20</v>
      </c>
      <c r="AB459" s="175"/>
      <c r="AC459" s="175"/>
      <c r="AD459" s="17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74" t="s">
        <v>30</v>
      </c>
      <c r="I499" s="174"/>
      <c r="J499" s="174"/>
      <c r="V499" s="17"/>
      <c r="AA499" s="174" t="s">
        <v>31</v>
      </c>
      <c r="AB499" s="174"/>
      <c r="AC499" s="174"/>
    </row>
    <row r="500" spans="1:43" x14ac:dyDescent="0.25">
      <c r="H500" s="174"/>
      <c r="I500" s="174"/>
      <c r="J500" s="174"/>
      <c r="V500" s="17"/>
      <c r="AA500" s="174"/>
      <c r="AB500" s="174"/>
      <c r="AC500" s="17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75" t="s">
        <v>253</v>
      </c>
      <c r="F504" s="175"/>
      <c r="G504" s="175"/>
      <c r="H504" s="175"/>
      <c r="V504" s="17"/>
      <c r="X504" s="23" t="s">
        <v>32</v>
      </c>
      <c r="Y504" s="20">
        <f>IF(B504="PAGADO",0,C509)</f>
        <v>0</v>
      </c>
      <c r="AA504" s="175" t="s">
        <v>1006</v>
      </c>
      <c r="AB504" s="175"/>
      <c r="AC504" s="175"/>
      <c r="AD504" s="17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7" t="str">
        <f>IF(Y509&lt;0,"NO PAGAR","COBRAR'")</f>
        <v>COBRAR'</v>
      </c>
      <c r="Y510" s="17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77" t="str">
        <f>IF(C509&lt;0,"NO PAGAR","COBRAR'")</f>
        <v>COBRAR'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3" t="s">
        <v>29</v>
      </c>
      <c r="AD546" s="173"/>
      <c r="AE546" s="173"/>
    </row>
    <row r="547" spans="2:41" x14ac:dyDescent="0.25">
      <c r="H547" s="174" t="s">
        <v>28</v>
      </c>
      <c r="I547" s="174"/>
      <c r="J547" s="174"/>
      <c r="V547" s="17"/>
      <c r="AC547" s="173"/>
      <c r="AD547" s="173"/>
      <c r="AE547" s="173"/>
    </row>
    <row r="548" spans="2:41" x14ac:dyDescent="0.25">
      <c r="H548" s="174"/>
      <c r="I548" s="174"/>
      <c r="J548" s="174"/>
      <c r="V548" s="17"/>
      <c r="AC548" s="173"/>
      <c r="AD548" s="173"/>
      <c r="AE548" s="17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IF(X504="PAGADO",0,Y509)</f>
        <v>0</v>
      </c>
      <c r="E552" s="175" t="s">
        <v>253</v>
      </c>
      <c r="F552" s="175"/>
      <c r="G552" s="175"/>
      <c r="H552" s="175"/>
      <c r="V552" s="17"/>
      <c r="X552" s="23" t="s">
        <v>32</v>
      </c>
      <c r="Y552" s="20">
        <f>IF(B552="PAGADO",0,C557)</f>
        <v>60</v>
      </c>
      <c r="AA552" s="175" t="s">
        <v>20</v>
      </c>
      <c r="AB552" s="175"/>
      <c r="AC552" s="175"/>
      <c r="AD552" s="175"/>
    </row>
    <row r="553" spans="2:41" x14ac:dyDescent="0.25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4" t="s">
        <v>30</v>
      </c>
      <c r="I592" s="174"/>
      <c r="J592" s="174"/>
      <c r="V592" s="17"/>
      <c r="AA592" s="174" t="s">
        <v>31</v>
      </c>
      <c r="AB592" s="174"/>
      <c r="AC592" s="174"/>
    </row>
    <row r="593" spans="2:41" x14ac:dyDescent="0.25">
      <c r="H593" s="174"/>
      <c r="I593" s="174"/>
      <c r="J593" s="174"/>
      <c r="V593" s="17"/>
      <c r="AA593" s="174"/>
      <c r="AB593" s="174"/>
      <c r="AC593" s="17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60</v>
      </c>
      <c r="E597" s="175" t="s">
        <v>20</v>
      </c>
      <c r="F597" s="175"/>
      <c r="G597" s="175"/>
      <c r="H597" s="175"/>
      <c r="V597" s="17"/>
      <c r="X597" s="23" t="s">
        <v>32</v>
      </c>
      <c r="Y597" s="20">
        <f>IF(B1397="PAGADO",0,C602)</f>
        <v>60</v>
      </c>
      <c r="AA597" s="175" t="s">
        <v>20</v>
      </c>
      <c r="AB597" s="175"/>
      <c r="AC597" s="175"/>
      <c r="AD597" s="17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7" t="str">
        <f>IF(Y602&lt;0,"NO PAGAR","COBRAR'")</f>
        <v>COBRAR'</v>
      </c>
      <c r="Y603" s="17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7" t="str">
        <f>IF(C602&lt;0,"NO PAGAR","COBRAR'")</f>
        <v>COBRAR'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3" t="s">
        <v>29</v>
      </c>
      <c r="AD639" s="173"/>
      <c r="AE639" s="173"/>
    </row>
    <row r="640" spans="2:31" x14ac:dyDescent="0.25">
      <c r="H640" s="174" t="s">
        <v>28</v>
      </c>
      <c r="I640" s="174"/>
      <c r="J640" s="174"/>
      <c r="V640" s="17"/>
      <c r="AC640" s="173"/>
      <c r="AD640" s="173"/>
      <c r="AE640" s="173"/>
    </row>
    <row r="641" spans="2:41" x14ac:dyDescent="0.25">
      <c r="H641" s="174"/>
      <c r="I641" s="174"/>
      <c r="J641" s="174"/>
      <c r="V641" s="17"/>
      <c r="AC641" s="173"/>
      <c r="AD641" s="173"/>
      <c r="AE641" s="17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60</v>
      </c>
      <c r="E645" s="175" t="s">
        <v>20</v>
      </c>
      <c r="F645" s="175"/>
      <c r="G645" s="175"/>
      <c r="H645" s="175"/>
      <c r="V645" s="17"/>
      <c r="X645" s="23" t="s">
        <v>32</v>
      </c>
      <c r="Y645" s="20">
        <f>IF(B645="PAGADO",0,C650)</f>
        <v>60</v>
      </c>
      <c r="AA645" s="175" t="s">
        <v>20</v>
      </c>
      <c r="AB645" s="175"/>
      <c r="AC645" s="175"/>
      <c r="AD645" s="17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4" t="s">
        <v>30</v>
      </c>
      <c r="I685" s="174"/>
      <c r="J685" s="174"/>
      <c r="V685" s="17"/>
      <c r="AA685" s="174" t="s">
        <v>31</v>
      </c>
      <c r="AB685" s="174"/>
      <c r="AC685" s="174"/>
    </row>
    <row r="686" spans="1:43" x14ac:dyDescent="0.25">
      <c r="H686" s="174"/>
      <c r="I686" s="174"/>
      <c r="J686" s="174"/>
      <c r="V686" s="17"/>
      <c r="AA686" s="174"/>
      <c r="AB686" s="174"/>
      <c r="AC686" s="174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60</v>
      </c>
      <c r="E690" s="175" t="s">
        <v>20</v>
      </c>
      <c r="F690" s="175"/>
      <c r="G690" s="175"/>
      <c r="H690" s="175"/>
      <c r="V690" s="17"/>
      <c r="X690" s="23" t="s">
        <v>32</v>
      </c>
      <c r="Y690" s="20">
        <f>IF(B1490="PAGADO",0,C695)</f>
        <v>60</v>
      </c>
      <c r="AA690" s="175" t="s">
        <v>20</v>
      </c>
      <c r="AB690" s="175"/>
      <c r="AC690" s="175"/>
      <c r="AD690" s="175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7" t="str">
        <f>IF(Y695&lt;0,"NO PAGAR","COBRAR'")</f>
        <v>COBRAR'</v>
      </c>
      <c r="Y696" s="17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7" t="str">
        <f>IF(C695&lt;0,"NO PAGAR","COBRAR'")</f>
        <v>COBRAR'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3" t="s">
        <v>29</v>
      </c>
      <c r="AD732" s="173"/>
      <c r="AE732" s="173"/>
    </row>
    <row r="733" spans="8:31" x14ac:dyDescent="0.25">
      <c r="H733" s="174" t="s">
        <v>28</v>
      </c>
      <c r="I733" s="174"/>
      <c r="J733" s="174"/>
      <c r="V733" s="17"/>
      <c r="AC733" s="173"/>
      <c r="AD733" s="173"/>
      <c r="AE733" s="173"/>
    </row>
    <row r="734" spans="8:31" x14ac:dyDescent="0.25">
      <c r="H734" s="174"/>
      <c r="I734" s="174"/>
      <c r="J734" s="174"/>
      <c r="V734" s="17"/>
      <c r="AC734" s="173"/>
      <c r="AD734" s="173"/>
      <c r="AE734" s="173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60</v>
      </c>
      <c r="E738" s="175" t="s">
        <v>20</v>
      </c>
      <c r="F738" s="175"/>
      <c r="G738" s="175"/>
      <c r="H738" s="175"/>
      <c r="V738" s="17"/>
      <c r="X738" s="23" t="s">
        <v>32</v>
      </c>
      <c r="Y738" s="20">
        <f>IF(B738="PAGADO",0,C743)</f>
        <v>60</v>
      </c>
      <c r="AA738" s="175" t="s">
        <v>20</v>
      </c>
      <c r="AB738" s="175"/>
      <c r="AC738" s="175"/>
      <c r="AD738" s="175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4" t="s">
        <v>30</v>
      </c>
      <c r="I778" s="174"/>
      <c r="J778" s="174"/>
      <c r="V778" s="17"/>
      <c r="AA778" s="174" t="s">
        <v>31</v>
      </c>
      <c r="AB778" s="174"/>
      <c r="AC778" s="174"/>
    </row>
    <row r="779" spans="1:43" x14ac:dyDescent="0.25">
      <c r="H779" s="174"/>
      <c r="I779" s="174"/>
      <c r="J779" s="174"/>
      <c r="V779" s="17"/>
      <c r="AA779" s="174"/>
      <c r="AB779" s="174"/>
      <c r="AC779" s="174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60</v>
      </c>
      <c r="E783" s="175" t="s">
        <v>20</v>
      </c>
      <c r="F783" s="175"/>
      <c r="G783" s="175"/>
      <c r="H783" s="175"/>
      <c r="V783" s="17"/>
      <c r="X783" s="23" t="s">
        <v>32</v>
      </c>
      <c r="Y783" s="20">
        <f>IF(B1583="PAGADO",0,C788)</f>
        <v>60</v>
      </c>
      <c r="AA783" s="175" t="s">
        <v>20</v>
      </c>
      <c r="AB783" s="175"/>
      <c r="AC783" s="175"/>
      <c r="AD783" s="175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7" t="str">
        <f>IF(Y788&lt;0,"NO PAGAR","COBRAR'")</f>
        <v>COBRAR'</v>
      </c>
      <c r="Y789" s="17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7" t="str">
        <f>IF(C788&lt;0,"NO PAGAR","COBRAR'")</f>
        <v>COBRAR'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3" t="s">
        <v>29</v>
      </c>
      <c r="AD825" s="173"/>
      <c r="AE825" s="173"/>
    </row>
    <row r="826" spans="2:41" x14ac:dyDescent="0.25">
      <c r="H826" s="174" t="s">
        <v>28</v>
      </c>
      <c r="I826" s="174"/>
      <c r="J826" s="174"/>
      <c r="V826" s="17"/>
      <c r="AC826" s="173"/>
      <c r="AD826" s="173"/>
      <c r="AE826" s="173"/>
    </row>
    <row r="827" spans="2:41" x14ac:dyDescent="0.25">
      <c r="H827" s="174"/>
      <c r="I827" s="174"/>
      <c r="J827" s="174"/>
      <c r="V827" s="17"/>
      <c r="AC827" s="173"/>
      <c r="AD827" s="173"/>
      <c r="AE827" s="173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60</v>
      </c>
      <c r="E831" s="175" t="s">
        <v>20</v>
      </c>
      <c r="F831" s="175"/>
      <c r="G831" s="175"/>
      <c r="H831" s="175"/>
      <c r="V831" s="17"/>
      <c r="X831" s="23" t="s">
        <v>32</v>
      </c>
      <c r="Y831" s="20">
        <f>IF(B831="PAGADO",0,C836)</f>
        <v>60</v>
      </c>
      <c r="AA831" s="175" t="s">
        <v>20</v>
      </c>
      <c r="AB831" s="175"/>
      <c r="AC831" s="175"/>
      <c r="AD831" s="175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4" t="s">
        <v>30</v>
      </c>
      <c r="I871" s="174"/>
      <c r="J871" s="174"/>
      <c r="V871" s="17"/>
      <c r="AA871" s="174" t="s">
        <v>31</v>
      </c>
      <c r="AB871" s="174"/>
      <c r="AC871" s="174"/>
    </row>
    <row r="872" spans="1:43" x14ac:dyDescent="0.25">
      <c r="H872" s="174"/>
      <c r="I872" s="174"/>
      <c r="J872" s="174"/>
      <c r="V872" s="17"/>
      <c r="AA872" s="174"/>
      <c r="AB872" s="174"/>
      <c r="AC872" s="174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60</v>
      </c>
      <c r="E876" s="175" t="s">
        <v>20</v>
      </c>
      <c r="F876" s="175"/>
      <c r="G876" s="175"/>
      <c r="H876" s="175"/>
      <c r="V876" s="17"/>
      <c r="X876" s="23" t="s">
        <v>32</v>
      </c>
      <c r="Y876" s="20">
        <f>IF(B1676="PAGADO",0,C881)</f>
        <v>60</v>
      </c>
      <c r="AA876" s="175" t="s">
        <v>20</v>
      </c>
      <c r="AB876" s="175"/>
      <c r="AC876" s="175"/>
      <c r="AD876" s="175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7" t="str">
        <f>IF(Y881&lt;0,"NO PAGAR","COBRAR'")</f>
        <v>COBRAR'</v>
      </c>
      <c r="Y882" s="17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7" t="str">
        <f>IF(C881&lt;0,"NO PAGAR","COBRAR'")</f>
        <v>COBRAR'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3" t="s">
        <v>29</v>
      </c>
      <c r="AD919" s="173"/>
      <c r="AE919" s="173"/>
    </row>
    <row r="920" spans="2:41" x14ac:dyDescent="0.25">
      <c r="H920" s="174" t="s">
        <v>28</v>
      </c>
      <c r="I920" s="174"/>
      <c r="J920" s="174"/>
      <c r="V920" s="17"/>
      <c r="AC920" s="173"/>
      <c r="AD920" s="173"/>
      <c r="AE920" s="173"/>
    </row>
    <row r="921" spans="2:41" x14ac:dyDescent="0.25">
      <c r="H921" s="174"/>
      <c r="I921" s="174"/>
      <c r="J921" s="174"/>
      <c r="V921" s="17"/>
      <c r="AC921" s="173"/>
      <c r="AD921" s="173"/>
      <c r="AE921" s="173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60</v>
      </c>
      <c r="E925" s="175" t="s">
        <v>20</v>
      </c>
      <c r="F925" s="175"/>
      <c r="G925" s="175"/>
      <c r="H925" s="175"/>
      <c r="V925" s="17"/>
      <c r="X925" s="23" t="s">
        <v>32</v>
      </c>
      <c r="Y925" s="20">
        <f>IF(B925="PAGADO",0,C930)</f>
        <v>60</v>
      </c>
      <c r="AA925" s="175" t="s">
        <v>20</v>
      </c>
      <c r="AB925" s="175"/>
      <c r="AC925" s="175"/>
      <c r="AD925" s="175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4" t="s">
        <v>30</v>
      </c>
      <c r="I965" s="174"/>
      <c r="J965" s="174"/>
      <c r="V965" s="17"/>
      <c r="AA965" s="174" t="s">
        <v>31</v>
      </c>
      <c r="AB965" s="174"/>
      <c r="AC965" s="174"/>
    </row>
    <row r="966" spans="1:43" x14ac:dyDescent="0.25">
      <c r="H966" s="174"/>
      <c r="I966" s="174"/>
      <c r="J966" s="174"/>
      <c r="V966" s="17"/>
      <c r="AA966" s="174"/>
      <c r="AB966" s="174"/>
      <c r="AC966" s="174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60</v>
      </c>
      <c r="E970" s="175" t="s">
        <v>20</v>
      </c>
      <c r="F970" s="175"/>
      <c r="G970" s="175"/>
      <c r="H970" s="175"/>
      <c r="V970" s="17"/>
      <c r="X970" s="23" t="s">
        <v>32</v>
      </c>
      <c r="Y970" s="20">
        <f>IF(B1770="PAGADO",0,C975)</f>
        <v>60</v>
      </c>
      <c r="AA970" s="175" t="s">
        <v>20</v>
      </c>
      <c r="AB970" s="175"/>
      <c r="AC970" s="175"/>
      <c r="AD970" s="175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7" t="str">
        <f>IF(Y975&lt;0,"NO PAGAR","COBRAR'")</f>
        <v>COBRAR'</v>
      </c>
      <c r="Y976" s="17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7" t="str">
        <f>IF(C975&lt;0,"NO PAGAR","COBRAR'")</f>
        <v>COBRAR'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3" t="s">
        <v>29</v>
      </c>
      <c r="AD1012" s="173"/>
      <c r="AE1012" s="173"/>
    </row>
    <row r="1013" spans="2:41" x14ac:dyDescent="0.25">
      <c r="H1013" s="174" t="s">
        <v>28</v>
      </c>
      <c r="I1013" s="174"/>
      <c r="J1013" s="174"/>
      <c r="V1013" s="17"/>
      <c r="AC1013" s="173"/>
      <c r="AD1013" s="173"/>
      <c r="AE1013" s="173"/>
    </row>
    <row r="1014" spans="2:41" x14ac:dyDescent="0.25">
      <c r="H1014" s="174"/>
      <c r="I1014" s="174"/>
      <c r="J1014" s="174"/>
      <c r="V1014" s="17"/>
      <c r="AC1014" s="173"/>
      <c r="AD1014" s="173"/>
      <c r="AE1014" s="173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60</v>
      </c>
      <c r="E1018" s="175" t="s">
        <v>20</v>
      </c>
      <c r="F1018" s="175"/>
      <c r="G1018" s="175"/>
      <c r="H1018" s="175"/>
      <c r="V1018" s="17"/>
      <c r="X1018" s="23" t="s">
        <v>32</v>
      </c>
      <c r="Y1018" s="20">
        <f>IF(B1018="PAGADO",0,C1023)</f>
        <v>60</v>
      </c>
      <c r="AA1018" s="175" t="s">
        <v>20</v>
      </c>
      <c r="AB1018" s="175"/>
      <c r="AC1018" s="175"/>
      <c r="AD1018" s="175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4" t="s">
        <v>30</v>
      </c>
      <c r="I1058" s="174"/>
      <c r="J1058" s="174"/>
      <c r="V1058" s="17"/>
      <c r="AA1058" s="174" t="s">
        <v>31</v>
      </c>
      <c r="AB1058" s="174"/>
      <c r="AC1058" s="174"/>
    </row>
    <row r="1059" spans="2:41" x14ac:dyDescent="0.25">
      <c r="H1059" s="174"/>
      <c r="I1059" s="174"/>
      <c r="J1059" s="174"/>
      <c r="V1059" s="17"/>
      <c r="AA1059" s="174"/>
      <c r="AB1059" s="174"/>
      <c r="AC1059" s="174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60</v>
      </c>
      <c r="E1063" s="175" t="s">
        <v>20</v>
      </c>
      <c r="F1063" s="175"/>
      <c r="G1063" s="175"/>
      <c r="H1063" s="175"/>
      <c r="V1063" s="17"/>
      <c r="X1063" s="23" t="s">
        <v>32</v>
      </c>
      <c r="Y1063" s="20">
        <f>IF(B1863="PAGADO",0,C1068)</f>
        <v>60</v>
      </c>
      <c r="AA1063" s="175" t="s">
        <v>20</v>
      </c>
      <c r="AB1063" s="175"/>
      <c r="AC1063" s="175"/>
      <c r="AD1063" s="175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7" t="str">
        <f>IF(Y1068&lt;0,"NO PAGAR","COBRAR'")</f>
        <v>COBRAR'</v>
      </c>
      <c r="Y1069" s="17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7" t="str">
        <f>IF(C1068&lt;0,"NO PAGAR","COBRAR'")</f>
        <v>COBRAR'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93" t="s">
        <v>76</v>
      </c>
      <c r="C1" s="193"/>
      <c r="D1" s="193"/>
      <c r="E1" s="193"/>
      <c r="F1" s="193"/>
      <c r="G1" s="19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81" t="s">
        <v>7</v>
      </c>
      <c r="C17" s="183"/>
      <c r="D17" s="26">
        <f>SUM(D3:D16)</f>
        <v>1178</v>
      </c>
      <c r="E17" s="27"/>
      <c r="F17" s="3"/>
      <c r="G17" s="3"/>
    </row>
    <row r="22" spans="2:7" x14ac:dyDescent="0.25">
      <c r="B22" s="193" t="s">
        <v>23</v>
      </c>
      <c r="C22" s="193"/>
      <c r="D22" s="193"/>
      <c r="E22" s="193"/>
      <c r="F22" s="193"/>
      <c r="G22" s="19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81" t="s">
        <v>7</v>
      </c>
      <c r="C38" s="183"/>
      <c r="D38" s="26">
        <f>SUM(D24:D37)</f>
        <v>1123.0900000000001</v>
      </c>
      <c r="E38" s="27"/>
      <c r="F38" s="3"/>
      <c r="G38" s="3"/>
    </row>
    <row r="41" spans="2:7" x14ac:dyDescent="0.25">
      <c r="B41" s="193" t="s">
        <v>23</v>
      </c>
      <c r="C41" s="193"/>
      <c r="D41" s="193"/>
      <c r="E41" s="193"/>
      <c r="F41" s="193"/>
      <c r="G41" s="19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81" t="s">
        <v>7</v>
      </c>
      <c r="C56" s="183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81" t="s">
        <v>7</v>
      </c>
      <c r="C79" s="18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81" t="s">
        <v>7</v>
      </c>
      <c r="C96" s="183"/>
      <c r="D96" s="26">
        <f>SUM(D83:D95)</f>
        <v>565</v>
      </c>
      <c r="E96" s="27"/>
      <c r="F96" s="3"/>
    </row>
    <row r="99" spans="2:9" x14ac:dyDescent="0.25">
      <c r="B99" s="193" t="s">
        <v>758</v>
      </c>
      <c r="C99" s="193"/>
      <c r="D99" s="193"/>
      <c r="E99" s="193"/>
      <c r="F99" s="193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81" t="s">
        <v>7</v>
      </c>
      <c r="C114" s="18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81" t="s">
        <v>7</v>
      </c>
      <c r="C132" s="18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02" t="s">
        <v>55</v>
      </c>
      <c r="B1" s="195"/>
      <c r="C1" s="195"/>
      <c r="D1" s="195"/>
      <c r="E1" s="195"/>
      <c r="F1" s="195"/>
      <c r="G1" s="195"/>
      <c r="H1" s="195"/>
      <c r="I1" s="203"/>
      <c r="J1" s="202" t="s">
        <v>55</v>
      </c>
      <c r="K1" s="195"/>
      <c r="L1" s="195"/>
      <c r="M1" s="195"/>
      <c r="N1" s="195"/>
      <c r="O1" s="195"/>
      <c r="P1" s="195"/>
      <c r="Q1" s="195"/>
      <c r="R1" s="20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00" t="s">
        <v>39</v>
      </c>
      <c r="B2" s="196"/>
      <c r="C2" s="196"/>
      <c r="D2" s="196"/>
      <c r="E2" s="196"/>
      <c r="F2" s="196"/>
      <c r="G2" s="196"/>
      <c r="H2" s="196"/>
      <c r="I2" s="201"/>
      <c r="J2" s="200" t="s">
        <v>39</v>
      </c>
      <c r="K2" s="196"/>
      <c r="L2" s="196"/>
      <c r="M2" s="196"/>
      <c r="N2" s="196"/>
      <c r="O2" s="196"/>
      <c r="P2" s="196"/>
      <c r="Q2" s="196"/>
      <c r="R2" s="20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194">
        <v>1724600125</v>
      </c>
      <c r="D5" s="19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199" t="s">
        <v>41</v>
      </c>
      <c r="AE6" s="199"/>
      <c r="AF6" s="199"/>
      <c r="AH6" s="199" t="s">
        <v>42</v>
      </c>
      <c r="AI6" s="199"/>
      <c r="AJ6" s="199"/>
      <c r="AK6" s="34"/>
      <c r="AM6" s="29"/>
      <c r="AN6" s="199" t="s">
        <v>41</v>
      </c>
      <c r="AO6" s="199"/>
      <c r="AP6" s="199"/>
      <c r="AR6" s="199" t="s">
        <v>42</v>
      </c>
      <c r="AS6" s="199"/>
      <c r="AT6" s="19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199" t="s">
        <v>41</v>
      </c>
      <c r="C8" s="199"/>
      <c r="D8" s="199"/>
      <c r="F8" s="199" t="s">
        <v>42</v>
      </c>
      <c r="G8" s="199"/>
      <c r="H8" s="199"/>
      <c r="I8" s="34"/>
      <c r="J8" s="29"/>
      <c r="K8" s="199" t="s">
        <v>41</v>
      </c>
      <c r="L8" s="199"/>
      <c r="M8" s="199"/>
      <c r="O8" s="199" t="s">
        <v>42</v>
      </c>
      <c r="P8" s="199"/>
      <c r="Q8" s="19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4">
        <f>AF12-AJ12</f>
        <v>520.00621866666677</v>
      </c>
      <c r="AK13" s="30"/>
      <c r="AM13" s="29"/>
      <c r="AQ13" s="20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4"/>
      <c r="AK14" s="30"/>
      <c r="AM14" s="29"/>
      <c r="AQ14" s="204"/>
      <c r="AU14" s="30"/>
    </row>
    <row r="15" spans="1:47" ht="15" customHeight="1" x14ac:dyDescent="0.25">
      <c r="A15" s="29"/>
      <c r="E15" s="204">
        <f>D14-H14</f>
        <v>536.97475599999996</v>
      </c>
      <c r="I15" s="30"/>
      <c r="J15" s="29"/>
      <c r="N15" s="204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04"/>
      <c r="I16" s="30"/>
      <c r="J16" s="29"/>
      <c r="N16" s="20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05" t="s">
        <v>53</v>
      </c>
      <c r="AE19" s="205"/>
      <c r="AF19" s="205"/>
      <c r="AH19" s="205" t="s">
        <v>54</v>
      </c>
      <c r="AI19" s="205"/>
      <c r="AJ19" s="205"/>
      <c r="AK19" s="36"/>
      <c r="AM19" s="29"/>
      <c r="AN19" s="205" t="s">
        <v>53</v>
      </c>
      <c r="AO19" s="205"/>
      <c r="AP19" s="205"/>
      <c r="AR19" s="205" t="s">
        <v>54</v>
      </c>
      <c r="AS19" s="205"/>
      <c r="AT19" s="205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05" t="s">
        <v>53</v>
      </c>
      <c r="C21" s="205"/>
      <c r="D21" s="205"/>
      <c r="F21" s="205" t="s">
        <v>54</v>
      </c>
      <c r="G21" s="205"/>
      <c r="H21" s="205"/>
      <c r="I21" s="36"/>
      <c r="J21" s="29"/>
      <c r="K21" s="205" t="s">
        <v>53</v>
      </c>
      <c r="L21" s="205"/>
      <c r="M21" s="205"/>
      <c r="O21" s="205" t="s">
        <v>54</v>
      </c>
      <c r="P21" s="205"/>
      <c r="Q21" s="205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7"/>
      <c r="U22" s="207"/>
      <c r="V22" s="207"/>
      <c r="W22" s="207"/>
      <c r="X22" s="207"/>
      <c r="Y22" s="207"/>
      <c r="Z22" s="207"/>
      <c r="AA22" s="207"/>
      <c r="AB22" s="207"/>
      <c r="AC22" s="202" t="s">
        <v>55</v>
      </c>
      <c r="AD22" s="195"/>
      <c r="AE22" s="195"/>
      <c r="AF22" s="195"/>
      <c r="AG22" s="195"/>
      <c r="AH22" s="195"/>
      <c r="AI22" s="195"/>
      <c r="AJ22" s="195"/>
      <c r="AK22" s="203"/>
      <c r="AM22" s="202" t="s">
        <v>55</v>
      </c>
      <c r="AN22" s="195"/>
      <c r="AO22" s="195"/>
      <c r="AP22" s="195"/>
      <c r="AQ22" s="195"/>
      <c r="AR22" s="195"/>
      <c r="AS22" s="195"/>
      <c r="AT22" s="195"/>
      <c r="AU22" s="203"/>
    </row>
    <row r="23" spans="1:47" ht="26.25" x14ac:dyDescent="0.25">
      <c r="A23" s="202" t="s">
        <v>55</v>
      </c>
      <c r="B23" s="195"/>
      <c r="C23" s="195"/>
      <c r="D23" s="195"/>
      <c r="E23" s="195"/>
      <c r="F23" s="195"/>
      <c r="G23" s="195"/>
      <c r="H23" s="195"/>
      <c r="I23" s="203"/>
      <c r="J23" s="202" t="s">
        <v>55</v>
      </c>
      <c r="K23" s="195"/>
      <c r="L23" s="195"/>
      <c r="M23" s="195"/>
      <c r="N23" s="195"/>
      <c r="O23" s="195"/>
      <c r="P23" s="195"/>
      <c r="Q23" s="195"/>
      <c r="R23" s="20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00" t="s">
        <v>39</v>
      </c>
      <c r="B24" s="196"/>
      <c r="C24" s="196"/>
      <c r="D24" s="196"/>
      <c r="E24" s="196"/>
      <c r="F24" s="196"/>
      <c r="G24" s="196"/>
      <c r="H24" s="196"/>
      <c r="I24" s="201"/>
      <c r="J24" s="200" t="s">
        <v>39</v>
      </c>
      <c r="K24" s="196"/>
      <c r="L24" s="196"/>
      <c r="M24" s="196"/>
      <c r="N24" s="196"/>
      <c r="O24" s="196"/>
      <c r="P24" s="196"/>
      <c r="Q24" s="196"/>
      <c r="R24" s="20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194">
        <v>1719901926</v>
      </c>
      <c r="D27" s="194"/>
      <c r="I27" s="28"/>
      <c r="J27" s="29"/>
      <c r="K27" s="1" t="s">
        <v>57</v>
      </c>
      <c r="L27">
        <v>2350864985</v>
      </c>
      <c r="R27" s="28"/>
      <c r="T27" s="91"/>
      <c r="U27" s="208"/>
      <c r="V27" s="208"/>
      <c r="W27" s="208"/>
      <c r="X27" s="91"/>
      <c r="Y27" s="208"/>
      <c r="Z27" s="208"/>
      <c r="AA27" s="208"/>
      <c r="AB27" s="95"/>
      <c r="AC27" s="29"/>
      <c r="AD27" s="199" t="s">
        <v>41</v>
      </c>
      <c r="AE27" s="199"/>
      <c r="AF27" s="199"/>
      <c r="AH27" s="199" t="s">
        <v>42</v>
      </c>
      <c r="AI27" s="199"/>
      <c r="AJ27" s="199"/>
      <c r="AK27" s="34"/>
      <c r="AM27" s="29"/>
      <c r="AN27" s="199" t="s">
        <v>41</v>
      </c>
      <c r="AO27" s="199"/>
      <c r="AP27" s="199"/>
      <c r="AR27" s="199" t="s">
        <v>42</v>
      </c>
      <c r="AS27" s="199"/>
      <c r="AT27" s="199"/>
      <c r="AU27" s="34"/>
    </row>
    <row r="28" spans="1:47" ht="15.75" x14ac:dyDescent="0.2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199" t="s">
        <v>41</v>
      </c>
      <c r="C30" s="199"/>
      <c r="D30" s="199"/>
      <c r="F30" s="199" t="s">
        <v>42</v>
      </c>
      <c r="G30" s="199"/>
      <c r="H30" s="199"/>
      <c r="I30" s="34"/>
      <c r="J30" s="29"/>
      <c r="K30" s="199" t="s">
        <v>41</v>
      </c>
      <c r="L30" s="199"/>
      <c r="M30" s="199"/>
      <c r="O30" s="199" t="s">
        <v>42</v>
      </c>
      <c r="P30" s="199"/>
      <c r="Q30" s="199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9"/>
      <c r="Y34" s="91"/>
      <c r="Z34" s="91"/>
      <c r="AA34" s="91"/>
      <c r="AB34" s="91"/>
      <c r="AC34" s="29"/>
      <c r="AG34" s="204">
        <f>AF33-AJ33</f>
        <v>520.00288533333332</v>
      </c>
      <c r="AK34" s="30"/>
      <c r="AM34" s="29"/>
      <c r="AQ34" s="20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9"/>
      <c r="Y35" s="91"/>
      <c r="Z35" s="91"/>
      <c r="AA35" s="91"/>
      <c r="AB35" s="91"/>
      <c r="AC35" s="29"/>
      <c r="AG35" s="204"/>
      <c r="AK35" s="30"/>
      <c r="AM35" s="29"/>
      <c r="AQ35" s="20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04">
        <f>D36-H36</f>
        <v>260.00144333333338</v>
      </c>
      <c r="I37" s="30"/>
      <c r="J37" s="29"/>
      <c r="N37" s="20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04"/>
      <c r="I38" s="30"/>
      <c r="J38" s="29"/>
      <c r="N38" s="20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10"/>
      <c r="V40" s="210"/>
      <c r="W40" s="210"/>
      <c r="X40" s="91"/>
      <c r="Y40" s="210"/>
      <c r="Z40" s="210"/>
      <c r="AA40" s="210"/>
      <c r="AB40" s="99"/>
      <c r="AC40" s="29"/>
      <c r="AD40" s="205" t="s">
        <v>53</v>
      </c>
      <c r="AE40" s="205"/>
      <c r="AF40" s="205"/>
      <c r="AH40" s="205" t="s">
        <v>54</v>
      </c>
      <c r="AI40" s="205"/>
      <c r="AJ40" s="205"/>
      <c r="AK40" s="36"/>
      <c r="AM40" s="29"/>
      <c r="AN40" s="205" t="s">
        <v>53</v>
      </c>
      <c r="AO40" s="205"/>
      <c r="AP40" s="205"/>
      <c r="AR40" s="205" t="s">
        <v>54</v>
      </c>
      <c r="AS40" s="205"/>
      <c r="AT40" s="205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05" t="s">
        <v>53</v>
      </c>
      <c r="C43" s="205"/>
      <c r="D43" s="205"/>
      <c r="F43" s="205" t="s">
        <v>54</v>
      </c>
      <c r="G43" s="205"/>
      <c r="H43" s="205"/>
      <c r="I43" s="36"/>
      <c r="J43" s="29"/>
      <c r="K43" s="205" t="s">
        <v>53</v>
      </c>
      <c r="L43" s="205"/>
      <c r="M43" s="205"/>
      <c r="O43" s="205" t="s">
        <v>54</v>
      </c>
      <c r="P43" s="205"/>
      <c r="Q43" s="205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202" t="s">
        <v>55</v>
      </c>
      <c r="B47" s="195"/>
      <c r="C47" s="195"/>
      <c r="D47" s="195"/>
      <c r="E47" s="195"/>
      <c r="F47" s="195"/>
      <c r="G47" s="195"/>
      <c r="H47" s="195"/>
      <c r="I47" s="203"/>
      <c r="J47" s="202" t="s">
        <v>55</v>
      </c>
      <c r="K47" s="195"/>
      <c r="L47" s="195"/>
      <c r="M47" s="195"/>
      <c r="N47" s="195"/>
      <c r="O47" s="195"/>
      <c r="P47" s="195"/>
      <c r="Q47" s="195"/>
      <c r="R47" s="203"/>
    </row>
    <row r="48" spans="1:47" ht="21" x14ac:dyDescent="0.35">
      <c r="A48" s="200" t="s">
        <v>39</v>
      </c>
      <c r="B48" s="196"/>
      <c r="C48" s="196"/>
      <c r="D48" s="196"/>
      <c r="E48" s="196"/>
      <c r="F48" s="196"/>
      <c r="G48" s="196"/>
      <c r="H48" s="196"/>
      <c r="I48" s="201"/>
      <c r="J48" s="200" t="s">
        <v>39</v>
      </c>
      <c r="K48" s="196"/>
      <c r="L48" s="196"/>
      <c r="M48" s="196"/>
      <c r="N48" s="196"/>
      <c r="O48" s="196"/>
      <c r="P48" s="196"/>
      <c r="Q48" s="196"/>
      <c r="R48" s="201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194">
        <v>1720714904</v>
      </c>
      <c r="D51" s="194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199" t="s">
        <v>41</v>
      </c>
      <c r="C54" s="199"/>
      <c r="D54" s="199"/>
      <c r="F54" s="199" t="s">
        <v>42</v>
      </c>
      <c r="G54" s="199"/>
      <c r="H54" s="199"/>
      <c r="I54" s="34"/>
      <c r="J54" s="29"/>
      <c r="K54" s="199" t="s">
        <v>41</v>
      </c>
      <c r="L54" s="199"/>
      <c r="M54" s="199"/>
      <c r="O54" s="199" t="s">
        <v>42</v>
      </c>
      <c r="P54" s="199"/>
      <c r="Q54" s="199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 x14ac:dyDescent="0.25">
      <c r="A61" s="29"/>
      <c r="E61" s="204">
        <f>D60-H60</f>
        <v>260.00310933333338</v>
      </c>
      <c r="I61" s="30"/>
      <c r="J61" s="29"/>
      <c r="N61" s="204">
        <f>M60-Q60</f>
        <v>241.23750000000001</v>
      </c>
      <c r="R61" s="30"/>
    </row>
    <row r="62" spans="1:18" x14ac:dyDescent="0.25">
      <c r="A62" s="29"/>
      <c r="E62" s="204"/>
      <c r="I62" s="30"/>
      <c r="J62" s="29"/>
      <c r="N62" s="204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05" t="s">
        <v>53</v>
      </c>
      <c r="C67" s="205"/>
      <c r="D67" s="205"/>
      <c r="F67" s="205" t="s">
        <v>54</v>
      </c>
      <c r="G67" s="205"/>
      <c r="H67" s="205"/>
      <c r="I67" s="36"/>
      <c r="J67" s="29"/>
      <c r="K67" s="205" t="s">
        <v>53</v>
      </c>
      <c r="L67" s="205"/>
      <c r="M67" s="205"/>
      <c r="O67" s="205" t="s">
        <v>54</v>
      </c>
      <c r="P67" s="205"/>
      <c r="Q67" s="205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202" t="s">
        <v>55</v>
      </c>
      <c r="B70" s="195"/>
      <c r="C70" s="195"/>
      <c r="D70" s="195"/>
      <c r="E70" s="195"/>
      <c r="F70" s="195"/>
      <c r="G70" s="195"/>
      <c r="H70" s="195"/>
      <c r="I70" s="203"/>
      <c r="J70" s="202" t="s">
        <v>55</v>
      </c>
      <c r="K70" s="195"/>
      <c r="L70" s="195"/>
      <c r="M70" s="195"/>
      <c r="N70" s="195"/>
      <c r="O70" s="195"/>
      <c r="P70" s="195"/>
      <c r="Q70" s="195"/>
      <c r="R70" s="203"/>
    </row>
    <row r="71" spans="1:18" ht="21" x14ac:dyDescent="0.35">
      <c r="A71" s="200" t="s">
        <v>39</v>
      </c>
      <c r="B71" s="196"/>
      <c r="C71" s="196"/>
      <c r="D71" s="196"/>
      <c r="E71" s="196"/>
      <c r="F71" s="196"/>
      <c r="G71" s="196"/>
      <c r="H71" s="196"/>
      <c r="I71" s="201"/>
      <c r="J71" s="200" t="s">
        <v>39</v>
      </c>
      <c r="K71" s="196"/>
      <c r="L71" s="196"/>
      <c r="M71" s="196"/>
      <c r="N71" s="196"/>
      <c r="O71" s="196"/>
      <c r="P71" s="196"/>
      <c r="Q71" s="196"/>
      <c r="R71" s="201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194">
        <v>1704695558</v>
      </c>
      <c r="D74" s="194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199" t="s">
        <v>41</v>
      </c>
      <c r="C77" s="199"/>
      <c r="D77" s="199"/>
      <c r="F77" s="199" t="s">
        <v>42</v>
      </c>
      <c r="G77" s="199"/>
      <c r="H77" s="199"/>
      <c r="I77" s="34"/>
      <c r="J77" s="29"/>
      <c r="K77" s="199" t="s">
        <v>41</v>
      </c>
      <c r="L77" s="199"/>
      <c r="M77" s="199"/>
      <c r="O77" s="199" t="s">
        <v>42</v>
      </c>
      <c r="P77" s="199"/>
      <c r="Q77" s="199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04">
        <f>D83-H83</f>
        <v>241.23750000000001</v>
      </c>
      <c r="I84" s="30"/>
      <c r="J84" s="29"/>
      <c r="N84" s="204">
        <f>M83-Q83</f>
        <v>241.23750000000001</v>
      </c>
      <c r="R84" s="30"/>
    </row>
    <row r="85" spans="1:18" x14ac:dyDescent="0.25">
      <c r="A85" s="29"/>
      <c r="E85" s="204"/>
      <c r="I85" s="30"/>
      <c r="J85" s="29"/>
      <c r="N85" s="204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05" t="s">
        <v>53</v>
      </c>
      <c r="C90" s="205"/>
      <c r="D90" s="205"/>
      <c r="F90" s="205" t="s">
        <v>54</v>
      </c>
      <c r="G90" s="205"/>
      <c r="H90" s="205"/>
      <c r="I90" s="36"/>
      <c r="J90" s="29"/>
      <c r="K90" s="205" t="s">
        <v>53</v>
      </c>
      <c r="L90" s="205"/>
      <c r="M90" s="205"/>
      <c r="O90" s="205" t="s">
        <v>54</v>
      </c>
      <c r="P90" s="205"/>
      <c r="Q90" s="205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202" t="s">
        <v>55</v>
      </c>
      <c r="B94" s="195"/>
      <c r="C94" s="195"/>
      <c r="D94" s="195"/>
      <c r="E94" s="195"/>
      <c r="F94" s="195"/>
      <c r="G94" s="195"/>
      <c r="H94" s="195"/>
      <c r="I94" s="203"/>
      <c r="J94" s="202" t="s">
        <v>55</v>
      </c>
      <c r="K94" s="195"/>
      <c r="L94" s="195"/>
      <c r="M94" s="195"/>
      <c r="N94" s="195"/>
      <c r="O94" s="195"/>
      <c r="P94" s="195"/>
      <c r="Q94" s="195"/>
      <c r="R94" s="203"/>
    </row>
    <row r="95" spans="1:18" ht="21" x14ac:dyDescent="0.35">
      <c r="A95" s="200" t="s">
        <v>39</v>
      </c>
      <c r="B95" s="196"/>
      <c r="C95" s="196"/>
      <c r="D95" s="196"/>
      <c r="E95" s="196"/>
      <c r="F95" s="196"/>
      <c r="G95" s="196"/>
      <c r="H95" s="196"/>
      <c r="I95" s="201"/>
      <c r="J95" s="200" t="s">
        <v>39</v>
      </c>
      <c r="K95" s="196"/>
      <c r="L95" s="196"/>
      <c r="M95" s="196"/>
      <c r="N95" s="196"/>
      <c r="O95" s="196"/>
      <c r="P95" s="196"/>
      <c r="Q95" s="196"/>
      <c r="R95" s="20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194">
        <v>1753640125</v>
      </c>
      <c r="D98" s="194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199" t="s">
        <v>41</v>
      </c>
      <c r="C101" s="199"/>
      <c r="D101" s="199"/>
      <c r="F101" s="199" t="s">
        <v>42</v>
      </c>
      <c r="G101" s="199"/>
      <c r="H101" s="199"/>
      <c r="I101" s="34"/>
      <c r="J101" s="29"/>
      <c r="K101" s="199" t="s">
        <v>41</v>
      </c>
      <c r="L101" s="199"/>
      <c r="M101" s="199"/>
      <c r="O101" s="199" t="s">
        <v>42</v>
      </c>
      <c r="P101" s="199"/>
      <c r="Q101" s="19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04">
        <f>D107-H107</f>
        <v>241.23750000000001</v>
      </c>
      <c r="I108" s="30"/>
      <c r="J108" s="29"/>
      <c r="N108" s="204">
        <f>M107-Q107</f>
        <v>241.23750000000001</v>
      </c>
      <c r="R108" s="30"/>
    </row>
    <row r="109" spans="1:18" x14ac:dyDescent="0.25">
      <c r="A109" s="29"/>
      <c r="E109" s="204"/>
      <c r="I109" s="30"/>
      <c r="J109" s="29"/>
      <c r="N109" s="20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05" t="s">
        <v>53</v>
      </c>
      <c r="C114" s="205"/>
      <c r="D114" s="205"/>
      <c r="F114" s="205" t="s">
        <v>54</v>
      </c>
      <c r="G114" s="205"/>
      <c r="H114" s="205"/>
      <c r="I114" s="36"/>
      <c r="J114" s="29"/>
      <c r="K114" s="205" t="s">
        <v>53</v>
      </c>
      <c r="L114" s="205"/>
      <c r="M114" s="205"/>
      <c r="O114" s="205" t="s">
        <v>54</v>
      </c>
      <c r="P114" s="205"/>
      <c r="Q114" s="205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202" t="s">
        <v>55</v>
      </c>
      <c r="B117" s="195"/>
      <c r="C117" s="195"/>
      <c r="D117" s="195"/>
      <c r="E117" s="195"/>
      <c r="F117" s="195"/>
      <c r="G117" s="195"/>
      <c r="H117" s="195"/>
      <c r="I117" s="203"/>
      <c r="J117" s="202" t="s">
        <v>55</v>
      </c>
      <c r="K117" s="195"/>
      <c r="L117" s="195"/>
      <c r="M117" s="195"/>
      <c r="N117" s="195"/>
      <c r="O117" s="195"/>
      <c r="P117" s="195"/>
      <c r="Q117" s="195"/>
      <c r="R117" s="203"/>
    </row>
    <row r="118" spans="1:18" ht="21" x14ac:dyDescent="0.35">
      <c r="A118" s="200" t="s">
        <v>39</v>
      </c>
      <c r="B118" s="196"/>
      <c r="C118" s="196"/>
      <c r="D118" s="196"/>
      <c r="E118" s="196"/>
      <c r="F118" s="196"/>
      <c r="G118" s="196"/>
      <c r="H118" s="196"/>
      <c r="I118" s="201"/>
      <c r="J118" s="200" t="s">
        <v>39</v>
      </c>
      <c r="K118" s="196"/>
      <c r="L118" s="196"/>
      <c r="M118" s="196"/>
      <c r="N118" s="196"/>
      <c r="O118" s="196"/>
      <c r="P118" s="196"/>
      <c r="Q118" s="196"/>
      <c r="R118" s="201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194">
        <v>1720145711</v>
      </c>
      <c r="D121" s="194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199" t="s">
        <v>41</v>
      </c>
      <c r="C124" s="199"/>
      <c r="D124" s="199"/>
      <c r="F124" s="199" t="s">
        <v>42</v>
      </c>
      <c r="G124" s="199"/>
      <c r="H124" s="199"/>
      <c r="I124" s="34"/>
      <c r="J124" s="29"/>
      <c r="K124" s="199" t="s">
        <v>41</v>
      </c>
      <c r="L124" s="199"/>
      <c r="M124" s="199"/>
      <c r="O124" s="199" t="s">
        <v>42</v>
      </c>
      <c r="P124" s="199"/>
      <c r="Q124" s="199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04">
        <f>D130-H130</f>
        <v>241.23750000000001</v>
      </c>
      <c r="I131" s="30"/>
      <c r="J131" s="29"/>
      <c r="N131" s="204">
        <f>M130-Q130</f>
        <v>519.96</v>
      </c>
      <c r="R131" s="30"/>
    </row>
    <row r="132" spans="1:18" x14ac:dyDescent="0.25">
      <c r="A132" s="29"/>
      <c r="E132" s="204"/>
      <c r="I132" s="30"/>
      <c r="J132" s="29"/>
      <c r="N132" s="204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05" t="s">
        <v>53</v>
      </c>
      <c r="C137" s="205"/>
      <c r="D137" s="205"/>
      <c r="F137" s="205" t="s">
        <v>54</v>
      </c>
      <c r="G137" s="205"/>
      <c r="H137" s="205"/>
      <c r="I137" s="36"/>
      <c r="J137" s="29"/>
      <c r="K137" s="205" t="s">
        <v>53</v>
      </c>
      <c r="L137" s="205"/>
      <c r="M137" s="205"/>
      <c r="O137" s="205" t="s">
        <v>54</v>
      </c>
      <c r="P137" s="205"/>
      <c r="Q137" s="205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 x14ac:dyDescent="0.35">
      <c r="B140" s="43"/>
      <c r="C140" s="43"/>
      <c r="D140" s="196" t="s">
        <v>39</v>
      </c>
      <c r="E140" s="196"/>
      <c r="F140" s="196"/>
      <c r="G140" s="43"/>
      <c r="H140" s="43"/>
      <c r="I140" s="44"/>
      <c r="K140" s="43"/>
      <c r="L140" s="43"/>
      <c r="M140" s="196" t="s">
        <v>39</v>
      </c>
      <c r="N140" s="196"/>
      <c r="O140" s="196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197" t="s">
        <v>718</v>
      </c>
      <c r="H142" s="197"/>
      <c r="I142" s="28"/>
      <c r="J142" s="29"/>
      <c r="K142" s="1" t="s">
        <v>56</v>
      </c>
      <c r="L142" t="s">
        <v>1012</v>
      </c>
      <c r="O142" t="s">
        <v>59</v>
      </c>
      <c r="P142" s="197" t="s">
        <v>718</v>
      </c>
      <c r="Q142" s="197"/>
      <c r="R142" s="28"/>
    </row>
    <row r="143" spans="1:18" ht="15.75" x14ac:dyDescent="0.25">
      <c r="A143" s="29"/>
      <c r="B143" s="1" t="s">
        <v>57</v>
      </c>
      <c r="C143" s="194">
        <v>1721244075</v>
      </c>
      <c r="D143" s="194"/>
      <c r="F143" s="198" t="s">
        <v>731</v>
      </c>
      <c r="G143" s="198"/>
      <c r="H143">
        <v>225.02</v>
      </c>
      <c r="I143" s="28"/>
      <c r="J143" s="29"/>
      <c r="K143" s="1" t="s">
        <v>57</v>
      </c>
      <c r="L143">
        <v>924011786</v>
      </c>
      <c r="O143" s="198" t="s">
        <v>731</v>
      </c>
      <c r="P143" s="198"/>
      <c r="Q143">
        <v>229.36</v>
      </c>
      <c r="R143" s="28"/>
    </row>
    <row r="144" spans="1:18" ht="15.75" x14ac:dyDescent="0.2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199" t="s">
        <v>41</v>
      </c>
      <c r="C146" s="199"/>
      <c r="D146" s="199"/>
      <c r="F146" s="199" t="s">
        <v>42</v>
      </c>
      <c r="G146" s="199"/>
      <c r="H146" s="199"/>
      <c r="I146" s="34"/>
      <c r="J146" s="29"/>
      <c r="K146" s="199" t="s">
        <v>41</v>
      </c>
      <c r="L146" s="199"/>
      <c r="M146" s="199"/>
      <c r="O146" s="199" t="s">
        <v>732</v>
      </c>
      <c r="P146" s="199"/>
      <c r="Q146" s="199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06" t="s">
        <v>50</v>
      </c>
      <c r="C152" s="206"/>
      <c r="D152" s="42">
        <f>SUM(D147:D151)</f>
        <v>262.52333333333337</v>
      </c>
      <c r="F152" s="206" t="s">
        <v>51</v>
      </c>
      <c r="G152" s="206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6" t="s">
        <v>51</v>
      </c>
      <c r="P152" s="206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 x14ac:dyDescent="0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 x14ac:dyDescent="0.35">
      <c r="B163" s="43"/>
      <c r="C163" s="43"/>
      <c r="D163" s="196" t="s">
        <v>39</v>
      </c>
      <c r="E163" s="196"/>
      <c r="F163" s="196"/>
      <c r="G163" s="43"/>
      <c r="H163" s="43"/>
      <c r="I163" s="44"/>
    </row>
    <row r="164" spans="2:9" ht="21" x14ac:dyDescent="0.35">
      <c r="B164" s="43"/>
      <c r="C164" s="43"/>
      <c r="D164" s="43"/>
      <c r="E164" s="43"/>
      <c r="F164" s="43"/>
      <c r="G164" s="43"/>
      <c r="H164" s="43"/>
      <c r="I164" s="44"/>
    </row>
    <row r="165" spans="2:9" ht="15.75" x14ac:dyDescent="0.25">
      <c r="B165" s="1" t="s">
        <v>56</v>
      </c>
      <c r="C165" t="s">
        <v>1015</v>
      </c>
      <c r="F165" t="s">
        <v>59</v>
      </c>
      <c r="G165" s="197" t="s">
        <v>718</v>
      </c>
      <c r="H165" s="197"/>
      <c r="I165" s="28"/>
    </row>
    <row r="166" spans="2:9" ht="15.75" x14ac:dyDescent="0.25">
      <c r="B166" s="1" t="s">
        <v>57</v>
      </c>
      <c r="C166" s="194">
        <v>1716325822</v>
      </c>
      <c r="D166" s="194"/>
      <c r="F166" s="198" t="s">
        <v>731</v>
      </c>
      <c r="G166" s="198"/>
      <c r="H166">
        <v>225.02</v>
      </c>
      <c r="I166" s="28"/>
    </row>
    <row r="167" spans="2:9" ht="15.75" x14ac:dyDescent="0.2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 x14ac:dyDescent="0.25">
      <c r="I168" s="28"/>
    </row>
    <row r="169" spans="2:9" ht="15.75" x14ac:dyDescent="0.25">
      <c r="B169" s="199" t="s">
        <v>41</v>
      </c>
      <c r="C169" s="199"/>
      <c r="D169" s="199"/>
      <c r="F169" s="199" t="s">
        <v>42</v>
      </c>
      <c r="G169" s="199"/>
      <c r="H169" s="199"/>
      <c r="I169" s="34"/>
    </row>
    <row r="170" spans="2:9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 x14ac:dyDescent="0.25">
      <c r="B172" t="s">
        <v>47</v>
      </c>
      <c r="D172" s="41">
        <f>D170/12</f>
        <v>37.503333333333337</v>
      </c>
      <c r="I172" s="28"/>
    </row>
    <row r="173" spans="2:9" ht="15.75" x14ac:dyDescent="0.25">
      <c r="B173" t="s">
        <v>48</v>
      </c>
      <c r="D173" s="41">
        <f>D170/12</f>
        <v>37.503333333333337</v>
      </c>
      <c r="I173" s="28"/>
    </row>
    <row r="174" spans="2:9" ht="15.75" x14ac:dyDescent="0.25">
      <c r="B174" t="s">
        <v>1016</v>
      </c>
      <c r="D174" s="41">
        <f>D170*8.33%</f>
        <v>37.488332</v>
      </c>
      <c r="I174" s="28"/>
    </row>
    <row r="175" spans="2:9" ht="15.75" x14ac:dyDescent="0.25">
      <c r="B175" s="206" t="s">
        <v>50</v>
      </c>
      <c r="C175" s="206"/>
      <c r="D175" s="42">
        <f>SUM(D170:D174)</f>
        <v>562.53499866666675</v>
      </c>
      <c r="F175" s="206" t="s">
        <v>51</v>
      </c>
      <c r="G175" s="206"/>
      <c r="H175" s="42">
        <f>SUM(H170:H174)</f>
        <v>42.528779999999998</v>
      </c>
      <c r="I175" s="35"/>
    </row>
    <row r="176" spans="2:9" ht="18.75" x14ac:dyDescent="0.25">
      <c r="E176" s="86">
        <f>D175-H175</f>
        <v>520.00621866666677</v>
      </c>
      <c r="I176" s="30"/>
    </row>
    <row r="177" spans="2:9" ht="18.75" x14ac:dyDescent="0.25">
      <c r="E177" s="86"/>
      <c r="I177" s="30"/>
    </row>
    <row r="178" spans="2:9" x14ac:dyDescent="0.25">
      <c r="E178" s="39" t="s">
        <v>52</v>
      </c>
      <c r="I178" s="30"/>
    </row>
    <row r="179" spans="2:9" x14ac:dyDescent="0.25">
      <c r="I179" s="30"/>
    </row>
    <row r="180" spans="2:9" x14ac:dyDescent="0.25">
      <c r="I180" s="30"/>
    </row>
    <row r="181" spans="2:9" x14ac:dyDescent="0.25">
      <c r="I181" s="30"/>
    </row>
    <row r="182" spans="2:9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 x14ac:dyDescent="0.25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94" t="s">
        <v>112</v>
      </c>
      <c r="E1" s="194"/>
      <c r="F1" s="194"/>
      <c r="N1" s="194" t="s">
        <v>112</v>
      </c>
      <c r="O1" s="194"/>
      <c r="P1" s="194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A31" workbookViewId="0">
      <selection activeCell="A41" sqref="A41:F41"/>
    </sheetView>
  </sheetViews>
  <sheetFormatPr baseColWidth="10" defaultRowHeight="15" x14ac:dyDescent="0.25"/>
  <sheetData>
    <row r="1" spans="4:19" ht="15.75" thickBot="1" x14ac:dyDescent="0.3"/>
    <row r="2" spans="4:19" ht="15.75" thickBot="1" x14ac:dyDescent="0.3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 x14ac:dyDescent="0.3">
      <c r="D3" s="155"/>
    </row>
    <row r="4" spans="4:19" ht="15.75" thickBot="1" x14ac:dyDescent="0.3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 x14ac:dyDescent="0.3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 x14ac:dyDescent="0.3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 x14ac:dyDescent="0.3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 x14ac:dyDescent="0.25">
      <c r="D8" s="155"/>
    </row>
    <row r="9" spans="4:19" ht="15.75" thickBot="1" x14ac:dyDescent="0.3">
      <c r="D9" s="155"/>
    </row>
    <row r="10" spans="4:19" ht="15.75" thickBot="1" x14ac:dyDescent="0.3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 x14ac:dyDescent="0.3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 x14ac:dyDescent="0.3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 x14ac:dyDescent="0.25">
      <c r="D13" s="155"/>
    </row>
    <row r="14" spans="4:19" ht="15.75" thickBot="1" x14ac:dyDescent="0.3">
      <c r="D14" s="155"/>
    </row>
    <row r="15" spans="4:19" ht="15.75" thickBot="1" x14ac:dyDescent="0.3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 x14ac:dyDescent="0.3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 x14ac:dyDescent="0.25">
      <c r="D17" s="155"/>
    </row>
    <row r="18" spans="1:19" ht="15.75" thickBot="1" x14ac:dyDescent="0.3">
      <c r="D18" s="155"/>
    </row>
    <row r="19" spans="1:19" ht="15.75" thickBot="1" x14ac:dyDescent="0.3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 x14ac:dyDescent="0.3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 x14ac:dyDescent="0.3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 x14ac:dyDescent="0.3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 x14ac:dyDescent="0.3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 x14ac:dyDescent="0.3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 x14ac:dyDescent="0.3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 x14ac:dyDescent="0.3"/>
    <row r="27" spans="1:19" ht="15.75" thickBot="1" x14ac:dyDescent="0.3">
      <c r="A27" s="152"/>
      <c r="B27" s="152"/>
      <c r="C27" s="152"/>
      <c r="D27" s="154"/>
      <c r="E27" s="152"/>
      <c r="F27" s="152"/>
    </row>
    <row r="28" spans="1:19" ht="15.75" thickBot="1" x14ac:dyDescent="0.3">
      <c r="A28" s="152"/>
      <c r="B28" s="152"/>
      <c r="C28" s="152"/>
      <c r="D28" s="154"/>
      <c r="E28" s="152"/>
      <c r="F28" s="152"/>
    </row>
    <row r="29" spans="1:19" ht="15.75" thickBot="1" x14ac:dyDescent="0.3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 x14ac:dyDescent="0.3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 x14ac:dyDescent="0.3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 x14ac:dyDescent="0.3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 x14ac:dyDescent="0.25">
      <c r="D34" s="155"/>
    </row>
    <row r="35" spans="4:19" ht="15.75" thickBot="1" x14ac:dyDescent="0.3">
      <c r="D35" s="155"/>
    </row>
    <row r="36" spans="4:19" ht="15.75" thickBot="1" x14ac:dyDescent="0.3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 x14ac:dyDescent="0.3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x14ac:dyDescent="0.25">
      <c r="D39" s="155"/>
    </row>
    <row r="40" spans="4:19" ht="15.75" thickBot="1" x14ac:dyDescent="0.3">
      <c r="D40" s="155"/>
    </row>
    <row r="41" spans="4:19" ht="15.75" thickBot="1" x14ac:dyDescent="0.3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 x14ac:dyDescent="0.25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2023-07-04T23:12:34Z</cp:lastPrinted>
  <dcterms:created xsi:type="dcterms:W3CDTF">2022-12-25T20:52:30Z</dcterms:created>
  <dcterms:modified xsi:type="dcterms:W3CDTF">2023-07-05T19:37:48Z</dcterms:modified>
</cp:coreProperties>
</file>